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esites.enbridge.com/sites/2024RnI/Application and Evidence/"/>
    </mc:Choice>
  </mc:AlternateContent>
  <xr:revisionPtr revIDLastSave="0" documentId="13_ncr:1_{5FC8F363-2901-49AC-B43B-1BB024EAB042}" xr6:coauthVersionLast="47" xr6:coauthVersionMax="47" xr10:uidLastSave="{00000000-0000-0000-0000-000000000000}"/>
  <bookViews>
    <workbookView xWindow="-110" yWindow="-110" windowWidth="19420" windowHeight="9800" tabRatio="860" firstSheet="23" activeTab="45" xr2:uid="{2EF45D86-0228-4767-9F7A-393F119C8806}"/>
  </bookViews>
  <sheets>
    <sheet name="3.1.1 - Table 1" sheetId="44" r:id="rId1"/>
    <sheet name="3.1.1 - Table 2" sheetId="64" r:id="rId2"/>
    <sheet name="3.2.1 - Table 1" sheetId="2" r:id="rId3"/>
    <sheet name="3.2.1 Table 2" sheetId="3" r:id="rId4"/>
    <sheet name="3.2.3 - Table 1" sheetId="5" r:id="rId5"/>
    <sheet name="3.2.3 - Table 2" sheetId="6" r:id="rId6"/>
    <sheet name="3.2.3 - Table 3" sheetId="7" r:id="rId7"/>
    <sheet name="3.2.3 - Table 4" sheetId="8" r:id="rId8"/>
    <sheet name="3.2.3 - Table 5" sheetId="10" r:id="rId9"/>
    <sheet name="3.2.3 - Table 6" sheetId="12" r:id="rId10"/>
    <sheet name="3.2.3 - Table 7" sheetId="16" r:id="rId11"/>
    <sheet name="3.2.3 - Table 8" sheetId="17" r:id="rId12"/>
    <sheet name="3.2.3 - Table 9" sheetId="18" r:id="rId13"/>
    <sheet name="3.2.3 - Table 10" sheetId="19" r:id="rId14"/>
    <sheet name="3.2.3 - Table 11" sheetId="20" r:id="rId15"/>
    <sheet name="3.2.3 - Table 12" sheetId="22" r:id="rId16"/>
    <sheet name="3.2.3 - Table 13" sheetId="24" r:id="rId17"/>
    <sheet name="3.2.4 - Table 1" sheetId="46" r:id="rId18"/>
    <sheet name="3.2.4 - Table 2" sheetId="48" r:id="rId19"/>
    <sheet name="3.2.4 - Table 3" sheetId="65" r:id="rId20"/>
    <sheet name="3.2.5 - Table 2" sheetId="30" r:id="rId21"/>
    <sheet name="3.2.5 - Table 3" sheetId="34" r:id="rId22"/>
    <sheet name="3.2.5 - Table 5" sheetId="37" r:id="rId23"/>
    <sheet name="3.2.5 - Table 6" sheetId="52" r:id="rId24"/>
    <sheet name="3.2.5.1 - Table 1" sheetId="68" r:id="rId25"/>
    <sheet name="3.2.5.1 - Table 2" sheetId="71" r:id="rId26"/>
    <sheet name="3.2.5.1 - Table 3" sheetId="72" r:id="rId27"/>
    <sheet name="3.2.5.1 - Table 4" sheetId="73" r:id="rId28"/>
    <sheet name="3.2.5.1 - Table 5" sheetId="74" r:id="rId29"/>
    <sheet name="3.2.5.1 - Table 6" sheetId="75" r:id="rId30"/>
    <sheet name="3.2.5.1. - Table 7" sheetId="76" r:id="rId31"/>
    <sheet name="3.2.5.1 - Table 8" sheetId="77" r:id="rId32"/>
    <sheet name="3.2.5.2 - Table 1" sheetId="70" r:id="rId33"/>
    <sheet name="3.2.5.2 - Table 2" sheetId="69" r:id="rId34"/>
    <sheet name="3.2.6 - Table 1" sheetId="66" r:id="rId35"/>
    <sheet name="3.2.7 - Table 1" sheetId="60" r:id="rId36"/>
    <sheet name="3.3.1 - Table 1" sheetId="49" r:id="rId37"/>
    <sheet name="3.3.1 - Table 2" sheetId="43" r:id="rId38"/>
    <sheet name="3.3.1 - Table 3" sheetId="50" r:id="rId39"/>
    <sheet name="3.3.1 - Table 4" sheetId="51" r:id="rId40"/>
    <sheet name="3.4.1 - Table 1" sheetId="80" r:id="rId41"/>
    <sheet name="3.4.1 - Table 2" sheetId="79" r:id="rId42"/>
    <sheet name="3.5.1 - Table 1" sheetId="61" r:id="rId43"/>
    <sheet name="3.5.1 - Table 2" sheetId="63" r:id="rId44"/>
    <sheet name="3.6.1 - Table 1" sheetId="81" r:id="rId45"/>
    <sheet name="3.6.1 - Table 2" sheetId="82" r:id="rId4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 i="50" l="1"/>
  <c r="E13" i="80"/>
  <c r="E16" i="80" s="1"/>
  <c r="E17" i="80" s="1"/>
  <c r="J13" i="80"/>
  <c r="J16" i="80" s="1"/>
  <c r="J17" i="80" s="1"/>
  <c r="I13" i="80"/>
  <c r="I16" i="80" s="1"/>
  <c r="I17" i="80" s="1"/>
  <c r="H13" i="80"/>
  <c r="H16" i="80" s="1"/>
  <c r="H17" i="80" s="1"/>
  <c r="G13" i="80"/>
  <c r="G16" i="80" s="1"/>
  <c r="G17" i="80" s="1"/>
  <c r="F13" i="80"/>
  <c r="F16" i="80" s="1"/>
  <c r="F17" i="80" s="1"/>
  <c r="H19" i="80" l="1"/>
  <c r="G19" i="80"/>
  <c r="I19" i="80"/>
  <c r="J19" i="80"/>
  <c r="F19" i="80"/>
  <c r="J10" i="79" l="1"/>
  <c r="F10" i="79"/>
  <c r="E10" i="79"/>
  <c r="I9" i="79"/>
  <c r="H9" i="79"/>
  <c r="G9" i="79"/>
  <c r="C28" i="70" l="1"/>
  <c r="C27" i="70"/>
  <c r="C26" i="70"/>
  <c r="C25" i="70"/>
  <c r="C24" i="70"/>
  <c r="C23" i="70"/>
  <c r="C22" i="70"/>
  <c r="C21" i="70"/>
  <c r="C20" i="70"/>
  <c r="A20" i="70"/>
  <c r="A20" i="69"/>
  <c r="E29" i="22"/>
  <c r="L25" i="65"/>
  <c r="K25" i="65"/>
  <c r="L23" i="65"/>
  <c r="K23" i="65"/>
  <c r="J23" i="65"/>
  <c r="L11" i="65"/>
  <c r="K11" i="65"/>
  <c r="J11" i="65"/>
  <c r="J10" i="65"/>
  <c r="J10" i="3"/>
  <c r="I10" i="3"/>
  <c r="H10" i="3"/>
  <c r="H12" i="3" s="1"/>
  <c r="G10" i="3"/>
  <c r="F10" i="3"/>
  <c r="E10" i="3"/>
  <c r="J10" i="2"/>
  <c r="I10" i="2"/>
  <c r="H10" i="2"/>
  <c r="G10" i="2"/>
  <c r="F10" i="2"/>
  <c r="E10" i="2"/>
  <c r="H12" i="64"/>
  <c r="I12" i="64"/>
  <c r="J12" i="64"/>
  <c r="K12" i="64"/>
  <c r="L12" i="64"/>
  <c r="G12" i="64"/>
  <c r="J12" i="3" l="1"/>
  <c r="J12" i="2"/>
  <c r="I12" i="3"/>
  <c r="G12" i="2"/>
  <c r="I12" i="2"/>
  <c r="H12" i="2"/>
  <c r="F12" i="2"/>
  <c r="L10" i="65"/>
  <c r="L13" i="65" s="1"/>
  <c r="J13" i="65"/>
  <c r="K10" i="65"/>
  <c r="K13" i="65" s="1"/>
  <c r="G12" i="3"/>
  <c r="F12" i="3"/>
  <c r="I22" i="44"/>
  <c r="K22" i="44"/>
  <c r="L12" i="44"/>
  <c r="H22" i="44" l="1"/>
  <c r="J22" i="44"/>
  <c r="L22" i="44"/>
  <c r="M22" i="44"/>
  <c r="G22" i="44"/>
  <c r="H12" i="44"/>
  <c r="I12" i="44"/>
  <c r="J12" i="44"/>
  <c r="K12" i="44"/>
  <c r="M12" i="44"/>
  <c r="G12" i="44"/>
  <c r="G19" i="61"/>
  <c r="J13" i="61"/>
  <c r="J21" i="61" s="1"/>
  <c r="J27" i="61" s="1"/>
  <c r="I13" i="61"/>
  <c r="I21" i="61" s="1"/>
  <c r="I27" i="61" s="1"/>
  <c r="H13" i="61"/>
  <c r="H21" i="61" s="1"/>
  <c r="H27" i="61" s="1"/>
  <c r="G13" i="61"/>
  <c r="G21" i="61" s="1"/>
  <c r="G27" i="61" s="1"/>
  <c r="E10" i="50"/>
  <c r="F10" i="50"/>
  <c r="G10" i="50"/>
  <c r="H10" i="50"/>
  <c r="I10" i="50"/>
  <c r="J10" i="50"/>
  <c r="J12" i="50" s="1"/>
  <c r="J10" i="51"/>
  <c r="J12" i="51" s="1"/>
  <c r="I10" i="51"/>
  <c r="I12" i="51" s="1"/>
  <c r="H10" i="51"/>
  <c r="G10" i="51"/>
  <c r="F10" i="51"/>
  <c r="F12" i="51" s="1"/>
  <c r="E10" i="51"/>
  <c r="G12" i="50"/>
  <c r="F12" i="50"/>
  <c r="H12" i="51" l="1"/>
  <c r="K13" i="61"/>
  <c r="K21" i="61" s="1"/>
  <c r="K27" i="61" s="1"/>
  <c r="L13" i="61"/>
  <c r="L21" i="61" s="1"/>
  <c r="L27" i="61" s="1"/>
  <c r="G12" i="51"/>
  <c r="I12" i="50"/>
  <c r="J11" i="49" l="1"/>
  <c r="I11" i="49"/>
  <c r="H11" i="49"/>
  <c r="G11" i="49"/>
  <c r="F11" i="49"/>
  <c r="F13" i="49" s="1"/>
  <c r="E11" i="49"/>
  <c r="J10" i="43"/>
  <c r="J12" i="43" s="1"/>
  <c r="I10" i="43"/>
  <c r="H10" i="43"/>
  <c r="H12" i="43" s="1"/>
  <c r="G10" i="43"/>
  <c r="F10" i="43"/>
  <c r="E10" i="43"/>
  <c r="K18" i="24"/>
  <c r="I18" i="24"/>
  <c r="G18" i="24"/>
  <c r="E18" i="24"/>
  <c r="A9" i="22"/>
  <c r="A10" i="22" s="1"/>
  <c r="A11" i="22" s="1"/>
  <c r="A12" i="22" s="1"/>
  <c r="A13" i="22" s="1"/>
  <c r="A14" i="22" s="1"/>
  <c r="A15" i="22" s="1"/>
  <c r="A16" i="22" s="1"/>
  <c r="A17" i="22" s="1"/>
  <c r="A18" i="22" s="1"/>
  <c r="A19" i="22" s="1"/>
  <c r="A20" i="22" s="1"/>
  <c r="A21" i="22" s="1"/>
  <c r="A22" i="22" s="1"/>
  <c r="A23" i="22" s="1"/>
  <c r="A24" i="22" s="1"/>
  <c r="A25" i="22" s="1"/>
  <c r="A26" i="22" s="1"/>
  <c r="A27" i="22" s="1"/>
  <c r="E31" i="22"/>
  <c r="A30" i="22"/>
  <c r="A31" i="22"/>
  <c r="A8" i="18"/>
  <c r="A9" i="18" s="1"/>
  <c r="A10" i="18" s="1"/>
  <c r="A11" i="18" s="1"/>
  <c r="A12" i="18" s="1"/>
  <c r="A13" i="18" s="1"/>
  <c r="A14" i="18" s="1"/>
  <c r="A15" i="18" s="1"/>
  <c r="A16" i="18" s="1"/>
  <c r="A17" i="18" s="1"/>
  <c r="A18" i="18" s="1"/>
  <c r="A19" i="18" s="1"/>
  <c r="A20" i="18" s="1"/>
  <c r="A21" i="18" s="1"/>
  <c r="A22" i="18" s="1"/>
  <c r="A23" i="18" s="1"/>
  <c r="A24" i="18" s="1"/>
  <c r="A25" i="18" s="1"/>
  <c r="A26" i="18" s="1"/>
  <c r="I12" i="43" l="1"/>
  <c r="G12" i="43"/>
  <c r="F12" i="43"/>
  <c r="I13" i="49"/>
  <c r="G13" i="49"/>
  <c r="H13" i="49"/>
  <c r="J13" i="49"/>
</calcChain>
</file>

<file path=xl/sharedStrings.xml><?xml version="1.0" encoding="utf-8"?>
<sst xmlns="http://schemas.openxmlformats.org/spreadsheetml/2006/main" count="1323" uniqueCount="365">
  <si>
    <t>Table 1</t>
  </si>
  <si>
    <t>Central Weather Zone: Actual and Forecast Heating Degree Days (‘out-of-sample’), 2002 to 2021</t>
  </si>
  <si>
    <t>Calendar Year</t>
  </si>
  <si>
    <t xml:space="preserve">Actual </t>
  </si>
  <si>
    <t>Naïve</t>
  </si>
  <si>
    <t>10-yr MA</t>
  </si>
  <si>
    <t>20-yr MA</t>
  </si>
  <si>
    <t>20-yr Trend</t>
  </si>
  <si>
    <t>30-yr MA</t>
  </si>
  <si>
    <t>50/50</t>
  </si>
  <si>
    <t>de Bever</t>
  </si>
  <si>
    <t>de Bever with Trend</t>
  </si>
  <si>
    <t>Energy Probe</t>
  </si>
  <si>
    <t>50/50 Hybrid</t>
  </si>
  <si>
    <t>(a)</t>
  </si>
  <si>
    <t>(b)</t>
  </si>
  <si>
    <t>(c)</t>
  </si>
  <si>
    <t>(d)</t>
  </si>
  <si>
    <t>(e)</t>
  </si>
  <si>
    <t>(f)</t>
  </si>
  <si>
    <t>(g)</t>
  </si>
  <si>
    <t>(h)</t>
  </si>
  <si>
    <t>(i)</t>
  </si>
  <si>
    <t>(j)</t>
  </si>
  <si>
    <t>(k)</t>
  </si>
  <si>
    <t>(l)</t>
  </si>
  <si>
    <t>Table 2</t>
  </si>
  <si>
    <t>Methodology</t>
  </si>
  <si>
    <t>Accuracy</t>
  </si>
  <si>
    <t>Symmetry</t>
  </si>
  <si>
    <t>Stability</t>
  </si>
  <si>
    <t>MAPE</t>
  </si>
  <si>
    <t>RMSPE</t>
  </si>
  <si>
    <t>MPE</t>
  </si>
  <si>
    <t>Standard Deviation</t>
  </si>
  <si>
    <t>Overall Rank</t>
  </si>
  <si>
    <t xml:space="preserve">20-yr Trend </t>
  </si>
  <si>
    <t>Table 3</t>
  </si>
  <si>
    <t>East Weather Zone: Actual and Forecast Heating Degree Days (‘out-of-sample’), 2002 to 2021</t>
  </si>
  <si>
    <t>Table 4</t>
  </si>
  <si>
    <t>Percent Over
Forecast</t>
  </si>
  <si>
    <t>Table 5</t>
  </si>
  <si>
    <t>West Weather Zone: Actual and Forecast Heating Degree Days (‘out-of-sample’), 2002 to 2021</t>
  </si>
  <si>
    <t>Table 6</t>
  </si>
  <si>
    <t>Table 7</t>
  </si>
  <si>
    <t>South Weather Zone: Actual and Forecast Heating Degree Days (‘out-of-sample’), 2002 to 2021</t>
  </si>
  <si>
    <t>de Bever with 
Trend</t>
  </si>
  <si>
    <t>Table 8</t>
  </si>
  <si>
    <t>Table 9</t>
  </si>
  <si>
    <t>North Weather Zone: Actual and Forecast Heating Degree Days (‘out-of-sample’), 2002 to 2021</t>
  </si>
  <si>
    <t>Table 10</t>
  </si>
  <si>
    <t>Table 11</t>
  </si>
  <si>
    <t>Forecast of 2024 Heating Degree Days</t>
  </si>
  <si>
    <t>Central</t>
  </si>
  <si>
    <t>East</t>
  </si>
  <si>
    <t>West</t>
  </si>
  <si>
    <t>South</t>
  </si>
  <si>
    <t>North</t>
  </si>
  <si>
    <t>Table 12</t>
  </si>
  <si>
    <t>Central Weather Zone: Actual and Forecast Heating Degree Day</t>
  </si>
  <si>
    <t>Table 13</t>
  </si>
  <si>
    <t>Variable</t>
  </si>
  <si>
    <t>C</t>
  </si>
  <si>
    <t xml:space="preserve">East, West, South and North Weather zones: Actual and Forecast Heating Degree Days </t>
  </si>
  <si>
    <t>2024  Forecast (10-yr MA)</t>
  </si>
  <si>
    <t>Actual</t>
  </si>
  <si>
    <t>Estimate</t>
  </si>
  <si>
    <t>Bridge Year</t>
  </si>
  <si>
    <t>Test Year</t>
  </si>
  <si>
    <t>Canada</t>
  </si>
  <si>
    <t>Real GDP (% change)</t>
  </si>
  <si>
    <t>Consumer Prices (% change)</t>
  </si>
  <si>
    <t>NA</t>
  </si>
  <si>
    <t>Ontario</t>
  </si>
  <si>
    <t>Unemployment Rate (%)</t>
  </si>
  <si>
    <t>Employment Growth (% change)</t>
  </si>
  <si>
    <t>Real Residential Natural gas price (% change)</t>
  </si>
  <si>
    <t>Real Commercial Natural Gas Price (% change)</t>
  </si>
  <si>
    <t>Carbon tax ($/tonne)</t>
  </si>
  <si>
    <t>Henry Hub prices (% change)</t>
  </si>
  <si>
    <t>Economic Outlook: Weather Zones</t>
  </si>
  <si>
    <t>Forecast Error Method</t>
  </si>
  <si>
    <t>EGI Residential</t>
  </si>
  <si>
    <t xml:space="preserve">(c) </t>
  </si>
  <si>
    <t>Notes:</t>
  </si>
  <si>
    <t>(1)</t>
  </si>
  <si>
    <t>Central Weather Zone</t>
  </si>
  <si>
    <t>East Weather Zone</t>
  </si>
  <si>
    <t>West Weather Zone</t>
  </si>
  <si>
    <t>South Weather Zone</t>
  </si>
  <si>
    <t>North Weather Zone</t>
  </si>
  <si>
    <t>Test</t>
  </si>
  <si>
    <t>test statistics</t>
  </si>
  <si>
    <t>p-value</t>
  </si>
  <si>
    <t>Diagnostic Test Results</t>
  </si>
  <si>
    <t>EGI Non-Residential</t>
  </si>
  <si>
    <t>Throughput Volumes - Normalized -  Distribution Contract Market</t>
  </si>
  <si>
    <r>
      <t>Particulars (10</t>
    </r>
    <r>
      <rPr>
        <vertAlign val="superscript"/>
        <sz val="10"/>
        <color theme="1"/>
        <rFont val="Arial"/>
        <family val="2"/>
      </rPr>
      <t>3</t>
    </r>
    <r>
      <rPr>
        <sz val="10"/>
        <color theme="1"/>
        <rFont val="Arial"/>
        <family val="2"/>
      </rPr>
      <t>m</t>
    </r>
    <r>
      <rPr>
        <vertAlign val="superscript"/>
        <sz val="10"/>
        <color theme="1"/>
        <rFont val="Arial"/>
        <family val="2"/>
      </rPr>
      <t>3</t>
    </r>
    <r>
      <rPr>
        <sz val="10"/>
        <color theme="1"/>
        <rFont val="Arial"/>
        <family val="2"/>
      </rPr>
      <t>)</t>
    </r>
  </si>
  <si>
    <t>Total Contract Volumes</t>
  </si>
  <si>
    <t>Year-over-Year Change in Volumes</t>
  </si>
  <si>
    <t>N/A</t>
  </si>
  <si>
    <t>Residential</t>
  </si>
  <si>
    <t>Commercial</t>
  </si>
  <si>
    <t>Industrial</t>
  </si>
  <si>
    <t>Total</t>
  </si>
  <si>
    <t>Throughput Volumes - Normalized -  General Service</t>
  </si>
  <si>
    <t>EGD Rate Zone</t>
  </si>
  <si>
    <t>Union Rate Zone</t>
  </si>
  <si>
    <t>Total General Service Volumes</t>
  </si>
  <si>
    <t xml:space="preserve"> Normalized Revenue -  Distribution Contract Market</t>
  </si>
  <si>
    <t xml:space="preserve"> Normalized Revenue -  General Service</t>
  </si>
  <si>
    <t>Total General Service Revenue</t>
  </si>
  <si>
    <t>Year-over-Year Change in Revenue</t>
  </si>
  <si>
    <t>Total Contract Revenue</t>
  </si>
  <si>
    <t>Particulars ($ millions)</t>
  </si>
  <si>
    <t>Rate 6</t>
  </si>
  <si>
    <t>Rate M1</t>
  </si>
  <si>
    <t>Rate M2</t>
  </si>
  <si>
    <t>Rate 01</t>
  </si>
  <si>
    <t>Rate 10</t>
  </si>
  <si>
    <t>EGI</t>
  </si>
  <si>
    <t>Non-Residential</t>
  </si>
  <si>
    <t>Rate 1</t>
  </si>
  <si>
    <t>Rate class</t>
  </si>
  <si>
    <t>Sector</t>
  </si>
  <si>
    <t>Bridge        Year</t>
  </si>
  <si>
    <t>Test              Year</t>
  </si>
  <si>
    <t>Utility Other Revenue &amp; Other Income</t>
  </si>
  <si>
    <t>Utility</t>
  </si>
  <si>
    <t>Other Revenue</t>
  </si>
  <si>
    <t>Late Payment Penalties</t>
  </si>
  <si>
    <t>Account Opening Charges</t>
  </si>
  <si>
    <t>Other Billing Revenue (1)</t>
  </si>
  <si>
    <t>Customer Billing Revenue</t>
  </si>
  <si>
    <t>Direct Purchase Administration Charges and Distributor Consolidated Billing</t>
  </si>
  <si>
    <t>Open Bill Access Revenue (2)</t>
  </si>
  <si>
    <t>Mid Market Transactions</t>
  </si>
  <si>
    <t>Rental Revenue - NGV Program</t>
  </si>
  <si>
    <t>Other Operating Revenue</t>
  </si>
  <si>
    <t>Other Income</t>
  </si>
  <si>
    <t xml:space="preserve">Total Other Revenue &amp; Other Income </t>
  </si>
  <si>
    <t>(2)</t>
  </si>
  <si>
    <t xml:space="preserve">Other Income includes gains/losses on FX, gains/losses on sales of assets, and sales-type lease income related to the NGV program. </t>
  </si>
  <si>
    <t>New Account (1)</t>
  </si>
  <si>
    <t>Meter Unlocks (2)</t>
  </si>
  <si>
    <t>Total Account Opening Charges</t>
  </si>
  <si>
    <t>Utility Operating Revenue - EGD and Union</t>
  </si>
  <si>
    <t>Line No.</t>
  </si>
  <si>
    <t>OEB Approved</t>
  </si>
  <si>
    <t>Gas Sales &amp; Distribution</t>
  </si>
  <si>
    <t>EGD</t>
  </si>
  <si>
    <t>Transportation</t>
  </si>
  <si>
    <t>Storage</t>
  </si>
  <si>
    <t>Other Operating Revenue &amp; Other Income</t>
  </si>
  <si>
    <r>
      <t>Volumes (10</t>
    </r>
    <r>
      <rPr>
        <vertAlign val="superscript"/>
        <sz val="10"/>
        <color rgb="FF000000"/>
        <rFont val="Arial"/>
        <family val="2"/>
      </rPr>
      <t>6</t>
    </r>
    <r>
      <rPr>
        <sz val="10"/>
        <color rgb="FF000000"/>
        <rFont val="Arial"/>
        <family val="2"/>
      </rPr>
      <t>m</t>
    </r>
    <r>
      <rPr>
        <vertAlign val="superscript"/>
        <sz val="10"/>
        <color rgb="FF000000"/>
        <rFont val="Arial"/>
        <family val="2"/>
      </rPr>
      <t>3</t>
    </r>
    <r>
      <rPr>
        <sz val="10"/>
        <color rgb="FF000000"/>
        <rFont val="Arial"/>
        <family val="2"/>
      </rPr>
      <t>)</t>
    </r>
  </si>
  <si>
    <t>Union</t>
  </si>
  <si>
    <t>Number of Customers</t>
  </si>
  <si>
    <t>Utility Operating Revenue - EGI</t>
  </si>
  <si>
    <t xml:space="preserve">Gas Sales &amp; Distribution </t>
  </si>
  <si>
    <t xml:space="preserve">Number of Customers </t>
  </si>
  <si>
    <r>
      <t>Volumes (10</t>
    </r>
    <r>
      <rPr>
        <vertAlign val="superscript"/>
        <sz val="10"/>
        <color theme="1"/>
        <rFont val="Arial"/>
        <family val="2"/>
      </rPr>
      <t>6</t>
    </r>
    <r>
      <rPr>
        <sz val="10"/>
        <color theme="1"/>
        <rFont val="Arial"/>
        <family val="2"/>
      </rPr>
      <t>m</t>
    </r>
    <r>
      <rPr>
        <vertAlign val="superscript"/>
        <sz val="10"/>
        <color theme="1"/>
        <rFont val="Arial"/>
        <family val="2"/>
      </rPr>
      <t>3</t>
    </r>
    <r>
      <rPr>
        <sz val="10"/>
        <color theme="1"/>
        <rFont val="Arial"/>
        <family val="2"/>
      </rPr>
      <t>)</t>
    </r>
  </si>
  <si>
    <t>Financial Outlook</t>
  </si>
  <si>
    <t>Particulars</t>
  </si>
  <si>
    <t>10 Year - EGI Implied Linear Regression Credit Spread</t>
  </si>
  <si>
    <t>Issuance Cost</t>
  </si>
  <si>
    <t>Hedge Unwinds</t>
  </si>
  <si>
    <t>10 Year - Effective Rates</t>
  </si>
  <si>
    <t>30 Year - EGI Implied Linear Regression Credit Spread</t>
  </si>
  <si>
    <t>30 Year - Effective Rates</t>
  </si>
  <si>
    <t>Spread</t>
  </si>
  <si>
    <t>3 Month CDOR - Effective rates</t>
  </si>
  <si>
    <t>Exchange rate (USD/CAD)</t>
  </si>
  <si>
    <t>YOY Change in Average Number of Customers</t>
  </si>
  <si>
    <t>Customer adds</t>
  </si>
  <si>
    <t>Shrinkage Customers</t>
  </si>
  <si>
    <t xml:space="preserve">(a) </t>
  </si>
  <si>
    <t>2024 Forecast (10-yr MA)</t>
  </si>
  <si>
    <t>Gas Supply &amp; Delivery Revenue -  General Service</t>
  </si>
  <si>
    <t>Gas Supply &amp; Delivery Revenue -  Distribution Contract Market</t>
  </si>
  <si>
    <t xml:space="preserve">Actual heating degree day observations are from an independent weather service (DTN Meteorlogix); CYYZ station.   </t>
  </si>
  <si>
    <t>Calculated using the 20-yr Trend regression equation:  Central Gas Supply Degree Day= 3,728.1-8.9341*TREND. The trend variable takes the values of 1 through 20 for each of the years from 2002 to 2021. The value of 23 is used for 2024 to generate 2024 degree day forecast.</t>
  </si>
  <si>
    <t>Average of 10-yr MA and 20-yr Trend forecasts.</t>
  </si>
  <si>
    <t>Actual data from an independent weather service (DTN Meteorlogix); CYOW station.</t>
  </si>
  <si>
    <t>Actual data from an independent weather service (DTN Meteorlogix); CYSN station.</t>
  </si>
  <si>
    <t>Actual data from an independent weather service (DTN Meteorlogix); CYXU station.</t>
  </si>
  <si>
    <r>
      <t>Actual data is a weighted average that is calculated from multiple weather stations from an independent weather service (DTN Meteorlogix): Sudbury (CYSB), Kingston (CYGK)</t>
    </r>
    <r>
      <rPr>
        <sz val="10"/>
        <color rgb="FF000000"/>
        <rFont val="Arial"/>
        <family val="2"/>
      </rPr>
      <t>, Thunder Bay (CYQT), Sault Ste. Marie (KCIU), Muskoka (CYQA), International Falls/Fort Frances (KINL).</t>
    </r>
  </si>
  <si>
    <t xml:space="preserve">  </t>
  </si>
  <si>
    <t>In-Sample MPE</t>
  </si>
  <si>
    <t>In-Sample RMSPE</t>
  </si>
  <si>
    <t>Out-of-Sample MPE</t>
  </si>
  <si>
    <t>Out-of-Sample RMSPE</t>
  </si>
  <si>
    <r>
      <t>DSM adjustment (m</t>
    </r>
    <r>
      <rPr>
        <u/>
        <vertAlign val="superscript"/>
        <sz val="10"/>
        <color theme="1"/>
        <rFont val="Arial"/>
        <family val="2"/>
      </rPr>
      <t>3</t>
    </r>
    <r>
      <rPr>
        <u/>
        <sz val="10"/>
        <color theme="1"/>
        <rFont val="Arial"/>
        <family val="2"/>
      </rPr>
      <t>)</t>
    </r>
  </si>
  <si>
    <t xml:space="preserve">In-Sample MPE </t>
  </si>
  <si>
    <t xml:space="preserve">Out-of-Sample MPE </t>
  </si>
  <si>
    <t xml:space="preserve">Out-of-Sample RMSPE </t>
  </si>
  <si>
    <t>Breusch-Godfrey Serial Correlation LM Test (1)</t>
  </si>
  <si>
    <t>ARCH Test (2)</t>
  </si>
  <si>
    <t>Chow Forecast Test (3)</t>
  </si>
  <si>
    <t>(3)</t>
  </si>
  <si>
    <t xml:space="preserve">R-squared and Forecast Errors with Different Temperatures </t>
  </si>
  <si>
    <t>Base Temperature</t>
  </si>
  <si>
    <t>R-squared</t>
  </si>
  <si>
    <t>Mean Absolute Errror (MAE)</t>
  </si>
  <si>
    <t>Mean Absolute Percent Error (MAPE)</t>
  </si>
  <si>
    <t>Root Mean Square Error (RMSE)</t>
  </si>
  <si>
    <t>13°C</t>
  </si>
  <si>
    <t xml:space="preserve">   1.28 E+08</t>
  </si>
  <si>
    <t>14°C</t>
  </si>
  <si>
    <t xml:space="preserve">   1.18 E+09</t>
  </si>
  <si>
    <t>15°C</t>
  </si>
  <si>
    <t xml:space="preserve">   1.14 E+10</t>
  </si>
  <si>
    <t>16°C</t>
  </si>
  <si>
    <t xml:space="preserve">   1.15 E+11</t>
  </si>
  <si>
    <t>17°C</t>
  </si>
  <si>
    <t xml:space="preserve">   1.20 E+12</t>
  </si>
  <si>
    <t>6</t>
  </si>
  <si>
    <t>18°C</t>
  </si>
  <si>
    <t xml:space="preserve">   1.03 E+08</t>
  </si>
  <si>
    <t xml:space="preserve">   1.26 E+13</t>
  </si>
  <si>
    <t>Proposed Method</t>
  </si>
  <si>
    <t>LEGD Proxy Method</t>
  </si>
  <si>
    <t>Existing Method</t>
  </si>
  <si>
    <t>Year</t>
  </si>
  <si>
    <t>7</t>
  </si>
  <si>
    <t>8</t>
  </si>
  <si>
    <t>9</t>
  </si>
  <si>
    <t>10</t>
  </si>
  <si>
    <t>12</t>
  </si>
  <si>
    <t>13</t>
  </si>
  <si>
    <t>14</t>
  </si>
  <si>
    <t>15</t>
  </si>
  <si>
    <t>16</t>
  </si>
  <si>
    <t>17</t>
  </si>
  <si>
    <t>18</t>
  </si>
  <si>
    <t>19</t>
  </si>
  <si>
    <t>21</t>
  </si>
  <si>
    <t>20</t>
  </si>
  <si>
    <t>Union Proxy Method</t>
  </si>
  <si>
    <t xml:space="preserve">Existing Method </t>
  </si>
  <si>
    <t xml:space="preserve">Rate 1 </t>
  </si>
  <si>
    <r>
      <t xml:space="preserve">Table </t>
    </r>
    <r>
      <rPr>
        <u/>
        <sz val="10"/>
        <color rgb="FF000000"/>
        <rFont val="Arial"/>
        <family val="2"/>
      </rPr>
      <t>2</t>
    </r>
  </si>
  <si>
    <r>
      <t> </t>
    </r>
    <r>
      <rPr>
        <u/>
        <sz val="10"/>
        <color rgb="FF000000"/>
        <rFont val="Arial"/>
        <family val="2"/>
      </rPr>
      <t>Forecast of 2024 Heating Degree Days</t>
    </r>
    <r>
      <rPr>
        <sz val="11"/>
        <color rgb="FF000000"/>
        <rFont val="Calibri"/>
        <family val="2"/>
      </rPr>
      <t> </t>
    </r>
  </si>
  <si>
    <t>Weather Zone</t>
  </si>
  <si>
    <r>
      <t>Forecast</t>
    </r>
    <r>
      <rPr>
        <vertAlign val="superscript"/>
        <sz val="10"/>
        <color rgb="FF000000"/>
        <rFont val="Arial"/>
        <family val="2"/>
      </rPr>
      <t xml:space="preserve"> </t>
    </r>
    <r>
      <rPr>
        <sz val="10"/>
        <color rgb="FF000000"/>
        <rFont val="Arial"/>
        <family val="2"/>
      </rPr>
      <t>(1)</t>
    </r>
  </si>
  <si>
    <r>
      <t>Forecast</t>
    </r>
    <r>
      <rPr>
        <vertAlign val="superscript"/>
        <sz val="10"/>
        <color rgb="FF000000"/>
        <rFont val="Arial"/>
        <family val="2"/>
      </rPr>
      <t xml:space="preserve"> </t>
    </r>
    <r>
      <rPr>
        <sz val="10"/>
        <color rgb="FF000000"/>
        <rFont val="Arial"/>
        <family val="2"/>
      </rPr>
      <t>(2)</t>
    </r>
  </si>
  <si>
    <t>Dependent Variable: EGIVOLUMES</t>
  </si>
  <si>
    <t>Method: Least Squares</t>
  </si>
  <si>
    <t>Sample: 2006M01 2020M12</t>
  </si>
  <si>
    <t>Included observations: 180</t>
  </si>
  <si>
    <t>Coefficient</t>
  </si>
  <si>
    <t>Std. Error</t>
  </si>
  <si>
    <t>t-Statistic</t>
  </si>
  <si>
    <t xml:space="preserve">Prob. </t>
  </si>
  <si>
    <t>HDD13</t>
  </si>
  <si>
    <t xml:space="preserve">  Mean dependent var</t>
  </si>
  <si>
    <t>Adjusted R-squared</t>
  </si>
  <si>
    <t xml:space="preserve">  S.D. dependent var</t>
  </si>
  <si>
    <t>S.E. of regression</t>
  </si>
  <si>
    <t xml:space="preserve">  Akaike info criterion</t>
  </si>
  <si>
    <t>Sum squared resid</t>
  </si>
  <si>
    <t xml:space="preserve">  Schwarz criterion</t>
  </si>
  <si>
    <t>Log likelihood</t>
  </si>
  <si>
    <t xml:space="preserve">  Hannan-Quinn criter.</t>
  </si>
  <si>
    <t>F-statistic</t>
  </si>
  <si>
    <t xml:space="preserve">  Durbin-Watson stat</t>
  </si>
  <si>
    <t>Prob(F-statistic)</t>
  </si>
  <si>
    <t>HDD14</t>
  </si>
  <si>
    <t>HDD15</t>
  </si>
  <si>
    <t>HDD16</t>
  </si>
  <si>
    <t>HDD17</t>
  </si>
  <si>
    <t>HDD18</t>
  </si>
  <si>
    <t>Score (1)</t>
  </si>
  <si>
    <t>Average Hourly Earnings (% change (3)</t>
  </si>
  <si>
    <t>GDP IPI FDD (% change) (2)</t>
  </si>
  <si>
    <t>Average Hourly Earnings (% change) (3)</t>
  </si>
  <si>
    <t>Vintage (1)</t>
  </si>
  <si>
    <t>Heating Degree Days (2)</t>
  </si>
  <si>
    <t>Note:</t>
  </si>
  <si>
    <t>Actual (1)</t>
  </si>
  <si>
    <t>2024 Forecast (20-yr Trend) (2)</t>
  </si>
  <si>
    <t>2024 Forecast (50/50 Hybrid) (3)</t>
  </si>
  <si>
    <t>East (1)</t>
  </si>
  <si>
    <t>West (2)</t>
  </si>
  <si>
    <t>South (3)</t>
  </si>
  <si>
    <t>North (4)</t>
  </si>
  <si>
    <t>(4)</t>
  </si>
  <si>
    <t>Economic Outlook: Canada &amp; Ontario (1)</t>
  </si>
  <si>
    <t>Government of Canada benchmark bond yields - 10 year (1)</t>
  </si>
  <si>
    <t>Government of Canada benchmark bond yields - 30 year (1)</t>
  </si>
  <si>
    <t>Short Term-3 Month CDOR (1)</t>
  </si>
  <si>
    <t>Year-over-Year Normalized Average Use Percentage Change</t>
  </si>
  <si>
    <t>Utility Revenue From Regulated Storage &amp; Transportation</t>
  </si>
  <si>
    <t>Regulated Storage</t>
  </si>
  <si>
    <t>Total Regulated Storage</t>
  </si>
  <si>
    <t>Transportation &amp; Exchanges</t>
  </si>
  <si>
    <t>Exchanges</t>
  </si>
  <si>
    <t>Total Transportation &amp; Exchanges</t>
  </si>
  <si>
    <t>Total Revenue Regulated Storage &amp; Transportation</t>
  </si>
  <si>
    <t>Elimination of Charges between EGD and Union Rate Zones</t>
  </si>
  <si>
    <t>Year-over-Year Variance</t>
  </si>
  <si>
    <t>Excess Utility Storage Space</t>
  </si>
  <si>
    <t>Particulars (PJ)</t>
  </si>
  <si>
    <t xml:space="preserve">Storage Space reserved for Utility </t>
  </si>
  <si>
    <t xml:space="preserve">Utility Space Requirement </t>
  </si>
  <si>
    <t>TBD</t>
  </si>
  <si>
    <t>Tests serial correlation (autocorrelation) and misspecification of the model.</t>
  </si>
  <si>
    <t>Tests heteroscedasticity.</t>
  </si>
  <si>
    <t>Calculated based on 2 years (2020 to 2021).</t>
  </si>
  <si>
    <r>
      <t>EGD Rate Zone: Normalized Average Use (m</t>
    </r>
    <r>
      <rPr>
        <u/>
        <vertAlign val="superscript"/>
        <sz val="10"/>
        <rFont val="Arial"/>
        <family val="2"/>
      </rPr>
      <t>3</t>
    </r>
    <r>
      <rPr>
        <u/>
        <sz val="10"/>
        <rFont val="Arial"/>
        <family val="2"/>
      </rPr>
      <t>/year)</t>
    </r>
  </si>
  <si>
    <t>Standard Deviation (last 9 yrs)</t>
  </si>
  <si>
    <t>Standard Deviation (last 5 yrs)</t>
  </si>
  <si>
    <r>
      <t>Union Rate Zone: Normalized Average Use (m</t>
    </r>
    <r>
      <rPr>
        <u/>
        <vertAlign val="superscript"/>
        <sz val="10"/>
        <rFont val="Arial"/>
        <family val="2"/>
      </rPr>
      <t>3</t>
    </r>
    <r>
      <rPr>
        <u/>
        <sz val="10"/>
        <rFont val="Arial"/>
        <family val="2"/>
      </rPr>
      <t>/year)</t>
    </r>
  </si>
  <si>
    <t>Actual average annual storage value ($/GJ)</t>
  </si>
  <si>
    <t>Enbridge Gas General Service: Shrinkage Customers</t>
  </si>
  <si>
    <t>Consensus CPI forecast was used as a proxy since there is no consensus GDPIPIFDD forecast available.</t>
  </si>
  <si>
    <t>Housing Starts (000s)</t>
  </si>
  <si>
    <t>Based on the forecasts available in Q1 2022.  
The 2022-2024 forecasts have not been adjusted to reflect the changes in inflation that have occurred since Q1 2022. As at September 2022, for instance:
•	Canadian CPI has changed to 7.0%, 3.5% and 2.3% for 2022, 2023 and 2024, respectively.
•	GDP IPI FDD has changed to 5.55% for 2022 (based on the average of the most recent 4 quarters available from StatsCanada).
•	Ontario CPI has changed to 6.8%, 3.1% and 2.1% for 2022, 2023 and 2024, respectively.</t>
  </si>
  <si>
    <t>Coupons EGI - 10 Year</t>
  </si>
  <si>
    <t>Coupons EGI - 30 Year</t>
  </si>
  <si>
    <t>Union Rate Zones</t>
  </si>
  <si>
    <t>Forecast for 2024 is not available in any sources used for consensus forecast.</t>
  </si>
  <si>
    <t xml:space="preserve">Refer to Exhibit 3, Tab 2, Schedule 5, Section 3. </t>
  </si>
  <si>
    <t>Based on 15°C.</t>
  </si>
  <si>
    <t>HDD forecast based on base temperature of 18°C.</t>
  </si>
  <si>
    <t>HDD forecast based on base temperature of 15°C.</t>
  </si>
  <si>
    <t>10-year moving average</t>
  </si>
  <si>
    <t>Regression with HDD based on 14°C Base Temperature</t>
  </si>
  <si>
    <t>Regression with HDD based on 13°C Base Temperature</t>
  </si>
  <si>
    <t>Regression with HDD based on 15°C Base Temperature</t>
  </si>
  <si>
    <t>Regression with HDD based on 16°C Base Temperature</t>
  </si>
  <si>
    <t>Regression with HDD based on 17°C Base Temperature</t>
  </si>
  <si>
    <t>Regression with HDD based on 18°C Base Temperature</t>
  </si>
  <si>
    <t>Forecast (2)</t>
  </si>
  <si>
    <t>Forecast (1)</t>
  </si>
  <si>
    <r>
      <t>HDD forecast based on base temperature of 15°C</t>
    </r>
    <r>
      <rPr>
        <sz val="10"/>
        <color rgb="FF000000"/>
        <rFont val="Arial"/>
        <family val="2"/>
      </rPr>
      <t>.</t>
    </r>
  </si>
  <si>
    <r>
      <t>HDD forecast based on base temperature of 18°C</t>
    </r>
    <r>
      <rPr>
        <sz val="10"/>
        <color rgb="FF000000"/>
        <rFont val="Arial"/>
        <family val="2"/>
      </rPr>
      <t>.</t>
    </r>
  </si>
  <si>
    <t>Score equals the sum of (b)+(d)+(f)+(h)+(j).</t>
  </si>
  <si>
    <r>
      <t>Alternatives (GJ/10</t>
    </r>
    <r>
      <rPr>
        <vertAlign val="superscript"/>
        <sz val="10"/>
        <rFont val="Arial"/>
        <family val="2"/>
      </rPr>
      <t>3</t>
    </r>
    <r>
      <rPr>
        <sz val="10"/>
        <rFont val="Arial"/>
        <family val="2"/>
      </rPr>
      <t>m</t>
    </r>
    <r>
      <rPr>
        <vertAlign val="superscript"/>
        <sz val="10"/>
        <rFont val="Arial"/>
        <family val="2"/>
      </rPr>
      <t>3</t>
    </r>
    <r>
      <rPr>
        <sz val="10"/>
        <rFont val="Arial"/>
        <family val="2"/>
      </rPr>
      <t>)</t>
    </r>
  </si>
  <si>
    <t>Union North Rate Zone</t>
  </si>
  <si>
    <t>Union South Rate Zone</t>
  </si>
  <si>
    <t>Alternative 1 – Three Heat Values (Status Quo)</t>
  </si>
  <si>
    <t>Alternative 2 – Two Heat Values</t>
  </si>
  <si>
    <t>Alternative 3 – One Heat Value</t>
  </si>
  <si>
    <t>Heat Value Comparison</t>
  </si>
  <si>
    <t>Heat Value Percent Change to Alternative 1 (Status Quo)</t>
  </si>
  <si>
    <t>Alternatives</t>
  </si>
  <si>
    <t>Alternative 1 – Three Heat Values (status quo)</t>
  </si>
  <si>
    <t>-</t>
  </si>
  <si>
    <t>Other Income (3)</t>
  </si>
  <si>
    <t>Enbridge Gas plans to wind down the OBA program effective October 31, 2024. All OBA net revenues for the 2024 Test Year will be captured in a deferral account and credited to ratepayers.</t>
  </si>
  <si>
    <t xml:space="preserve">There was an accounting presentation change implemented in 2022 for both street service alteration revenues for Union, and plant damage recoveries for EGI to be presented as other revenue instead of an O&amp;M recovery. </t>
  </si>
  <si>
    <t xml:space="preserve">Meter unlocks is specifically for meter unlocks related to disconnections for non-payment. Seasonal meter unlocks are a part of other billing revenue. </t>
  </si>
  <si>
    <t xml:space="preserve">New account charges includes charges for customer moves, and new premises. </t>
  </si>
  <si>
    <t>Other Revenue Account Opening Charges</t>
  </si>
  <si>
    <t>Central Weather Zone: Out-of-Sample Forecast Performance (2002 to 2021)</t>
  </si>
  <si>
    <t>East Weather Zone: Out-of-Sample Forecast Performance (2002 to 2021)</t>
  </si>
  <si>
    <t>West Weather Zone: Out-of-Sample Forecast Performance (2002 to 2021)</t>
  </si>
  <si>
    <t>South Weather Zone: Out-of-Sample Forecast Performance (2002 to 2021)</t>
  </si>
  <si>
    <t>North Weather Zone: Out-of-Sample Forecast Performance (2002 to 2021)</t>
  </si>
  <si>
    <t>Forecast Errors (1) - MPE &amp; RMSPE</t>
  </si>
  <si>
    <t>Long Term Transportation</t>
  </si>
  <si>
    <t>Total Long Term Transportation</t>
  </si>
  <si>
    <t>Short-Term Transportation</t>
  </si>
  <si>
    <t>Consensus forecase based on the Q2 2022 forecast from various banks.</t>
  </si>
  <si>
    <t>Tests homogeneity of data and existence of structural break.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</si>
</sst>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4" formatCode="_(&quot;$&quot;* #,##0.00_);_(&quot;$&quot;* \(#,##0.00\);_(&quot;$&quot;* &quot;-&quot;??_);_(@_)"/>
    <numFmt numFmtId="43" formatCode="_(* #,##0.00_);_(* \(#,##0.00\);_(* &quot;-&quot;??_);_(@_)"/>
    <numFmt numFmtId="164" formatCode="0.0%"/>
    <numFmt numFmtId="165" formatCode="#,##0.0000"/>
    <numFmt numFmtId="166" formatCode="_(* #,##0_);_(* \(#,##0\);_(* &quot;-&quot;??_);_(@_)"/>
    <numFmt numFmtId="167" formatCode="0.0"/>
    <numFmt numFmtId="168" formatCode="General_)"/>
    <numFmt numFmtId="169" formatCode="#,##0.0"/>
    <numFmt numFmtId="170" formatCode="0.0000"/>
    <numFmt numFmtId="171" formatCode="#,##0.000_);\(#,##0.000\)"/>
    <numFmt numFmtId="172" formatCode="#,##0.0_);\(#,##0.0\)"/>
    <numFmt numFmtId="173" formatCode="0.000000"/>
    <numFmt numFmtId="174" formatCode="0.000"/>
    <numFmt numFmtId="175" formatCode="0.00000"/>
    <numFmt numFmtId="176" formatCode="0%;\(0%\)"/>
    <numFmt numFmtId="177" formatCode="_(* #,##0.0_);_(* \(#,##0.0\);_(* &quot;-&quot;??_);_(@_)"/>
    <numFmt numFmtId="178" formatCode="###0.0%;\(###0.0%\)"/>
    <numFmt numFmtId="179" formatCode="0.0_);\(0.0\)"/>
    <numFmt numFmtId="180" formatCode="###0.00%;\(###0.00%\)"/>
    <numFmt numFmtId="181" formatCode="###0.00%;\(###0.00%\)\ "/>
  </numFmts>
  <fonts count="25">
    <font>
      <sz val="11"/>
      <color theme="1"/>
      <name val="Calibri"/>
      <family val="2"/>
      <scheme val="minor"/>
    </font>
    <font>
      <sz val="11"/>
      <color theme="1"/>
      <name val="Calibri"/>
      <family val="2"/>
      <scheme val="minor"/>
    </font>
    <font>
      <sz val="10"/>
      <name val="Arial"/>
      <family val="2"/>
    </font>
    <font>
      <u/>
      <sz val="10"/>
      <name val="Arial"/>
      <family val="2"/>
    </font>
    <font>
      <sz val="10"/>
      <color theme="1"/>
      <name val="Arial"/>
      <family val="2"/>
    </font>
    <font>
      <sz val="10"/>
      <name val="CG Times"/>
      <family val="1"/>
      <charset val="238"/>
    </font>
    <font>
      <u/>
      <sz val="10"/>
      <color theme="1"/>
      <name val="Arial"/>
      <family val="2"/>
    </font>
    <font>
      <sz val="12"/>
      <name val="Courier"/>
      <family val="3"/>
    </font>
    <font>
      <sz val="10"/>
      <color theme="1"/>
      <name val="Calibri"/>
      <family val="2"/>
      <scheme val="minor"/>
    </font>
    <font>
      <sz val="10"/>
      <color indexed="8"/>
      <name val="Arial"/>
      <family val="2"/>
    </font>
    <font>
      <vertAlign val="superscript"/>
      <sz val="10"/>
      <color rgb="FF000000"/>
      <name val="Arial"/>
      <family val="2"/>
    </font>
    <font>
      <sz val="8"/>
      <name val="Arial"/>
      <family val="2"/>
    </font>
    <font>
      <sz val="10"/>
      <color rgb="FFFF0000"/>
      <name val="Arial"/>
      <family val="2"/>
    </font>
    <font>
      <u/>
      <sz val="11"/>
      <color theme="1"/>
      <name val="Calibri"/>
      <family val="2"/>
      <scheme val="minor"/>
    </font>
    <font>
      <vertAlign val="superscript"/>
      <sz val="10"/>
      <color theme="1"/>
      <name val="Arial"/>
      <family val="2"/>
    </font>
    <font>
      <u/>
      <vertAlign val="superscript"/>
      <sz val="10"/>
      <color theme="1"/>
      <name val="Arial"/>
      <family val="2"/>
    </font>
    <font>
      <u/>
      <sz val="10"/>
      <color rgb="FF000000"/>
      <name val="Arial"/>
      <family val="2"/>
    </font>
    <font>
      <sz val="10"/>
      <color rgb="FF000000"/>
      <name val="Arial"/>
      <family val="2"/>
    </font>
    <font>
      <sz val="8"/>
      <color rgb="FF000000"/>
      <name val="Arial"/>
      <family val="2"/>
    </font>
    <font>
      <sz val="10"/>
      <name val="Arial"/>
      <family val="2"/>
    </font>
    <font>
      <u/>
      <vertAlign val="superscript"/>
      <sz val="10"/>
      <name val="Arial"/>
      <family val="2"/>
    </font>
    <font>
      <sz val="11"/>
      <color rgb="FF000000"/>
      <name val="Calibri"/>
      <family val="2"/>
    </font>
    <font>
      <sz val="11"/>
      <color theme="1"/>
      <name val="Times New Roman"/>
      <family val="1"/>
    </font>
    <font>
      <sz val="12"/>
      <color rgb="FF000000"/>
      <name val="Arial"/>
      <family val="2"/>
    </font>
    <font>
      <vertAlign val="superscript"/>
      <sz val="10"/>
      <name val="Arial"/>
      <family val="2"/>
    </font>
  </fonts>
  <fills count="2">
    <fill>
      <patternFill patternType="none"/>
    </fill>
    <fill>
      <patternFill patternType="gray125"/>
    </fill>
  </fills>
  <borders count="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double">
        <color indexed="64"/>
      </bottom>
      <diagonal/>
    </border>
    <border>
      <left/>
      <right/>
      <top style="thin">
        <color indexed="64"/>
      </top>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168" fontId="7" fillId="0" borderId="0"/>
    <xf numFmtId="0" fontId="19" fillId="0" borderId="0"/>
    <xf numFmtId="9" fontId="19" fillId="0" borderId="0" applyFont="0" applyFill="0" applyBorder="0" applyAlignment="0" applyProtection="0"/>
    <xf numFmtId="43" fontId="19" fillId="0" borderId="0" applyFont="0" applyFill="0" applyBorder="0" applyAlignment="0" applyProtection="0"/>
    <xf numFmtId="44" fontId="1" fillId="0" borderId="0" applyFont="0" applyFill="0" applyBorder="0" applyAlignment="0" applyProtection="0"/>
  </cellStyleXfs>
  <cellXfs count="325">
    <xf numFmtId="0" fontId="0" fillId="0" borderId="0" xfId="0"/>
    <xf numFmtId="0" fontId="6" fillId="0" borderId="0" xfId="0" applyFont="1" applyAlignment="1">
      <alignment horizontal="center"/>
    </xf>
    <xf numFmtId="0" fontId="4" fillId="0" borderId="0" xfId="0" applyFont="1"/>
    <xf numFmtId="0" fontId="6" fillId="0" borderId="0" xfId="0" applyFont="1" applyAlignment="1">
      <alignment horizontal="centerContinuous"/>
    </xf>
    <xf numFmtId="0" fontId="4" fillId="0" borderId="0" xfId="0" applyFont="1" applyAlignment="1">
      <alignment horizontal="left"/>
    </xf>
    <xf numFmtId="0" fontId="6" fillId="0" borderId="0" xfId="0" applyFont="1"/>
    <xf numFmtId="0" fontId="4" fillId="0" borderId="1" xfId="0" applyFont="1" applyBorder="1" applyAlignment="1">
      <alignment horizontal="center" wrapText="1"/>
    </xf>
    <xf numFmtId="0" fontId="4" fillId="0" borderId="0" xfId="0" applyFont="1" applyAlignment="1">
      <alignment wrapText="1"/>
    </xf>
    <xf numFmtId="0" fontId="4" fillId="0" borderId="1" xfId="0" applyFont="1" applyBorder="1" applyAlignment="1">
      <alignment wrapText="1"/>
    </xf>
    <xf numFmtId="0" fontId="4" fillId="0" borderId="0" xfId="0" applyFont="1" applyAlignment="1">
      <alignment horizontal="center"/>
    </xf>
    <xf numFmtId="37" fontId="4" fillId="0" borderId="0" xfId="0" applyNumberFormat="1" applyFont="1" applyAlignment="1">
      <alignment horizontal="center"/>
    </xf>
    <xf numFmtId="37" fontId="4" fillId="0" borderId="0" xfId="0" applyNumberFormat="1" applyFont="1"/>
    <xf numFmtId="37" fontId="4" fillId="0" borderId="3" xfId="0" applyNumberFormat="1" applyFont="1" applyBorder="1" applyAlignment="1">
      <alignment horizontal="center"/>
    </xf>
    <xf numFmtId="171" fontId="4" fillId="0" borderId="0" xfId="0" applyNumberFormat="1" applyFont="1"/>
    <xf numFmtId="0" fontId="6" fillId="0" borderId="0" xfId="0" applyFont="1" applyAlignment="1">
      <alignment horizontal="center"/>
    </xf>
    <xf numFmtId="172" fontId="4" fillId="0" borderId="0" xfId="0" applyNumberFormat="1" applyFont="1" applyAlignment="1">
      <alignment horizontal="center"/>
    </xf>
    <xf numFmtId="172" fontId="4" fillId="0" borderId="2" xfId="0" applyNumberFormat="1" applyFont="1" applyBorder="1" applyAlignment="1">
      <alignment horizontal="center"/>
    </xf>
    <xf numFmtId="0" fontId="6" fillId="0" borderId="0" xfId="0" applyFont="1" applyAlignment="1">
      <alignment horizontal="center"/>
    </xf>
    <xf numFmtId="0" fontId="6" fillId="0" borderId="0" xfId="0" applyFont="1" applyAlignment="1">
      <alignment horizontal="center"/>
    </xf>
    <xf numFmtId="172" fontId="4" fillId="0" borderId="1" xfId="0" applyNumberFormat="1" applyFont="1" applyBorder="1" applyAlignment="1">
      <alignment horizontal="center"/>
    </xf>
    <xf numFmtId="172" fontId="4" fillId="0" borderId="3" xfId="0" applyNumberFormat="1" applyFont="1" applyBorder="1" applyAlignment="1">
      <alignment horizontal="center"/>
    </xf>
    <xf numFmtId="49" fontId="4" fillId="0" borderId="0" xfId="0" applyNumberFormat="1" applyFont="1" applyAlignment="1">
      <alignment horizontal="center" vertical="center"/>
    </xf>
    <xf numFmtId="0" fontId="17" fillId="0" borderId="0" xfId="0" applyFont="1" applyAlignment="1">
      <alignment vertical="center"/>
    </xf>
    <xf numFmtId="0" fontId="17" fillId="0" borderId="0" xfId="0" applyFont="1" applyAlignment="1">
      <alignment horizontal="center" vertical="center"/>
    </xf>
    <xf numFmtId="0" fontId="16" fillId="0" borderId="0" xfId="0" applyFont="1" applyAlignment="1">
      <alignment horizontal="center" vertical="center"/>
    </xf>
    <xf numFmtId="0" fontId="0" fillId="0" borderId="0" xfId="0" applyAlignment="1">
      <alignment wrapText="1"/>
    </xf>
    <xf numFmtId="3" fontId="0" fillId="0" borderId="0" xfId="0" applyNumberFormat="1"/>
    <xf numFmtId="0" fontId="18" fillId="0" borderId="0" xfId="0" applyFont="1" applyAlignment="1">
      <alignment horizontal="left" vertical="center" indent="2"/>
    </xf>
    <xf numFmtId="169" fontId="17" fillId="0" borderId="0" xfId="0" applyNumberFormat="1" applyFont="1" applyAlignment="1">
      <alignment horizontal="center" vertical="center"/>
    </xf>
    <xf numFmtId="169" fontId="0" fillId="0" borderId="0" xfId="0" applyNumberFormat="1"/>
    <xf numFmtId="0" fontId="0" fillId="0" borderId="0" xfId="0" applyBorder="1"/>
    <xf numFmtId="0" fontId="17" fillId="0" borderId="0" xfId="0" applyFont="1" applyBorder="1" applyAlignment="1">
      <alignment horizontal="center" vertical="center" wrapText="1"/>
    </xf>
    <xf numFmtId="0" fontId="17" fillId="0" borderId="0" xfId="0" applyFont="1" applyBorder="1" applyAlignment="1">
      <alignment horizontal="center" vertical="center"/>
    </xf>
    <xf numFmtId="0" fontId="17" fillId="0" borderId="0" xfId="0" applyFont="1" applyBorder="1" applyAlignment="1">
      <alignment vertical="center"/>
    </xf>
    <xf numFmtId="169" fontId="17" fillId="0" borderId="0" xfId="0" applyNumberFormat="1" applyFont="1" applyBorder="1" applyAlignment="1">
      <alignment horizontal="center" vertical="center"/>
    </xf>
    <xf numFmtId="3" fontId="17" fillId="0" borderId="0" xfId="0" applyNumberFormat="1" applyFont="1" applyBorder="1" applyAlignment="1">
      <alignment horizontal="center" vertical="center"/>
    </xf>
    <xf numFmtId="169" fontId="17" fillId="0" borderId="0" xfId="0" applyNumberFormat="1" applyFont="1" applyFill="1" applyBorder="1" applyAlignment="1">
      <alignment horizontal="center" vertical="center"/>
    </xf>
    <xf numFmtId="169" fontId="0" fillId="0" borderId="0" xfId="0" applyNumberFormat="1" applyBorder="1"/>
    <xf numFmtId="3" fontId="17" fillId="0" borderId="0" xfId="0" applyNumberFormat="1" applyFont="1" applyFill="1" applyBorder="1" applyAlignment="1">
      <alignment horizontal="center" vertical="center"/>
    </xf>
    <xf numFmtId="0" fontId="18" fillId="0" borderId="0" xfId="0" applyFont="1" applyBorder="1" applyAlignment="1">
      <alignment horizontal="left" vertical="center" indent="2"/>
    </xf>
    <xf numFmtId="172" fontId="0" fillId="0" borderId="0" xfId="0" applyNumberFormat="1"/>
    <xf numFmtId="172" fontId="4" fillId="0" borderId="0" xfId="0" applyNumberFormat="1" applyFont="1" applyFill="1" applyAlignment="1">
      <alignment horizontal="center"/>
    </xf>
    <xf numFmtId="0" fontId="4" fillId="0" borderId="0" xfId="0" applyFont="1" applyAlignment="1">
      <alignment horizontal="center"/>
    </xf>
    <xf numFmtId="0" fontId="6" fillId="0" borderId="0" xfId="0" applyFont="1" applyAlignment="1">
      <alignment horizontal="center"/>
    </xf>
    <xf numFmtId="0" fontId="6" fillId="0" borderId="0" xfId="0" applyFont="1" applyBorder="1" applyAlignment="1">
      <alignment horizontal="centerContinuous"/>
    </xf>
    <xf numFmtId="0" fontId="4" fillId="0" borderId="0" xfId="0" applyFont="1" applyBorder="1"/>
    <xf numFmtId="0" fontId="6" fillId="0" borderId="0" xfId="0" applyFont="1" applyBorder="1"/>
    <xf numFmtId="0" fontId="6" fillId="0" borderId="0" xfId="0" applyFont="1" applyBorder="1" applyAlignment="1">
      <alignment horizontal="center"/>
    </xf>
    <xf numFmtId="0" fontId="4" fillId="0" borderId="0" xfId="0" applyFont="1" applyBorder="1" applyAlignment="1">
      <alignment horizontal="center" wrapText="1"/>
    </xf>
    <xf numFmtId="0" fontId="4" fillId="0" borderId="0" xfId="0" applyFont="1" applyBorder="1" applyAlignment="1">
      <alignment wrapText="1"/>
    </xf>
    <xf numFmtId="0" fontId="4" fillId="0" borderId="0" xfId="0" applyFont="1" applyBorder="1" applyAlignment="1">
      <alignment horizontal="center"/>
    </xf>
    <xf numFmtId="37" fontId="4" fillId="0" borderId="0" xfId="0" applyNumberFormat="1" applyFont="1" applyBorder="1" applyAlignment="1">
      <alignment horizontal="center"/>
    </xf>
    <xf numFmtId="37" fontId="2" fillId="0" borderId="0" xfId="0" applyNumberFormat="1" applyFont="1" applyBorder="1" applyAlignment="1">
      <alignment horizontal="center"/>
    </xf>
    <xf numFmtId="37" fontId="4" fillId="0" borderId="0" xfId="0" applyNumberFormat="1" applyFont="1" applyBorder="1"/>
    <xf numFmtId="37" fontId="4" fillId="0" borderId="0" xfId="0" applyNumberFormat="1" applyFont="1" applyFill="1" applyAlignment="1">
      <alignment horizontal="center"/>
    </xf>
    <xf numFmtId="0" fontId="6" fillId="0" borderId="0" xfId="0" applyFont="1" applyAlignment="1">
      <alignment horizontal="center"/>
    </xf>
    <xf numFmtId="0" fontId="17" fillId="0" borderId="0" xfId="0" applyFont="1" applyAlignment="1">
      <alignment horizontal="center" vertical="center" wrapText="1"/>
    </xf>
    <xf numFmtId="0" fontId="17" fillId="0" borderId="4" xfId="0" applyFont="1" applyBorder="1" applyAlignment="1">
      <alignment horizontal="center" vertical="center" wrapText="1"/>
    </xf>
    <xf numFmtId="0" fontId="17" fillId="0" borderId="0" xfId="0" applyFont="1" applyAlignment="1">
      <alignment horizontal="right" vertical="center" wrapText="1"/>
    </xf>
    <xf numFmtId="11" fontId="17" fillId="0" borderId="0" xfId="0" applyNumberFormat="1" applyFont="1" applyAlignment="1">
      <alignment horizontal="right" vertical="center" wrapText="1"/>
    </xf>
    <xf numFmtId="0" fontId="17" fillId="0" borderId="0" xfId="0" applyFont="1" applyAlignment="1">
      <alignment vertical="center" wrapText="1"/>
    </xf>
    <xf numFmtId="2" fontId="17" fillId="0" borderId="0" xfId="0" applyNumberFormat="1" applyFont="1" applyAlignment="1">
      <alignment horizontal="right" vertical="center" wrapText="1"/>
    </xf>
    <xf numFmtId="170" fontId="17" fillId="0" borderId="0" xfId="0" applyNumberFormat="1" applyFont="1" applyAlignment="1">
      <alignment horizontal="right" vertical="center" wrapText="1"/>
    </xf>
    <xf numFmtId="1" fontId="17" fillId="0" borderId="0" xfId="0" applyNumberFormat="1" applyFont="1" applyAlignment="1">
      <alignment horizontal="right" vertical="center" wrapText="1"/>
    </xf>
    <xf numFmtId="175" fontId="17" fillId="0" borderId="0" xfId="0" applyNumberFormat="1" applyFont="1" applyAlignment="1">
      <alignment horizontal="right" vertical="center" wrapText="1"/>
    </xf>
    <xf numFmtId="173" fontId="17" fillId="0" borderId="0" xfId="0" applyNumberFormat="1" applyFont="1" applyAlignment="1">
      <alignment horizontal="right" vertical="center" wrapText="1"/>
    </xf>
    <xf numFmtId="169" fontId="17" fillId="0" borderId="3" xfId="0" applyNumberFormat="1" applyFont="1" applyBorder="1" applyAlignment="1">
      <alignment horizontal="center" vertical="center"/>
    </xf>
    <xf numFmtId="3" fontId="17" fillId="0" borderId="3" xfId="0" applyNumberFormat="1" applyFont="1" applyBorder="1" applyAlignment="1">
      <alignment horizontal="center" vertical="center"/>
    </xf>
    <xf numFmtId="169" fontId="17" fillId="0" borderId="3" xfId="0" applyNumberFormat="1" applyFont="1" applyFill="1" applyBorder="1" applyAlignment="1">
      <alignment horizontal="center" vertical="center"/>
    </xf>
    <xf numFmtId="3" fontId="17" fillId="0" borderId="3" xfId="0" applyNumberFormat="1" applyFont="1" applyFill="1" applyBorder="1" applyAlignment="1">
      <alignment horizontal="center" vertical="center"/>
    </xf>
    <xf numFmtId="0" fontId="17" fillId="0" borderId="1" xfId="0" applyFont="1" applyBorder="1" applyAlignment="1">
      <alignment horizontal="center" wrapText="1"/>
    </xf>
    <xf numFmtId="0" fontId="17" fillId="0" borderId="1" xfId="0" applyFont="1" applyBorder="1" applyAlignment="1">
      <alignment wrapText="1"/>
    </xf>
    <xf numFmtId="0" fontId="6" fillId="0" borderId="0" xfId="0" applyFont="1" applyAlignment="1">
      <alignment horizontal="center"/>
    </xf>
    <xf numFmtId="0" fontId="2" fillId="0" borderId="0" xfId="0" applyFont="1" applyFill="1" applyAlignment="1">
      <alignment horizontal="center"/>
    </xf>
    <xf numFmtId="0" fontId="2" fillId="0" borderId="0" xfId="0" applyFont="1" applyFill="1"/>
    <xf numFmtId="0" fontId="0" fillId="0" borderId="0" xfId="0" applyFill="1"/>
    <xf numFmtId="0" fontId="4" fillId="0" borderId="1" xfId="0" applyFont="1" applyFill="1" applyBorder="1" applyAlignment="1">
      <alignment horizontal="center" wrapText="1"/>
    </xf>
    <xf numFmtId="0" fontId="2" fillId="0" borderId="1" xfId="0" applyFont="1" applyFill="1" applyBorder="1" applyAlignment="1">
      <alignment horizontal="center" wrapText="1"/>
    </xf>
    <xf numFmtId="0" fontId="2" fillId="0" borderId="1" xfId="0" applyFont="1" applyFill="1" applyBorder="1" applyAlignment="1">
      <alignment horizontal="center"/>
    </xf>
    <xf numFmtId="3" fontId="2" fillId="0" borderId="0" xfId="0" applyNumberFormat="1" applyFont="1" applyFill="1" applyAlignment="1">
      <alignment horizontal="center"/>
    </xf>
    <xf numFmtId="0" fontId="0" fillId="0" borderId="0" xfId="0" applyFill="1" applyAlignment="1">
      <alignment horizontal="center"/>
    </xf>
    <xf numFmtId="0" fontId="3" fillId="0" borderId="0" xfId="0" applyFont="1" applyFill="1" applyAlignment="1">
      <alignment horizontal="center" wrapText="1"/>
    </xf>
    <xf numFmtId="0" fontId="2" fillId="0" borderId="0" xfId="0" applyFont="1" applyFill="1" applyAlignment="1">
      <alignment horizontal="center" vertical="center"/>
    </xf>
    <xf numFmtId="0" fontId="4" fillId="0" borderId="0" xfId="0" applyFont="1" applyFill="1" applyAlignment="1">
      <alignment horizontal="center" wrapText="1"/>
    </xf>
    <xf numFmtId="0" fontId="2" fillId="0" borderId="0" xfId="0" applyFont="1" applyFill="1" applyAlignment="1">
      <alignment horizontal="center" vertical="center" wrapText="1"/>
    </xf>
    <xf numFmtId="0" fontId="2" fillId="0" borderId="0" xfId="0" applyFont="1" applyFill="1" applyAlignment="1">
      <alignment vertical="center"/>
    </xf>
    <xf numFmtId="0" fontId="2" fillId="0" borderId="2" xfId="0" applyFont="1" applyFill="1" applyBorder="1" applyAlignment="1">
      <alignment horizontal="center" wrapText="1"/>
    </xf>
    <xf numFmtId="0" fontId="2" fillId="0" borderId="0" xfId="0" applyFont="1" applyFill="1" applyAlignment="1">
      <alignment horizontal="center" wrapText="1"/>
    </xf>
    <xf numFmtId="0" fontId="2" fillId="0" borderId="1" xfId="0" applyFont="1" applyFill="1" applyBorder="1" applyAlignment="1">
      <alignment horizontal="center" vertical="center" wrapText="1"/>
    </xf>
    <xf numFmtId="164" fontId="2" fillId="0" borderId="0" xfId="0" applyNumberFormat="1" applyFont="1" applyFill="1" applyAlignment="1">
      <alignment horizontal="center"/>
    </xf>
    <xf numFmtId="1" fontId="4" fillId="0" borderId="0" xfId="1" applyNumberFormat="1" applyFont="1" applyFill="1" applyBorder="1" applyAlignment="1">
      <alignment horizontal="center"/>
    </xf>
    <xf numFmtId="9" fontId="4" fillId="0" borderId="0" xfId="2" applyFont="1" applyFill="1" applyBorder="1" applyAlignment="1">
      <alignment horizontal="center"/>
    </xf>
    <xf numFmtId="1" fontId="2" fillId="0" borderId="0" xfId="0" applyNumberFormat="1" applyFont="1" applyFill="1" applyAlignment="1">
      <alignment horizontal="center"/>
    </xf>
    <xf numFmtId="1" fontId="0" fillId="0" borderId="0" xfId="0" applyNumberFormat="1" applyFill="1"/>
    <xf numFmtId="1" fontId="2" fillId="0" borderId="0" xfId="1" applyNumberFormat="1" applyFont="1" applyFill="1" applyBorder="1" applyAlignment="1">
      <alignment horizontal="center"/>
    </xf>
    <xf numFmtId="9" fontId="2" fillId="0" borderId="0" xfId="2" applyFont="1" applyFill="1" applyBorder="1" applyAlignment="1">
      <alignment horizontal="center"/>
    </xf>
    <xf numFmtId="0" fontId="2" fillId="0" borderId="0" xfId="3" applyFont="1" applyFill="1" applyAlignment="1">
      <alignment horizontal="left"/>
    </xf>
    <xf numFmtId="0" fontId="3" fillId="0" borderId="0" xfId="0" applyFont="1" applyFill="1" applyBorder="1" applyAlignment="1">
      <alignment horizontal="center"/>
    </xf>
    <xf numFmtId="0" fontId="2" fillId="0" borderId="0" xfId="0" quotePrefix="1" applyFont="1" applyFill="1" applyBorder="1" applyAlignment="1">
      <alignment horizontal="center"/>
    </xf>
    <xf numFmtId="0" fontId="4" fillId="0" borderId="0" xfId="0" applyFont="1" applyFill="1"/>
    <xf numFmtId="0" fontId="4" fillId="0" borderId="0" xfId="0" applyFont="1" applyFill="1" applyAlignment="1">
      <alignment horizontal="center"/>
    </xf>
    <xf numFmtId="164" fontId="2" fillId="0" borderId="0" xfId="0" applyNumberFormat="1" applyFont="1" applyFill="1" applyAlignment="1">
      <alignment horizontal="center" vertical="center"/>
    </xf>
    <xf numFmtId="1" fontId="2" fillId="0" borderId="0" xfId="1" applyNumberFormat="1" applyFont="1" applyFill="1" applyBorder="1" applyAlignment="1">
      <alignment horizontal="center" vertical="center"/>
    </xf>
    <xf numFmtId="9" fontId="2" fillId="0" borderId="0" xfId="2" applyFont="1" applyFill="1" applyBorder="1" applyAlignment="1">
      <alignment horizontal="center" vertical="center"/>
    </xf>
    <xf numFmtId="1" fontId="2" fillId="0" borderId="0" xfId="0" applyNumberFormat="1" applyFont="1" applyFill="1" applyAlignment="1">
      <alignment horizontal="center" vertical="center"/>
    </xf>
    <xf numFmtId="3" fontId="2" fillId="0" borderId="0" xfId="0" applyNumberFormat="1" applyFont="1" applyFill="1" applyAlignment="1">
      <alignment horizontal="center" vertical="center"/>
    </xf>
    <xf numFmtId="0" fontId="0" fillId="0" borderId="0" xfId="0" applyFill="1" applyAlignment="1">
      <alignment vertical="center"/>
    </xf>
    <xf numFmtId="0" fontId="2" fillId="0" borderId="0" xfId="0" applyFont="1" applyFill="1" applyBorder="1"/>
    <xf numFmtId="0" fontId="4" fillId="0" borderId="0" xfId="0" applyFont="1" applyFill="1" applyAlignment="1">
      <alignment horizontal="center" vertical="center"/>
    </xf>
    <xf numFmtId="0" fontId="6" fillId="0" borderId="0" xfId="0" applyFont="1" applyFill="1" applyAlignment="1">
      <alignment horizontal="center"/>
    </xf>
    <xf numFmtId="0" fontId="4" fillId="0" borderId="0" xfId="0" quotePrefix="1" applyFont="1" applyFill="1" applyAlignment="1">
      <alignment horizontal="center"/>
    </xf>
    <xf numFmtId="0" fontId="2" fillId="0" borderId="0" xfId="0" applyFont="1" applyFill="1" applyAlignment="1">
      <alignment horizontal="left"/>
    </xf>
    <xf numFmtId="0" fontId="2" fillId="0" borderId="0" xfId="0" applyFont="1" applyFill="1" applyAlignment="1">
      <alignment horizontal="left" vertical="center"/>
    </xf>
    <xf numFmtId="0" fontId="2" fillId="0" borderId="0" xfId="0" applyFont="1" applyFill="1" applyAlignment="1">
      <alignment horizontal="left" wrapText="1"/>
    </xf>
    <xf numFmtId="0" fontId="2" fillId="0" borderId="0" xfId="0" applyFont="1" applyFill="1" applyAlignment="1">
      <alignment horizontal="left" vertical="center" wrapText="1"/>
    </xf>
    <xf numFmtId="0" fontId="2" fillId="0" borderId="0" xfId="0" applyFont="1" applyFill="1" applyAlignment="1"/>
    <xf numFmtId="0" fontId="2" fillId="0" borderId="0" xfId="0" quotePrefix="1" applyFont="1" applyFill="1" applyAlignment="1">
      <alignment horizontal="center" vertical="center" wrapText="1"/>
    </xf>
    <xf numFmtId="0" fontId="2" fillId="0" borderId="0" xfId="0" applyFont="1" applyFill="1" applyAlignment="1">
      <alignment horizontal="center" vertical="top"/>
    </xf>
    <xf numFmtId="0" fontId="2" fillId="0" borderId="1" xfId="0" applyFont="1" applyFill="1" applyBorder="1" applyAlignment="1">
      <alignment horizontal="left"/>
    </xf>
    <xf numFmtId="165" fontId="2" fillId="0" borderId="0" xfId="1" applyNumberFormat="1" applyFont="1" applyFill="1" applyBorder="1" applyAlignment="1">
      <alignment horizontal="center" vertical="center"/>
    </xf>
    <xf numFmtId="3" fontId="2" fillId="0" borderId="0" xfId="1" applyNumberFormat="1" applyFont="1" applyFill="1" applyBorder="1" applyAlignment="1">
      <alignment horizontal="center" vertical="center"/>
    </xf>
    <xf numFmtId="165" fontId="2" fillId="0" borderId="0" xfId="1" applyNumberFormat="1" applyFont="1" applyFill="1" applyBorder="1" applyAlignment="1">
      <alignment horizontal="left" vertical="center"/>
    </xf>
    <xf numFmtId="0" fontId="2" fillId="0" borderId="1" xfId="0" applyFont="1" applyFill="1" applyBorder="1" applyAlignment="1">
      <alignment horizontal="left" wrapText="1"/>
    </xf>
    <xf numFmtId="3" fontId="2" fillId="0" borderId="0" xfId="1" applyNumberFormat="1" applyFont="1" applyFill="1" applyBorder="1" applyAlignment="1">
      <alignment horizontal="center"/>
    </xf>
    <xf numFmtId="0" fontId="4" fillId="0" borderId="0" xfId="0" applyFont="1" applyFill="1" applyBorder="1" applyAlignment="1">
      <alignment horizontal="center"/>
    </xf>
    <xf numFmtId="0" fontId="2" fillId="0" borderId="0" xfId="0" applyFont="1" applyFill="1" applyBorder="1" applyAlignment="1">
      <alignment horizontal="center"/>
    </xf>
    <xf numFmtId="3" fontId="2" fillId="0" borderId="0" xfId="1" applyNumberFormat="1" applyFont="1" applyFill="1" applyBorder="1"/>
    <xf numFmtId="0" fontId="2" fillId="0" borderId="0" xfId="0" applyFont="1" applyFill="1" applyAlignment="1">
      <alignment horizontal="left" vertical="top"/>
    </xf>
    <xf numFmtId="166" fontId="2" fillId="0" borderId="0" xfId="1" applyNumberFormat="1" applyFont="1" applyFill="1" applyBorder="1" applyAlignment="1">
      <alignment horizontal="center"/>
    </xf>
    <xf numFmtId="0" fontId="3" fillId="0" borderId="0" xfId="0" applyFont="1" applyFill="1" applyBorder="1"/>
    <xf numFmtId="1" fontId="2" fillId="0" borderId="0" xfId="1" applyNumberFormat="1" applyFont="1" applyFill="1" applyBorder="1"/>
    <xf numFmtId="0" fontId="4" fillId="0" borderId="0" xfId="0" quotePrefix="1" applyFont="1" applyFill="1" applyBorder="1" applyAlignment="1">
      <alignment horizontal="center" vertical="top" wrapText="1"/>
    </xf>
    <xf numFmtId="0" fontId="2" fillId="0" borderId="0" xfId="0" applyFont="1" applyFill="1" applyBorder="1" applyAlignment="1">
      <alignment horizontal="left"/>
    </xf>
    <xf numFmtId="0" fontId="2" fillId="0" borderId="0" xfId="0" applyFont="1" applyFill="1" applyAlignment="1">
      <alignment horizontal="right"/>
    </xf>
    <xf numFmtId="0" fontId="4" fillId="0" borderId="0" xfId="0" applyFont="1" applyFill="1" applyAlignment="1">
      <alignment horizontal="right"/>
    </xf>
    <xf numFmtId="0" fontId="4" fillId="0" borderId="0" xfId="0" applyFont="1" applyFill="1" applyBorder="1" applyAlignment="1">
      <alignment horizontal="right"/>
    </xf>
    <xf numFmtId="3" fontId="2" fillId="0" borderId="0" xfId="0" applyNumberFormat="1" applyFont="1" applyFill="1" applyBorder="1" applyAlignment="1">
      <alignment horizontal="center"/>
    </xf>
    <xf numFmtId="0" fontId="6" fillId="0" borderId="0" xfId="0" applyFont="1" applyFill="1" applyAlignment="1">
      <alignment horizontal="left"/>
    </xf>
    <xf numFmtId="0" fontId="2" fillId="0" borderId="0" xfId="0" applyFont="1" applyFill="1" applyAlignment="1">
      <alignment vertical="top"/>
    </xf>
    <xf numFmtId="0" fontId="4" fillId="0" borderId="0" xfId="0" applyFont="1" applyFill="1" applyAlignment="1">
      <alignment vertical="top"/>
    </xf>
    <xf numFmtId="0" fontId="2" fillId="0" borderId="0" xfId="0" quotePrefix="1" applyFont="1" applyFill="1" applyAlignment="1">
      <alignment horizontal="center" vertical="top" wrapText="1"/>
    </xf>
    <xf numFmtId="0" fontId="6" fillId="0" borderId="0" xfId="0" applyFont="1" applyFill="1"/>
    <xf numFmtId="0" fontId="4" fillId="0" borderId="0" xfId="0" applyFont="1" applyFill="1" applyAlignment="1">
      <alignment wrapText="1"/>
    </xf>
    <xf numFmtId="0" fontId="4" fillId="0" borderId="1" xfId="0" applyFont="1" applyFill="1" applyBorder="1" applyAlignment="1">
      <alignment wrapText="1"/>
    </xf>
    <xf numFmtId="167" fontId="2" fillId="0" borderId="0" xfId="0" applyNumberFormat="1" applyFont="1" applyFill="1" applyAlignment="1">
      <alignment horizontal="center"/>
    </xf>
    <xf numFmtId="167" fontId="4" fillId="0" borderId="0" xfId="0" applyNumberFormat="1" applyFont="1" applyFill="1" applyAlignment="1">
      <alignment horizontal="center"/>
    </xf>
    <xf numFmtId="17" fontId="2" fillId="0" borderId="0" xfId="0" applyNumberFormat="1" applyFont="1" applyFill="1" applyAlignment="1">
      <alignment horizontal="left" vertical="center"/>
    </xf>
    <xf numFmtId="167" fontId="2" fillId="0" borderId="0" xfId="2" applyNumberFormat="1" applyFont="1" applyFill="1" applyBorder="1" applyAlignment="1" applyProtection="1">
      <alignment horizontal="center" wrapText="1"/>
    </xf>
    <xf numFmtId="168" fontId="2" fillId="0" borderId="0" xfId="4" applyFont="1" applyFill="1" applyAlignment="1">
      <alignment wrapText="1"/>
    </xf>
    <xf numFmtId="0" fontId="4" fillId="0" borderId="0" xfId="2" applyNumberFormat="1" applyFont="1" applyFill="1" applyAlignment="1">
      <alignment horizontal="center"/>
    </xf>
    <xf numFmtId="169" fontId="2" fillId="0" borderId="0" xfId="2" applyNumberFormat="1" applyFont="1" applyFill="1" applyBorder="1" applyAlignment="1" applyProtection="1">
      <alignment horizontal="center" wrapText="1"/>
    </xf>
    <xf numFmtId="9" fontId="4" fillId="0" borderId="0" xfId="2" applyFont="1" applyFill="1"/>
    <xf numFmtId="9" fontId="2" fillId="0" borderId="0" xfId="2" applyFont="1" applyFill="1"/>
    <xf numFmtId="0" fontId="8" fillId="0" borderId="0" xfId="0" applyFont="1" applyFill="1"/>
    <xf numFmtId="0" fontId="9" fillId="0" borderId="0" xfId="0" quotePrefix="1" applyFont="1" applyFill="1" applyAlignment="1">
      <alignment horizontal="center" vertical="top"/>
    </xf>
    <xf numFmtId="0" fontId="17" fillId="0" borderId="0" xfId="0" applyFont="1" applyFill="1" applyAlignment="1">
      <alignment vertical="center"/>
    </xf>
    <xf numFmtId="0" fontId="4" fillId="0" borderId="0" xfId="0" applyFont="1" applyFill="1" applyAlignment="1">
      <alignment horizontal="left" vertical="top"/>
    </xf>
    <xf numFmtId="0" fontId="6" fillId="0" borderId="0" xfId="0" applyFont="1" applyFill="1" applyAlignment="1">
      <alignment horizontal="centerContinuous"/>
    </xf>
    <xf numFmtId="0" fontId="4" fillId="0" borderId="0" xfId="0" applyFont="1" applyFill="1" applyAlignment="1"/>
    <xf numFmtId="170" fontId="2" fillId="0" borderId="0" xfId="2" applyNumberFormat="1" applyFont="1" applyFill="1" applyBorder="1" applyAlignment="1" applyProtection="1">
      <alignment horizontal="center" wrapText="1"/>
    </xf>
    <xf numFmtId="170" fontId="4" fillId="0" borderId="0" xfId="0" applyNumberFormat="1" applyFont="1" applyFill="1" applyAlignment="1">
      <alignment horizontal="center"/>
    </xf>
    <xf numFmtId="9" fontId="4" fillId="0" borderId="0" xfId="2" applyFont="1" applyFill="1" applyAlignment="1"/>
    <xf numFmtId="165" fontId="2" fillId="0" borderId="0" xfId="2" applyNumberFormat="1" applyFont="1" applyFill="1" applyBorder="1" applyAlignment="1" applyProtection="1">
      <alignment horizontal="center" wrapText="1"/>
    </xf>
    <xf numFmtId="0" fontId="9" fillId="0" borderId="0" xfId="0" applyFont="1" applyFill="1" applyAlignment="1"/>
    <xf numFmtId="0" fontId="4" fillId="0" borderId="0" xfId="5" applyFont="1" applyFill="1"/>
    <xf numFmtId="0" fontId="6" fillId="0" borderId="0" xfId="5" applyFont="1" applyFill="1"/>
    <xf numFmtId="37" fontId="4" fillId="0" borderId="0" xfId="5" applyNumberFormat="1" applyFont="1" applyFill="1" applyAlignment="1">
      <alignment horizontal="center"/>
    </xf>
    <xf numFmtId="169" fontId="2" fillId="0" borderId="0" xfId="6" applyNumberFormat="1" applyFont="1" applyFill="1" applyBorder="1" applyAlignment="1" applyProtection="1">
      <alignment horizontal="center" wrapText="1"/>
    </xf>
    <xf numFmtId="0" fontId="4" fillId="0" borderId="0" xfId="6" applyNumberFormat="1" applyFont="1" applyFill="1" applyBorder="1" applyAlignment="1">
      <alignment horizontal="center"/>
    </xf>
    <xf numFmtId="9" fontId="4" fillId="0" borderId="0" xfId="6" applyFont="1" applyFill="1" applyBorder="1"/>
    <xf numFmtId="0" fontId="2" fillId="0" borderId="0" xfId="5" applyFont="1" applyFill="1"/>
    <xf numFmtId="164" fontId="2" fillId="0" borderId="0" xfId="6" applyNumberFormat="1" applyFont="1" applyFill="1" applyBorder="1" applyAlignment="1">
      <alignment horizontal="center"/>
    </xf>
    <xf numFmtId="165" fontId="2" fillId="0" borderId="0" xfId="6" applyNumberFormat="1" applyFont="1" applyFill="1" applyBorder="1" applyAlignment="1" applyProtection="1">
      <alignment horizontal="center" wrapText="1"/>
    </xf>
    <xf numFmtId="0" fontId="4" fillId="0" borderId="0" xfId="5" applyFont="1" applyFill="1" applyAlignment="1">
      <alignment horizontal="center"/>
    </xf>
    <xf numFmtId="1" fontId="2" fillId="0" borderId="0" xfId="6" applyNumberFormat="1" applyFont="1" applyFill="1" applyBorder="1" applyAlignment="1" applyProtection="1">
      <alignment horizontal="center" wrapText="1"/>
    </xf>
    <xf numFmtId="0" fontId="2" fillId="0" borderId="0" xfId="6" applyNumberFormat="1" applyFont="1" applyFill="1" applyBorder="1" applyAlignment="1" applyProtection="1">
      <alignment horizontal="center" wrapText="1"/>
    </xf>
    <xf numFmtId="0" fontId="6" fillId="0" borderId="0" xfId="5" applyFont="1" applyFill="1" applyAlignment="1">
      <alignment horizontal="centerContinuous"/>
    </xf>
    <xf numFmtId="0" fontId="4" fillId="0" borderId="0" xfId="5" quotePrefix="1" applyFont="1" applyFill="1" applyAlignment="1">
      <alignment horizontal="center"/>
    </xf>
    <xf numFmtId="0" fontId="4" fillId="0" borderId="0" xfId="0" applyFont="1" applyFill="1" applyAlignment="1">
      <alignment horizontal="center" vertical="top"/>
    </xf>
    <xf numFmtId="0" fontId="11" fillId="0" borderId="0" xfId="0" applyFont="1" applyFill="1"/>
    <xf numFmtId="3" fontId="2" fillId="0" borderId="1" xfId="0" applyNumberFormat="1" applyFont="1" applyFill="1" applyBorder="1" applyAlignment="1">
      <alignment horizontal="center"/>
    </xf>
    <xf numFmtId="3" fontId="2" fillId="0" borderId="1" xfId="0" applyNumberFormat="1" applyFont="1" applyFill="1" applyBorder="1" applyAlignment="1">
      <alignment horizontal="center" wrapText="1"/>
    </xf>
    <xf numFmtId="3" fontId="2" fillId="0" borderId="0" xfId="0" applyNumberFormat="1" applyFont="1" applyFill="1" applyAlignment="1">
      <alignment horizontal="center" vertical="top"/>
    </xf>
    <xf numFmtId="10" fontId="2" fillId="0" borderId="0" xfId="0" applyNumberFormat="1" applyFont="1" applyFill="1" applyAlignment="1">
      <alignment horizontal="center" vertical="center" wrapText="1"/>
    </xf>
    <xf numFmtId="10" fontId="2" fillId="0" borderId="0" xfId="0" applyNumberFormat="1" applyFont="1" applyFill="1" applyAlignment="1">
      <alignment horizontal="center" vertical="center"/>
    </xf>
    <xf numFmtId="49" fontId="4" fillId="0" borderId="0" xfId="0" applyNumberFormat="1" applyFont="1" applyFill="1" applyAlignment="1">
      <alignment horizontal="center"/>
    </xf>
    <xf numFmtId="0" fontId="17" fillId="0" borderId="0" xfId="0" applyFont="1" applyFill="1"/>
    <xf numFmtId="2" fontId="2" fillId="0" borderId="0" xfId="0" applyNumberFormat="1" applyFont="1" applyFill="1" applyAlignment="1">
      <alignment horizontal="center"/>
    </xf>
    <xf numFmtId="0" fontId="12" fillId="0" borderId="0" xfId="0" applyFont="1" applyFill="1" applyAlignment="1">
      <alignment horizontal="center"/>
    </xf>
    <xf numFmtId="0" fontId="4" fillId="0" borderId="0" xfId="0" applyFont="1" applyFill="1" applyAlignment="1">
      <alignment horizontal="left"/>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173" fontId="2" fillId="0" borderId="0" xfId="1" applyNumberFormat="1" applyFont="1" applyFill="1" applyBorder="1" applyAlignment="1">
      <alignment horizontal="center" vertical="center" wrapText="1"/>
    </xf>
    <xf numFmtId="166" fontId="2" fillId="0" borderId="0" xfId="1" applyNumberFormat="1" applyFont="1" applyFill="1" applyBorder="1" applyAlignment="1">
      <alignment horizontal="center" vertical="center" wrapText="1"/>
    </xf>
    <xf numFmtId="0" fontId="17" fillId="0" borderId="0" xfId="0" applyFont="1" applyFill="1" applyAlignment="1">
      <alignment horizontal="center" vertical="center"/>
    </xf>
    <xf numFmtId="0" fontId="21" fillId="0" borderId="0" xfId="0" applyFont="1" applyFill="1" applyAlignment="1">
      <alignment vertical="center"/>
    </xf>
    <xf numFmtId="0" fontId="17" fillId="0" borderId="1" xfId="0" applyFont="1" applyFill="1" applyBorder="1" applyAlignment="1">
      <alignment horizontal="center" wrapText="1"/>
    </xf>
    <xf numFmtId="0" fontId="17" fillId="0" borderId="0" xfId="0" applyFont="1" applyFill="1" applyAlignment="1">
      <alignment horizontal="center" wrapText="1"/>
    </xf>
    <xf numFmtId="0" fontId="17" fillId="0" borderId="1" xfId="0" applyFont="1" applyFill="1" applyBorder="1"/>
    <xf numFmtId="0" fontId="17" fillId="0" borderId="0" xfId="0" applyFont="1" applyFill="1" applyAlignment="1">
      <alignment horizontal="center"/>
    </xf>
    <xf numFmtId="0" fontId="17" fillId="0" borderId="1" xfId="0" applyFont="1" applyFill="1" applyBorder="1" applyAlignment="1">
      <alignment horizontal="center"/>
    </xf>
    <xf numFmtId="3" fontId="17" fillId="0" borderId="0" xfId="0" applyNumberFormat="1" applyFont="1" applyFill="1" applyAlignment="1">
      <alignment horizontal="center" vertical="center"/>
    </xf>
    <xf numFmtId="0" fontId="17" fillId="0" borderId="0" xfId="0" quotePrefix="1" applyFont="1" applyFill="1" applyAlignment="1">
      <alignment horizontal="center" vertical="center" wrapText="1"/>
    </xf>
    <xf numFmtId="0" fontId="0" fillId="0" borderId="0" xfId="0" applyFill="1" applyAlignment="1">
      <alignment horizontal="center" wrapText="1"/>
    </xf>
    <xf numFmtId="0" fontId="0" fillId="0" borderId="0" xfId="0" applyFill="1" applyAlignment="1">
      <alignment horizontal="left" wrapText="1"/>
    </xf>
    <xf numFmtId="0" fontId="4" fillId="0" borderId="0" xfId="5" applyFont="1" applyFill="1" applyAlignment="1">
      <alignment horizontal="left"/>
    </xf>
    <xf numFmtId="0" fontId="4" fillId="0" borderId="1" xfId="5" applyFont="1" applyFill="1" applyBorder="1" applyAlignment="1">
      <alignment horizontal="left"/>
    </xf>
    <xf numFmtId="0" fontId="4" fillId="0" borderId="1" xfId="5" applyFont="1" applyFill="1" applyBorder="1" applyAlignment="1">
      <alignment horizontal="center" wrapText="1"/>
    </xf>
    <xf numFmtId="0" fontId="4" fillId="0" borderId="0" xfId="5" applyFont="1" applyFill="1" applyAlignment="1">
      <alignment horizontal="center" wrapText="1"/>
    </xf>
    <xf numFmtId="38" fontId="4" fillId="0" borderId="0" xfId="5" applyNumberFormat="1" applyFont="1" applyFill="1"/>
    <xf numFmtId="38" fontId="4" fillId="0" borderId="0" xfId="5" applyNumberFormat="1" applyFont="1" applyFill="1" applyAlignment="1">
      <alignment horizontal="center"/>
    </xf>
    <xf numFmtId="49" fontId="2" fillId="0" borderId="0" xfId="0" applyNumberFormat="1" applyFont="1" applyFill="1" applyAlignment="1">
      <alignment horizontal="center"/>
    </xf>
    <xf numFmtId="49" fontId="2" fillId="0" borderId="0" xfId="0" applyNumberFormat="1" applyFont="1" applyFill="1"/>
    <xf numFmtId="176" fontId="4" fillId="0" borderId="0" xfId="2" applyNumberFormat="1" applyFont="1" applyFill="1" applyBorder="1" applyAlignment="1">
      <alignment horizontal="center"/>
    </xf>
    <xf numFmtId="176" fontId="2" fillId="0" borderId="0" xfId="0" applyNumberFormat="1" applyFont="1" applyFill="1"/>
    <xf numFmtId="9" fontId="4" fillId="0" borderId="0" xfId="2" applyFont="1" applyFill="1" applyBorder="1"/>
    <xf numFmtId="0" fontId="4" fillId="0" borderId="0" xfId="5" applyFont="1" applyFill="1" applyAlignment="1">
      <alignment horizontal="left" wrapText="1"/>
    </xf>
    <xf numFmtId="174" fontId="4" fillId="0" borderId="0" xfId="5" applyNumberFormat="1" applyFont="1" applyFill="1" applyAlignment="1">
      <alignment horizontal="center"/>
    </xf>
    <xf numFmtId="0" fontId="0" fillId="0" borderId="0" xfId="0" applyFill="1" applyAlignment="1">
      <alignment horizontal="left"/>
    </xf>
    <xf numFmtId="0" fontId="3" fillId="0" borderId="0" xfId="0" applyFont="1" applyFill="1" applyAlignment="1">
      <alignment horizontal="left" vertical="center"/>
    </xf>
    <xf numFmtId="0" fontId="3" fillId="0" borderId="0" xfId="0" applyFont="1" applyFill="1" applyAlignment="1">
      <alignment vertical="center"/>
    </xf>
    <xf numFmtId="0" fontId="4" fillId="0" borderId="0" xfId="5" applyFont="1" applyFill="1" applyAlignment="1">
      <alignment horizontal="left" vertical="center"/>
    </xf>
    <xf numFmtId="0" fontId="4" fillId="0" borderId="0" xfId="5" applyFont="1" applyFill="1" applyAlignment="1">
      <alignment vertical="center"/>
    </xf>
    <xf numFmtId="0" fontId="4" fillId="0" borderId="2" xfId="5" applyFont="1" applyFill="1" applyBorder="1" applyAlignment="1">
      <alignment horizontal="center" wrapText="1"/>
    </xf>
    <xf numFmtId="0" fontId="4" fillId="0" borderId="0" xfId="5" applyFont="1" applyFill="1" applyAlignment="1">
      <alignment horizontal="center" vertical="center"/>
    </xf>
    <xf numFmtId="38" fontId="4" fillId="0" borderId="0" xfId="5" applyNumberFormat="1" applyFont="1" applyFill="1" applyAlignment="1">
      <alignment horizontal="center" vertical="center"/>
    </xf>
    <xf numFmtId="176" fontId="2" fillId="0" borderId="0" xfId="2" applyNumberFormat="1" applyFont="1" applyFill="1" applyBorder="1" applyAlignment="1">
      <alignment horizontal="center" vertical="center"/>
    </xf>
    <xf numFmtId="174" fontId="4" fillId="0" borderId="0" xfId="5" applyNumberFormat="1" applyFont="1" applyFill="1" applyAlignment="1">
      <alignment horizontal="center" vertical="center"/>
    </xf>
    <xf numFmtId="0" fontId="4" fillId="0" borderId="0" xfId="5" applyFont="1" applyFill="1" applyAlignment="1"/>
    <xf numFmtId="0" fontId="4" fillId="0" borderId="1" xfId="0" applyFont="1" applyFill="1" applyBorder="1" applyAlignment="1">
      <alignment horizontal="left" wrapText="1"/>
    </xf>
    <xf numFmtId="166" fontId="2" fillId="0" borderId="0" xfId="1" applyNumberFormat="1" applyFont="1" applyFill="1" applyBorder="1" applyAlignment="1">
      <alignment horizontal="left"/>
    </xf>
    <xf numFmtId="3" fontId="2" fillId="0" borderId="1" xfId="1" applyNumberFormat="1" applyFont="1" applyFill="1" applyBorder="1" applyAlignment="1">
      <alignment horizontal="center"/>
    </xf>
    <xf numFmtId="0" fontId="2" fillId="0" borderId="0" xfId="1" applyNumberFormat="1" applyFont="1" applyFill="1" applyBorder="1" applyAlignment="1">
      <alignment horizontal="left"/>
    </xf>
    <xf numFmtId="3" fontId="2" fillId="0" borderId="3" xfId="1" applyNumberFormat="1" applyFont="1" applyFill="1" applyBorder="1" applyAlignment="1">
      <alignment horizontal="center"/>
    </xf>
    <xf numFmtId="0" fontId="17" fillId="0" borderId="3" xfId="0" applyFont="1" applyBorder="1" applyAlignment="1">
      <alignment horizontal="center" vertical="center"/>
    </xf>
    <xf numFmtId="0" fontId="4" fillId="0" borderId="1" xfId="0" applyFont="1" applyBorder="1" applyAlignment="1">
      <alignment horizontal="center"/>
    </xf>
    <xf numFmtId="0" fontId="4" fillId="0" borderId="1" xfId="0" applyFont="1" applyBorder="1"/>
    <xf numFmtId="177" fontId="4" fillId="0" borderId="0" xfId="0" applyNumberFormat="1" applyFont="1"/>
    <xf numFmtId="0" fontId="4" fillId="0" borderId="0" xfId="0" quotePrefix="1" applyFont="1" applyAlignment="1">
      <alignment horizontal="center"/>
    </xf>
    <xf numFmtId="0" fontId="4" fillId="0" borderId="0" xfId="0" quotePrefix="1" applyFont="1" applyAlignment="1">
      <alignment horizontal="center" wrapText="1"/>
    </xf>
    <xf numFmtId="0" fontId="4" fillId="0" borderId="0" xfId="0" quotePrefix="1" applyFont="1" applyAlignment="1">
      <alignment horizontal="right"/>
    </xf>
    <xf numFmtId="0" fontId="4" fillId="0" borderId="0" xfId="0" quotePrefix="1" applyFont="1"/>
    <xf numFmtId="43" fontId="4" fillId="0" borderId="0" xfId="0" applyNumberFormat="1" applyFont="1"/>
    <xf numFmtId="0" fontId="2" fillId="0" borderId="0" xfId="0" applyFont="1" applyFill="1" applyAlignment="1">
      <alignment horizontal="left" vertical="center" wrapText="1"/>
    </xf>
    <xf numFmtId="172" fontId="4" fillId="0" borderId="1" xfId="1" applyNumberFormat="1" applyFont="1" applyBorder="1" applyAlignment="1">
      <alignment horizontal="center"/>
    </xf>
    <xf numFmtId="172" fontId="4" fillId="0" borderId="0" xfId="1" applyNumberFormat="1" applyFont="1" applyBorder="1" applyAlignment="1">
      <alignment horizontal="center"/>
    </xf>
    <xf numFmtId="172" fontId="4" fillId="0" borderId="0" xfId="1" applyNumberFormat="1" applyFont="1" applyAlignment="1">
      <alignment horizontal="center"/>
    </xf>
    <xf numFmtId="172" fontId="4" fillId="0" borderId="2" xfId="1" applyNumberFormat="1" applyFont="1" applyBorder="1" applyAlignment="1">
      <alignment horizontal="center"/>
    </xf>
    <xf numFmtId="172" fontId="4" fillId="0" borderId="4" xfId="1" applyNumberFormat="1" applyFont="1" applyBorder="1" applyAlignment="1">
      <alignment horizontal="center"/>
    </xf>
    <xf numFmtId="172" fontId="22" fillId="0" borderId="0" xfId="1" applyNumberFormat="1" applyFont="1" applyFill="1" applyAlignment="1">
      <alignment horizontal="center"/>
    </xf>
    <xf numFmtId="0" fontId="2" fillId="0" borderId="0" xfId="0" applyFont="1" applyFill="1" applyAlignment="1">
      <alignment wrapText="1"/>
    </xf>
    <xf numFmtId="0" fontId="6" fillId="0" borderId="0" xfId="0" applyFont="1" applyFill="1" applyAlignment="1">
      <alignment horizontal="center"/>
    </xf>
    <xf numFmtId="0" fontId="4" fillId="0" borderId="1" xfId="5" applyFont="1" applyFill="1" applyBorder="1" applyAlignment="1">
      <alignment horizontal="center" wrapText="1"/>
    </xf>
    <xf numFmtId="172" fontId="4" fillId="0" borderId="3" xfId="0" applyNumberFormat="1" applyFont="1" applyFill="1" applyBorder="1" applyAlignment="1">
      <alignment horizontal="center"/>
    </xf>
    <xf numFmtId="172" fontId="4" fillId="0" borderId="5" xfId="0" applyNumberFormat="1" applyFont="1" applyFill="1" applyBorder="1" applyAlignment="1">
      <alignment horizontal="center"/>
    </xf>
    <xf numFmtId="172" fontId="4" fillId="0" borderId="5" xfId="0" applyNumberFormat="1" applyFont="1" applyBorder="1" applyAlignment="1">
      <alignment horizontal="center"/>
    </xf>
    <xf numFmtId="39" fontId="4" fillId="0" borderId="0" xfId="8" applyNumberFormat="1" applyFont="1" applyAlignment="1">
      <alignment horizontal="center"/>
    </xf>
    <xf numFmtId="37" fontId="0" fillId="0" borderId="0" xfId="0" applyNumberFormat="1" applyFill="1"/>
    <xf numFmtId="37" fontId="4" fillId="0" borderId="5" xfId="0" applyNumberFormat="1" applyFont="1" applyFill="1" applyBorder="1" applyAlignment="1">
      <alignment horizontal="center"/>
    </xf>
    <xf numFmtId="0" fontId="4" fillId="0" borderId="0" xfId="0" applyFont="1" applyFill="1" applyBorder="1" applyAlignment="1">
      <alignment horizontal="left"/>
    </xf>
    <xf numFmtId="179" fontId="4" fillId="0" borderId="0" xfId="0" applyNumberFormat="1" applyFont="1" applyFill="1" applyAlignment="1">
      <alignment horizontal="center"/>
    </xf>
    <xf numFmtId="179" fontId="2" fillId="0" borderId="0" xfId="2" applyNumberFormat="1" applyFont="1" applyFill="1" applyBorder="1" applyAlignment="1" applyProtection="1">
      <alignment horizontal="center" wrapText="1"/>
    </xf>
    <xf numFmtId="178" fontId="2" fillId="0" borderId="0" xfId="0" applyNumberFormat="1" applyFont="1" applyFill="1" applyAlignment="1">
      <alignment horizontal="center"/>
    </xf>
    <xf numFmtId="37" fontId="2" fillId="0" borderId="0" xfId="1" applyNumberFormat="1" applyFont="1" applyFill="1" applyBorder="1" applyAlignment="1" applyProtection="1">
      <alignment horizontal="center"/>
    </xf>
    <xf numFmtId="37" fontId="4" fillId="0" borderId="0" xfId="1" applyNumberFormat="1" applyFont="1" applyFill="1" applyAlignment="1">
      <alignment horizontal="center"/>
    </xf>
    <xf numFmtId="0" fontId="6" fillId="0" borderId="0" xfId="5" applyFont="1" applyFill="1" applyAlignment="1">
      <alignment horizontal="center"/>
    </xf>
    <xf numFmtId="0" fontId="4" fillId="0" borderId="0" xfId="5" applyFont="1" applyFill="1" applyAlignment="1">
      <alignment wrapText="1"/>
    </xf>
    <xf numFmtId="0" fontId="4" fillId="0" borderId="1" xfId="5" applyFont="1" applyFill="1" applyBorder="1" applyAlignment="1">
      <alignment wrapText="1"/>
    </xf>
    <xf numFmtId="10" fontId="2" fillId="0" borderId="0" xfId="6" applyNumberFormat="1" applyFont="1" applyFill="1" applyBorder="1" applyAlignment="1">
      <alignment horizontal="center"/>
    </xf>
    <xf numFmtId="170" fontId="2" fillId="0" borderId="0" xfId="6" applyNumberFormat="1" applyFont="1" applyFill="1" applyBorder="1" applyAlignment="1" applyProtection="1">
      <alignment horizontal="center" wrapText="1"/>
    </xf>
    <xf numFmtId="10" fontId="2" fillId="0" borderId="1" xfId="6" applyNumberFormat="1" applyFont="1" applyFill="1" applyBorder="1" applyAlignment="1">
      <alignment horizontal="center"/>
    </xf>
    <xf numFmtId="167" fontId="2" fillId="0" borderId="0" xfId="6" applyNumberFormat="1" applyFont="1" applyFill="1" applyBorder="1" applyAlignment="1" applyProtection="1">
      <alignment horizontal="center" wrapText="1"/>
    </xf>
    <xf numFmtId="10" fontId="4" fillId="0" borderId="0" xfId="6" applyNumberFormat="1" applyFont="1" applyFill="1" applyBorder="1" applyAlignment="1">
      <alignment horizontal="center"/>
    </xf>
    <xf numFmtId="10" fontId="4" fillId="0" borderId="0" xfId="5" applyNumberFormat="1" applyFont="1" applyFill="1" applyAlignment="1">
      <alignment horizontal="center"/>
    </xf>
    <xf numFmtId="10" fontId="2" fillId="0" borderId="0" xfId="6" applyNumberFormat="1" applyFont="1" applyFill="1" applyBorder="1" applyAlignment="1" applyProtection="1">
      <alignment horizontal="center" wrapText="1"/>
    </xf>
    <xf numFmtId="2" fontId="2" fillId="0" borderId="0" xfId="5" applyNumberFormat="1" applyFont="1" applyFill="1" applyAlignment="1">
      <alignment horizontal="center"/>
    </xf>
    <xf numFmtId="0" fontId="9" fillId="0" borderId="0" xfId="5" applyFont="1" applyFill="1" applyAlignment="1">
      <alignment horizontal="left"/>
    </xf>
    <xf numFmtId="37" fontId="4" fillId="0" borderId="5" xfId="0" applyNumberFormat="1" applyFont="1" applyBorder="1" applyAlignment="1">
      <alignment horizontal="center"/>
    </xf>
    <xf numFmtId="0" fontId="2" fillId="0" borderId="1" xfId="0" applyFont="1" applyFill="1" applyBorder="1" applyAlignment="1">
      <alignment horizontal="center" wrapText="1"/>
    </xf>
    <xf numFmtId="0" fontId="9" fillId="0" borderId="0" xfId="0" applyFont="1" applyFill="1" applyAlignment="1">
      <alignment horizontal="left"/>
    </xf>
    <xf numFmtId="180" fontId="2" fillId="0" borderId="1" xfId="0" applyNumberFormat="1" applyFont="1" applyFill="1" applyBorder="1" applyAlignment="1">
      <alignment horizontal="center"/>
    </xf>
    <xf numFmtId="0" fontId="23"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Border="1" applyAlignment="1">
      <alignment horizontal="center" vertical="center" wrapText="1"/>
    </xf>
    <xf numFmtId="0" fontId="2" fillId="0" borderId="1" xfId="0" applyFont="1" applyBorder="1" applyAlignment="1">
      <alignment horizontal="center" wrapText="1"/>
    </xf>
    <xf numFmtId="0" fontId="2" fillId="0" borderId="0" xfId="0" applyFont="1" applyAlignment="1">
      <alignment horizontal="center" wrapText="1"/>
    </xf>
    <xf numFmtId="0" fontId="2" fillId="0" borderId="1" xfId="0" applyFont="1" applyBorder="1" applyAlignment="1">
      <alignment wrapText="1"/>
    </xf>
    <xf numFmtId="0" fontId="23" fillId="0" borderId="0" xfId="0" applyFont="1" applyAlignment="1">
      <alignment wrapText="1"/>
    </xf>
    <xf numFmtId="181" fontId="17" fillId="0" borderId="0" xfId="0" applyNumberFormat="1" applyFont="1" applyAlignment="1">
      <alignment horizontal="center" vertical="center" wrapText="1"/>
    </xf>
    <xf numFmtId="167" fontId="17" fillId="0" borderId="0" xfId="0" applyNumberFormat="1" applyFont="1" applyAlignment="1">
      <alignment horizontal="center" vertical="center"/>
    </xf>
    <xf numFmtId="2" fontId="4" fillId="0" borderId="0" xfId="5" applyNumberFormat="1" applyFont="1" applyFill="1" applyAlignment="1">
      <alignment horizontal="center"/>
    </xf>
    <xf numFmtId="0" fontId="16" fillId="0" borderId="0" xfId="0" applyFont="1" applyAlignment="1">
      <alignment horizontal="center" vertical="center"/>
    </xf>
    <xf numFmtId="0" fontId="6" fillId="0" borderId="0" xfId="0" applyFont="1" applyAlignment="1">
      <alignment horizontal="center"/>
    </xf>
    <xf numFmtId="0" fontId="3" fillId="0" borderId="0" xfId="0" applyFont="1" applyFill="1" applyAlignment="1">
      <alignment horizontal="center" wrapText="1"/>
    </xf>
    <xf numFmtId="0" fontId="2" fillId="0" borderId="1" xfId="0" applyFont="1" applyFill="1" applyBorder="1" applyAlignment="1">
      <alignment horizontal="center" wrapText="1"/>
    </xf>
    <xf numFmtId="0" fontId="3" fillId="0" borderId="0" xfId="0" applyFont="1" applyFill="1" applyAlignment="1">
      <alignment horizontal="center"/>
    </xf>
    <xf numFmtId="0" fontId="4" fillId="0" borderId="0" xfId="0" applyFont="1" applyFill="1" applyAlignment="1">
      <alignment horizontal="left" vertical="top" wrapText="1"/>
    </xf>
    <xf numFmtId="0" fontId="4" fillId="0" borderId="0" xfId="0" applyFont="1" applyFill="1" applyAlignment="1">
      <alignment horizontal="left" vertical="center" wrapText="1"/>
    </xf>
    <xf numFmtId="0" fontId="3" fillId="0" borderId="0" xfId="0" applyFont="1" applyFill="1" applyAlignment="1">
      <alignment horizontal="center" vertical="center"/>
    </xf>
    <xf numFmtId="0" fontId="4" fillId="0" borderId="0" xfId="0" applyFont="1" applyFill="1" applyBorder="1" applyAlignment="1">
      <alignment horizontal="left" vertical="top" wrapText="1"/>
    </xf>
    <xf numFmtId="0" fontId="2" fillId="0" borderId="0" xfId="0" applyFont="1" applyFill="1" applyAlignment="1">
      <alignment wrapText="1"/>
    </xf>
    <xf numFmtId="0" fontId="2" fillId="0" borderId="0" xfId="0" applyFont="1" applyFill="1" applyAlignment="1">
      <alignment horizontal="left" vertical="top" wrapText="1"/>
    </xf>
    <xf numFmtId="0" fontId="6" fillId="0" borderId="0" xfId="0" applyFont="1" applyFill="1" applyAlignment="1">
      <alignment horizontal="center" wrapText="1"/>
    </xf>
    <xf numFmtId="0" fontId="8" fillId="0" borderId="0" xfId="0" applyFont="1" applyFill="1" applyAlignment="1">
      <alignment horizontal="center" wrapText="1"/>
    </xf>
    <xf numFmtId="0" fontId="2" fillId="0" borderId="0" xfId="0" applyFont="1" applyFill="1" applyAlignment="1">
      <alignment horizontal="left" vertical="center" wrapText="1"/>
    </xf>
    <xf numFmtId="0" fontId="6" fillId="0" borderId="0" xfId="0" applyFont="1" applyFill="1" applyAlignment="1">
      <alignment horizontal="center"/>
    </xf>
    <xf numFmtId="0" fontId="2" fillId="0" borderId="0" xfId="0" applyFont="1" applyFill="1" applyAlignment="1">
      <alignment horizontal="left" wrapText="1"/>
    </xf>
    <xf numFmtId="0" fontId="2" fillId="0" borderId="0" xfId="0" applyFont="1" applyFill="1" applyBorder="1" applyAlignment="1">
      <alignment horizontal="left" vertical="center" wrapText="1"/>
    </xf>
    <xf numFmtId="0" fontId="0" fillId="0" borderId="0" xfId="0" applyFill="1" applyAlignment="1">
      <alignment horizontal="center" wrapText="1"/>
    </xf>
    <xf numFmtId="0" fontId="17" fillId="0" borderId="0" xfId="0" applyFont="1" applyFill="1" applyAlignment="1">
      <alignment vertical="center" wrapText="1"/>
    </xf>
    <xf numFmtId="0" fontId="17" fillId="0" borderId="0" xfId="0" applyFont="1" applyFill="1" applyAlignment="1">
      <alignment horizontal="center" vertical="center"/>
    </xf>
    <xf numFmtId="0" fontId="10" fillId="0" borderId="0" xfId="0" applyFont="1" applyFill="1" applyAlignment="1">
      <alignment vertical="center" wrapText="1"/>
    </xf>
    <xf numFmtId="0" fontId="16" fillId="0" borderId="0" xfId="0" applyFont="1" applyFill="1" applyAlignment="1">
      <alignment vertical="center" wrapText="1"/>
    </xf>
    <xf numFmtId="0" fontId="17" fillId="0" borderId="0" xfId="0" applyFont="1" applyAlignment="1">
      <alignment vertical="center" wrapText="1"/>
    </xf>
    <xf numFmtId="0" fontId="3" fillId="0" borderId="0" xfId="0" applyFont="1" applyFill="1" applyAlignment="1">
      <alignment horizontal="left" vertical="center" wrapText="1"/>
    </xf>
    <xf numFmtId="0" fontId="13" fillId="0" borderId="0" xfId="0" applyFont="1" applyFill="1" applyAlignment="1">
      <alignment horizontal="left" vertical="center" wrapText="1"/>
    </xf>
    <xf numFmtId="0" fontId="4" fillId="0" borderId="1" xfId="5" applyFont="1" applyFill="1" applyBorder="1" applyAlignment="1">
      <alignment horizontal="center" wrapText="1"/>
    </xf>
    <xf numFmtId="0" fontId="0" fillId="0" borderId="1" xfId="0" applyFill="1" applyBorder="1" applyAlignment="1">
      <alignment horizontal="center" wrapText="1"/>
    </xf>
    <xf numFmtId="0" fontId="3" fillId="0" borderId="0" xfId="0" applyFont="1" applyFill="1" applyAlignment="1">
      <alignment wrapText="1"/>
    </xf>
    <xf numFmtId="0" fontId="13" fillId="0" borderId="0" xfId="0" applyFont="1" applyFill="1" applyAlignment="1">
      <alignment wrapText="1"/>
    </xf>
    <xf numFmtId="0" fontId="3" fillId="0" borderId="0" xfId="0" applyFont="1" applyFill="1" applyAlignment="1">
      <alignment horizontal="center" vertical="center" wrapText="1"/>
    </xf>
    <xf numFmtId="0" fontId="4" fillId="0" borderId="0" xfId="0" applyFont="1" applyAlignment="1">
      <alignment horizontal="left" vertical="top" wrapText="1"/>
    </xf>
    <xf numFmtId="0" fontId="17" fillId="0" borderId="0" xfId="0" applyFont="1" applyAlignment="1">
      <alignment horizontal="left" vertical="center" wrapText="1"/>
    </xf>
    <xf numFmtId="0" fontId="3" fillId="0" borderId="0" xfId="0" applyFont="1" applyAlignment="1">
      <alignment horizontal="center" vertical="center" wrapText="1"/>
    </xf>
  </cellXfs>
  <cellStyles count="9">
    <cellStyle name="Comma" xfId="1" builtinId="3"/>
    <cellStyle name="Comma 2" xfId="7" xr:uid="{F4E5BF23-1D23-4130-B0D2-CF5D26F5C787}"/>
    <cellStyle name="Currency" xfId="8" builtinId="4"/>
    <cellStyle name="Normal" xfId="0" builtinId="0"/>
    <cellStyle name="Normal 2" xfId="5" xr:uid="{7A9B439B-D58C-42D5-85FA-8B32DDFF10C1}"/>
    <cellStyle name="Normal_Copy of dd_Forecast_Analysis" xfId="3" xr:uid="{43D28A64-8FDE-4678-B7C7-7EF417DF8A6E}"/>
    <cellStyle name="Normal_IOSMALL" xfId="4" xr:uid="{91828C5B-05E6-448B-8226-C5BE1934B9E6}"/>
    <cellStyle name="Percent" xfId="2" builtinId="5"/>
    <cellStyle name="Percent 2" xfId="6" xr:uid="{0EC3E43E-2BF4-47C7-BF86-678299FFBA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25.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26.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27.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customProperty" Target="../customProperty28.bin"/><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29.bin"/><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customProperty" Target="../customProperty30.bin"/><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customProperty" Target="../customProperty31.bin"/><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customProperty" Target="../customProperty32.bin"/><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customProperty" Target="../customProperty33.bin"/><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customProperty" Target="../customProperty34.bin"/><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customProperty" Target="../customProperty35.bin"/><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customProperty" Target="../customProperty36.bin"/><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customProperty" Target="../customProperty37.bin"/><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customProperty" Target="../customProperty38.bin"/><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customProperty" Target="../customProperty39.bin"/><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customProperty" Target="../customProperty40.bin"/><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ustomProperty" Target="../customProperty41.bin"/><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customProperty" Target="../customProperty42.bin"/><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customProperty" Target="../customProperty43.bin"/><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customProperty" Target="../customProperty44.bin"/><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customProperty" Target="../customProperty45.bin"/><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customProperty" Target="../customProperty46.bin"/><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customProperty" Target="../customProperty47.bin"/><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C7D1B-F58F-4BC2-9A8D-EC83DD464BA5}">
  <dimension ref="A1:M28"/>
  <sheetViews>
    <sheetView workbookViewId="0">
      <selection activeCell="H29" sqref="H29"/>
    </sheetView>
  </sheetViews>
  <sheetFormatPr defaultRowHeight="14.5"/>
  <cols>
    <col min="1" max="1" width="4.7265625" customWidth="1"/>
    <col min="2" max="2" width="1.7265625" customWidth="1"/>
    <col min="3" max="3" width="36.1796875" bestFit="1" customWidth="1"/>
    <col min="4" max="4" width="1.7265625" customWidth="1"/>
    <col min="5" max="5" width="9.26953125" customWidth="1"/>
    <col min="6" max="6" width="1.7265625" customWidth="1"/>
  </cols>
  <sheetData>
    <row r="1" spans="1:13">
      <c r="A1" s="292" t="s">
        <v>0</v>
      </c>
      <c r="B1" s="292"/>
      <c r="C1" s="292"/>
      <c r="D1" s="292"/>
      <c r="E1" s="292"/>
      <c r="F1" s="292"/>
      <c r="G1" s="292"/>
      <c r="H1" s="292"/>
      <c r="I1" s="292"/>
      <c r="J1" s="292"/>
      <c r="K1" s="292"/>
      <c r="L1" s="292"/>
      <c r="M1" s="292"/>
    </row>
    <row r="2" spans="1:13">
      <c r="A2" s="292" t="s">
        <v>146</v>
      </c>
      <c r="B2" s="292"/>
      <c r="C2" s="292"/>
      <c r="D2" s="292"/>
      <c r="E2" s="292"/>
      <c r="F2" s="292"/>
      <c r="G2" s="292"/>
      <c r="H2" s="292"/>
      <c r="I2" s="292"/>
      <c r="J2" s="292"/>
      <c r="K2" s="292"/>
      <c r="L2" s="292"/>
      <c r="M2" s="292"/>
    </row>
    <row r="4" spans="1:13">
      <c r="G4" s="24">
        <v>2013</v>
      </c>
      <c r="H4" s="24">
        <v>2013</v>
      </c>
      <c r="I4" s="24">
        <v>2014</v>
      </c>
      <c r="J4" s="24">
        <v>2015</v>
      </c>
      <c r="K4" s="24">
        <v>2016</v>
      </c>
      <c r="L4" s="24">
        <v>2017</v>
      </c>
      <c r="M4" s="24">
        <v>2018</v>
      </c>
    </row>
    <row r="5" spans="1:13" ht="26">
      <c r="A5" s="70" t="s">
        <v>147</v>
      </c>
      <c r="B5" s="25"/>
      <c r="C5" s="71" t="s">
        <v>114</v>
      </c>
      <c r="D5" s="25"/>
      <c r="E5" s="70" t="s">
        <v>128</v>
      </c>
      <c r="F5" s="25"/>
      <c r="G5" s="70" t="s">
        <v>148</v>
      </c>
      <c r="H5" s="70" t="s">
        <v>65</v>
      </c>
      <c r="I5" s="70" t="s">
        <v>65</v>
      </c>
      <c r="J5" s="70" t="s">
        <v>65</v>
      </c>
      <c r="K5" s="70" t="s">
        <v>65</v>
      </c>
      <c r="L5" s="70" t="s">
        <v>65</v>
      </c>
      <c r="M5" s="70" t="s">
        <v>65</v>
      </c>
    </row>
    <row r="6" spans="1:13">
      <c r="G6" s="23" t="s">
        <v>14</v>
      </c>
      <c r="H6" s="23" t="s">
        <v>15</v>
      </c>
      <c r="I6" s="23" t="s">
        <v>16</v>
      </c>
      <c r="J6" s="23" t="s">
        <v>17</v>
      </c>
      <c r="K6" s="23" t="s">
        <v>18</v>
      </c>
      <c r="L6" s="23" t="s">
        <v>19</v>
      </c>
      <c r="M6" s="23" t="s">
        <v>20</v>
      </c>
    </row>
    <row r="8" spans="1:13">
      <c r="A8" s="23">
        <v>1</v>
      </c>
      <c r="C8" s="22" t="s">
        <v>149</v>
      </c>
      <c r="E8" s="23" t="s">
        <v>150</v>
      </c>
      <c r="G8" s="28">
        <v>2317.3000000000002</v>
      </c>
      <c r="H8" s="28">
        <v>2449.9999999999995</v>
      </c>
      <c r="I8" s="28">
        <v>2859.5</v>
      </c>
      <c r="J8" s="28">
        <v>2890.2</v>
      </c>
      <c r="K8" s="28">
        <v>2582.3000000000002</v>
      </c>
      <c r="L8" s="28">
        <v>2769.1</v>
      </c>
      <c r="M8" s="28">
        <v>2847.2999999999997</v>
      </c>
    </row>
    <row r="9" spans="1:13">
      <c r="A9" s="23">
        <v>2</v>
      </c>
      <c r="C9" s="22" t="s">
        <v>151</v>
      </c>
      <c r="E9" s="23" t="s">
        <v>150</v>
      </c>
      <c r="G9" s="28">
        <v>1.7</v>
      </c>
      <c r="H9" s="28">
        <v>1.6364434000000001</v>
      </c>
      <c r="I9" s="28">
        <v>1.8446781599999997</v>
      </c>
      <c r="J9" s="28">
        <v>1.88340822</v>
      </c>
      <c r="K9" s="28">
        <v>6.4132628700000005</v>
      </c>
      <c r="L9" s="28">
        <v>17.791579220000003</v>
      </c>
      <c r="M9" s="28">
        <v>17.463844379999998</v>
      </c>
    </row>
    <row r="10" spans="1:13">
      <c r="A10" s="23">
        <v>3</v>
      </c>
      <c r="C10" s="22" t="s">
        <v>152</v>
      </c>
      <c r="E10" s="23" t="s">
        <v>150</v>
      </c>
      <c r="G10" s="28">
        <v>0</v>
      </c>
      <c r="H10" s="28">
        <v>0</v>
      </c>
      <c r="I10" s="28">
        <v>0</v>
      </c>
      <c r="J10" s="28">
        <v>0</v>
      </c>
      <c r="K10" s="28">
        <v>0</v>
      </c>
      <c r="L10" s="28">
        <v>1.4527945899999999</v>
      </c>
      <c r="M10" s="28">
        <v>2.03122092</v>
      </c>
    </row>
    <row r="11" spans="1:13">
      <c r="A11" s="23">
        <v>4</v>
      </c>
      <c r="C11" s="22" t="s">
        <v>153</v>
      </c>
      <c r="E11" s="23" t="s">
        <v>150</v>
      </c>
      <c r="G11" s="28">
        <v>45.000000000000007</v>
      </c>
      <c r="H11" s="28">
        <v>42.79</v>
      </c>
      <c r="I11" s="28">
        <v>43.9</v>
      </c>
      <c r="J11" s="28">
        <v>50.1</v>
      </c>
      <c r="K11" s="28">
        <v>43</v>
      </c>
      <c r="L11" s="28">
        <v>42.4</v>
      </c>
      <c r="M11" s="28">
        <v>42.500000000000007</v>
      </c>
    </row>
    <row r="12" spans="1:13" ht="15" thickBot="1">
      <c r="A12" s="23">
        <v>5</v>
      </c>
      <c r="C12" s="22" t="s">
        <v>104</v>
      </c>
      <c r="G12" s="66">
        <f>SUM(G8:G11)</f>
        <v>2364</v>
      </c>
      <c r="H12" s="66">
        <f t="shared" ref="H12:M12" si="0">SUM(H8:H11)</f>
        <v>2494.4264433999997</v>
      </c>
      <c r="I12" s="66">
        <f t="shared" si="0"/>
        <v>2905.2446781600001</v>
      </c>
      <c r="J12" s="66">
        <f t="shared" si="0"/>
        <v>2942.1834082199998</v>
      </c>
      <c r="K12" s="66">
        <f t="shared" si="0"/>
        <v>2631.7132628700001</v>
      </c>
      <c r="L12" s="66">
        <f>SUM(L8:L11)</f>
        <v>2830.7443738100001</v>
      </c>
      <c r="M12" s="66">
        <f t="shared" si="0"/>
        <v>2909.2950652999998</v>
      </c>
    </row>
    <row r="13" spans="1:13" ht="15" thickTop="1"/>
    <row r="14" spans="1:13" ht="15" thickBot="1">
      <c r="A14" s="23">
        <v>6</v>
      </c>
      <c r="C14" s="22" t="s">
        <v>154</v>
      </c>
      <c r="E14" s="23" t="s">
        <v>150</v>
      </c>
      <c r="G14" s="66">
        <v>11230.7</v>
      </c>
      <c r="H14" s="66">
        <v>12355.2</v>
      </c>
      <c r="I14" s="66">
        <v>13357</v>
      </c>
      <c r="J14" s="66">
        <v>12632.4</v>
      </c>
      <c r="K14" s="66">
        <v>11524</v>
      </c>
      <c r="L14" s="66">
        <v>11574.4</v>
      </c>
      <c r="M14" s="66">
        <v>13054</v>
      </c>
    </row>
    <row r="15" spans="1:13" ht="15" thickTop="1"/>
    <row r="16" spans="1:13" ht="15" thickBot="1">
      <c r="A16" s="23">
        <v>7</v>
      </c>
      <c r="C16" s="22" t="s">
        <v>156</v>
      </c>
      <c r="E16" s="23" t="s">
        <v>150</v>
      </c>
      <c r="G16" s="67">
        <v>2020962</v>
      </c>
      <c r="H16" s="67">
        <v>2030001</v>
      </c>
      <c r="I16" s="67">
        <v>2063837</v>
      </c>
      <c r="J16" s="67">
        <v>2094681</v>
      </c>
      <c r="K16" s="67">
        <v>2124683</v>
      </c>
      <c r="L16" s="67">
        <v>2156668</v>
      </c>
      <c r="M16" s="67">
        <v>2184759</v>
      </c>
    </row>
    <row r="17" spans="1:13" ht="15" thickTop="1"/>
    <row r="18" spans="1:13">
      <c r="A18" s="23">
        <v>8</v>
      </c>
      <c r="C18" s="22" t="s">
        <v>149</v>
      </c>
      <c r="E18" s="23" t="s">
        <v>155</v>
      </c>
      <c r="G18" s="28">
        <v>1448.7620000000002</v>
      </c>
      <c r="H18" s="28">
        <v>1605.2890000000002</v>
      </c>
      <c r="I18" s="28">
        <v>1761.4979999999998</v>
      </c>
      <c r="J18" s="28">
        <v>1659.3009999999999</v>
      </c>
      <c r="K18" s="28">
        <v>1514.5360000000003</v>
      </c>
      <c r="L18" s="28">
        <v>1856.953</v>
      </c>
      <c r="M18" s="28">
        <v>1793.1190000000004</v>
      </c>
    </row>
    <row r="19" spans="1:13">
      <c r="A19" s="23">
        <v>9</v>
      </c>
      <c r="C19" s="22" t="s">
        <v>151</v>
      </c>
      <c r="E19" s="23" t="s">
        <v>155</v>
      </c>
      <c r="G19" s="28">
        <v>156.99700000000001</v>
      </c>
      <c r="H19" s="28">
        <v>160.108</v>
      </c>
      <c r="I19" s="28">
        <v>151.37299999999999</v>
      </c>
      <c r="J19" s="28">
        <v>156.24299999999999</v>
      </c>
      <c r="K19" s="28">
        <v>182.6832</v>
      </c>
      <c r="L19" s="28">
        <v>236.93700000000001</v>
      </c>
      <c r="M19" s="28">
        <v>258.87900000000002</v>
      </c>
    </row>
    <row r="20" spans="1:13">
      <c r="A20" s="23">
        <v>10</v>
      </c>
      <c r="C20" s="22" t="s">
        <v>152</v>
      </c>
      <c r="E20" s="23" t="s">
        <v>155</v>
      </c>
      <c r="G20" s="28">
        <v>10.382999999999999</v>
      </c>
      <c r="H20" s="28">
        <v>8.8439999999999994</v>
      </c>
      <c r="I20" s="28">
        <v>7.7830000000000004</v>
      </c>
      <c r="J20" s="28">
        <v>7.3680000000000003</v>
      </c>
      <c r="K20" s="28">
        <v>8.5030000000000001</v>
      </c>
      <c r="L20" s="28">
        <v>7.7960000000000003</v>
      </c>
      <c r="M20" s="28">
        <v>8.1630000000000003</v>
      </c>
    </row>
    <row r="21" spans="1:13">
      <c r="A21" s="23">
        <v>11</v>
      </c>
      <c r="C21" s="22" t="s">
        <v>153</v>
      </c>
      <c r="E21" s="23" t="s">
        <v>155</v>
      </c>
      <c r="G21" s="28">
        <v>20.197999999999997</v>
      </c>
      <c r="H21" s="28">
        <v>18.04531463</v>
      </c>
      <c r="I21" s="28">
        <v>14.873009449999998</v>
      </c>
      <c r="J21" s="28">
        <v>19.902379580000002</v>
      </c>
      <c r="K21" s="28">
        <v>16.529963540000001</v>
      </c>
      <c r="L21" s="28">
        <v>17.304372489999999</v>
      </c>
      <c r="M21" s="28">
        <v>17.804744410000001</v>
      </c>
    </row>
    <row r="22" spans="1:13" ht="15" thickBot="1">
      <c r="A22" s="23">
        <v>12</v>
      </c>
      <c r="C22" s="22" t="s">
        <v>104</v>
      </c>
      <c r="G22" s="68">
        <f>SUM(G18:G21)</f>
        <v>1636.3400000000004</v>
      </c>
      <c r="H22" s="68">
        <f t="shared" ref="H22:M22" si="1">SUM(H18:H21)</f>
        <v>1792.2863146300001</v>
      </c>
      <c r="I22" s="68">
        <f>SUM(I18:I21)</f>
        <v>1935.5270094499997</v>
      </c>
      <c r="J22" s="68">
        <f t="shared" si="1"/>
        <v>1842.8143795799997</v>
      </c>
      <c r="K22" s="68">
        <f>SUM(K18:K21)</f>
        <v>1722.2521635400001</v>
      </c>
      <c r="L22" s="68">
        <f t="shared" si="1"/>
        <v>2118.9903724899996</v>
      </c>
      <c r="M22" s="66">
        <f t="shared" si="1"/>
        <v>2077.9657444100003</v>
      </c>
    </row>
    <row r="23" spans="1:13" ht="15" thickTop="1">
      <c r="G23" s="29"/>
      <c r="H23" s="29"/>
      <c r="I23" s="29"/>
      <c r="J23" s="29"/>
      <c r="K23" s="29"/>
      <c r="L23" s="29"/>
      <c r="M23" s="29"/>
    </row>
    <row r="24" spans="1:13" ht="15" thickBot="1">
      <c r="A24" s="23">
        <v>13</v>
      </c>
      <c r="C24" s="22" t="s">
        <v>154</v>
      </c>
      <c r="E24" s="23" t="s">
        <v>155</v>
      </c>
      <c r="G24" s="66">
        <v>14657.2</v>
      </c>
      <c r="H24" s="66">
        <v>14545.3</v>
      </c>
      <c r="I24" s="66">
        <v>14747.1</v>
      </c>
      <c r="J24" s="66">
        <v>13879.4</v>
      </c>
      <c r="K24" s="66">
        <v>13375.2</v>
      </c>
      <c r="L24" s="66">
        <v>12842.4</v>
      </c>
      <c r="M24" s="66">
        <v>13725.3</v>
      </c>
    </row>
    <row r="25" spans="1:13" ht="15" thickTop="1">
      <c r="G25" s="23"/>
      <c r="H25" s="23"/>
      <c r="I25" s="23"/>
      <c r="J25" s="23"/>
      <c r="K25" s="23"/>
      <c r="L25" s="23"/>
      <c r="M25" s="23"/>
    </row>
    <row r="26" spans="1:13" ht="15" thickBot="1">
      <c r="A26" s="23">
        <v>14</v>
      </c>
      <c r="C26" s="22" t="s">
        <v>156</v>
      </c>
      <c r="E26" s="23" t="s">
        <v>155</v>
      </c>
      <c r="G26" s="69">
        <v>1400391</v>
      </c>
      <c r="H26" s="69">
        <v>1387409</v>
      </c>
      <c r="I26" s="69">
        <v>1407191</v>
      </c>
      <c r="J26" s="69">
        <v>1426862</v>
      </c>
      <c r="K26" s="69">
        <v>1446779</v>
      </c>
      <c r="L26" s="69">
        <v>1466223</v>
      </c>
      <c r="M26" s="69">
        <v>1486771</v>
      </c>
    </row>
    <row r="27" spans="1:13" ht="15" thickTop="1">
      <c r="A27" s="27"/>
    </row>
    <row r="28" spans="1:13">
      <c r="G28" s="26"/>
      <c r="H28" s="26"/>
      <c r="I28" s="26"/>
      <c r="J28" s="26"/>
      <c r="K28" s="26"/>
      <c r="L28" s="26"/>
      <c r="M28" s="26"/>
    </row>
  </sheetData>
  <mergeCells count="2">
    <mergeCell ref="A1:M1"/>
    <mergeCell ref="A2:M2"/>
  </mergeCells>
  <pageMargins left="0.7" right="0.7" top="0.75" bottom="0.75" header="0.3" footer="0.3"/>
  <pageSetup orientation="portrait" r:id="rId1"/>
  <customProperties>
    <customPr name="EpmWorksheetKeyString_GU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E5143-0DDF-4B77-989E-680FDE022015}">
  <dimension ref="A1:S20"/>
  <sheetViews>
    <sheetView topLeftCell="A7" workbookViewId="0">
      <selection activeCell="A3" sqref="A3"/>
    </sheetView>
  </sheetViews>
  <sheetFormatPr defaultColWidth="9.1796875" defaultRowHeight="14.5"/>
  <cols>
    <col min="1" max="1" width="4.7265625" style="75" customWidth="1"/>
    <col min="2" max="2" width="1.7265625" style="75" customWidth="1"/>
    <col min="3" max="3" width="17.453125" style="75" bestFit="1" customWidth="1"/>
    <col min="4" max="4" width="1.7265625" style="75" customWidth="1"/>
    <col min="5" max="5" width="6.453125" style="75" bestFit="1" customWidth="1"/>
    <col min="6" max="6" width="3.1796875" style="75" bestFit="1" customWidth="1"/>
    <col min="7" max="7" width="7.7265625" style="75" bestFit="1" customWidth="1"/>
    <col min="8" max="8" width="3.1796875" style="75" bestFit="1" customWidth="1"/>
    <col min="9" max="9" width="1.7265625" style="75" customWidth="1"/>
    <col min="10" max="10" width="9.1796875" style="75"/>
    <col min="11" max="11" width="3.1796875" style="75" bestFit="1" customWidth="1"/>
    <col min="12" max="12" width="8.26953125" style="75" bestFit="1" customWidth="1"/>
    <col min="13" max="13" width="3" style="75" bestFit="1" customWidth="1"/>
    <col min="14" max="14" width="1.7265625" style="75" customWidth="1"/>
    <col min="15" max="15" width="8.453125" style="75" bestFit="1" customWidth="1"/>
    <col min="16" max="16" width="3.1796875" style="75" bestFit="1" customWidth="1"/>
    <col min="17" max="17" width="1.7265625" style="75" customWidth="1"/>
    <col min="18" max="18" width="5.81640625" style="75" customWidth="1"/>
    <col min="19" max="19" width="6.54296875" style="75" bestFit="1" customWidth="1"/>
    <col min="20" max="16384" width="9.1796875" style="75"/>
  </cols>
  <sheetData>
    <row r="1" spans="1:19">
      <c r="A1" s="294" t="s">
        <v>43</v>
      </c>
      <c r="B1" s="294"/>
      <c r="C1" s="294"/>
      <c r="D1" s="294"/>
      <c r="E1" s="294"/>
      <c r="F1" s="294"/>
      <c r="G1" s="294"/>
      <c r="H1" s="294"/>
      <c r="I1" s="294"/>
      <c r="J1" s="294"/>
      <c r="K1" s="294"/>
      <c r="L1" s="294"/>
      <c r="M1" s="294"/>
      <c r="N1" s="294"/>
      <c r="O1" s="294"/>
      <c r="P1" s="294"/>
      <c r="Q1" s="294"/>
      <c r="R1" s="294"/>
      <c r="S1" s="294"/>
    </row>
    <row r="2" spans="1:19">
      <c r="A2" s="296" t="s">
        <v>356</v>
      </c>
      <c r="B2" s="296"/>
      <c r="C2" s="296"/>
      <c r="D2" s="296"/>
      <c r="E2" s="296"/>
      <c r="F2" s="296"/>
      <c r="G2" s="296"/>
      <c r="H2" s="296"/>
      <c r="I2" s="296"/>
      <c r="J2" s="296"/>
      <c r="K2" s="296"/>
      <c r="L2" s="296"/>
      <c r="M2" s="296"/>
      <c r="N2" s="296"/>
      <c r="O2" s="296"/>
      <c r="P2" s="296"/>
      <c r="Q2" s="296"/>
      <c r="R2" s="296"/>
      <c r="S2" s="296"/>
    </row>
    <row r="3" spans="1:19">
      <c r="A3" s="74"/>
      <c r="B3" s="74"/>
      <c r="C3" s="82"/>
      <c r="D3" s="82"/>
      <c r="E3" s="82"/>
      <c r="F3" s="82"/>
      <c r="G3" s="82"/>
      <c r="H3" s="82"/>
      <c r="I3" s="82"/>
      <c r="J3" s="82"/>
      <c r="K3" s="82"/>
      <c r="L3" s="82"/>
      <c r="M3" s="82"/>
      <c r="N3" s="82"/>
      <c r="O3" s="82"/>
      <c r="P3" s="82"/>
      <c r="Q3" s="82"/>
      <c r="R3" s="82"/>
      <c r="S3" s="82"/>
    </row>
    <row r="4" spans="1:19" ht="26">
      <c r="A4" s="76" t="s">
        <v>147</v>
      </c>
      <c r="B4" s="83"/>
      <c r="C4" s="118" t="s">
        <v>27</v>
      </c>
      <c r="D4" s="73"/>
      <c r="E4" s="295" t="s">
        <v>28</v>
      </c>
      <c r="F4" s="295"/>
      <c r="G4" s="295"/>
      <c r="H4" s="295"/>
      <c r="I4" s="87"/>
      <c r="J4" s="295" t="s">
        <v>29</v>
      </c>
      <c r="K4" s="295"/>
      <c r="L4" s="295"/>
      <c r="M4" s="295"/>
      <c r="N4" s="87"/>
      <c r="O4" s="295" t="s">
        <v>30</v>
      </c>
      <c r="P4" s="295"/>
      <c r="Q4" s="84"/>
      <c r="R4" s="82"/>
      <c r="S4" s="84"/>
    </row>
    <row r="5" spans="1:19" ht="45.75" customHeight="1">
      <c r="A5" s="74"/>
      <c r="B5" s="74"/>
      <c r="C5" s="111"/>
      <c r="D5" s="74"/>
      <c r="E5" s="86" t="s">
        <v>31</v>
      </c>
      <c r="F5" s="87"/>
      <c r="G5" s="86" t="s">
        <v>32</v>
      </c>
      <c r="H5" s="87"/>
      <c r="I5" s="87"/>
      <c r="J5" s="86" t="s">
        <v>33</v>
      </c>
      <c r="K5" s="87"/>
      <c r="L5" s="86" t="s">
        <v>40</v>
      </c>
      <c r="M5" s="87"/>
      <c r="N5" s="87"/>
      <c r="O5" s="86" t="s">
        <v>34</v>
      </c>
      <c r="P5" s="87"/>
      <c r="Q5" s="87"/>
      <c r="R5" s="77" t="s">
        <v>271</v>
      </c>
      <c r="S5" s="77" t="s">
        <v>35</v>
      </c>
    </row>
    <row r="6" spans="1:19" ht="14.15" customHeight="1">
      <c r="A6" s="74"/>
      <c r="B6" s="74"/>
      <c r="C6" s="112"/>
      <c r="D6" s="82"/>
      <c r="E6" s="84" t="s">
        <v>14</v>
      </c>
      <c r="F6" s="84" t="s">
        <v>15</v>
      </c>
      <c r="G6" s="84" t="s">
        <v>16</v>
      </c>
      <c r="H6" s="84" t="s">
        <v>17</v>
      </c>
      <c r="I6" s="84"/>
      <c r="J6" s="84" t="s">
        <v>18</v>
      </c>
      <c r="K6" s="84" t="s">
        <v>19</v>
      </c>
      <c r="L6" s="84" t="s">
        <v>20</v>
      </c>
      <c r="M6" s="84" t="s">
        <v>21</v>
      </c>
      <c r="N6" s="84"/>
      <c r="O6" s="84" t="s">
        <v>22</v>
      </c>
      <c r="P6" s="84" t="s">
        <v>23</v>
      </c>
      <c r="Q6" s="84"/>
      <c r="R6" s="82" t="s">
        <v>24</v>
      </c>
      <c r="S6" s="82" t="s">
        <v>25</v>
      </c>
    </row>
    <row r="7" spans="1:19">
      <c r="A7" s="74"/>
      <c r="B7" s="74"/>
      <c r="C7" s="112"/>
      <c r="D7" s="82"/>
      <c r="E7" s="84"/>
      <c r="F7" s="84"/>
      <c r="G7" s="84"/>
      <c r="H7" s="84"/>
      <c r="I7" s="84"/>
      <c r="J7" s="84"/>
      <c r="K7" s="84"/>
      <c r="L7" s="84"/>
      <c r="M7" s="84"/>
      <c r="N7" s="84"/>
      <c r="O7" s="84"/>
      <c r="P7" s="84"/>
      <c r="Q7" s="84"/>
      <c r="R7" s="82"/>
      <c r="S7" s="82"/>
    </row>
    <row r="8" spans="1:19">
      <c r="A8" s="100">
        <v>1</v>
      </c>
      <c r="B8" s="74"/>
      <c r="C8" s="111" t="s">
        <v>4</v>
      </c>
      <c r="D8" s="74"/>
      <c r="E8" s="89">
        <v>9.4764368336380453E-2</v>
      </c>
      <c r="F8" s="90">
        <v>10</v>
      </c>
      <c r="G8" s="89">
        <v>0.10769430049324499</v>
      </c>
      <c r="H8" s="90">
        <v>10</v>
      </c>
      <c r="I8" s="90"/>
      <c r="J8" s="89">
        <v>1.1292943915135573E-2</v>
      </c>
      <c r="K8" s="90">
        <v>5</v>
      </c>
      <c r="L8" s="91">
        <v>0.55000000000000004</v>
      </c>
      <c r="M8" s="90">
        <v>7</v>
      </c>
      <c r="N8" s="90"/>
      <c r="O8" s="92">
        <v>210.36367031755665</v>
      </c>
      <c r="P8" s="90">
        <v>10</v>
      </c>
      <c r="Q8" s="90"/>
      <c r="R8" s="79">
        <v>42</v>
      </c>
      <c r="S8" s="79">
        <v>9</v>
      </c>
    </row>
    <row r="9" spans="1:19">
      <c r="A9" s="73">
        <v>2</v>
      </c>
      <c r="B9" s="74"/>
      <c r="C9" s="111" t="s">
        <v>5</v>
      </c>
      <c r="D9" s="74"/>
      <c r="E9" s="89">
        <v>5.6233216451285907E-2</v>
      </c>
      <c r="F9" s="94">
        <v>3</v>
      </c>
      <c r="G9" s="89">
        <v>6.4983894559514296E-2</v>
      </c>
      <c r="H9" s="94">
        <v>2</v>
      </c>
      <c r="I9" s="94"/>
      <c r="J9" s="89">
        <v>7.1640079382110991E-3</v>
      </c>
      <c r="K9" s="94">
        <v>3</v>
      </c>
      <c r="L9" s="95">
        <v>0.5</v>
      </c>
      <c r="M9" s="94">
        <v>1</v>
      </c>
      <c r="N9" s="94"/>
      <c r="O9" s="92">
        <v>37.917792778727538</v>
      </c>
      <c r="P9" s="94">
        <v>1</v>
      </c>
      <c r="Q9" s="94"/>
      <c r="R9" s="79">
        <v>10</v>
      </c>
      <c r="S9" s="79">
        <v>1</v>
      </c>
    </row>
    <row r="10" spans="1:19">
      <c r="A10" s="100">
        <v>3</v>
      </c>
      <c r="B10" s="74"/>
      <c r="C10" s="111" t="s">
        <v>6</v>
      </c>
      <c r="D10" s="74"/>
      <c r="E10" s="89">
        <v>5.5970074363716003E-2</v>
      </c>
      <c r="F10" s="94">
        <v>2</v>
      </c>
      <c r="G10" s="89">
        <v>6.7759765244929493E-2</v>
      </c>
      <c r="H10" s="94">
        <v>3</v>
      </c>
      <c r="I10" s="94"/>
      <c r="J10" s="89">
        <v>1.8522139015154981E-2</v>
      </c>
      <c r="K10" s="94">
        <v>7</v>
      </c>
      <c r="L10" s="95">
        <v>0.55000000000000004</v>
      </c>
      <c r="M10" s="94">
        <v>7</v>
      </c>
      <c r="N10" s="94"/>
      <c r="O10" s="92">
        <v>47.675302289771082</v>
      </c>
      <c r="P10" s="94">
        <v>5</v>
      </c>
      <c r="Q10" s="94"/>
      <c r="R10" s="79">
        <v>24</v>
      </c>
      <c r="S10" s="79">
        <v>5</v>
      </c>
    </row>
    <row r="11" spans="1:19">
      <c r="A11" s="100">
        <v>4</v>
      </c>
      <c r="B11" s="74"/>
      <c r="C11" s="111" t="s">
        <v>36</v>
      </c>
      <c r="D11" s="74"/>
      <c r="E11" s="89">
        <v>6.3014668301705379E-2</v>
      </c>
      <c r="F11" s="94">
        <v>7</v>
      </c>
      <c r="G11" s="89">
        <v>7.2820211095705259E-2</v>
      </c>
      <c r="H11" s="94">
        <v>6</v>
      </c>
      <c r="I11" s="94"/>
      <c r="J11" s="89">
        <v>-6.8764531914616289E-3</v>
      </c>
      <c r="K11" s="94">
        <v>2</v>
      </c>
      <c r="L11" s="95">
        <v>0.5</v>
      </c>
      <c r="M11" s="94">
        <v>1</v>
      </c>
      <c r="N11" s="94"/>
      <c r="O11" s="92">
        <v>67.652227294726458</v>
      </c>
      <c r="P11" s="94">
        <v>8</v>
      </c>
      <c r="Q11" s="94"/>
      <c r="R11" s="79">
        <v>24</v>
      </c>
      <c r="S11" s="79">
        <v>5</v>
      </c>
    </row>
    <row r="12" spans="1:19">
      <c r="A12" s="100">
        <v>5</v>
      </c>
      <c r="B12" s="74"/>
      <c r="C12" s="111" t="s">
        <v>8</v>
      </c>
      <c r="D12" s="74"/>
      <c r="E12" s="89">
        <v>6.0880748738171953E-2</v>
      </c>
      <c r="F12" s="94">
        <v>6</v>
      </c>
      <c r="G12" s="89">
        <v>7.6616870051108843E-2</v>
      </c>
      <c r="H12" s="94">
        <v>9</v>
      </c>
      <c r="I12" s="94"/>
      <c r="J12" s="89">
        <v>3.8351548692461282E-2</v>
      </c>
      <c r="K12" s="94">
        <v>10</v>
      </c>
      <c r="L12" s="95">
        <v>0.65</v>
      </c>
      <c r="M12" s="94">
        <v>10</v>
      </c>
      <c r="N12" s="94"/>
      <c r="O12" s="92">
        <v>66.744740054434999</v>
      </c>
      <c r="P12" s="94">
        <v>7</v>
      </c>
      <c r="Q12" s="94"/>
      <c r="R12" s="79">
        <v>42</v>
      </c>
      <c r="S12" s="79">
        <v>9</v>
      </c>
    </row>
    <row r="13" spans="1:19">
      <c r="A13" s="100">
        <v>6</v>
      </c>
      <c r="B13" s="74"/>
      <c r="C13" s="96" t="s">
        <v>9</v>
      </c>
      <c r="D13" s="96"/>
      <c r="E13" s="89">
        <v>5.896010057376859E-2</v>
      </c>
      <c r="F13" s="94">
        <v>4</v>
      </c>
      <c r="G13" s="89">
        <v>6.9699194411458124E-2</v>
      </c>
      <c r="H13" s="94">
        <v>5</v>
      </c>
      <c r="I13" s="94"/>
      <c r="J13" s="89">
        <v>1.573754775049983E-2</v>
      </c>
      <c r="K13" s="94">
        <v>6</v>
      </c>
      <c r="L13" s="95">
        <v>0.5</v>
      </c>
      <c r="M13" s="94">
        <v>1</v>
      </c>
      <c r="N13" s="94"/>
      <c r="O13" s="92">
        <v>41.417121766061754</v>
      </c>
      <c r="P13" s="94">
        <v>2</v>
      </c>
      <c r="Q13" s="94"/>
      <c r="R13" s="79">
        <v>18</v>
      </c>
      <c r="S13" s="79">
        <v>3</v>
      </c>
    </row>
    <row r="14" spans="1:19">
      <c r="A14" s="100">
        <v>7</v>
      </c>
      <c r="B14" s="74"/>
      <c r="C14" s="111" t="s">
        <v>10</v>
      </c>
      <c r="D14" s="74"/>
      <c r="E14" s="89">
        <v>6.4224169644509499E-2</v>
      </c>
      <c r="F14" s="94">
        <v>8</v>
      </c>
      <c r="G14" s="89">
        <v>7.6083670542833465E-2</v>
      </c>
      <c r="H14" s="94">
        <v>8</v>
      </c>
      <c r="I14" s="94"/>
      <c r="J14" s="89">
        <v>2.5951319012100921E-2</v>
      </c>
      <c r="K14" s="94">
        <v>9</v>
      </c>
      <c r="L14" s="95">
        <v>0.5</v>
      </c>
      <c r="M14" s="94">
        <v>1</v>
      </c>
      <c r="N14" s="94"/>
      <c r="O14" s="92">
        <v>46.803227564497185</v>
      </c>
      <c r="P14" s="94">
        <v>4</v>
      </c>
      <c r="Q14" s="94"/>
      <c r="R14" s="79">
        <v>30</v>
      </c>
      <c r="S14" s="79">
        <v>7</v>
      </c>
    </row>
    <row r="15" spans="1:19" s="106" customFormat="1">
      <c r="A15" s="108">
        <v>8</v>
      </c>
      <c r="B15" s="85"/>
      <c r="C15" s="114" t="s">
        <v>11</v>
      </c>
      <c r="D15" s="85"/>
      <c r="E15" s="101">
        <v>6.4304699484761932E-2</v>
      </c>
      <c r="F15" s="102">
        <v>9</v>
      </c>
      <c r="G15" s="101">
        <v>7.4029650594036864E-2</v>
      </c>
      <c r="H15" s="102">
        <v>7</v>
      </c>
      <c r="I15" s="102"/>
      <c r="J15" s="101">
        <v>1.8772399392641068E-2</v>
      </c>
      <c r="K15" s="102">
        <v>8</v>
      </c>
      <c r="L15" s="103">
        <v>0.5</v>
      </c>
      <c r="M15" s="102">
        <v>1</v>
      </c>
      <c r="N15" s="102"/>
      <c r="O15" s="104">
        <v>50.568044124527525</v>
      </c>
      <c r="P15" s="102">
        <v>6</v>
      </c>
      <c r="Q15" s="102"/>
      <c r="R15" s="105">
        <v>31</v>
      </c>
      <c r="S15" s="105">
        <v>8</v>
      </c>
    </row>
    <row r="16" spans="1:19">
      <c r="A16" s="100">
        <v>9</v>
      </c>
      <c r="B16" s="74"/>
      <c r="C16" s="111" t="s">
        <v>12</v>
      </c>
      <c r="D16" s="74"/>
      <c r="E16" s="89">
        <v>4.8310584228503727E-2</v>
      </c>
      <c r="F16" s="94">
        <v>1</v>
      </c>
      <c r="G16" s="89">
        <v>5.8139297489605071E-2</v>
      </c>
      <c r="H16" s="94">
        <v>1</v>
      </c>
      <c r="I16" s="94"/>
      <c r="J16" s="89">
        <v>7.8024227215390237E-3</v>
      </c>
      <c r="K16" s="94">
        <v>4</v>
      </c>
      <c r="L16" s="95">
        <v>0.45</v>
      </c>
      <c r="M16" s="94">
        <v>7</v>
      </c>
      <c r="N16" s="94"/>
      <c r="O16" s="92">
        <v>188.02921024154207</v>
      </c>
      <c r="P16" s="94">
        <v>9</v>
      </c>
      <c r="Q16" s="94"/>
      <c r="R16" s="79">
        <v>22</v>
      </c>
      <c r="S16" s="79">
        <v>4</v>
      </c>
    </row>
    <row r="17" spans="1:19">
      <c r="A17" s="100">
        <v>10</v>
      </c>
      <c r="B17" s="74"/>
      <c r="C17" s="111" t="s">
        <v>13</v>
      </c>
      <c r="D17" s="74"/>
      <c r="E17" s="89">
        <v>5.9623942376495619E-2</v>
      </c>
      <c r="F17" s="94">
        <v>5</v>
      </c>
      <c r="G17" s="89">
        <v>6.8035847227819413E-2</v>
      </c>
      <c r="H17" s="94">
        <v>4</v>
      </c>
      <c r="I17" s="94"/>
      <c r="J17" s="89">
        <v>1.43777373374733E-4</v>
      </c>
      <c r="K17" s="94">
        <v>1</v>
      </c>
      <c r="L17" s="95">
        <v>0.5</v>
      </c>
      <c r="M17" s="94">
        <v>1</v>
      </c>
      <c r="N17" s="94"/>
      <c r="O17" s="92">
        <v>43.402165010460521</v>
      </c>
      <c r="P17" s="94">
        <v>3</v>
      </c>
      <c r="Q17" s="94"/>
      <c r="R17" s="79">
        <v>14</v>
      </c>
      <c r="S17" s="79">
        <v>2</v>
      </c>
    </row>
    <row r="18" spans="1:19">
      <c r="A18" s="100"/>
      <c r="B18" s="74"/>
      <c r="C18" s="73"/>
      <c r="D18" s="74"/>
      <c r="E18" s="89"/>
      <c r="F18" s="94"/>
      <c r="G18" s="89"/>
      <c r="H18" s="94"/>
      <c r="I18" s="94"/>
      <c r="J18" s="89"/>
      <c r="K18" s="94"/>
      <c r="L18" s="95"/>
      <c r="M18" s="94"/>
      <c r="N18" s="94"/>
      <c r="O18" s="92"/>
      <c r="P18" s="94"/>
      <c r="Q18" s="94"/>
      <c r="R18" s="79"/>
      <c r="S18" s="79"/>
    </row>
    <row r="19" spans="1:19">
      <c r="A19" s="109" t="s">
        <v>277</v>
      </c>
      <c r="B19" s="74"/>
      <c r="C19" s="73"/>
      <c r="D19" s="74"/>
      <c r="E19" s="89"/>
      <c r="F19" s="94"/>
      <c r="G19" s="89"/>
      <c r="H19" s="94"/>
      <c r="I19" s="94"/>
      <c r="J19" s="89"/>
      <c r="K19" s="94"/>
      <c r="L19" s="95"/>
      <c r="M19" s="94"/>
      <c r="N19" s="94"/>
      <c r="O19" s="92"/>
      <c r="P19" s="94"/>
      <c r="Q19" s="94"/>
      <c r="R19" s="79"/>
      <c r="S19" s="79"/>
    </row>
    <row r="20" spans="1:19">
      <c r="A20" s="110" t="s">
        <v>85</v>
      </c>
      <c r="B20" s="99" t="s">
        <v>336</v>
      </c>
      <c r="D20" s="74"/>
      <c r="E20" s="89"/>
      <c r="F20" s="94"/>
      <c r="G20" s="89"/>
      <c r="H20" s="94"/>
      <c r="I20" s="94"/>
      <c r="J20" s="89"/>
      <c r="K20" s="94"/>
      <c r="L20" s="95"/>
      <c r="M20" s="94"/>
      <c r="N20" s="94"/>
      <c r="O20" s="92"/>
      <c r="P20" s="94"/>
      <c r="Q20" s="94"/>
      <c r="R20" s="79"/>
      <c r="S20" s="79"/>
    </row>
  </sheetData>
  <mergeCells count="5">
    <mergeCell ref="E4:H4"/>
    <mergeCell ref="J4:M4"/>
    <mergeCell ref="O4:P4"/>
    <mergeCell ref="A1:S1"/>
    <mergeCell ref="A2:S2"/>
  </mergeCells>
  <pageMargins left="0.7" right="0.7" top="0.75" bottom="0.75" header="0.3" footer="0.3"/>
  <pageSetup orientation="portrait" r:id="rId1"/>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3D6DA-3F54-4FED-98C2-7305627F7CC1}">
  <dimension ref="A1:O26"/>
  <sheetViews>
    <sheetView topLeftCell="A10" zoomScaleNormal="100" workbookViewId="0">
      <selection activeCell="P22" sqref="P22"/>
    </sheetView>
  </sheetViews>
  <sheetFormatPr defaultColWidth="9" defaultRowHeight="14.5"/>
  <cols>
    <col min="1" max="1" width="4.453125" style="80" bestFit="1" customWidth="1"/>
    <col min="2" max="2" width="1.7265625" style="75" customWidth="1"/>
    <col min="3" max="3" width="8.26953125" style="75" bestFit="1" customWidth="1"/>
    <col min="4" max="4" width="1.7265625" style="75" customWidth="1"/>
    <col min="5" max="5" width="6.81640625" style="75" bestFit="1" customWidth="1"/>
    <col min="6" max="11" width="5.54296875" style="75" bestFit="1" customWidth="1"/>
    <col min="12" max="13" width="8.1796875" style="75" bestFit="1" customWidth="1"/>
    <col min="14" max="14" width="6.81640625" style="75" bestFit="1" customWidth="1"/>
    <col min="15" max="15" width="6.26953125" style="75" bestFit="1" customWidth="1"/>
    <col min="16" max="16384" width="9" style="75"/>
  </cols>
  <sheetData>
    <row r="1" spans="1:15">
      <c r="A1" s="294" t="s">
        <v>44</v>
      </c>
      <c r="B1" s="294"/>
      <c r="C1" s="294"/>
      <c r="D1" s="294"/>
      <c r="E1" s="294"/>
      <c r="F1" s="294"/>
      <c r="G1" s="294"/>
      <c r="H1" s="294"/>
      <c r="I1" s="294"/>
      <c r="J1" s="294"/>
      <c r="K1" s="294"/>
      <c r="L1" s="294"/>
      <c r="M1" s="294"/>
      <c r="N1" s="294"/>
      <c r="O1" s="294"/>
    </row>
    <row r="2" spans="1:15" ht="15" customHeight="1">
      <c r="A2" s="294" t="s">
        <v>45</v>
      </c>
      <c r="B2" s="294"/>
      <c r="C2" s="294"/>
      <c r="D2" s="294"/>
      <c r="E2" s="294"/>
      <c r="F2" s="294"/>
      <c r="G2" s="294"/>
      <c r="H2" s="294"/>
      <c r="I2" s="294"/>
      <c r="J2" s="294"/>
      <c r="K2" s="294"/>
      <c r="L2" s="294"/>
      <c r="M2" s="294"/>
      <c r="N2" s="294"/>
      <c r="O2" s="294"/>
    </row>
    <row r="3" spans="1:15">
      <c r="A3" s="73"/>
      <c r="B3" s="74"/>
      <c r="C3" s="73"/>
      <c r="D3" s="73"/>
      <c r="E3" s="74"/>
      <c r="F3" s="74"/>
      <c r="G3" s="74"/>
      <c r="H3" s="74"/>
      <c r="I3" s="74"/>
      <c r="J3" s="74"/>
      <c r="K3" s="74"/>
      <c r="L3" s="74"/>
      <c r="M3" s="74"/>
      <c r="N3" s="74"/>
      <c r="O3" s="74"/>
    </row>
    <row r="4" spans="1:15" ht="38.5">
      <c r="A4" s="76" t="s">
        <v>147</v>
      </c>
      <c r="B4" s="74"/>
      <c r="C4" s="77" t="s">
        <v>2</v>
      </c>
      <c r="D4" s="73"/>
      <c r="E4" s="78" t="s">
        <v>3</v>
      </c>
      <c r="F4" s="78" t="s">
        <v>4</v>
      </c>
      <c r="G4" s="77" t="s">
        <v>5</v>
      </c>
      <c r="H4" s="77" t="s">
        <v>6</v>
      </c>
      <c r="I4" s="77" t="s">
        <v>7</v>
      </c>
      <c r="J4" s="77" t="s">
        <v>8</v>
      </c>
      <c r="K4" s="78" t="s">
        <v>9</v>
      </c>
      <c r="L4" s="78" t="s">
        <v>10</v>
      </c>
      <c r="M4" s="77" t="s">
        <v>46</v>
      </c>
      <c r="N4" s="77" t="s">
        <v>12</v>
      </c>
      <c r="O4" s="77" t="s">
        <v>13</v>
      </c>
    </row>
    <row r="5" spans="1:15">
      <c r="A5" s="73"/>
      <c r="B5" s="74"/>
      <c r="C5" s="73"/>
      <c r="D5" s="73"/>
      <c r="E5" s="73" t="s">
        <v>14</v>
      </c>
      <c r="F5" s="73" t="s">
        <v>15</v>
      </c>
      <c r="G5" s="73" t="s">
        <v>16</v>
      </c>
      <c r="H5" s="73" t="s">
        <v>17</v>
      </c>
      <c r="I5" s="73" t="s">
        <v>18</v>
      </c>
      <c r="J5" s="73" t="s">
        <v>19</v>
      </c>
      <c r="K5" s="73" t="s">
        <v>20</v>
      </c>
      <c r="L5" s="73" t="s">
        <v>21</v>
      </c>
      <c r="M5" s="73" t="s">
        <v>22</v>
      </c>
      <c r="N5" s="73" t="s">
        <v>23</v>
      </c>
      <c r="O5" s="73" t="s">
        <v>24</v>
      </c>
    </row>
    <row r="6" spans="1:15">
      <c r="A6" s="73"/>
      <c r="B6" s="74"/>
      <c r="C6" s="73"/>
      <c r="D6" s="73"/>
      <c r="E6" s="73"/>
      <c r="F6" s="73"/>
      <c r="G6" s="73"/>
      <c r="H6" s="73"/>
      <c r="I6" s="73"/>
      <c r="J6" s="73"/>
      <c r="K6" s="73"/>
      <c r="L6" s="73"/>
      <c r="M6" s="73"/>
      <c r="N6" s="73"/>
      <c r="O6" s="73"/>
    </row>
    <row r="7" spans="1:15">
      <c r="A7" s="73">
        <v>1</v>
      </c>
      <c r="B7" s="74"/>
      <c r="C7" s="73">
        <v>2002</v>
      </c>
      <c r="D7" s="74"/>
      <c r="E7" s="79">
        <v>3729.7999999999993</v>
      </c>
      <c r="F7" s="79">
        <v>3856.2</v>
      </c>
      <c r="G7" s="79">
        <v>3902.22</v>
      </c>
      <c r="H7" s="79">
        <v>3918.19</v>
      </c>
      <c r="I7" s="79">
        <v>3804.8051879699301</v>
      </c>
      <c r="J7" s="79">
        <v>3995.3833333333328</v>
      </c>
      <c r="K7" s="79">
        <v>3900.0942606516314</v>
      </c>
      <c r="L7" s="79">
        <v>3922.7119447786399</v>
      </c>
      <c r="M7" s="79">
        <v>3799.72484909073</v>
      </c>
      <c r="N7" s="79">
        <v>3762.1246001024001</v>
      </c>
      <c r="O7" s="79">
        <v>3853.512593984965</v>
      </c>
    </row>
    <row r="8" spans="1:15">
      <c r="A8" s="73">
        <v>2</v>
      </c>
      <c r="B8" s="74"/>
      <c r="C8" s="73">
        <v>2003</v>
      </c>
      <c r="D8" s="74"/>
      <c r="E8" s="79">
        <v>4035.4999999999982</v>
      </c>
      <c r="F8" s="79">
        <v>3536.3000000000011</v>
      </c>
      <c r="G8" s="79">
        <v>3889.3799999999997</v>
      </c>
      <c r="H8" s="79">
        <v>3890.1000000000008</v>
      </c>
      <c r="I8" s="79">
        <v>3746.6439849623998</v>
      </c>
      <c r="J8" s="79">
        <v>3979.7566666666658</v>
      </c>
      <c r="K8" s="79">
        <v>3863.2003258145328</v>
      </c>
      <c r="L8" s="79">
        <v>3843.6003928539799</v>
      </c>
      <c r="M8" s="79">
        <v>3725.6139489263501</v>
      </c>
      <c r="N8" s="79">
        <v>3758.1510691241801</v>
      </c>
      <c r="O8" s="79">
        <v>3818.0119924811997</v>
      </c>
    </row>
    <row r="9" spans="1:15">
      <c r="A9" s="73">
        <v>3</v>
      </c>
      <c r="B9" s="74"/>
      <c r="C9" s="73">
        <v>2004</v>
      </c>
      <c r="D9" s="74"/>
      <c r="E9" s="79">
        <v>3878.6999999999957</v>
      </c>
      <c r="F9" s="79">
        <v>3729.7999999999993</v>
      </c>
      <c r="G9" s="79">
        <v>3856.1699999999996</v>
      </c>
      <c r="H9" s="79">
        <v>3874.6050000000009</v>
      </c>
      <c r="I9" s="79">
        <v>3731.9781954887198</v>
      </c>
      <c r="J9" s="79">
        <v>3957.8066666666659</v>
      </c>
      <c r="K9" s="79">
        <v>3844.8924310776929</v>
      </c>
      <c r="L9" s="79">
        <v>3822.2097227862</v>
      </c>
      <c r="M9" s="79">
        <v>3724.9388220884198</v>
      </c>
      <c r="N9" s="79">
        <v>3845.2070664377102</v>
      </c>
      <c r="O9" s="79">
        <v>3794.0740977443597</v>
      </c>
    </row>
    <row r="10" spans="1:15">
      <c r="A10" s="73">
        <v>4</v>
      </c>
      <c r="B10" s="74"/>
      <c r="C10" s="73">
        <v>2005</v>
      </c>
      <c r="D10" s="74"/>
      <c r="E10" s="79">
        <v>3889.599999999999</v>
      </c>
      <c r="F10" s="79">
        <v>4035.4999999999982</v>
      </c>
      <c r="G10" s="79">
        <v>3847.4100000000008</v>
      </c>
      <c r="H10" s="79">
        <v>3877.1650000000009</v>
      </c>
      <c r="I10" s="79">
        <v>3780.8892481203002</v>
      </c>
      <c r="J10" s="79">
        <v>3965.8966666666665</v>
      </c>
      <c r="K10" s="79">
        <v>3873.3929573934834</v>
      </c>
      <c r="L10" s="79">
        <v>3923.2380661359298</v>
      </c>
      <c r="M10" s="79">
        <v>3799.36944765313</v>
      </c>
      <c r="N10" s="79">
        <v>3894.9832809108898</v>
      </c>
      <c r="O10" s="79">
        <v>3814.1496240601505</v>
      </c>
    </row>
    <row r="11" spans="1:15">
      <c r="A11" s="73">
        <v>5</v>
      </c>
      <c r="B11" s="74"/>
      <c r="C11" s="73">
        <v>2006</v>
      </c>
      <c r="D11" s="74"/>
      <c r="E11" s="79">
        <v>3475.6000000000017</v>
      </c>
      <c r="F11" s="79">
        <v>3878.6999999999957</v>
      </c>
      <c r="G11" s="79">
        <v>3826.2899999999995</v>
      </c>
      <c r="H11" s="79">
        <v>3872.835</v>
      </c>
      <c r="I11" s="79">
        <v>3792.81488721806</v>
      </c>
      <c r="J11" s="79">
        <v>3958.5399999999995</v>
      </c>
      <c r="K11" s="79">
        <v>3875.67744360903</v>
      </c>
      <c r="L11" s="79">
        <v>3935.7837445166101</v>
      </c>
      <c r="M11" s="79">
        <v>3800.0712930868899</v>
      </c>
      <c r="N11" s="79">
        <v>3872.1453287167501</v>
      </c>
      <c r="O11" s="79">
        <v>3809.55244360903</v>
      </c>
    </row>
    <row r="12" spans="1:15">
      <c r="A12" s="73">
        <v>6</v>
      </c>
      <c r="B12" s="74"/>
      <c r="C12" s="73">
        <v>2007</v>
      </c>
      <c r="D12" s="74"/>
      <c r="E12" s="79">
        <v>3755.3000000000047</v>
      </c>
      <c r="F12" s="79">
        <v>3889.599999999999</v>
      </c>
      <c r="G12" s="79">
        <v>3808.9399999999996</v>
      </c>
      <c r="H12" s="79">
        <v>3870.6150000000002</v>
      </c>
      <c r="I12" s="79">
        <v>3804.4554135338299</v>
      </c>
      <c r="J12" s="79">
        <v>3957.7200000000003</v>
      </c>
      <c r="K12" s="79">
        <v>3881.0877067669153</v>
      </c>
      <c r="L12" s="79">
        <v>3945.19688987876</v>
      </c>
      <c r="M12" s="79">
        <v>3786.6789631115398</v>
      </c>
      <c r="N12" s="79">
        <v>3884.0574122739899</v>
      </c>
      <c r="O12" s="79">
        <v>3806.697706766915</v>
      </c>
    </row>
    <row r="13" spans="1:15">
      <c r="A13" s="73">
        <v>7</v>
      </c>
      <c r="B13" s="74"/>
      <c r="C13" s="73">
        <v>2008</v>
      </c>
      <c r="D13" s="74"/>
      <c r="E13" s="79">
        <v>3920.7</v>
      </c>
      <c r="F13" s="79">
        <v>3475.6000000000017</v>
      </c>
      <c r="G13" s="79">
        <v>3735.35</v>
      </c>
      <c r="H13" s="79">
        <v>3850.7400000000007</v>
      </c>
      <c r="I13" s="79">
        <v>3720.1363157894698</v>
      </c>
      <c r="J13" s="79">
        <v>3929.5733333333337</v>
      </c>
      <c r="K13" s="79">
        <v>3824.854824561402</v>
      </c>
      <c r="L13" s="79">
        <v>3877.4248687061099</v>
      </c>
      <c r="M13" s="79">
        <v>3759.6421059992099</v>
      </c>
      <c r="N13" s="79">
        <v>3743.6357225227898</v>
      </c>
      <c r="O13" s="79">
        <v>3727.7431578947348</v>
      </c>
    </row>
    <row r="14" spans="1:15">
      <c r="A14" s="73">
        <v>8</v>
      </c>
      <c r="B14" s="74"/>
      <c r="C14" s="73">
        <v>2009</v>
      </c>
      <c r="D14" s="74"/>
      <c r="E14" s="79">
        <v>3856.8000000000056</v>
      </c>
      <c r="F14" s="79">
        <v>3755.3000000000047</v>
      </c>
      <c r="G14" s="79">
        <v>3704.7300000000005</v>
      </c>
      <c r="H14" s="79">
        <v>3854.8250000000007</v>
      </c>
      <c r="I14" s="79">
        <v>3676.37699248119</v>
      </c>
      <c r="J14" s="79">
        <v>3920.3166666666675</v>
      </c>
      <c r="K14" s="79">
        <v>3798.3468295739285</v>
      </c>
      <c r="L14" s="79">
        <v>3852.7937110903699</v>
      </c>
      <c r="M14" s="79">
        <v>3746.9235125999598</v>
      </c>
      <c r="N14" s="79">
        <v>3710.0150918004601</v>
      </c>
      <c r="O14" s="79">
        <v>3690.5534962405955</v>
      </c>
    </row>
    <row r="15" spans="1:15">
      <c r="A15" s="73">
        <v>9</v>
      </c>
      <c r="B15" s="74"/>
      <c r="C15" s="73">
        <v>2010</v>
      </c>
      <c r="D15" s="74"/>
      <c r="E15" s="79">
        <v>3632.4</v>
      </c>
      <c r="F15" s="79">
        <v>3920.7</v>
      </c>
      <c r="G15" s="79">
        <v>3771.4500000000007</v>
      </c>
      <c r="H15" s="79">
        <v>3851.21</v>
      </c>
      <c r="I15" s="79">
        <v>3708.6739849624</v>
      </c>
      <c r="J15" s="79">
        <v>3903.8500000000008</v>
      </c>
      <c r="K15" s="79">
        <v>3806.2619924812007</v>
      </c>
      <c r="L15" s="79">
        <v>3873.2209870296601</v>
      </c>
      <c r="M15" s="79">
        <v>3800.6983879938498</v>
      </c>
      <c r="N15" s="79">
        <v>3811.5686393839901</v>
      </c>
      <c r="O15" s="79">
        <v>3740.0619924812004</v>
      </c>
    </row>
    <row r="16" spans="1:15">
      <c r="A16" s="73">
        <v>10</v>
      </c>
      <c r="B16" s="74"/>
      <c r="C16" s="73">
        <v>2011</v>
      </c>
      <c r="D16" s="74"/>
      <c r="E16" s="79">
        <v>3731.7000000000012</v>
      </c>
      <c r="F16" s="79">
        <v>3856.8000000000056</v>
      </c>
      <c r="G16" s="79">
        <v>3793.45</v>
      </c>
      <c r="H16" s="79">
        <v>3835.2149999999992</v>
      </c>
      <c r="I16" s="79">
        <v>3752.6994736842098</v>
      </c>
      <c r="J16" s="79">
        <v>3892.1433333333339</v>
      </c>
      <c r="K16" s="79">
        <v>3822.4214035087716</v>
      </c>
      <c r="L16" s="79">
        <v>3885.6478736772101</v>
      </c>
      <c r="M16" s="79">
        <v>3812.3475071459802</v>
      </c>
      <c r="N16" s="79">
        <v>3844.4763916153502</v>
      </c>
      <c r="O16" s="79">
        <v>3773.0747368421048</v>
      </c>
    </row>
    <row r="17" spans="1:15">
      <c r="A17" s="73">
        <v>11</v>
      </c>
      <c r="B17" s="74"/>
      <c r="C17" s="73">
        <v>2012</v>
      </c>
      <c r="D17" s="74"/>
      <c r="E17" s="79">
        <v>3369.800000000002</v>
      </c>
      <c r="F17" s="79">
        <v>3632.4</v>
      </c>
      <c r="G17" s="79">
        <v>3771.0700000000011</v>
      </c>
      <c r="H17" s="79">
        <v>3836.6449999999995</v>
      </c>
      <c r="I17" s="79">
        <v>3678.7897744360998</v>
      </c>
      <c r="J17" s="79">
        <v>3869.1500000000005</v>
      </c>
      <c r="K17" s="79">
        <v>3773.9698872180502</v>
      </c>
      <c r="L17" s="79">
        <v>3849.4005009856</v>
      </c>
      <c r="M17" s="79">
        <v>3777.0236802600798</v>
      </c>
      <c r="N17" s="79">
        <v>3811.4061356156699</v>
      </c>
      <c r="O17" s="79">
        <v>3724.9298872180507</v>
      </c>
    </row>
    <row r="18" spans="1:15">
      <c r="A18" s="73">
        <v>12</v>
      </c>
      <c r="B18" s="74"/>
      <c r="C18" s="73">
        <v>2013</v>
      </c>
      <c r="D18" s="74"/>
      <c r="E18" s="79">
        <v>3959.7000000000016</v>
      </c>
      <c r="F18" s="79">
        <v>3731.7000000000012</v>
      </c>
      <c r="G18" s="79">
        <v>3790.6100000000015</v>
      </c>
      <c r="H18" s="79">
        <v>3839.994999999999</v>
      </c>
      <c r="I18" s="79">
        <v>3633.6772180451298</v>
      </c>
      <c r="J18" s="79">
        <v>3856.9366666666674</v>
      </c>
      <c r="K18" s="79">
        <v>3745.3069423558986</v>
      </c>
      <c r="L18" s="79">
        <v>3843.99188959606</v>
      </c>
      <c r="M18" s="79">
        <v>3769.2322215761501</v>
      </c>
      <c r="N18" s="79">
        <v>3766.7217381047099</v>
      </c>
      <c r="O18" s="79">
        <v>3712.1436090225657</v>
      </c>
    </row>
    <row r="19" spans="1:15">
      <c r="A19" s="73">
        <v>13</v>
      </c>
      <c r="B19" s="74"/>
      <c r="C19" s="73">
        <v>2014</v>
      </c>
      <c r="D19" s="74"/>
      <c r="E19" s="79">
        <v>4306.2000000000007</v>
      </c>
      <c r="F19" s="79">
        <v>3369.800000000002</v>
      </c>
      <c r="G19" s="79">
        <v>3754.6100000000015</v>
      </c>
      <c r="H19" s="79">
        <v>3805.3899999999994</v>
      </c>
      <c r="I19" s="79">
        <v>3562.11917293234</v>
      </c>
      <c r="J19" s="79">
        <v>3834.6066666666675</v>
      </c>
      <c r="K19" s="79">
        <v>3698.3629197995037</v>
      </c>
      <c r="L19" s="79">
        <v>3737.1514995184998</v>
      </c>
      <c r="M19" s="79">
        <v>3677.1097887303299</v>
      </c>
      <c r="N19" s="79">
        <v>3650.9599015726899</v>
      </c>
      <c r="O19" s="79">
        <v>3658.3645864661707</v>
      </c>
    </row>
    <row r="20" spans="1:15">
      <c r="A20" s="73">
        <v>14</v>
      </c>
      <c r="B20" s="74"/>
      <c r="C20" s="73">
        <v>2015</v>
      </c>
      <c r="D20" s="74"/>
      <c r="E20" s="79">
        <v>3913.4999999999995</v>
      </c>
      <c r="F20" s="79">
        <v>3959.7000000000016</v>
      </c>
      <c r="G20" s="79">
        <v>3747.0300000000016</v>
      </c>
      <c r="H20" s="79">
        <v>3797.2200000000003</v>
      </c>
      <c r="I20" s="79">
        <v>3636.98954887218</v>
      </c>
      <c r="J20" s="79">
        <v>3833.7866666666673</v>
      </c>
      <c r="K20" s="79">
        <v>3735.3881077694236</v>
      </c>
      <c r="L20" s="79">
        <v>3797.4411749405499</v>
      </c>
      <c r="M20" s="79">
        <v>3726.7078349247799</v>
      </c>
      <c r="N20" s="79">
        <v>3733.85881059555</v>
      </c>
      <c r="O20" s="79">
        <v>3692.009774436091</v>
      </c>
    </row>
    <row r="21" spans="1:15">
      <c r="A21" s="73">
        <v>15</v>
      </c>
      <c r="B21" s="74"/>
      <c r="C21" s="73">
        <v>2016</v>
      </c>
      <c r="D21" s="74"/>
      <c r="E21" s="79">
        <v>3578.6000000000017</v>
      </c>
      <c r="F21" s="79">
        <v>4306.2000000000007</v>
      </c>
      <c r="G21" s="79">
        <v>3789.7800000000016</v>
      </c>
      <c r="H21" s="79">
        <v>3808.0349999999999</v>
      </c>
      <c r="I21" s="79">
        <v>3784.5672180451302</v>
      </c>
      <c r="J21" s="79">
        <v>3845.15</v>
      </c>
      <c r="K21" s="79">
        <v>3814.8586090225654</v>
      </c>
      <c r="L21" s="79">
        <v>3932.8621479768299</v>
      </c>
      <c r="M21" s="79">
        <v>3837.26670274956</v>
      </c>
      <c r="N21" s="79">
        <v>3853.2832384027802</v>
      </c>
      <c r="O21" s="79">
        <v>3787.1736090225659</v>
      </c>
    </row>
    <row r="22" spans="1:15">
      <c r="A22" s="73">
        <v>16</v>
      </c>
      <c r="B22" s="74"/>
      <c r="C22" s="73">
        <v>2017</v>
      </c>
      <c r="D22" s="74"/>
      <c r="E22" s="79">
        <v>3635.5999999999985</v>
      </c>
      <c r="F22" s="79">
        <v>3913.4999999999995</v>
      </c>
      <c r="G22" s="79">
        <v>3792.1700000000019</v>
      </c>
      <c r="H22" s="79">
        <v>3800.5550000000003</v>
      </c>
      <c r="I22" s="79">
        <v>3840.7280451127899</v>
      </c>
      <c r="J22" s="79">
        <v>3844.4666666666667</v>
      </c>
      <c r="K22" s="79">
        <v>3842.5973558897285</v>
      </c>
      <c r="L22" s="79">
        <v>3952.8922988484501</v>
      </c>
      <c r="M22" s="79">
        <v>3853.3680710968902</v>
      </c>
      <c r="N22" s="79">
        <v>3868.2418857789498</v>
      </c>
      <c r="O22" s="79">
        <v>3816.4490225563959</v>
      </c>
    </row>
    <row r="23" spans="1:15">
      <c r="A23" s="73">
        <v>17</v>
      </c>
      <c r="B23" s="74"/>
      <c r="C23" s="73">
        <v>2018</v>
      </c>
      <c r="D23" s="74"/>
      <c r="E23" s="79">
        <v>3931.5</v>
      </c>
      <c r="F23" s="79">
        <v>3578.6000000000017</v>
      </c>
      <c r="G23" s="79">
        <v>3802.4700000000012</v>
      </c>
      <c r="H23" s="79">
        <v>3768.9100000000012</v>
      </c>
      <c r="I23" s="79">
        <v>3847.2379699248099</v>
      </c>
      <c r="J23" s="79">
        <v>3834.6500000000005</v>
      </c>
      <c r="K23" s="79">
        <v>3840.943984962405</v>
      </c>
      <c r="L23" s="79">
        <v>3901.7483304358998</v>
      </c>
      <c r="M23" s="79">
        <v>3804.5455725147299</v>
      </c>
      <c r="N23" s="79">
        <v>3802.1536164836898</v>
      </c>
      <c r="O23" s="79">
        <v>3824.8539849624058</v>
      </c>
    </row>
    <row r="24" spans="1:15">
      <c r="A24" s="73">
        <v>18</v>
      </c>
      <c r="B24" s="74"/>
      <c r="C24" s="73">
        <v>2019</v>
      </c>
      <c r="D24" s="74"/>
      <c r="E24" s="79">
        <v>4002.1999999999953</v>
      </c>
      <c r="F24" s="79">
        <v>3635.5999999999985</v>
      </c>
      <c r="G24" s="79">
        <v>3790.5000000000009</v>
      </c>
      <c r="H24" s="79">
        <v>3747.6150000000007</v>
      </c>
      <c r="I24" s="79">
        <v>3857.1702255639002</v>
      </c>
      <c r="J24" s="79">
        <v>3833.3833333333332</v>
      </c>
      <c r="K24" s="79">
        <v>3845.2767794486167</v>
      </c>
      <c r="L24" s="79">
        <v>3865.33542926991</v>
      </c>
      <c r="M24" s="79">
        <v>3770.7744491048202</v>
      </c>
      <c r="N24" s="79">
        <v>3789.1064091769899</v>
      </c>
      <c r="O24" s="79">
        <v>3823.8351127819506</v>
      </c>
    </row>
    <row r="25" spans="1:15">
      <c r="A25" s="73">
        <v>19</v>
      </c>
      <c r="B25" s="74"/>
      <c r="C25" s="73">
        <v>2020</v>
      </c>
      <c r="D25" s="74"/>
      <c r="E25" s="79">
        <v>3627.8000000000025</v>
      </c>
      <c r="F25" s="79">
        <v>3931.5</v>
      </c>
      <c r="G25" s="79">
        <v>3791.5800000000008</v>
      </c>
      <c r="H25" s="79">
        <v>3781.5150000000008</v>
      </c>
      <c r="I25" s="79">
        <v>3831.5590225563801</v>
      </c>
      <c r="J25" s="79">
        <v>3831.3333333333335</v>
      </c>
      <c r="K25" s="79">
        <v>3831.4461779448566</v>
      </c>
      <c r="L25" s="79">
        <v>3874.8973384045198</v>
      </c>
      <c r="M25" s="79">
        <v>3780.2001152774101</v>
      </c>
      <c r="N25" s="79">
        <v>3792.7349718925002</v>
      </c>
      <c r="O25" s="79">
        <v>3811.5695112781905</v>
      </c>
    </row>
    <row r="26" spans="1:15">
      <c r="A26" s="73">
        <v>20</v>
      </c>
      <c r="B26" s="74"/>
      <c r="C26" s="73">
        <v>2021</v>
      </c>
      <c r="D26" s="74"/>
      <c r="E26" s="79">
        <v>3486.4000000000015</v>
      </c>
      <c r="F26" s="79">
        <v>4002.1999999999953</v>
      </c>
      <c r="G26" s="79">
        <v>3806.1200000000003</v>
      </c>
      <c r="H26" s="79">
        <v>3799.7850000000008</v>
      </c>
      <c r="I26" s="79">
        <v>3859.80721804512</v>
      </c>
      <c r="J26" s="79">
        <v>3825.516666666666</v>
      </c>
      <c r="K26" s="79">
        <v>3842.6619423558932</v>
      </c>
      <c r="L26" s="79">
        <v>3899.4745529276402</v>
      </c>
      <c r="M26" s="79">
        <v>3801.66161498764</v>
      </c>
      <c r="N26" s="79">
        <v>3790.2841007227198</v>
      </c>
      <c r="O26" s="79">
        <v>3832.9636090225604</v>
      </c>
    </row>
  </sheetData>
  <mergeCells count="2">
    <mergeCell ref="A1:O1"/>
    <mergeCell ref="A2:O2"/>
  </mergeCells>
  <pageMargins left="0.7" right="0.7" top="0.75" bottom="0.75" header="0.3" footer="0.3"/>
  <pageSetup orientation="portrait" r:id="rId1"/>
  <customProperties>
    <customPr name="EpmWorksheetKeyString_GU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E847B-F36F-446B-B78A-5E1967772D0A}">
  <dimension ref="A1:U20"/>
  <sheetViews>
    <sheetView topLeftCell="A4" workbookViewId="0">
      <selection activeCell="A3" sqref="A3"/>
    </sheetView>
  </sheetViews>
  <sheetFormatPr defaultColWidth="9.1796875" defaultRowHeight="14.5"/>
  <cols>
    <col min="1" max="1" width="4.7265625" style="80" customWidth="1"/>
    <col min="2" max="2" width="1.7265625" style="75" customWidth="1"/>
    <col min="3" max="3" width="20" style="75" customWidth="1"/>
    <col min="4" max="4" width="1.7265625" style="75" customWidth="1"/>
    <col min="5" max="5" width="6.453125" style="75" bestFit="1" customWidth="1"/>
    <col min="6" max="6" width="3.1796875" style="75" bestFit="1" customWidth="1"/>
    <col min="7" max="7" width="7.7265625" style="75" bestFit="1" customWidth="1"/>
    <col min="8" max="8" width="3.1796875" style="75" bestFit="1" customWidth="1"/>
    <col min="9" max="9" width="1.7265625" style="75" customWidth="1"/>
    <col min="10" max="10" width="6.7265625" style="75" customWidth="1"/>
    <col min="11" max="11" width="3.1796875" style="75" bestFit="1" customWidth="1"/>
    <col min="12" max="12" width="8.26953125" style="75" bestFit="1" customWidth="1"/>
    <col min="13" max="13" width="3" style="75" bestFit="1" customWidth="1"/>
    <col min="14" max="14" width="1.7265625" style="75" customWidth="1"/>
    <col min="15" max="15" width="8.453125" style="75" bestFit="1" customWidth="1"/>
    <col min="16" max="16" width="3.1796875" style="75" bestFit="1" customWidth="1"/>
    <col min="17" max="17" width="1.7265625" style="75" customWidth="1"/>
    <col min="18" max="18" width="5.81640625" style="75" customWidth="1"/>
    <col min="19" max="19" width="6.54296875" style="75" bestFit="1" customWidth="1"/>
    <col min="20" max="16384" width="9.1796875" style="75"/>
  </cols>
  <sheetData>
    <row r="1" spans="1:21">
      <c r="A1" s="294" t="s">
        <v>47</v>
      </c>
      <c r="B1" s="294"/>
      <c r="C1" s="294"/>
      <c r="D1" s="294"/>
      <c r="E1" s="294"/>
      <c r="F1" s="294"/>
      <c r="G1" s="294"/>
      <c r="H1" s="294"/>
      <c r="I1" s="294"/>
      <c r="J1" s="294"/>
      <c r="K1" s="294"/>
      <c r="L1" s="294"/>
      <c r="M1" s="294"/>
      <c r="N1" s="294"/>
      <c r="O1" s="294"/>
      <c r="P1" s="294"/>
      <c r="Q1" s="294"/>
      <c r="R1" s="294"/>
      <c r="S1" s="294"/>
    </row>
    <row r="2" spans="1:21">
      <c r="A2" s="296" t="s">
        <v>357</v>
      </c>
      <c r="B2" s="296"/>
      <c r="C2" s="296"/>
      <c r="D2" s="296"/>
      <c r="E2" s="296"/>
      <c r="F2" s="296"/>
      <c r="G2" s="296"/>
      <c r="H2" s="296"/>
      <c r="I2" s="296"/>
      <c r="J2" s="296"/>
      <c r="K2" s="296"/>
      <c r="L2" s="296"/>
      <c r="M2" s="296"/>
      <c r="N2" s="296"/>
      <c r="O2" s="296"/>
      <c r="P2" s="296"/>
      <c r="Q2" s="296"/>
      <c r="R2" s="296"/>
      <c r="S2" s="296"/>
    </row>
    <row r="3" spans="1:21">
      <c r="A3" s="73"/>
      <c r="B3" s="74"/>
      <c r="C3" s="82"/>
      <c r="D3" s="82"/>
      <c r="E3" s="82"/>
      <c r="F3" s="82"/>
      <c r="G3" s="82"/>
      <c r="H3" s="82"/>
      <c r="I3" s="82"/>
      <c r="J3" s="82"/>
      <c r="K3" s="82"/>
      <c r="L3" s="82"/>
      <c r="M3" s="82"/>
      <c r="N3" s="82"/>
      <c r="O3" s="82"/>
      <c r="P3" s="82"/>
      <c r="Q3" s="82"/>
      <c r="R3" s="82"/>
      <c r="S3" s="82"/>
    </row>
    <row r="4" spans="1:21" ht="26">
      <c r="A4" s="76" t="s">
        <v>147</v>
      </c>
      <c r="B4" s="83"/>
      <c r="C4" s="118" t="s">
        <v>27</v>
      </c>
      <c r="D4" s="73"/>
      <c r="E4" s="295" t="s">
        <v>28</v>
      </c>
      <c r="F4" s="295"/>
      <c r="G4" s="295"/>
      <c r="H4" s="295"/>
      <c r="I4" s="87"/>
      <c r="J4" s="295" t="s">
        <v>29</v>
      </c>
      <c r="K4" s="295"/>
      <c r="L4" s="295"/>
      <c r="M4" s="295"/>
      <c r="N4" s="87"/>
      <c r="O4" s="295" t="s">
        <v>30</v>
      </c>
      <c r="P4" s="295"/>
      <c r="Q4" s="84"/>
      <c r="R4" s="82"/>
      <c r="S4" s="84"/>
    </row>
    <row r="5" spans="1:21" ht="38.5">
      <c r="A5" s="73"/>
      <c r="B5" s="74"/>
      <c r="C5" s="111"/>
      <c r="D5" s="74"/>
      <c r="E5" s="86" t="s">
        <v>31</v>
      </c>
      <c r="F5" s="87"/>
      <c r="G5" s="86" t="s">
        <v>32</v>
      </c>
      <c r="H5" s="87"/>
      <c r="I5" s="87"/>
      <c r="J5" s="86" t="s">
        <v>33</v>
      </c>
      <c r="K5" s="87"/>
      <c r="L5" s="86" t="s">
        <v>40</v>
      </c>
      <c r="M5" s="87"/>
      <c r="N5" s="87"/>
      <c r="O5" s="86" t="s">
        <v>34</v>
      </c>
      <c r="P5" s="87"/>
      <c r="Q5" s="87"/>
      <c r="R5" s="77" t="s">
        <v>271</v>
      </c>
      <c r="S5" s="77" t="s">
        <v>35</v>
      </c>
    </row>
    <row r="6" spans="1:21" ht="15" customHeight="1">
      <c r="A6" s="73"/>
      <c r="B6" s="74"/>
      <c r="C6" s="112"/>
      <c r="D6" s="82"/>
      <c r="E6" s="84" t="s">
        <v>14</v>
      </c>
      <c r="F6" s="84" t="s">
        <v>15</v>
      </c>
      <c r="G6" s="84" t="s">
        <v>16</v>
      </c>
      <c r="H6" s="84" t="s">
        <v>17</v>
      </c>
      <c r="I6" s="84"/>
      <c r="J6" s="84" t="s">
        <v>18</v>
      </c>
      <c r="K6" s="84" t="s">
        <v>19</v>
      </c>
      <c r="L6" s="84" t="s">
        <v>20</v>
      </c>
      <c r="M6" s="84" t="s">
        <v>21</v>
      </c>
      <c r="N6" s="84"/>
      <c r="O6" s="84" t="s">
        <v>22</v>
      </c>
      <c r="P6" s="84" t="s">
        <v>23</v>
      </c>
      <c r="Q6" s="84"/>
      <c r="R6" s="82" t="s">
        <v>24</v>
      </c>
      <c r="S6" s="82" t="s">
        <v>25</v>
      </c>
    </row>
    <row r="7" spans="1:21">
      <c r="A7" s="73"/>
      <c r="B7" s="74"/>
      <c r="C7" s="112"/>
      <c r="D7" s="82"/>
      <c r="E7" s="84"/>
      <c r="F7" s="84"/>
      <c r="G7" s="84"/>
      <c r="H7" s="84"/>
      <c r="I7" s="84"/>
      <c r="J7" s="84"/>
      <c r="K7" s="84"/>
      <c r="L7" s="84"/>
      <c r="M7" s="84"/>
      <c r="N7" s="84"/>
      <c r="O7" s="84"/>
      <c r="P7" s="84"/>
      <c r="Q7" s="84"/>
      <c r="R7" s="82"/>
      <c r="S7" s="82"/>
    </row>
    <row r="8" spans="1:21">
      <c r="A8" s="100">
        <v>1</v>
      </c>
      <c r="B8" s="74"/>
      <c r="C8" s="111" t="s">
        <v>4</v>
      </c>
      <c r="D8" s="74"/>
      <c r="E8" s="89">
        <v>8.4775839449605733E-2</v>
      </c>
      <c r="F8" s="90">
        <v>10</v>
      </c>
      <c r="G8" s="89">
        <v>0.10109530132269798</v>
      </c>
      <c r="H8" s="90">
        <v>10</v>
      </c>
      <c r="I8" s="90"/>
      <c r="J8" s="89">
        <v>8.9428479092517332E-3</v>
      </c>
      <c r="K8" s="90">
        <v>6</v>
      </c>
      <c r="L8" s="91">
        <v>0.6</v>
      </c>
      <c r="M8" s="90">
        <v>9</v>
      </c>
      <c r="N8" s="90"/>
      <c r="O8" s="92">
        <v>219.9291040671724</v>
      </c>
      <c r="P8" s="90">
        <v>10</v>
      </c>
      <c r="Q8" s="90"/>
      <c r="R8" s="79">
        <v>45</v>
      </c>
      <c r="S8" s="79">
        <v>10</v>
      </c>
      <c r="U8" s="93"/>
    </row>
    <row r="9" spans="1:21">
      <c r="A9" s="73">
        <v>2</v>
      </c>
      <c r="B9" s="74"/>
      <c r="C9" s="111" t="s">
        <v>5</v>
      </c>
      <c r="D9" s="74"/>
      <c r="E9" s="89">
        <v>5.0643110337162442E-2</v>
      </c>
      <c r="F9" s="94">
        <v>2</v>
      </c>
      <c r="G9" s="89">
        <v>6.0577816596816353E-2</v>
      </c>
      <c r="H9" s="94">
        <v>1</v>
      </c>
      <c r="I9" s="94"/>
      <c r="J9" s="89">
        <v>6.7815556728253925E-3</v>
      </c>
      <c r="K9" s="94">
        <v>4</v>
      </c>
      <c r="L9" s="95">
        <v>0.5</v>
      </c>
      <c r="M9" s="94">
        <v>1</v>
      </c>
      <c r="N9" s="94"/>
      <c r="O9" s="92">
        <v>48.583150888586083</v>
      </c>
      <c r="P9" s="94">
        <v>3</v>
      </c>
      <c r="Q9" s="94"/>
      <c r="R9" s="79">
        <v>11</v>
      </c>
      <c r="S9" s="79">
        <v>1</v>
      </c>
      <c r="U9" s="93"/>
    </row>
    <row r="10" spans="1:21">
      <c r="A10" s="100">
        <v>3</v>
      </c>
      <c r="B10" s="74"/>
      <c r="C10" s="111" t="s">
        <v>6</v>
      </c>
      <c r="D10" s="74"/>
      <c r="E10" s="89">
        <v>5.018091170668619E-2</v>
      </c>
      <c r="F10" s="94">
        <v>1</v>
      </c>
      <c r="G10" s="89">
        <v>6.2808960518380419E-2</v>
      </c>
      <c r="H10" s="94">
        <v>2</v>
      </c>
      <c r="I10" s="94"/>
      <c r="J10" s="89">
        <v>1.6196020408147091E-2</v>
      </c>
      <c r="K10" s="94">
        <v>8</v>
      </c>
      <c r="L10" s="95">
        <v>0.5</v>
      </c>
      <c r="M10" s="94">
        <v>1</v>
      </c>
      <c r="N10" s="94"/>
      <c r="O10" s="92">
        <v>44.271214993937853</v>
      </c>
      <c r="P10" s="94">
        <v>2</v>
      </c>
      <c r="Q10" s="94"/>
      <c r="R10" s="79">
        <v>14</v>
      </c>
      <c r="S10" s="79">
        <v>2</v>
      </c>
      <c r="U10" s="93"/>
    </row>
    <row r="11" spans="1:21">
      <c r="A11" s="100">
        <v>4</v>
      </c>
      <c r="B11" s="74"/>
      <c r="C11" s="111" t="s">
        <v>36</v>
      </c>
      <c r="D11" s="74"/>
      <c r="E11" s="89">
        <v>5.6938986320340015E-2</v>
      </c>
      <c r="F11" s="94">
        <v>8</v>
      </c>
      <c r="G11" s="89">
        <v>6.8720487645030262E-2</v>
      </c>
      <c r="H11" s="94">
        <v>7</v>
      </c>
      <c r="I11" s="94"/>
      <c r="J11" s="89">
        <v>-4.9354821943461006E-3</v>
      </c>
      <c r="K11" s="94">
        <v>3</v>
      </c>
      <c r="L11" s="95">
        <v>0.5</v>
      </c>
      <c r="M11" s="94">
        <v>1</v>
      </c>
      <c r="N11" s="94"/>
      <c r="O11" s="92">
        <v>83.581950284846158</v>
      </c>
      <c r="P11" s="94">
        <v>9</v>
      </c>
      <c r="Q11" s="94"/>
      <c r="R11" s="79">
        <v>28</v>
      </c>
      <c r="S11" s="79">
        <v>6</v>
      </c>
      <c r="U11" s="93"/>
    </row>
    <row r="12" spans="1:21">
      <c r="A12" s="100">
        <v>5</v>
      </c>
      <c r="B12" s="74"/>
      <c r="C12" s="111" t="s">
        <v>8</v>
      </c>
      <c r="D12" s="74"/>
      <c r="E12" s="89">
        <v>5.5524147619891093E-2</v>
      </c>
      <c r="F12" s="94">
        <v>5</v>
      </c>
      <c r="G12" s="89">
        <v>6.887236272855933E-2</v>
      </c>
      <c r="H12" s="94">
        <v>8</v>
      </c>
      <c r="I12" s="94"/>
      <c r="J12" s="89">
        <v>3.1877683023890699E-2</v>
      </c>
      <c r="K12" s="94">
        <v>10</v>
      </c>
      <c r="L12" s="95">
        <v>0.7</v>
      </c>
      <c r="M12" s="94">
        <v>10</v>
      </c>
      <c r="N12" s="94"/>
      <c r="O12" s="92">
        <v>59.360851902549889</v>
      </c>
      <c r="P12" s="94">
        <v>7</v>
      </c>
      <c r="Q12" s="94"/>
      <c r="R12" s="79">
        <v>40</v>
      </c>
      <c r="S12" s="79">
        <v>9</v>
      </c>
      <c r="U12" s="93"/>
    </row>
    <row r="13" spans="1:21">
      <c r="A13" s="100">
        <v>6</v>
      </c>
      <c r="B13" s="74"/>
      <c r="C13" s="96" t="s">
        <v>9</v>
      </c>
      <c r="D13" s="96"/>
      <c r="E13" s="89">
        <v>5.3294434233684351E-2</v>
      </c>
      <c r="F13" s="94">
        <v>3</v>
      </c>
      <c r="G13" s="89">
        <v>6.5060226926881348E-2</v>
      </c>
      <c r="H13" s="94">
        <v>4</v>
      </c>
      <c r="I13" s="94"/>
      <c r="J13" s="89">
        <v>1.3471100414772313E-2</v>
      </c>
      <c r="K13" s="94">
        <v>7</v>
      </c>
      <c r="L13" s="95">
        <v>0.5</v>
      </c>
      <c r="M13" s="94">
        <v>1</v>
      </c>
      <c r="N13" s="94"/>
      <c r="O13" s="92">
        <v>51.807332199112757</v>
      </c>
      <c r="P13" s="94">
        <v>4</v>
      </c>
      <c r="Q13" s="94"/>
      <c r="R13" s="79">
        <v>19</v>
      </c>
      <c r="S13" s="79">
        <v>5</v>
      </c>
      <c r="U13" s="93"/>
    </row>
    <row r="14" spans="1:21">
      <c r="A14" s="100">
        <v>7</v>
      </c>
      <c r="B14" s="74"/>
      <c r="C14" s="111" t="s">
        <v>10</v>
      </c>
      <c r="D14" s="74"/>
      <c r="E14" s="89">
        <v>5.8653067376314302E-2</v>
      </c>
      <c r="F14" s="94">
        <v>9</v>
      </c>
      <c r="G14" s="89">
        <v>7.3588022953586935E-2</v>
      </c>
      <c r="H14" s="94">
        <v>9</v>
      </c>
      <c r="I14" s="94"/>
      <c r="J14" s="89">
        <v>2.795485906218571E-2</v>
      </c>
      <c r="K14" s="94">
        <v>9</v>
      </c>
      <c r="L14" s="95">
        <v>0.55000000000000004</v>
      </c>
      <c r="M14" s="94">
        <v>7</v>
      </c>
      <c r="N14" s="94"/>
      <c r="O14" s="92">
        <v>53.804181353317844</v>
      </c>
      <c r="P14" s="94">
        <v>5</v>
      </c>
      <c r="Q14" s="94"/>
      <c r="R14" s="79">
        <v>39</v>
      </c>
      <c r="S14" s="79">
        <v>8</v>
      </c>
      <c r="U14" s="93"/>
    </row>
    <row r="15" spans="1:21" s="106" customFormat="1">
      <c r="A15" s="108">
        <v>8</v>
      </c>
      <c r="B15" s="85"/>
      <c r="C15" s="114" t="s">
        <v>11</v>
      </c>
      <c r="D15" s="85"/>
      <c r="E15" s="101">
        <v>5.575502764094166E-2</v>
      </c>
      <c r="F15" s="102">
        <v>6</v>
      </c>
      <c r="G15" s="101">
        <v>6.5549281865530565E-2</v>
      </c>
      <c r="H15" s="102">
        <v>5</v>
      </c>
      <c r="I15" s="102"/>
      <c r="J15" s="101">
        <v>1.631466369441168E-3</v>
      </c>
      <c r="K15" s="102">
        <v>2</v>
      </c>
      <c r="L15" s="103">
        <v>0.5</v>
      </c>
      <c r="M15" s="102">
        <v>1</v>
      </c>
      <c r="N15" s="102"/>
      <c r="O15" s="104">
        <v>41.957853362045441</v>
      </c>
      <c r="P15" s="102">
        <v>1</v>
      </c>
      <c r="Q15" s="102"/>
      <c r="R15" s="105">
        <v>15</v>
      </c>
      <c r="S15" s="105">
        <v>3</v>
      </c>
      <c r="U15" s="93"/>
    </row>
    <row r="16" spans="1:21">
      <c r="A16" s="100">
        <v>9</v>
      </c>
      <c r="B16" s="74"/>
      <c r="C16" s="111" t="s">
        <v>12</v>
      </c>
      <c r="D16" s="74"/>
      <c r="E16" s="89">
        <v>5.6796360544074463E-2</v>
      </c>
      <c r="F16" s="94">
        <v>7</v>
      </c>
      <c r="G16" s="89">
        <v>6.8658422137559225E-2</v>
      </c>
      <c r="H16" s="94">
        <v>6</v>
      </c>
      <c r="I16" s="94"/>
      <c r="J16" s="89">
        <v>7.4436442343630612E-3</v>
      </c>
      <c r="K16" s="94">
        <v>5</v>
      </c>
      <c r="L16" s="95">
        <v>0.55000000000000004</v>
      </c>
      <c r="M16" s="94">
        <v>7</v>
      </c>
      <c r="N16" s="94"/>
      <c r="O16" s="92">
        <v>63.032487830359962</v>
      </c>
      <c r="P16" s="94">
        <v>8</v>
      </c>
      <c r="Q16" s="94"/>
      <c r="R16" s="79">
        <v>33</v>
      </c>
      <c r="S16" s="79">
        <v>7</v>
      </c>
      <c r="U16" s="93"/>
    </row>
    <row r="17" spans="1:21">
      <c r="A17" s="100">
        <v>10</v>
      </c>
      <c r="B17" s="74"/>
      <c r="C17" s="111" t="s">
        <v>13</v>
      </c>
      <c r="D17" s="74"/>
      <c r="E17" s="89">
        <v>5.3791048328751236E-2</v>
      </c>
      <c r="F17" s="94">
        <v>4</v>
      </c>
      <c r="G17" s="89">
        <v>6.3816072758703477E-2</v>
      </c>
      <c r="H17" s="94">
        <v>3</v>
      </c>
      <c r="I17" s="94"/>
      <c r="J17" s="89">
        <v>9.2303673923966809E-4</v>
      </c>
      <c r="K17" s="94">
        <v>1</v>
      </c>
      <c r="L17" s="95">
        <v>0.5</v>
      </c>
      <c r="M17" s="94">
        <v>1</v>
      </c>
      <c r="N17" s="94"/>
      <c r="O17" s="92">
        <v>56.695893638004463</v>
      </c>
      <c r="P17" s="94">
        <v>6</v>
      </c>
      <c r="Q17" s="94"/>
      <c r="R17" s="79">
        <v>15</v>
      </c>
      <c r="S17" s="79">
        <v>3</v>
      </c>
      <c r="U17" s="93"/>
    </row>
    <row r="18" spans="1:21">
      <c r="A18" s="100"/>
      <c r="B18" s="74"/>
      <c r="C18" s="73"/>
      <c r="D18" s="74"/>
      <c r="E18" s="89"/>
      <c r="F18" s="94"/>
      <c r="G18" s="89"/>
      <c r="H18" s="94"/>
      <c r="I18" s="94"/>
      <c r="J18" s="89"/>
      <c r="K18" s="94"/>
      <c r="L18" s="95"/>
      <c r="M18" s="94"/>
      <c r="N18" s="94"/>
      <c r="O18" s="92"/>
      <c r="P18" s="94"/>
      <c r="Q18" s="94"/>
      <c r="R18" s="79"/>
      <c r="S18" s="79"/>
    </row>
    <row r="19" spans="1:21">
      <c r="A19" s="109" t="s">
        <v>277</v>
      </c>
      <c r="B19" s="74"/>
      <c r="C19" s="73"/>
      <c r="D19" s="74"/>
      <c r="E19" s="89"/>
      <c r="F19" s="94"/>
      <c r="G19" s="89"/>
      <c r="H19" s="94"/>
      <c r="I19" s="94"/>
      <c r="J19" s="89"/>
      <c r="K19" s="94"/>
      <c r="L19" s="95"/>
      <c r="M19" s="94"/>
      <c r="N19" s="94"/>
      <c r="O19" s="92"/>
      <c r="P19" s="94"/>
      <c r="Q19" s="94"/>
      <c r="R19" s="79"/>
      <c r="S19" s="79"/>
    </row>
    <row r="20" spans="1:21">
      <c r="A20" s="110" t="s">
        <v>85</v>
      </c>
      <c r="B20" s="99" t="s">
        <v>336</v>
      </c>
      <c r="D20" s="74"/>
      <c r="E20" s="89"/>
      <c r="F20" s="94"/>
      <c r="G20" s="89"/>
      <c r="H20" s="94"/>
      <c r="I20" s="94"/>
      <c r="J20" s="89"/>
      <c r="K20" s="94"/>
      <c r="L20" s="95"/>
      <c r="M20" s="94"/>
      <c r="N20" s="94"/>
      <c r="O20" s="92"/>
      <c r="P20" s="94"/>
      <c r="Q20" s="94"/>
      <c r="R20" s="79"/>
      <c r="S20" s="79"/>
    </row>
  </sheetData>
  <mergeCells count="5">
    <mergeCell ref="E4:H4"/>
    <mergeCell ref="J4:M4"/>
    <mergeCell ref="O4:P4"/>
    <mergeCell ref="A1:S1"/>
    <mergeCell ref="A2:S2"/>
  </mergeCells>
  <pageMargins left="0.7" right="0.7" top="0.75" bottom="0.75" header="0.3" footer="0.3"/>
  <pageSetup orientation="portrait" r:id="rId1"/>
  <customProperties>
    <customPr name="EpmWorksheetKeyString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DEF4C-C1B9-493C-B5A9-4D9F7DB873CB}">
  <dimension ref="A1:O26"/>
  <sheetViews>
    <sheetView topLeftCell="A7" workbookViewId="0">
      <selection activeCell="Q25" sqref="Q25"/>
    </sheetView>
  </sheetViews>
  <sheetFormatPr defaultColWidth="9" defaultRowHeight="14.5"/>
  <cols>
    <col min="1" max="1" width="4.7265625" style="80" customWidth="1"/>
    <col min="2" max="2" width="1.7265625" style="75" customWidth="1"/>
    <col min="3" max="3" width="9.54296875" style="75" customWidth="1"/>
    <col min="4" max="4" width="1.7265625" style="75" customWidth="1"/>
    <col min="5" max="5" width="6.81640625" style="75" bestFit="1" customWidth="1"/>
    <col min="6" max="11" width="5.54296875" style="75" bestFit="1" customWidth="1"/>
    <col min="12" max="13" width="8.1796875" style="75" bestFit="1" customWidth="1"/>
    <col min="14" max="14" width="6.81640625" style="75" bestFit="1" customWidth="1"/>
    <col min="15" max="15" width="6.26953125" style="75" bestFit="1" customWidth="1"/>
    <col min="16" max="16384" width="9" style="75"/>
  </cols>
  <sheetData>
    <row r="1" spans="1:15">
      <c r="A1" s="294" t="s">
        <v>48</v>
      </c>
      <c r="B1" s="294"/>
      <c r="C1" s="294"/>
      <c r="D1" s="294"/>
      <c r="E1" s="294"/>
      <c r="F1" s="294"/>
      <c r="G1" s="294"/>
      <c r="H1" s="294"/>
      <c r="I1" s="294"/>
      <c r="J1" s="294"/>
      <c r="K1" s="294"/>
      <c r="L1" s="294"/>
      <c r="M1" s="294"/>
      <c r="N1" s="294"/>
      <c r="O1" s="294"/>
    </row>
    <row r="2" spans="1:15" ht="15" customHeight="1">
      <c r="A2" s="294" t="s">
        <v>49</v>
      </c>
      <c r="B2" s="294"/>
      <c r="C2" s="294"/>
      <c r="D2" s="294"/>
      <c r="E2" s="294"/>
      <c r="F2" s="294"/>
      <c r="G2" s="294"/>
      <c r="H2" s="294"/>
      <c r="I2" s="294"/>
      <c r="J2" s="294"/>
      <c r="K2" s="294"/>
      <c r="L2" s="294"/>
      <c r="M2" s="294"/>
      <c r="N2" s="294"/>
      <c r="O2" s="294"/>
    </row>
    <row r="3" spans="1:15">
      <c r="A3" s="73"/>
      <c r="B3" s="74"/>
      <c r="C3" s="73"/>
      <c r="D3" s="73"/>
      <c r="E3" s="74"/>
      <c r="F3" s="74"/>
      <c r="G3" s="74"/>
      <c r="H3" s="74"/>
      <c r="I3" s="74"/>
      <c r="J3" s="74"/>
      <c r="K3" s="74"/>
      <c r="L3" s="74"/>
      <c r="M3" s="74"/>
      <c r="N3" s="74"/>
      <c r="O3" s="74"/>
    </row>
    <row r="4" spans="1:15" ht="38.5">
      <c r="A4" s="76" t="s">
        <v>147</v>
      </c>
      <c r="B4" s="74"/>
      <c r="C4" s="77" t="s">
        <v>2</v>
      </c>
      <c r="D4" s="73"/>
      <c r="E4" s="78" t="s">
        <v>3</v>
      </c>
      <c r="F4" s="78" t="s">
        <v>4</v>
      </c>
      <c r="G4" s="77" t="s">
        <v>5</v>
      </c>
      <c r="H4" s="77" t="s">
        <v>6</v>
      </c>
      <c r="I4" s="77" t="s">
        <v>7</v>
      </c>
      <c r="J4" s="77" t="s">
        <v>8</v>
      </c>
      <c r="K4" s="78" t="s">
        <v>9</v>
      </c>
      <c r="L4" s="78" t="s">
        <v>10</v>
      </c>
      <c r="M4" s="77" t="s">
        <v>11</v>
      </c>
      <c r="N4" s="77" t="s">
        <v>12</v>
      </c>
      <c r="O4" s="77" t="s">
        <v>13</v>
      </c>
    </row>
    <row r="5" spans="1:15">
      <c r="A5" s="73"/>
      <c r="B5" s="74"/>
      <c r="C5" s="73"/>
      <c r="D5" s="73"/>
      <c r="E5" s="73" t="s">
        <v>14</v>
      </c>
      <c r="F5" s="73" t="s">
        <v>15</v>
      </c>
      <c r="G5" s="73" t="s">
        <v>16</v>
      </c>
      <c r="H5" s="73" t="s">
        <v>17</v>
      </c>
      <c r="I5" s="73" t="s">
        <v>18</v>
      </c>
      <c r="J5" s="73" t="s">
        <v>19</v>
      </c>
      <c r="K5" s="73" t="s">
        <v>20</v>
      </c>
      <c r="L5" s="73" t="s">
        <v>21</v>
      </c>
      <c r="M5" s="73" t="s">
        <v>22</v>
      </c>
      <c r="N5" s="73" t="s">
        <v>23</v>
      </c>
      <c r="O5" s="73" t="s">
        <v>24</v>
      </c>
    </row>
    <row r="6" spans="1:15">
      <c r="A6" s="73"/>
      <c r="B6" s="74"/>
      <c r="C6" s="73"/>
      <c r="D6" s="73"/>
      <c r="E6" s="73"/>
      <c r="F6" s="73"/>
      <c r="G6" s="73"/>
      <c r="H6" s="73"/>
      <c r="I6" s="73"/>
      <c r="J6" s="73"/>
      <c r="K6" s="73"/>
      <c r="L6" s="73"/>
      <c r="M6" s="73"/>
      <c r="N6" s="73"/>
      <c r="O6" s="73"/>
    </row>
    <row r="7" spans="1:15">
      <c r="A7" s="73">
        <v>1</v>
      </c>
      <c r="B7" s="74"/>
      <c r="C7" s="73">
        <v>2002</v>
      </c>
      <c r="D7" s="74"/>
      <c r="E7" s="79">
        <v>4679.3929999999991</v>
      </c>
      <c r="F7" s="79">
        <v>4844.8689999999997</v>
      </c>
      <c r="G7" s="79">
        <v>4798.1150502863975</v>
      </c>
      <c r="H7" s="79">
        <v>4801.0366562324016</v>
      </c>
      <c r="I7" s="79">
        <v>4750.52093403247</v>
      </c>
      <c r="J7" s="79">
        <v>4873.8017168554388</v>
      </c>
      <c r="K7" s="79">
        <v>4812.1613254439544</v>
      </c>
      <c r="L7" s="79">
        <v>4797.2072192057503</v>
      </c>
      <c r="M7" s="79">
        <v>4741.3853682991903</v>
      </c>
      <c r="N7" s="79">
        <v>4734.3309219852699</v>
      </c>
      <c r="O7" s="79">
        <v>4774.3179921594337</v>
      </c>
    </row>
    <row r="8" spans="1:15">
      <c r="A8" s="73">
        <f>A7+1</f>
        <v>2</v>
      </c>
      <c r="B8" s="74"/>
      <c r="C8" s="73">
        <v>2003</v>
      </c>
      <c r="D8" s="74"/>
      <c r="E8" s="79">
        <v>4956.186999999999</v>
      </c>
      <c r="F8" s="79">
        <v>4374.4840000000013</v>
      </c>
      <c r="G8" s="79">
        <v>4777.7606930835709</v>
      </c>
      <c r="H8" s="79">
        <v>4779.8294046865722</v>
      </c>
      <c r="I8" s="79">
        <v>4658.8027374486401</v>
      </c>
      <c r="J8" s="79">
        <v>4853.8500982571923</v>
      </c>
      <c r="K8" s="79">
        <v>4756.3264178529162</v>
      </c>
      <c r="L8" s="79">
        <v>4718.9150736790598</v>
      </c>
      <c r="M8" s="79">
        <v>4614.3839217044597</v>
      </c>
      <c r="N8" s="79">
        <v>4647.1603891040404</v>
      </c>
      <c r="O8" s="79">
        <v>4718.2817152661055</v>
      </c>
    </row>
    <row r="9" spans="1:15">
      <c r="A9" s="73">
        <f t="shared" ref="A9:A26" si="0">A8+1</f>
        <v>3</v>
      </c>
      <c r="B9" s="74"/>
      <c r="C9" s="73">
        <v>2004</v>
      </c>
      <c r="D9" s="74"/>
      <c r="E9" s="79">
        <v>4933.7539999999999</v>
      </c>
      <c r="F9" s="79">
        <v>4679.3929999999991</v>
      </c>
      <c r="G9" s="79">
        <v>4733.1691557277427</v>
      </c>
      <c r="H9" s="79">
        <v>4772.8921257861639</v>
      </c>
      <c r="I9" s="79">
        <v>4642.3218630092197</v>
      </c>
      <c r="J9" s="79">
        <v>4834.8900921518234</v>
      </c>
      <c r="K9" s="79">
        <v>4738.6059775805215</v>
      </c>
      <c r="L9" s="79">
        <v>4749.76489136481</v>
      </c>
      <c r="M9" s="79">
        <v>4629.2228978287903</v>
      </c>
      <c r="N9" s="79">
        <v>4738.0818442892596</v>
      </c>
      <c r="O9" s="79">
        <v>4687.7455093684812</v>
      </c>
    </row>
    <row r="10" spans="1:15">
      <c r="A10" s="73">
        <f t="shared" si="0"/>
        <v>4</v>
      </c>
      <c r="B10" s="74"/>
      <c r="C10" s="73">
        <v>2005</v>
      </c>
      <c r="D10" s="74"/>
      <c r="E10" s="79">
        <v>4630.2389999999978</v>
      </c>
      <c r="F10" s="79">
        <v>4956.186999999999</v>
      </c>
      <c r="G10" s="79">
        <v>4733.6298055439393</v>
      </c>
      <c r="H10" s="79">
        <v>4783.9244899713758</v>
      </c>
      <c r="I10" s="79">
        <v>4676.6862415732503</v>
      </c>
      <c r="J10" s="79">
        <v>4844.8040460972661</v>
      </c>
      <c r="K10" s="79">
        <v>4760.7451438352582</v>
      </c>
      <c r="L10" s="79">
        <v>4829.1823537729697</v>
      </c>
      <c r="M10" s="79">
        <v>4726.4099570624803</v>
      </c>
      <c r="N10" s="79">
        <v>4824.4446220933396</v>
      </c>
      <c r="O10" s="79">
        <v>4705.1580235585952</v>
      </c>
    </row>
    <row r="11" spans="1:15">
      <c r="A11" s="73">
        <f t="shared" si="0"/>
        <v>5</v>
      </c>
      <c r="B11" s="74"/>
      <c r="C11" s="73">
        <v>2006</v>
      </c>
      <c r="D11" s="74"/>
      <c r="E11" s="79">
        <v>4262.1760000000004</v>
      </c>
      <c r="F11" s="79">
        <v>4933.7539999999999</v>
      </c>
      <c r="G11" s="79">
        <v>4729.7948523544001</v>
      </c>
      <c r="H11" s="79">
        <v>4795.8157187855804</v>
      </c>
      <c r="I11" s="79">
        <v>4697.2228098164396</v>
      </c>
      <c r="J11" s="79">
        <v>4841.8281443997103</v>
      </c>
      <c r="K11" s="79">
        <v>4769.5254771080745</v>
      </c>
      <c r="L11" s="79">
        <v>4865.5350498785301</v>
      </c>
      <c r="M11" s="79">
        <v>4755.6393014303203</v>
      </c>
      <c r="N11" s="79">
        <v>4834.4378380607204</v>
      </c>
      <c r="O11" s="79">
        <v>4713.5088310854198</v>
      </c>
    </row>
    <row r="12" spans="1:15">
      <c r="A12" s="73">
        <f t="shared" si="0"/>
        <v>6</v>
      </c>
      <c r="B12" s="74"/>
      <c r="C12" s="73">
        <v>2007</v>
      </c>
      <c r="D12" s="74"/>
      <c r="E12" s="79">
        <v>4648.1010000000006</v>
      </c>
      <c r="F12" s="79">
        <v>4630.2389999999978</v>
      </c>
      <c r="G12" s="79">
        <v>4700.7602709076573</v>
      </c>
      <c r="H12" s="79">
        <v>4781.0746172405952</v>
      </c>
      <c r="I12" s="79">
        <v>4678.7375795653697</v>
      </c>
      <c r="J12" s="79">
        <v>4835.167877637834</v>
      </c>
      <c r="K12" s="79">
        <v>4756.9527286016018</v>
      </c>
      <c r="L12" s="79">
        <v>4838.3705966996404</v>
      </c>
      <c r="M12" s="79">
        <v>4737.9845491810001</v>
      </c>
      <c r="N12" s="79">
        <v>4800.8219275725196</v>
      </c>
      <c r="O12" s="79">
        <v>4689.748925236514</v>
      </c>
    </row>
    <row r="13" spans="1:15">
      <c r="A13" s="73">
        <f t="shared" si="0"/>
        <v>7</v>
      </c>
      <c r="B13" s="74"/>
      <c r="C13" s="73">
        <v>2008</v>
      </c>
      <c r="D13" s="74"/>
      <c r="E13" s="79">
        <v>4842.0649999999978</v>
      </c>
      <c r="F13" s="79">
        <v>4262.1760000000004</v>
      </c>
      <c r="G13" s="79">
        <v>4628.7793718264647</v>
      </c>
      <c r="H13" s="79">
        <v>4752.6092787210382</v>
      </c>
      <c r="I13" s="79">
        <v>4574.1813779772501</v>
      </c>
      <c r="J13" s="79">
        <v>4803.7420361949307</v>
      </c>
      <c r="K13" s="79">
        <v>4688.9617070860904</v>
      </c>
      <c r="L13" s="79">
        <v>4766.7179683530103</v>
      </c>
      <c r="M13" s="79">
        <v>4681.52618846727</v>
      </c>
      <c r="N13" s="79">
        <v>4655.4863136077402</v>
      </c>
      <c r="O13" s="79">
        <v>4601.4803749018574</v>
      </c>
    </row>
    <row r="14" spans="1:15">
      <c r="A14" s="73">
        <f t="shared" si="0"/>
        <v>8</v>
      </c>
      <c r="B14" s="74"/>
      <c r="C14" s="73">
        <v>2009</v>
      </c>
      <c r="D14" s="74"/>
      <c r="E14" s="79">
        <v>4845.3940000000011</v>
      </c>
      <c r="F14" s="79">
        <v>4648.1010000000006</v>
      </c>
      <c r="G14" s="79">
        <v>4593.7693999999992</v>
      </c>
      <c r="H14" s="79">
        <v>4756.6281372939047</v>
      </c>
      <c r="I14" s="79">
        <v>4527.4576492428796</v>
      </c>
      <c r="J14" s="79">
        <v>4794.3551974896109</v>
      </c>
      <c r="K14" s="79">
        <v>4660.9064233662448</v>
      </c>
      <c r="L14" s="79">
        <v>4748.0255398623704</v>
      </c>
      <c r="M14" s="79">
        <v>4671.3981424943504</v>
      </c>
      <c r="N14" s="79">
        <v>4630.7750810246098</v>
      </c>
      <c r="O14" s="79">
        <v>4560.6135246214399</v>
      </c>
    </row>
    <row r="15" spans="1:15">
      <c r="A15" s="73">
        <f t="shared" si="0"/>
        <v>9</v>
      </c>
      <c r="B15" s="74"/>
      <c r="C15" s="73">
        <v>2010</v>
      </c>
      <c r="D15" s="74"/>
      <c r="E15" s="79">
        <v>4287.9930000000031</v>
      </c>
      <c r="F15" s="79">
        <v>4842.0649999999978</v>
      </c>
      <c r="G15" s="79">
        <v>4661.2577000000001</v>
      </c>
      <c r="H15" s="79">
        <v>4752.3896559894147</v>
      </c>
      <c r="I15" s="79">
        <v>4568.1668059425001</v>
      </c>
      <c r="J15" s="79">
        <v>4780.6458623261469</v>
      </c>
      <c r="K15" s="79">
        <v>4674.4063341343235</v>
      </c>
      <c r="L15" s="79">
        <v>4769.0275513133201</v>
      </c>
      <c r="M15" s="79">
        <v>4700.8784756422801</v>
      </c>
      <c r="N15" s="79">
        <v>4704.5507517711103</v>
      </c>
      <c r="O15" s="79">
        <v>4614.7122529712506</v>
      </c>
    </row>
    <row r="16" spans="1:15">
      <c r="A16" s="73">
        <f t="shared" si="0"/>
        <v>10</v>
      </c>
      <c r="B16" s="74"/>
      <c r="C16" s="73">
        <v>2011</v>
      </c>
      <c r="D16" s="74"/>
      <c r="E16" s="79">
        <v>4543.8220000000001</v>
      </c>
      <c r="F16" s="79">
        <v>4845.3940000000011</v>
      </c>
      <c r="G16" s="79">
        <v>4701.6661999999988</v>
      </c>
      <c r="H16" s="79">
        <v>4736.759696029153</v>
      </c>
      <c r="I16" s="79">
        <v>4641.4640428641496</v>
      </c>
      <c r="J16" s="79">
        <v>4778.0268926254794</v>
      </c>
      <c r="K16" s="79">
        <v>4709.745467744815</v>
      </c>
      <c r="L16" s="79">
        <v>4796.2177519514298</v>
      </c>
      <c r="M16" s="79">
        <v>4730.7592635692999</v>
      </c>
      <c r="N16" s="79">
        <v>4748.6629815666502</v>
      </c>
      <c r="O16" s="79">
        <v>4671.5651214320742</v>
      </c>
    </row>
    <row r="17" spans="1:15">
      <c r="A17" s="73">
        <f t="shared" si="0"/>
        <v>11</v>
      </c>
      <c r="B17" s="74"/>
      <c r="C17" s="73">
        <v>2012</v>
      </c>
      <c r="D17" s="74"/>
      <c r="E17" s="79">
        <v>4181.3239999999996</v>
      </c>
      <c r="F17" s="79">
        <v>4287.9930000000031</v>
      </c>
      <c r="G17" s="79">
        <v>4645.9785999999995</v>
      </c>
      <c r="H17" s="79">
        <v>4722.0468251431985</v>
      </c>
      <c r="I17" s="79">
        <v>4724.9185405539602</v>
      </c>
      <c r="J17" s="79">
        <v>4749.3506374882681</v>
      </c>
      <c r="K17" s="79">
        <v>4737.1345890211142</v>
      </c>
      <c r="L17" s="79">
        <v>4788.9552373336601</v>
      </c>
      <c r="M17" s="79">
        <v>4734.5042558456698</v>
      </c>
      <c r="N17" s="79">
        <v>4751.0624156521399</v>
      </c>
      <c r="O17" s="79">
        <v>4685.4485702769798</v>
      </c>
    </row>
    <row r="18" spans="1:15">
      <c r="A18" s="73">
        <f t="shared" si="0"/>
        <v>12</v>
      </c>
      <c r="B18" s="74"/>
      <c r="C18" s="73">
        <v>2013</v>
      </c>
      <c r="D18" s="74"/>
      <c r="E18" s="79">
        <v>4900.7049999999999</v>
      </c>
      <c r="F18" s="79">
        <v>4543.8220000000001</v>
      </c>
      <c r="G18" s="79">
        <v>4662.9123999999993</v>
      </c>
      <c r="H18" s="79">
        <v>4720.3365465417855</v>
      </c>
      <c r="I18" s="79">
        <v>4651.6339116359504</v>
      </c>
      <c r="J18" s="79">
        <v>4740.8570697910482</v>
      </c>
      <c r="K18" s="79">
        <v>4696.2454907134997</v>
      </c>
      <c r="L18" s="79">
        <v>4786.3490732209502</v>
      </c>
      <c r="M18" s="79">
        <v>4706.9767313534603</v>
      </c>
      <c r="N18" s="79">
        <v>4704.6014036646102</v>
      </c>
      <c r="O18" s="79">
        <v>4657.2731558179748</v>
      </c>
    </row>
    <row r="19" spans="1:15">
      <c r="A19" s="73">
        <f t="shared" si="0"/>
        <v>13</v>
      </c>
      <c r="B19" s="74"/>
      <c r="C19" s="73">
        <v>2014</v>
      </c>
      <c r="D19" s="74"/>
      <c r="E19" s="79">
        <v>5152.085</v>
      </c>
      <c r="F19" s="79">
        <v>4181.3239999999996</v>
      </c>
      <c r="G19" s="79">
        <v>4613.1054999999997</v>
      </c>
      <c r="H19" s="79">
        <v>4673.1373278638712</v>
      </c>
      <c r="I19" s="79">
        <v>4573.2732484506096</v>
      </c>
      <c r="J19" s="79">
        <v>4719.6299171907758</v>
      </c>
      <c r="K19" s="79">
        <v>4646.4515828206931</v>
      </c>
      <c r="L19" s="79">
        <v>4684.4803230846101</v>
      </c>
      <c r="M19" s="79">
        <v>4630.3974920872797</v>
      </c>
      <c r="N19" s="79">
        <v>4638.1410085444704</v>
      </c>
      <c r="O19" s="79">
        <v>4593.1893742253051</v>
      </c>
    </row>
    <row r="20" spans="1:15">
      <c r="A20" s="73">
        <f t="shared" si="0"/>
        <v>14</v>
      </c>
      <c r="B20" s="74"/>
      <c r="C20" s="73">
        <v>2015</v>
      </c>
      <c r="D20" s="74"/>
      <c r="E20" s="79">
        <v>4727.9420000000018</v>
      </c>
      <c r="F20" s="79">
        <v>4900.7049999999999</v>
      </c>
      <c r="G20" s="79">
        <v>4607.5572999999995</v>
      </c>
      <c r="H20" s="79">
        <v>4670.5935527719694</v>
      </c>
      <c r="I20" s="79">
        <v>4642.5357544688504</v>
      </c>
      <c r="J20" s="79">
        <v>4725.1354266475828</v>
      </c>
      <c r="K20" s="79">
        <v>4683.8355905582166</v>
      </c>
      <c r="L20" s="79">
        <v>4743.55818643154</v>
      </c>
      <c r="M20" s="79">
        <v>4666.0646403323199</v>
      </c>
      <c r="N20" s="79">
        <v>4660.9941734199301</v>
      </c>
      <c r="O20" s="79">
        <v>4625.0465272344245</v>
      </c>
    </row>
    <row r="21" spans="1:15">
      <c r="A21" s="73">
        <f t="shared" si="0"/>
        <v>15</v>
      </c>
      <c r="B21" s="74"/>
      <c r="C21" s="73">
        <v>2016</v>
      </c>
      <c r="D21" s="74"/>
      <c r="E21" s="79">
        <v>4426.7800000000025</v>
      </c>
      <c r="F21" s="79">
        <v>5152.085</v>
      </c>
      <c r="G21" s="79">
        <v>4629.3903999999993</v>
      </c>
      <c r="H21" s="79">
        <v>4679.5926261772001</v>
      </c>
      <c r="I21" s="79">
        <v>4769.2499761279496</v>
      </c>
      <c r="J21" s="79">
        <v>4740.3406125237198</v>
      </c>
      <c r="K21" s="79">
        <v>4754.7952943258351</v>
      </c>
      <c r="L21" s="79">
        <v>4821.8891009878798</v>
      </c>
      <c r="M21" s="79">
        <v>4758.5995491055501</v>
      </c>
      <c r="N21" s="79">
        <v>4683.6519269004602</v>
      </c>
      <c r="O21" s="79">
        <v>4699.3201880639745</v>
      </c>
    </row>
    <row r="22" spans="1:15">
      <c r="A22" s="73">
        <f t="shared" si="0"/>
        <v>16</v>
      </c>
      <c r="B22" s="74"/>
      <c r="C22" s="73">
        <v>2017</v>
      </c>
      <c r="D22" s="74"/>
      <c r="E22" s="79">
        <v>4622.0969999999998</v>
      </c>
      <c r="F22" s="79">
        <v>4727.9420000000018</v>
      </c>
      <c r="G22" s="79">
        <v>4639.1607000000004</v>
      </c>
      <c r="H22" s="79">
        <v>4669.9604854538284</v>
      </c>
      <c r="I22" s="79">
        <v>4795.1726983011004</v>
      </c>
      <c r="J22" s="79">
        <v>4733.7699781603969</v>
      </c>
      <c r="K22" s="79">
        <v>4764.4713382307491</v>
      </c>
      <c r="L22" s="79">
        <v>4829.7034908121204</v>
      </c>
      <c r="M22" s="79">
        <v>4763.7391852043002</v>
      </c>
      <c r="N22" s="79">
        <v>4716.92482279454</v>
      </c>
      <c r="O22" s="79">
        <v>4717.1666991505499</v>
      </c>
    </row>
    <row r="23" spans="1:15">
      <c r="A23" s="73">
        <f t="shared" si="0"/>
        <v>17</v>
      </c>
      <c r="B23" s="74"/>
      <c r="C23" s="73">
        <v>2018</v>
      </c>
      <c r="D23" s="74"/>
      <c r="E23" s="79">
        <v>4843.1119999999983</v>
      </c>
      <c r="F23" s="79">
        <v>4426.7800000000025</v>
      </c>
      <c r="G23" s="79">
        <v>4655.6211000000012</v>
      </c>
      <c r="H23" s="79">
        <v>4642.2002359132321</v>
      </c>
      <c r="I23" s="79">
        <v>4767.9851058825298</v>
      </c>
      <c r="J23" s="79">
        <v>4720.2798858140259</v>
      </c>
      <c r="K23" s="79">
        <v>4744.1324958482783</v>
      </c>
      <c r="L23" s="79">
        <v>4796.7688099329098</v>
      </c>
      <c r="M23" s="79">
        <v>4725.6546044862698</v>
      </c>
      <c r="N23" s="79">
        <v>4702.8302234243401</v>
      </c>
      <c r="O23" s="79">
        <v>4711.803102941265</v>
      </c>
    </row>
    <row r="24" spans="1:15">
      <c r="A24" s="73">
        <f t="shared" si="0"/>
        <v>18</v>
      </c>
      <c r="B24" s="74"/>
      <c r="C24" s="73">
        <v>2019</v>
      </c>
      <c r="D24" s="74"/>
      <c r="E24" s="79">
        <v>5027.2860000000001</v>
      </c>
      <c r="F24" s="79">
        <v>4622.0969999999998</v>
      </c>
      <c r="G24" s="79">
        <v>4653.0207</v>
      </c>
      <c r="H24" s="79">
        <v>4623.3950499999992</v>
      </c>
      <c r="I24" s="79">
        <v>4794.3821052631702</v>
      </c>
      <c r="J24" s="79">
        <v>4722.0923248626041</v>
      </c>
      <c r="K24" s="79">
        <v>4758.2372150628871</v>
      </c>
      <c r="L24" s="79">
        <v>4788.8896683425701</v>
      </c>
      <c r="M24" s="79">
        <v>4708.65663265698</v>
      </c>
      <c r="N24" s="79">
        <v>4774.9909631881501</v>
      </c>
      <c r="O24" s="79">
        <v>4723.7014026315846</v>
      </c>
    </row>
    <row r="25" spans="1:15">
      <c r="A25" s="73">
        <f t="shared" si="0"/>
        <v>19</v>
      </c>
      <c r="B25" s="74"/>
      <c r="C25" s="73">
        <v>2020</v>
      </c>
      <c r="D25" s="74"/>
      <c r="E25" s="79">
        <v>4546.1499999999996</v>
      </c>
      <c r="F25" s="79">
        <v>4843.1119999999983</v>
      </c>
      <c r="G25" s="79">
        <v>4653.1254000000017</v>
      </c>
      <c r="H25" s="79">
        <v>4657.1915499999996</v>
      </c>
      <c r="I25" s="79">
        <v>4765.2980451127896</v>
      </c>
      <c r="J25" s="79">
        <v>4719.3015706596098</v>
      </c>
      <c r="K25" s="79">
        <v>4742.2998078862001</v>
      </c>
      <c r="L25" s="79">
        <v>4796.5602590714097</v>
      </c>
      <c r="M25" s="79">
        <v>4721.7141106771396</v>
      </c>
      <c r="N25" s="79">
        <v>4759.8761077260597</v>
      </c>
      <c r="O25" s="79">
        <v>4709.2117225563961</v>
      </c>
    </row>
    <row r="26" spans="1:15">
      <c r="A26" s="73">
        <f t="shared" si="0"/>
        <v>20</v>
      </c>
      <c r="B26" s="74"/>
      <c r="C26" s="73">
        <v>2021</v>
      </c>
      <c r="D26" s="74"/>
      <c r="E26" s="79">
        <v>4299.6869999999999</v>
      </c>
      <c r="F26" s="79">
        <v>5027.2860000000001</v>
      </c>
      <c r="G26" s="79">
        <v>4671.3146000000006</v>
      </c>
      <c r="H26" s="79">
        <v>4686.4903999999997</v>
      </c>
      <c r="I26" s="79">
        <v>4800.0627067669102</v>
      </c>
      <c r="J26" s="79">
        <v>4714.9446640194346</v>
      </c>
      <c r="K26" s="79">
        <v>4757.5036853931724</v>
      </c>
      <c r="L26" s="79">
        <v>4826.7365548056696</v>
      </c>
      <c r="M26" s="79">
        <v>4750.5254684677502</v>
      </c>
      <c r="N26" s="79">
        <v>4693.9484062156698</v>
      </c>
      <c r="O26" s="79">
        <v>4735.6886533834549</v>
      </c>
    </row>
  </sheetData>
  <mergeCells count="2">
    <mergeCell ref="A1:O1"/>
    <mergeCell ref="A2:O2"/>
  </mergeCells>
  <pageMargins left="0.7" right="0.7" top="0.75" bottom="0.75" header="0.3" footer="0.3"/>
  <pageSetup orientation="portrait" r:id="rId1"/>
  <customProperties>
    <customPr name="EpmWorksheetKeyString_GU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C8439-7D10-487B-BE46-59A8586F2B68}">
  <dimension ref="A1:U20"/>
  <sheetViews>
    <sheetView workbookViewId="0">
      <selection activeCell="T11" sqref="T11"/>
    </sheetView>
  </sheetViews>
  <sheetFormatPr defaultColWidth="9.1796875" defaultRowHeight="14.5"/>
  <cols>
    <col min="1" max="1" width="4.7265625" style="80" customWidth="1"/>
    <col min="2" max="2" width="1.7265625" style="75" customWidth="1"/>
    <col min="3" max="3" width="20.54296875" style="75" customWidth="1"/>
    <col min="4" max="4" width="1.7265625" style="75" customWidth="1"/>
    <col min="5" max="5" width="6.453125" style="75" bestFit="1" customWidth="1"/>
    <col min="6" max="6" width="3.1796875" style="75" bestFit="1" customWidth="1"/>
    <col min="7" max="7" width="7.7265625" style="75" bestFit="1" customWidth="1"/>
    <col min="8" max="8" width="3.1796875" style="75" bestFit="1" customWidth="1"/>
    <col min="9" max="9" width="1.7265625" style="75" customWidth="1"/>
    <col min="10" max="10" width="6.7265625" style="75" customWidth="1"/>
    <col min="11" max="11" width="3.1796875" style="75" bestFit="1" customWidth="1"/>
    <col min="12" max="12" width="8.26953125" style="75" bestFit="1" customWidth="1"/>
    <col min="13" max="13" width="3" style="75" bestFit="1" customWidth="1"/>
    <col min="14" max="14" width="1.7265625" style="75" customWidth="1"/>
    <col min="15" max="15" width="8.453125" style="75" bestFit="1" customWidth="1"/>
    <col min="16" max="16" width="3.1796875" style="75" bestFit="1" customWidth="1"/>
    <col min="17" max="17" width="1.7265625" style="75" customWidth="1"/>
    <col min="18" max="18" width="5.81640625" style="75" customWidth="1"/>
    <col min="19" max="19" width="6.54296875" style="75" bestFit="1" customWidth="1"/>
    <col min="20" max="16384" width="9.1796875" style="75"/>
  </cols>
  <sheetData>
    <row r="1" spans="1:21">
      <c r="A1" s="294" t="s">
        <v>50</v>
      </c>
      <c r="B1" s="294"/>
      <c r="C1" s="294"/>
      <c r="D1" s="294"/>
      <c r="E1" s="294"/>
      <c r="F1" s="294"/>
      <c r="G1" s="294"/>
      <c r="H1" s="294"/>
      <c r="I1" s="294"/>
      <c r="J1" s="294"/>
      <c r="K1" s="294"/>
      <c r="L1" s="294"/>
      <c r="M1" s="294"/>
      <c r="N1" s="294"/>
      <c r="O1" s="294"/>
      <c r="P1" s="294"/>
      <c r="Q1" s="294"/>
      <c r="R1" s="294"/>
      <c r="S1" s="294"/>
    </row>
    <row r="2" spans="1:21">
      <c r="A2" s="296" t="s">
        <v>358</v>
      </c>
      <c r="B2" s="296"/>
      <c r="C2" s="296"/>
      <c r="D2" s="296"/>
      <c r="E2" s="296"/>
      <c r="F2" s="296"/>
      <c r="G2" s="296"/>
      <c r="H2" s="296"/>
      <c r="I2" s="296"/>
      <c r="J2" s="296"/>
      <c r="K2" s="296"/>
      <c r="L2" s="296"/>
      <c r="M2" s="296"/>
      <c r="N2" s="296"/>
      <c r="O2" s="296"/>
      <c r="P2" s="296"/>
      <c r="Q2" s="296"/>
      <c r="R2" s="296"/>
      <c r="S2" s="296"/>
    </row>
    <row r="3" spans="1:21">
      <c r="A3" s="73"/>
      <c r="B3" s="74"/>
      <c r="C3" s="82"/>
      <c r="D3" s="82"/>
      <c r="E3" s="82"/>
      <c r="F3" s="82"/>
      <c r="G3" s="82"/>
      <c r="H3" s="82"/>
      <c r="I3" s="82"/>
      <c r="J3" s="82"/>
      <c r="K3" s="82"/>
      <c r="L3" s="82"/>
      <c r="M3" s="82"/>
      <c r="N3" s="82"/>
      <c r="O3" s="82"/>
      <c r="P3" s="82"/>
      <c r="Q3" s="82"/>
      <c r="R3" s="82"/>
      <c r="S3" s="82"/>
    </row>
    <row r="4" spans="1:21" ht="28.5" customHeight="1">
      <c r="A4" s="76" t="s">
        <v>147</v>
      </c>
      <c r="B4" s="83"/>
      <c r="C4" s="118" t="s">
        <v>27</v>
      </c>
      <c r="D4" s="73"/>
      <c r="E4" s="295" t="s">
        <v>28</v>
      </c>
      <c r="F4" s="295"/>
      <c r="G4" s="295"/>
      <c r="H4" s="295"/>
      <c r="I4" s="87"/>
      <c r="J4" s="295" t="s">
        <v>29</v>
      </c>
      <c r="K4" s="295"/>
      <c r="L4" s="295"/>
      <c r="M4" s="295"/>
      <c r="N4" s="87"/>
      <c r="O4" s="295" t="s">
        <v>30</v>
      </c>
      <c r="P4" s="295"/>
      <c r="Q4" s="88"/>
      <c r="R4" s="82"/>
      <c r="S4" s="82"/>
    </row>
    <row r="5" spans="1:21" ht="43.5" customHeight="1">
      <c r="A5" s="73"/>
      <c r="B5" s="74"/>
      <c r="C5" s="111"/>
      <c r="D5" s="74"/>
      <c r="E5" s="86" t="s">
        <v>31</v>
      </c>
      <c r="F5" s="87"/>
      <c r="G5" s="86" t="s">
        <v>32</v>
      </c>
      <c r="H5" s="87"/>
      <c r="I5" s="87"/>
      <c r="J5" s="86" t="s">
        <v>33</v>
      </c>
      <c r="K5" s="87"/>
      <c r="L5" s="86" t="s">
        <v>40</v>
      </c>
      <c r="M5" s="87"/>
      <c r="N5" s="87"/>
      <c r="O5" s="86" t="s">
        <v>34</v>
      </c>
      <c r="P5" s="87"/>
      <c r="Q5" s="87"/>
      <c r="R5" s="77" t="s">
        <v>271</v>
      </c>
      <c r="S5" s="77" t="s">
        <v>35</v>
      </c>
    </row>
    <row r="6" spans="1:21" ht="15" customHeight="1">
      <c r="A6" s="73"/>
      <c r="B6" s="74"/>
      <c r="C6" s="112"/>
      <c r="D6" s="82"/>
      <c r="E6" s="84" t="s">
        <v>14</v>
      </c>
      <c r="F6" s="84" t="s">
        <v>15</v>
      </c>
      <c r="G6" s="116" t="s">
        <v>16</v>
      </c>
      <c r="H6" s="84" t="s">
        <v>17</v>
      </c>
      <c r="I6" s="84"/>
      <c r="J6" s="84" t="s">
        <v>18</v>
      </c>
      <c r="K6" s="84" t="s">
        <v>19</v>
      </c>
      <c r="L6" s="84" t="s">
        <v>20</v>
      </c>
      <c r="M6" s="84" t="s">
        <v>21</v>
      </c>
      <c r="N6" s="84"/>
      <c r="O6" s="84" t="s">
        <v>22</v>
      </c>
      <c r="P6" s="84" t="s">
        <v>23</v>
      </c>
      <c r="Q6" s="84"/>
      <c r="R6" s="82" t="s">
        <v>24</v>
      </c>
      <c r="S6" s="82" t="s">
        <v>25</v>
      </c>
    </row>
    <row r="7" spans="1:21">
      <c r="A7" s="73"/>
      <c r="B7" s="74"/>
      <c r="C7" s="112"/>
      <c r="D7" s="82"/>
      <c r="E7" s="84"/>
      <c r="F7" s="84"/>
      <c r="G7" s="84"/>
      <c r="H7" s="84"/>
      <c r="I7" s="84"/>
      <c r="J7" s="84"/>
      <c r="K7" s="84"/>
      <c r="L7" s="84"/>
      <c r="M7" s="84"/>
      <c r="N7" s="84"/>
      <c r="O7" s="84"/>
      <c r="P7" s="84"/>
      <c r="Q7" s="84"/>
      <c r="R7" s="82"/>
      <c r="S7" s="82"/>
    </row>
    <row r="8" spans="1:21">
      <c r="A8" s="100">
        <v>1</v>
      </c>
      <c r="B8" s="74"/>
      <c r="C8" s="111" t="s">
        <v>4</v>
      </c>
      <c r="D8" s="74"/>
      <c r="E8" s="89">
        <v>8.5164993547281354E-2</v>
      </c>
      <c r="F8" s="90">
        <v>10</v>
      </c>
      <c r="G8" s="89">
        <v>0.10038259674980413</v>
      </c>
      <c r="H8" s="90">
        <v>10</v>
      </c>
      <c r="I8" s="90"/>
      <c r="J8" s="89">
        <v>9.0598950029801943E-3</v>
      </c>
      <c r="K8" s="90">
        <v>4</v>
      </c>
      <c r="L8" s="91">
        <v>0.55000000000000004</v>
      </c>
      <c r="M8" s="90">
        <v>1</v>
      </c>
      <c r="N8" s="90"/>
      <c r="O8" s="92">
        <v>271.59297620353595</v>
      </c>
      <c r="P8" s="90">
        <v>10</v>
      </c>
      <c r="Q8" s="90"/>
      <c r="R8" s="79">
        <v>35</v>
      </c>
      <c r="S8" s="79">
        <v>9</v>
      </c>
      <c r="U8" s="93"/>
    </row>
    <row r="9" spans="1:21">
      <c r="A9" s="73">
        <v>2</v>
      </c>
      <c r="B9" s="74"/>
      <c r="C9" s="111" t="s">
        <v>5</v>
      </c>
      <c r="D9" s="74"/>
      <c r="E9" s="89">
        <v>5.1273682720012925E-2</v>
      </c>
      <c r="F9" s="94">
        <v>1</v>
      </c>
      <c r="G9" s="89">
        <v>6.0476168506239249E-2</v>
      </c>
      <c r="H9" s="94">
        <v>1</v>
      </c>
      <c r="I9" s="94"/>
      <c r="J9" s="89">
        <v>4.8343261353128459E-3</v>
      </c>
      <c r="K9" s="94">
        <v>1</v>
      </c>
      <c r="L9" s="95">
        <v>0.55000000000000004</v>
      </c>
      <c r="M9" s="94">
        <v>1</v>
      </c>
      <c r="N9" s="94"/>
      <c r="O9" s="92">
        <v>56.156281771070041</v>
      </c>
      <c r="P9" s="94">
        <v>7</v>
      </c>
      <c r="Q9" s="94"/>
      <c r="R9" s="79">
        <v>11</v>
      </c>
      <c r="S9" s="79">
        <v>1</v>
      </c>
      <c r="U9" s="93"/>
    </row>
    <row r="10" spans="1:21">
      <c r="A10" s="100">
        <v>3</v>
      </c>
      <c r="B10" s="74"/>
      <c r="C10" s="111" t="s">
        <v>6</v>
      </c>
      <c r="D10" s="74"/>
      <c r="E10" s="89">
        <v>5.2181710172695336E-2</v>
      </c>
      <c r="F10" s="94">
        <v>2</v>
      </c>
      <c r="G10" s="89">
        <v>6.3996416338520865E-2</v>
      </c>
      <c r="H10" s="94">
        <v>3</v>
      </c>
      <c r="I10" s="94"/>
      <c r="J10" s="89">
        <v>1.5311510949426654E-2</v>
      </c>
      <c r="K10" s="94">
        <v>7</v>
      </c>
      <c r="L10" s="95">
        <v>0.55000000000000004</v>
      </c>
      <c r="M10" s="94">
        <v>1</v>
      </c>
      <c r="N10" s="94"/>
      <c r="O10" s="92">
        <v>55.869724733468018</v>
      </c>
      <c r="P10" s="94">
        <v>6</v>
      </c>
      <c r="Q10" s="94"/>
      <c r="R10" s="79">
        <v>19</v>
      </c>
      <c r="S10" s="79">
        <v>3</v>
      </c>
      <c r="U10" s="93"/>
    </row>
    <row r="11" spans="1:21">
      <c r="A11" s="100">
        <v>4</v>
      </c>
      <c r="B11" s="74"/>
      <c r="C11" s="111" t="s">
        <v>36</v>
      </c>
      <c r="D11" s="74"/>
      <c r="E11" s="89">
        <v>5.5660068303162745E-2</v>
      </c>
      <c r="F11" s="94">
        <v>6</v>
      </c>
      <c r="G11" s="89">
        <v>6.6352684749447721E-2</v>
      </c>
      <c r="H11" s="94">
        <v>5</v>
      </c>
      <c r="I11" s="94"/>
      <c r="J11" s="89">
        <v>7.3515665149908888E-3</v>
      </c>
      <c r="K11" s="94">
        <v>3</v>
      </c>
      <c r="L11" s="95">
        <v>0.55000000000000004</v>
      </c>
      <c r="M11" s="94">
        <v>1</v>
      </c>
      <c r="N11" s="94"/>
      <c r="O11" s="92">
        <v>84.127504172684127</v>
      </c>
      <c r="P11" s="94">
        <v>9</v>
      </c>
      <c r="Q11" s="94"/>
      <c r="R11" s="79">
        <v>24</v>
      </c>
      <c r="S11" s="79">
        <v>7</v>
      </c>
      <c r="U11" s="93"/>
    </row>
    <row r="12" spans="1:21">
      <c r="A12" s="100">
        <v>5</v>
      </c>
      <c r="B12" s="74"/>
      <c r="C12" s="111" t="s">
        <v>8</v>
      </c>
      <c r="D12" s="74"/>
      <c r="E12" s="89">
        <v>5.2921328378878071E-2</v>
      </c>
      <c r="F12" s="94">
        <v>3</v>
      </c>
      <c r="G12" s="89">
        <v>6.6377516940050105E-2</v>
      </c>
      <c r="H12" s="94">
        <v>6</v>
      </c>
      <c r="I12" s="94"/>
      <c r="J12" s="89">
        <v>2.6686014192287943E-2</v>
      </c>
      <c r="K12" s="94">
        <v>9</v>
      </c>
      <c r="L12" s="95">
        <v>0.55000000000000004</v>
      </c>
      <c r="M12" s="94">
        <v>1</v>
      </c>
      <c r="N12" s="94"/>
      <c r="O12" s="92">
        <v>54.5363937262617</v>
      </c>
      <c r="P12" s="94">
        <v>4</v>
      </c>
      <c r="Q12" s="94"/>
      <c r="R12" s="79">
        <v>23</v>
      </c>
      <c r="S12" s="79">
        <v>5</v>
      </c>
      <c r="U12" s="93"/>
    </row>
    <row r="13" spans="1:21">
      <c r="A13" s="100">
        <v>6</v>
      </c>
      <c r="B13" s="74"/>
      <c r="C13" s="96" t="s">
        <v>9</v>
      </c>
      <c r="D13" s="96"/>
      <c r="E13" s="89">
        <v>5.4290698341020419E-2</v>
      </c>
      <c r="F13" s="94">
        <v>5</v>
      </c>
      <c r="G13" s="89">
        <v>6.4598993515550304E-2</v>
      </c>
      <c r="H13" s="94">
        <v>4</v>
      </c>
      <c r="I13" s="94"/>
      <c r="J13" s="89">
        <v>1.7018790353639436E-2</v>
      </c>
      <c r="K13" s="94">
        <v>8</v>
      </c>
      <c r="L13" s="95">
        <v>0.55000000000000004</v>
      </c>
      <c r="M13" s="94">
        <v>1</v>
      </c>
      <c r="N13" s="94"/>
      <c r="O13" s="92">
        <v>42.742298290508316</v>
      </c>
      <c r="P13" s="94">
        <v>1</v>
      </c>
      <c r="Q13" s="94"/>
      <c r="R13" s="79">
        <v>19</v>
      </c>
      <c r="S13" s="79">
        <v>3</v>
      </c>
      <c r="U13" s="93"/>
    </row>
    <row r="14" spans="1:21">
      <c r="A14" s="100">
        <v>7</v>
      </c>
      <c r="B14" s="74"/>
      <c r="C14" s="111" t="s">
        <v>10</v>
      </c>
      <c r="D14" s="74"/>
      <c r="E14" s="89">
        <v>5.8536417639984004E-2</v>
      </c>
      <c r="F14" s="94">
        <v>9</v>
      </c>
      <c r="G14" s="89">
        <v>7.2280149528201956E-2</v>
      </c>
      <c r="H14" s="94">
        <v>9</v>
      </c>
      <c r="I14" s="94"/>
      <c r="J14" s="89">
        <v>2.9345816022911086E-2</v>
      </c>
      <c r="K14" s="94">
        <v>10</v>
      </c>
      <c r="L14" s="95">
        <v>0.6</v>
      </c>
      <c r="M14" s="94">
        <v>10</v>
      </c>
      <c r="N14" s="94"/>
      <c r="O14" s="92">
        <v>43.68676249212205</v>
      </c>
      <c r="P14" s="94">
        <v>2</v>
      </c>
      <c r="Q14" s="94"/>
      <c r="R14" s="79">
        <v>40</v>
      </c>
      <c r="S14" s="79">
        <v>10</v>
      </c>
      <c r="U14" s="93"/>
    </row>
    <row r="15" spans="1:21" s="106" customFormat="1">
      <c r="A15" s="108">
        <v>8</v>
      </c>
      <c r="B15" s="85"/>
      <c r="C15" s="114" t="s">
        <v>11</v>
      </c>
      <c r="D15" s="85"/>
      <c r="E15" s="101">
        <v>5.6459820932860248E-2</v>
      </c>
      <c r="F15" s="102">
        <v>7</v>
      </c>
      <c r="G15" s="101">
        <v>6.687393613941385E-2</v>
      </c>
      <c r="H15" s="102">
        <v>7</v>
      </c>
      <c r="I15" s="102"/>
      <c r="J15" s="101">
        <v>1.2333640725713236E-2</v>
      </c>
      <c r="K15" s="102">
        <v>5</v>
      </c>
      <c r="L15" s="103">
        <v>0.55000000000000004</v>
      </c>
      <c r="M15" s="102">
        <v>1</v>
      </c>
      <c r="N15" s="102"/>
      <c r="O15" s="104">
        <v>45.108367617395011</v>
      </c>
      <c r="P15" s="102">
        <v>3</v>
      </c>
      <c r="Q15" s="102"/>
      <c r="R15" s="105">
        <v>23</v>
      </c>
      <c r="S15" s="105">
        <v>5</v>
      </c>
      <c r="U15" s="93"/>
    </row>
    <row r="16" spans="1:21">
      <c r="A16" s="100">
        <v>9</v>
      </c>
      <c r="B16" s="74"/>
      <c r="C16" s="111" t="s">
        <v>12</v>
      </c>
      <c r="D16" s="74"/>
      <c r="E16" s="89">
        <v>5.6722923191815287E-2</v>
      </c>
      <c r="F16" s="94">
        <v>8</v>
      </c>
      <c r="G16" s="89">
        <v>6.6881711541725411E-2</v>
      </c>
      <c r="H16" s="94">
        <v>8</v>
      </c>
      <c r="I16" s="94"/>
      <c r="J16" s="89">
        <v>1.4931105486204122E-2</v>
      </c>
      <c r="K16" s="94">
        <v>6</v>
      </c>
      <c r="L16" s="95">
        <v>0.55000000000000004</v>
      </c>
      <c r="M16" s="94">
        <v>1</v>
      </c>
      <c r="N16" s="94"/>
      <c r="O16" s="92">
        <v>59.762383969864793</v>
      </c>
      <c r="P16" s="94">
        <v>8</v>
      </c>
      <c r="Q16" s="94"/>
      <c r="R16" s="79">
        <v>31</v>
      </c>
      <c r="S16" s="79">
        <v>8</v>
      </c>
      <c r="U16" s="93"/>
    </row>
    <row r="17" spans="1:21">
      <c r="A17" s="100">
        <v>10</v>
      </c>
      <c r="B17" s="74"/>
      <c r="C17" s="111" t="s">
        <v>13</v>
      </c>
      <c r="D17" s="74"/>
      <c r="E17" s="89">
        <v>5.3466875511587866E-2</v>
      </c>
      <c r="F17" s="94">
        <v>4</v>
      </c>
      <c r="G17" s="89">
        <v>6.2723775793929459E-2</v>
      </c>
      <c r="H17" s="94">
        <v>2</v>
      </c>
      <c r="I17" s="94"/>
      <c r="J17" s="89">
        <v>6.0929463251518726E-3</v>
      </c>
      <c r="K17" s="94">
        <v>2</v>
      </c>
      <c r="L17" s="95">
        <v>0.55000000000000004</v>
      </c>
      <c r="M17" s="94">
        <v>1</v>
      </c>
      <c r="N17" s="94"/>
      <c r="O17" s="92">
        <v>54.654712776051504</v>
      </c>
      <c r="P17" s="94">
        <v>5</v>
      </c>
      <c r="Q17" s="94"/>
      <c r="R17" s="79">
        <v>14</v>
      </c>
      <c r="S17" s="79">
        <v>2</v>
      </c>
      <c r="U17" s="93"/>
    </row>
    <row r="18" spans="1:21">
      <c r="A18" s="100"/>
      <c r="B18" s="74"/>
      <c r="C18" s="73"/>
      <c r="D18" s="74"/>
      <c r="E18" s="89"/>
      <c r="F18" s="94"/>
      <c r="G18" s="89"/>
      <c r="H18" s="94"/>
      <c r="I18" s="94"/>
      <c r="J18" s="89"/>
      <c r="K18" s="94"/>
      <c r="L18" s="95"/>
      <c r="M18" s="94"/>
      <c r="N18" s="94"/>
      <c r="O18" s="92"/>
      <c r="P18" s="94"/>
      <c r="Q18" s="94"/>
      <c r="R18" s="79"/>
      <c r="S18" s="79"/>
    </row>
    <row r="19" spans="1:21">
      <c r="A19" s="109" t="s">
        <v>277</v>
      </c>
      <c r="B19" s="74"/>
      <c r="C19" s="73"/>
      <c r="D19" s="74"/>
      <c r="E19" s="89"/>
      <c r="F19" s="94"/>
      <c r="G19" s="89"/>
      <c r="H19" s="94"/>
      <c r="I19" s="94"/>
      <c r="J19" s="89"/>
      <c r="K19" s="94"/>
      <c r="L19" s="95"/>
      <c r="M19" s="94"/>
      <c r="N19" s="94"/>
      <c r="O19" s="92"/>
      <c r="P19" s="94"/>
      <c r="Q19" s="94"/>
      <c r="R19" s="79"/>
      <c r="S19" s="79"/>
    </row>
    <row r="20" spans="1:21">
      <c r="A20" s="110" t="s">
        <v>85</v>
      </c>
      <c r="B20" s="99" t="s">
        <v>336</v>
      </c>
      <c r="D20" s="74"/>
      <c r="E20" s="89"/>
      <c r="F20" s="94"/>
      <c r="G20" s="89"/>
      <c r="H20" s="94"/>
      <c r="I20" s="94"/>
      <c r="J20" s="89"/>
      <c r="K20" s="94"/>
      <c r="L20" s="95"/>
      <c r="M20" s="94"/>
      <c r="N20" s="94"/>
      <c r="O20" s="92"/>
      <c r="P20" s="94"/>
      <c r="Q20" s="94"/>
      <c r="R20" s="79"/>
      <c r="S20" s="79"/>
    </row>
  </sheetData>
  <mergeCells count="5">
    <mergeCell ref="E4:H4"/>
    <mergeCell ref="J4:M4"/>
    <mergeCell ref="O4:P4"/>
    <mergeCell ref="A1:S1"/>
    <mergeCell ref="A2:S2"/>
  </mergeCells>
  <pageMargins left="0.7" right="0.7" top="0.75" bottom="0.75" header="0.3" footer="0.3"/>
  <pageSetup orientation="portrait" r:id="rId1"/>
  <customProperties>
    <customPr name="EpmWorksheetKeyString_GU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F8D11-5CAA-46A3-AD0A-5857A012C39D}">
  <dimension ref="A1:H15"/>
  <sheetViews>
    <sheetView workbookViewId="0">
      <selection activeCell="J17" sqref="J17"/>
    </sheetView>
  </sheetViews>
  <sheetFormatPr defaultColWidth="9.1796875" defaultRowHeight="12.5"/>
  <cols>
    <col min="1" max="1" width="4.7265625" style="100" customWidth="1"/>
    <col min="2" max="2" width="1.7265625" style="99" customWidth="1"/>
    <col min="3" max="3" width="17.453125" style="99" customWidth="1"/>
    <col min="4" max="4" width="1.7265625" style="99" customWidth="1"/>
    <col min="5" max="5" width="17.26953125" style="99" customWidth="1"/>
    <col min="6" max="6" width="1.7265625" style="99" customWidth="1"/>
    <col min="7" max="7" width="8.26953125" style="99" bestFit="1" customWidth="1"/>
    <col min="8" max="16384" width="9.1796875" style="99"/>
  </cols>
  <sheetData>
    <row r="1" spans="1:8">
      <c r="A1" s="73"/>
      <c r="B1" s="74"/>
      <c r="C1" s="296" t="s">
        <v>51</v>
      </c>
      <c r="D1" s="296"/>
      <c r="E1" s="296"/>
      <c r="F1" s="296"/>
      <c r="G1" s="296"/>
    </row>
    <row r="2" spans="1:8">
      <c r="A2" s="73"/>
      <c r="B2" s="74"/>
      <c r="C2" s="296" t="s">
        <v>52</v>
      </c>
      <c r="D2" s="296"/>
      <c r="E2" s="296"/>
      <c r="F2" s="296"/>
      <c r="G2" s="296"/>
    </row>
    <row r="3" spans="1:8">
      <c r="A3" s="73"/>
      <c r="B3" s="74"/>
      <c r="C3" s="73"/>
      <c r="D3" s="73"/>
      <c r="E3" s="73"/>
      <c r="F3" s="73"/>
      <c r="G3" s="73"/>
      <c r="H3" s="73"/>
    </row>
    <row r="4" spans="1:8" ht="25">
      <c r="A4" s="76" t="s">
        <v>147</v>
      </c>
      <c r="B4" s="83"/>
      <c r="C4" s="122" t="s">
        <v>242</v>
      </c>
      <c r="D4" s="73"/>
      <c r="E4" s="118" t="s">
        <v>27</v>
      </c>
      <c r="F4" s="73"/>
      <c r="G4" s="278" t="s">
        <v>333</v>
      </c>
      <c r="H4" s="278" t="s">
        <v>332</v>
      </c>
    </row>
    <row r="5" spans="1:8">
      <c r="A5" s="73"/>
      <c r="B5" s="74"/>
      <c r="C5" s="112"/>
      <c r="D5" s="82"/>
      <c r="E5" s="112"/>
      <c r="F5" s="82"/>
      <c r="G5" s="82" t="s">
        <v>14</v>
      </c>
      <c r="H5" s="82" t="s">
        <v>15</v>
      </c>
    </row>
    <row r="6" spans="1:8">
      <c r="A6" s="73"/>
      <c r="B6" s="74"/>
      <c r="C6" s="112"/>
      <c r="D6" s="82"/>
      <c r="E6" s="112"/>
      <c r="F6" s="82"/>
      <c r="G6" s="82"/>
      <c r="H6" s="82"/>
    </row>
    <row r="7" spans="1:8">
      <c r="A7" s="100">
        <v>1</v>
      </c>
      <c r="C7" s="111" t="s">
        <v>53</v>
      </c>
      <c r="D7" s="73"/>
      <c r="E7" s="121" t="s">
        <v>13</v>
      </c>
      <c r="F7" s="119"/>
      <c r="G7" s="120">
        <v>3560</v>
      </c>
      <c r="H7" s="120">
        <v>2764</v>
      </c>
    </row>
    <row r="8" spans="1:8">
      <c r="A8" s="100">
        <v>2</v>
      </c>
      <c r="C8" s="111" t="s">
        <v>54</v>
      </c>
      <c r="D8" s="73"/>
      <c r="E8" s="111" t="s">
        <v>5</v>
      </c>
      <c r="F8" s="119"/>
      <c r="G8" s="120">
        <v>4338</v>
      </c>
      <c r="H8" s="120">
        <v>3479</v>
      </c>
    </row>
    <row r="9" spans="1:8">
      <c r="A9" s="73">
        <v>3</v>
      </c>
      <c r="B9" s="73"/>
      <c r="C9" s="111" t="s">
        <v>55</v>
      </c>
      <c r="D9" s="73"/>
      <c r="E9" s="111" t="s">
        <v>5</v>
      </c>
      <c r="F9" s="119"/>
      <c r="G9" s="120">
        <v>3398</v>
      </c>
      <c r="H9" s="120">
        <v>2605</v>
      </c>
    </row>
    <row r="10" spans="1:8">
      <c r="A10" s="100">
        <v>4</v>
      </c>
      <c r="B10" s="100"/>
      <c r="C10" s="111" t="s">
        <v>56</v>
      </c>
      <c r="D10" s="73"/>
      <c r="E10" s="111" t="s">
        <v>5</v>
      </c>
      <c r="F10" s="119"/>
      <c r="G10" s="120">
        <v>3781</v>
      </c>
      <c r="H10" s="120">
        <v>2941</v>
      </c>
    </row>
    <row r="11" spans="1:8">
      <c r="A11" s="100">
        <v>5</v>
      </c>
      <c r="B11" s="100"/>
      <c r="C11" s="111" t="s">
        <v>57</v>
      </c>
      <c r="D11" s="73"/>
      <c r="E11" s="111" t="s">
        <v>5</v>
      </c>
      <c r="F11" s="119"/>
      <c r="G11" s="120">
        <v>4673</v>
      </c>
      <c r="H11" s="120">
        <v>3746</v>
      </c>
    </row>
    <row r="12" spans="1:8">
      <c r="B12" s="100"/>
      <c r="C12" s="74"/>
      <c r="D12" s="74"/>
      <c r="E12" s="74"/>
      <c r="F12" s="74"/>
      <c r="G12" s="74"/>
    </row>
    <row r="13" spans="1:8">
      <c r="A13" s="137" t="s">
        <v>84</v>
      </c>
    </row>
    <row r="14" spans="1:8">
      <c r="A14" s="110" t="s">
        <v>85</v>
      </c>
      <c r="B14" s="111" t="s">
        <v>335</v>
      </c>
      <c r="C14" s="111"/>
    </row>
    <row r="15" spans="1:8">
      <c r="A15" s="110" t="s">
        <v>141</v>
      </c>
      <c r="B15" s="111" t="s">
        <v>334</v>
      </c>
      <c r="C15" s="111"/>
    </row>
  </sheetData>
  <mergeCells count="2">
    <mergeCell ref="C1:G1"/>
    <mergeCell ref="C2:G2"/>
  </mergeCells>
  <pageMargins left="0.7" right="0.7" top="0.75" bottom="0.75" header="0.3" footer="0.3"/>
  <pageSetup orientation="portrait" r:id="rId1"/>
  <customProperties>
    <customPr name="EpmWorksheetKeyString_GU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21EF2-CAC2-4726-86F7-B5BA44F609E2}">
  <dimension ref="A1:F37"/>
  <sheetViews>
    <sheetView workbookViewId="0">
      <selection activeCell="G15" sqref="G15"/>
    </sheetView>
  </sheetViews>
  <sheetFormatPr defaultColWidth="9.1796875" defaultRowHeight="14.5"/>
  <cols>
    <col min="1" max="1" width="4.7265625" style="75" customWidth="1"/>
    <col min="2" max="2" width="1.7265625" style="75" customWidth="1"/>
    <col min="3" max="3" width="40" style="75" customWidth="1"/>
    <col min="4" max="4" width="1.7265625" style="75" customWidth="1"/>
    <col min="5" max="5" width="21.7265625" style="75" customWidth="1"/>
    <col min="6" max="16384" width="9.1796875" style="75"/>
  </cols>
  <sheetData>
    <row r="1" spans="1:6">
      <c r="A1" s="74"/>
      <c r="B1" s="74"/>
      <c r="C1" s="299" t="s">
        <v>58</v>
      </c>
      <c r="D1" s="299"/>
      <c r="E1" s="299"/>
      <c r="F1" s="74"/>
    </row>
    <row r="2" spans="1:6">
      <c r="A2" s="74"/>
      <c r="B2" s="74"/>
      <c r="C2" s="299" t="s">
        <v>59</v>
      </c>
      <c r="D2" s="299"/>
      <c r="E2" s="299"/>
      <c r="F2" s="74"/>
    </row>
    <row r="3" spans="1:6">
      <c r="A3" s="74"/>
      <c r="B3" s="74"/>
      <c r="C3" s="82"/>
      <c r="D3" s="82"/>
      <c r="E3" s="82"/>
      <c r="F3" s="74"/>
    </row>
    <row r="4" spans="1:6">
      <c r="A4" s="74"/>
      <c r="B4" s="74"/>
      <c r="C4" s="82"/>
      <c r="D4" s="82"/>
      <c r="E4" s="82"/>
      <c r="F4" s="74"/>
    </row>
    <row r="5" spans="1:6" ht="28.5" customHeight="1">
      <c r="A5" s="76" t="s">
        <v>147</v>
      </c>
      <c r="B5" s="83"/>
      <c r="C5" s="118" t="s">
        <v>2</v>
      </c>
      <c r="D5" s="73"/>
      <c r="E5" s="77" t="s">
        <v>278</v>
      </c>
      <c r="F5" s="74"/>
    </row>
    <row r="6" spans="1:6">
      <c r="A6" s="99"/>
      <c r="B6" s="99"/>
      <c r="C6" s="87"/>
      <c r="D6" s="87"/>
      <c r="E6" s="87" t="s">
        <v>14</v>
      </c>
      <c r="F6" s="74"/>
    </row>
    <row r="7" spans="1:6">
      <c r="A7" s="99"/>
      <c r="B7" s="99"/>
      <c r="C7" s="87"/>
      <c r="D7" s="73"/>
      <c r="E7" s="87"/>
      <c r="F7" s="74"/>
    </row>
    <row r="8" spans="1:6">
      <c r="A8" s="73">
        <v>1</v>
      </c>
      <c r="B8" s="73"/>
      <c r="C8" s="111">
        <v>2002</v>
      </c>
      <c r="D8" s="73"/>
      <c r="E8" s="123">
        <v>3596.7999999999997</v>
      </c>
      <c r="F8" s="74"/>
    </row>
    <row r="9" spans="1:6">
      <c r="A9" s="100">
        <f>A8+1</f>
        <v>2</v>
      </c>
      <c r="B9" s="100"/>
      <c r="C9" s="111">
        <v>2003</v>
      </c>
      <c r="D9" s="73"/>
      <c r="E9" s="123">
        <v>3949.1000000000004</v>
      </c>
      <c r="F9" s="74"/>
    </row>
    <row r="10" spans="1:6">
      <c r="A10" s="100">
        <f t="shared" ref="A10:A31" si="0">A9+1</f>
        <v>3</v>
      </c>
      <c r="B10" s="100"/>
      <c r="C10" s="111">
        <v>2004</v>
      </c>
      <c r="D10" s="73"/>
      <c r="E10" s="123">
        <v>3765.8</v>
      </c>
      <c r="F10" s="74"/>
    </row>
    <row r="11" spans="1:6">
      <c r="A11" s="100">
        <f t="shared" si="0"/>
        <v>4</v>
      </c>
      <c r="B11" s="100"/>
      <c r="C11" s="111">
        <v>2005</v>
      </c>
      <c r="D11" s="73"/>
      <c r="E11" s="123">
        <v>3750.1999999999994</v>
      </c>
      <c r="F11" s="74"/>
    </row>
    <row r="12" spans="1:6">
      <c r="A12" s="100">
        <f t="shared" si="0"/>
        <v>5</v>
      </c>
      <c r="B12" s="100"/>
      <c r="C12" s="111">
        <v>2006</v>
      </c>
      <c r="D12" s="73"/>
      <c r="E12" s="123">
        <v>3354.5</v>
      </c>
      <c r="F12" s="74"/>
    </row>
    <row r="13" spans="1:6">
      <c r="A13" s="100">
        <f t="shared" si="0"/>
        <v>6</v>
      </c>
      <c r="B13" s="100"/>
      <c r="C13" s="111">
        <v>2007</v>
      </c>
      <c r="D13" s="73"/>
      <c r="E13" s="123">
        <v>3658.8</v>
      </c>
      <c r="F13" s="74"/>
    </row>
    <row r="14" spans="1:6">
      <c r="A14" s="100">
        <f t="shared" si="0"/>
        <v>7</v>
      </c>
      <c r="B14" s="100"/>
      <c r="C14" s="111">
        <v>2008</v>
      </c>
      <c r="D14" s="73"/>
      <c r="E14" s="123">
        <v>3801.4999999999995</v>
      </c>
      <c r="F14" s="74"/>
    </row>
    <row r="15" spans="1:6">
      <c r="A15" s="100">
        <f t="shared" si="0"/>
        <v>8</v>
      </c>
      <c r="B15" s="100"/>
      <c r="C15" s="111">
        <v>2009</v>
      </c>
      <c r="D15" s="73"/>
      <c r="E15" s="123">
        <v>3766.5</v>
      </c>
      <c r="F15" s="74"/>
    </row>
    <row r="16" spans="1:6">
      <c r="A16" s="100">
        <f t="shared" si="0"/>
        <v>9</v>
      </c>
      <c r="B16" s="100"/>
      <c r="C16" s="111">
        <v>2010</v>
      </c>
      <c r="D16" s="73"/>
      <c r="E16" s="123">
        <v>3465.9999999999995</v>
      </c>
      <c r="F16" s="74"/>
    </row>
    <row r="17" spans="1:6">
      <c r="A17" s="100">
        <f t="shared" si="0"/>
        <v>10</v>
      </c>
      <c r="B17" s="100"/>
      <c r="C17" s="111">
        <v>2011</v>
      </c>
      <c r="D17" s="73"/>
      <c r="E17" s="123">
        <v>3597.3</v>
      </c>
      <c r="F17" s="74"/>
    </row>
    <row r="18" spans="1:6">
      <c r="A18" s="100">
        <f t="shared" si="0"/>
        <v>11</v>
      </c>
      <c r="B18" s="100"/>
      <c r="C18" s="111">
        <v>2012</v>
      </c>
      <c r="D18" s="73"/>
      <c r="E18" s="123">
        <v>3193.7</v>
      </c>
      <c r="F18" s="74"/>
    </row>
    <row r="19" spans="1:6">
      <c r="A19" s="100">
        <f t="shared" si="0"/>
        <v>12</v>
      </c>
      <c r="B19" s="100"/>
      <c r="C19" s="111">
        <v>2013</v>
      </c>
      <c r="D19" s="73"/>
      <c r="E19" s="123">
        <v>3746.1000000000004</v>
      </c>
      <c r="F19" s="74"/>
    </row>
    <row r="20" spans="1:6">
      <c r="A20" s="100">
        <f t="shared" si="0"/>
        <v>13</v>
      </c>
      <c r="B20" s="100"/>
      <c r="C20" s="111">
        <v>2014</v>
      </c>
      <c r="D20" s="73"/>
      <c r="E20" s="123">
        <v>4044.1</v>
      </c>
      <c r="F20" s="74"/>
    </row>
    <row r="21" spans="1:6">
      <c r="A21" s="100">
        <f t="shared" si="0"/>
        <v>14</v>
      </c>
      <c r="B21" s="100"/>
      <c r="C21" s="111">
        <v>2015</v>
      </c>
      <c r="D21" s="73"/>
      <c r="E21" s="123">
        <v>3709.5</v>
      </c>
      <c r="F21" s="74"/>
    </row>
    <row r="22" spans="1:6">
      <c r="A22" s="100">
        <f t="shared" si="0"/>
        <v>15</v>
      </c>
      <c r="B22" s="100"/>
      <c r="C22" s="111">
        <v>2016</v>
      </c>
      <c r="D22" s="73"/>
      <c r="E22" s="123">
        <v>3412.0999999999995</v>
      </c>
      <c r="F22" s="74"/>
    </row>
    <row r="23" spans="1:6">
      <c r="A23" s="100">
        <f t="shared" si="0"/>
        <v>16</v>
      </c>
      <c r="B23" s="100"/>
      <c r="C23" s="111">
        <v>2017</v>
      </c>
      <c r="D23" s="73"/>
      <c r="E23" s="123">
        <v>3498.8</v>
      </c>
      <c r="F23" s="74"/>
    </row>
    <row r="24" spans="1:6">
      <c r="A24" s="100">
        <f t="shared" si="0"/>
        <v>17</v>
      </c>
      <c r="B24" s="100"/>
      <c r="C24" s="111">
        <v>2018</v>
      </c>
      <c r="D24" s="73"/>
      <c r="E24" s="123">
        <v>3727.7</v>
      </c>
      <c r="F24" s="74"/>
    </row>
    <row r="25" spans="1:6">
      <c r="A25" s="100">
        <f t="shared" si="0"/>
        <v>18</v>
      </c>
      <c r="B25" s="100"/>
      <c r="C25" s="111">
        <v>2019</v>
      </c>
      <c r="D25" s="73"/>
      <c r="E25" s="123">
        <v>3886.8999999999996</v>
      </c>
      <c r="F25" s="74"/>
    </row>
    <row r="26" spans="1:6">
      <c r="A26" s="100">
        <f t="shared" si="0"/>
        <v>19</v>
      </c>
      <c r="B26" s="100"/>
      <c r="C26" s="111">
        <v>2020</v>
      </c>
      <c r="D26" s="73"/>
      <c r="E26" s="123">
        <v>3459.1</v>
      </c>
      <c r="F26" s="74"/>
    </row>
    <row r="27" spans="1:6">
      <c r="A27" s="124">
        <f t="shared" si="0"/>
        <v>20</v>
      </c>
      <c r="B27" s="124"/>
      <c r="C27" s="132">
        <v>2021</v>
      </c>
      <c r="D27" s="125"/>
      <c r="E27" s="123">
        <v>3300.8000000000006</v>
      </c>
      <c r="F27" s="74"/>
    </row>
    <row r="28" spans="1:6">
      <c r="A28" s="124"/>
      <c r="B28" s="124"/>
      <c r="C28" s="107"/>
      <c r="D28" s="107"/>
      <c r="E28" s="126"/>
      <c r="F28" s="74"/>
    </row>
    <row r="29" spans="1:6">
      <c r="A29" s="100">
        <v>21</v>
      </c>
      <c r="B29" s="100"/>
      <c r="C29" s="127" t="s">
        <v>176</v>
      </c>
      <c r="D29" s="127"/>
      <c r="E29" s="123">
        <f>AVERAGE(E18:E27)</f>
        <v>3597.88</v>
      </c>
      <c r="F29" s="128"/>
    </row>
    <row r="30" spans="1:6">
      <c r="A30" s="100">
        <f t="shared" si="0"/>
        <v>22</v>
      </c>
      <c r="B30" s="100"/>
      <c r="C30" s="127" t="s">
        <v>279</v>
      </c>
      <c r="D30" s="127"/>
      <c r="E30" s="123">
        <v>3523</v>
      </c>
      <c r="F30" s="128"/>
    </row>
    <row r="31" spans="1:6">
      <c r="A31" s="100">
        <f t="shared" si="0"/>
        <v>23</v>
      </c>
      <c r="B31" s="100"/>
      <c r="C31" s="127" t="s">
        <v>280</v>
      </c>
      <c r="D31" s="127"/>
      <c r="E31" s="123">
        <f>(E29+E30)/2</f>
        <v>3560.44</v>
      </c>
      <c r="F31" s="74"/>
    </row>
    <row r="32" spans="1:6">
      <c r="A32" s="100"/>
      <c r="B32" s="100"/>
      <c r="C32" s="127"/>
      <c r="D32" s="127"/>
      <c r="E32" s="123"/>
      <c r="F32" s="74"/>
    </row>
    <row r="33" spans="1:6">
      <c r="A33" s="129" t="s">
        <v>84</v>
      </c>
      <c r="B33" s="107"/>
      <c r="C33" s="107"/>
      <c r="D33" s="107"/>
      <c r="E33" s="130"/>
      <c r="F33" s="74"/>
    </row>
    <row r="34" spans="1:6" ht="29.25" customHeight="1">
      <c r="A34" s="131" t="s">
        <v>85</v>
      </c>
      <c r="B34" s="300" t="s">
        <v>179</v>
      </c>
      <c r="C34" s="300"/>
      <c r="D34" s="300"/>
      <c r="E34" s="300"/>
      <c r="F34" s="74"/>
    </row>
    <row r="35" spans="1:6" ht="54.75" customHeight="1">
      <c r="A35" s="131" t="s">
        <v>141</v>
      </c>
      <c r="B35" s="297" t="s">
        <v>180</v>
      </c>
      <c r="C35" s="297"/>
      <c r="D35" s="297"/>
      <c r="E35" s="297"/>
      <c r="F35" s="74"/>
    </row>
    <row r="36" spans="1:6" ht="15" customHeight="1">
      <c r="A36" s="131" t="s">
        <v>198</v>
      </c>
      <c r="B36" s="298" t="s">
        <v>181</v>
      </c>
      <c r="C36" s="298"/>
      <c r="D36" s="298"/>
      <c r="E36" s="298"/>
      <c r="F36" s="74"/>
    </row>
    <row r="37" spans="1:6">
      <c r="A37" s="74"/>
      <c r="B37" s="74"/>
      <c r="C37" s="74"/>
      <c r="D37" s="74"/>
      <c r="E37" s="74"/>
      <c r="F37" s="74"/>
    </row>
  </sheetData>
  <mergeCells count="5">
    <mergeCell ref="B35:E35"/>
    <mergeCell ref="B36:E36"/>
    <mergeCell ref="C1:E1"/>
    <mergeCell ref="C2:E2"/>
    <mergeCell ref="B34:E34"/>
  </mergeCells>
  <pageMargins left="0.7" right="0.7" top="0.75" bottom="0.75" header="0.3" footer="0.3"/>
  <pageSetup orientation="portrait" r:id="rId1"/>
  <customProperties>
    <customPr name="EpmWorksheetKeyString_GU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6AD54-D3C2-42B8-9E9F-0E2073CE767D}">
  <dimension ref="A1:K24"/>
  <sheetViews>
    <sheetView workbookViewId="0">
      <selection activeCell="L11" sqref="L11"/>
    </sheetView>
  </sheetViews>
  <sheetFormatPr defaultColWidth="9.1796875" defaultRowHeight="14.5"/>
  <cols>
    <col min="1" max="1" width="4.7265625" style="75" customWidth="1"/>
    <col min="2" max="2" width="1.7265625" style="75" customWidth="1"/>
    <col min="3" max="3" width="26.81640625" style="75" customWidth="1"/>
    <col min="4" max="4" width="1.7265625" style="75" customWidth="1"/>
    <col min="5" max="5" width="13.26953125" style="75" customWidth="1"/>
    <col min="6" max="6" width="1.7265625" style="75" customWidth="1"/>
    <col min="7" max="7" width="13.1796875" style="75" customWidth="1"/>
    <col min="8" max="8" width="1.7265625" style="75" customWidth="1"/>
    <col min="9" max="9" width="12.81640625" style="75" customWidth="1"/>
    <col min="10" max="10" width="1.7265625" style="75" customWidth="1"/>
    <col min="11" max="11" width="15.54296875" style="75" customWidth="1"/>
    <col min="12" max="16384" width="9.1796875" style="75"/>
  </cols>
  <sheetData>
    <row r="1" spans="1:11">
      <c r="A1" s="74"/>
      <c r="B1" s="74"/>
      <c r="C1" s="294" t="s">
        <v>60</v>
      </c>
      <c r="D1" s="294"/>
      <c r="E1" s="301"/>
      <c r="F1" s="301"/>
      <c r="G1" s="301"/>
      <c r="H1" s="301"/>
      <c r="I1" s="301"/>
      <c r="J1" s="301"/>
      <c r="K1" s="301"/>
    </row>
    <row r="2" spans="1:11">
      <c r="A2" s="74"/>
      <c r="B2" s="74"/>
      <c r="C2" s="294" t="s">
        <v>63</v>
      </c>
      <c r="D2" s="294"/>
      <c r="E2" s="301"/>
      <c r="F2" s="301"/>
      <c r="G2" s="301"/>
      <c r="H2" s="301"/>
      <c r="I2" s="301"/>
      <c r="J2" s="301"/>
      <c r="K2" s="301"/>
    </row>
    <row r="3" spans="1:11">
      <c r="A3" s="74"/>
      <c r="B3" s="74"/>
      <c r="C3" s="74"/>
      <c r="D3" s="74"/>
      <c r="E3" s="74"/>
      <c r="F3" s="74"/>
      <c r="G3" s="74"/>
      <c r="H3" s="74"/>
      <c r="I3" s="74"/>
      <c r="J3" s="74"/>
      <c r="K3" s="74"/>
    </row>
    <row r="4" spans="1:11" ht="26">
      <c r="A4" s="76" t="s">
        <v>147</v>
      </c>
      <c r="B4" s="83"/>
      <c r="C4" s="78" t="s">
        <v>2</v>
      </c>
      <c r="D4" s="73"/>
      <c r="E4" s="78" t="s">
        <v>281</v>
      </c>
      <c r="F4" s="73"/>
      <c r="G4" s="78" t="s">
        <v>282</v>
      </c>
      <c r="H4" s="73"/>
      <c r="I4" s="78" t="s">
        <v>283</v>
      </c>
      <c r="J4" s="73"/>
      <c r="K4" s="78" t="s">
        <v>284</v>
      </c>
    </row>
    <row r="5" spans="1:11">
      <c r="A5" s="99"/>
      <c r="B5" s="99"/>
      <c r="C5" s="73"/>
      <c r="D5" s="73"/>
      <c r="E5" s="73" t="s">
        <v>14</v>
      </c>
      <c r="F5" s="73"/>
      <c r="G5" s="73" t="s">
        <v>15</v>
      </c>
      <c r="H5" s="73"/>
      <c r="I5" s="73" t="s">
        <v>16</v>
      </c>
      <c r="J5" s="73"/>
      <c r="K5" s="73" t="s">
        <v>17</v>
      </c>
    </row>
    <row r="6" spans="1:11">
      <c r="A6" s="99"/>
      <c r="B6" s="99"/>
      <c r="C6" s="133"/>
      <c r="D6" s="133"/>
      <c r="E6" s="73"/>
      <c r="F6" s="73"/>
      <c r="G6" s="73"/>
      <c r="H6" s="73"/>
      <c r="I6" s="73"/>
      <c r="J6" s="73"/>
      <c r="K6" s="73"/>
    </row>
    <row r="7" spans="1:11">
      <c r="A7" s="100">
        <v>1</v>
      </c>
      <c r="B7" s="99"/>
      <c r="C7" s="73">
        <v>2012</v>
      </c>
      <c r="D7" s="73"/>
      <c r="E7" s="79">
        <v>4047.7999999999997</v>
      </c>
      <c r="F7" s="79"/>
      <c r="G7" s="79">
        <v>3013.2000000000003</v>
      </c>
      <c r="H7" s="79"/>
      <c r="I7" s="79">
        <v>3369.800000000002</v>
      </c>
      <c r="J7" s="79"/>
      <c r="K7" s="79">
        <v>4181.3239999999996</v>
      </c>
    </row>
    <row r="8" spans="1:11">
      <c r="A8" s="100">
        <v>2</v>
      </c>
      <c r="B8" s="99"/>
      <c r="C8" s="73">
        <v>2013</v>
      </c>
      <c r="D8" s="73"/>
      <c r="E8" s="79">
        <v>4483.8</v>
      </c>
      <c r="F8" s="79"/>
      <c r="G8" s="79">
        <v>3536.900000000001</v>
      </c>
      <c r="H8" s="79"/>
      <c r="I8" s="79">
        <v>3959.7000000000016</v>
      </c>
      <c r="J8" s="79"/>
      <c r="K8" s="79">
        <v>4900.7049999999999</v>
      </c>
    </row>
    <row r="9" spans="1:11">
      <c r="A9" s="100">
        <v>3</v>
      </c>
      <c r="B9" s="134"/>
      <c r="C9" s="73">
        <v>2014</v>
      </c>
      <c r="D9" s="73"/>
      <c r="E9" s="79">
        <v>4552.2000000000007</v>
      </c>
      <c r="F9" s="79"/>
      <c r="G9" s="79">
        <v>3813.5</v>
      </c>
      <c r="H9" s="79"/>
      <c r="I9" s="79">
        <v>4306.2000000000007</v>
      </c>
      <c r="J9" s="79"/>
      <c r="K9" s="79">
        <v>5152.085</v>
      </c>
    </row>
    <row r="10" spans="1:11">
      <c r="A10" s="100">
        <v>4</v>
      </c>
      <c r="B10" s="134"/>
      <c r="C10" s="73">
        <v>2015</v>
      </c>
      <c r="D10" s="73"/>
      <c r="E10" s="79">
        <v>4396.7</v>
      </c>
      <c r="F10" s="79"/>
      <c r="G10" s="79">
        <v>3547.9</v>
      </c>
      <c r="H10" s="79"/>
      <c r="I10" s="79">
        <v>3913.4999999999995</v>
      </c>
      <c r="J10" s="79"/>
      <c r="K10" s="79">
        <v>4727.9420000000018</v>
      </c>
    </row>
    <row r="11" spans="1:11">
      <c r="A11" s="100">
        <v>5</v>
      </c>
      <c r="B11" s="134"/>
      <c r="C11" s="73">
        <v>2016</v>
      </c>
      <c r="D11" s="73"/>
      <c r="E11" s="79">
        <v>4231.2000000000007</v>
      </c>
      <c r="F11" s="79"/>
      <c r="G11" s="79">
        <v>3233.3</v>
      </c>
      <c r="H11" s="79"/>
      <c r="I11" s="79">
        <v>3578.6000000000017</v>
      </c>
      <c r="J11" s="79"/>
      <c r="K11" s="79">
        <v>4426.7800000000025</v>
      </c>
    </row>
    <row r="12" spans="1:11">
      <c r="A12" s="100">
        <v>6</v>
      </c>
      <c r="B12" s="134"/>
      <c r="C12" s="73">
        <v>2017</v>
      </c>
      <c r="D12" s="73"/>
      <c r="E12" s="79">
        <v>4317.8999999999996</v>
      </c>
      <c r="F12" s="79"/>
      <c r="G12" s="79">
        <v>3282.3</v>
      </c>
      <c r="H12" s="79"/>
      <c r="I12" s="79">
        <v>3635.5999999999985</v>
      </c>
      <c r="J12" s="79"/>
      <c r="K12" s="79">
        <v>4622.0969999999998</v>
      </c>
    </row>
    <row r="13" spans="1:11">
      <c r="A13" s="100">
        <v>7</v>
      </c>
      <c r="B13" s="134"/>
      <c r="C13" s="73">
        <v>2018</v>
      </c>
      <c r="D13" s="73"/>
      <c r="E13" s="79">
        <v>4459.2000000000007</v>
      </c>
      <c r="F13" s="79"/>
      <c r="G13" s="79">
        <v>3536.8000000000006</v>
      </c>
      <c r="H13" s="79"/>
      <c r="I13" s="79">
        <v>3931.5</v>
      </c>
      <c r="J13" s="79"/>
      <c r="K13" s="79">
        <v>4843.1119999999983</v>
      </c>
    </row>
    <row r="14" spans="1:11">
      <c r="A14" s="100">
        <v>8</v>
      </c>
      <c r="B14" s="134"/>
      <c r="C14" s="73">
        <v>2019</v>
      </c>
      <c r="D14" s="73"/>
      <c r="E14" s="79">
        <v>4681.7000000000007</v>
      </c>
      <c r="F14" s="79"/>
      <c r="G14" s="79">
        <v>3669.7999999999997</v>
      </c>
      <c r="H14" s="79"/>
      <c r="I14" s="79">
        <v>4002.1999999999953</v>
      </c>
      <c r="J14" s="79"/>
      <c r="K14" s="79">
        <v>5027.2860000000001</v>
      </c>
    </row>
    <row r="15" spans="1:11">
      <c r="A15" s="100">
        <v>9</v>
      </c>
      <c r="B15" s="134"/>
      <c r="C15" s="73">
        <v>2020</v>
      </c>
      <c r="D15" s="73"/>
      <c r="E15" s="79">
        <v>4199.7</v>
      </c>
      <c r="F15" s="79"/>
      <c r="G15" s="79">
        <v>3224.2999999999993</v>
      </c>
      <c r="H15" s="79"/>
      <c r="I15" s="79">
        <v>3627.8</v>
      </c>
      <c r="J15" s="79"/>
      <c r="K15" s="79">
        <v>4546.1499999999996</v>
      </c>
    </row>
    <row r="16" spans="1:11">
      <c r="A16" s="124">
        <v>10</v>
      </c>
      <c r="B16" s="135"/>
      <c r="C16" s="125">
        <v>2021</v>
      </c>
      <c r="D16" s="125"/>
      <c r="E16" s="136">
        <v>4008.7000000000003</v>
      </c>
      <c r="F16" s="136"/>
      <c r="G16" s="136">
        <v>3125.8</v>
      </c>
      <c r="H16" s="136"/>
      <c r="I16" s="136">
        <v>3486.4000000000015</v>
      </c>
      <c r="J16" s="136"/>
      <c r="K16" s="136">
        <v>4299.6869999999999</v>
      </c>
    </row>
    <row r="17" spans="1:11">
      <c r="A17" s="100"/>
      <c r="B17" s="134"/>
      <c r="C17" s="73"/>
      <c r="D17" s="73"/>
      <c r="E17" s="92"/>
      <c r="F17" s="92"/>
      <c r="G17" s="92"/>
      <c r="H17" s="92"/>
      <c r="I17" s="92"/>
      <c r="J17" s="92"/>
      <c r="K17" s="92"/>
    </row>
    <row r="18" spans="1:11">
      <c r="A18" s="100">
        <v>11</v>
      </c>
      <c r="B18" s="134"/>
      <c r="C18" s="73" t="s">
        <v>64</v>
      </c>
      <c r="D18" s="133"/>
      <c r="E18" s="79">
        <f>AVERAGE(E7:E16)</f>
        <v>4337.8899999999994</v>
      </c>
      <c r="F18" s="79"/>
      <c r="G18" s="79">
        <f>AVERAGE(G7:G16)</f>
        <v>3398.38</v>
      </c>
      <c r="H18" s="79"/>
      <c r="I18" s="79">
        <f>AVERAGE(I7:I16)</f>
        <v>3781.13</v>
      </c>
      <c r="J18" s="79"/>
      <c r="K18" s="79">
        <f>AVERAGE(K7:K16)</f>
        <v>4672.7168000000001</v>
      </c>
    </row>
    <row r="19" spans="1:11">
      <c r="A19" s="100"/>
      <c r="B19" s="134"/>
      <c r="C19" s="73"/>
      <c r="D19" s="133"/>
      <c r="E19" s="79"/>
      <c r="F19" s="79"/>
      <c r="G19" s="79"/>
      <c r="H19" s="79"/>
      <c r="I19" s="79"/>
      <c r="J19" s="79"/>
      <c r="K19" s="79"/>
    </row>
    <row r="20" spans="1:11">
      <c r="A20" s="137" t="s">
        <v>84</v>
      </c>
      <c r="B20" s="134"/>
      <c r="C20" s="133"/>
      <c r="D20" s="133"/>
      <c r="E20" s="92"/>
      <c r="F20" s="92"/>
      <c r="G20" s="92"/>
      <c r="H20" s="92"/>
      <c r="I20" s="92"/>
      <c r="J20" s="92"/>
      <c r="K20" s="92"/>
    </row>
    <row r="21" spans="1:11">
      <c r="A21" s="131" t="s">
        <v>85</v>
      </c>
      <c r="B21" s="138" t="s">
        <v>182</v>
      </c>
      <c r="C21" s="127"/>
      <c r="D21" s="127"/>
      <c r="E21" s="127"/>
      <c r="F21" s="127"/>
      <c r="G21" s="127"/>
      <c r="H21" s="138"/>
      <c r="I21" s="138"/>
      <c r="J21" s="127"/>
      <c r="K21" s="127"/>
    </row>
    <row r="22" spans="1:11">
      <c r="A22" s="131" t="s">
        <v>141</v>
      </c>
      <c r="B22" s="138" t="s">
        <v>183</v>
      </c>
      <c r="C22" s="127"/>
      <c r="D22" s="127"/>
      <c r="E22" s="127"/>
      <c r="F22" s="127"/>
      <c r="G22" s="127"/>
      <c r="H22" s="138"/>
      <c r="I22" s="138"/>
      <c r="J22" s="127"/>
      <c r="K22" s="127"/>
    </row>
    <row r="23" spans="1:11">
      <c r="A23" s="131" t="s">
        <v>198</v>
      </c>
      <c r="B23" s="139" t="s">
        <v>184</v>
      </c>
      <c r="C23" s="127"/>
      <c r="D23" s="127"/>
      <c r="E23" s="127"/>
      <c r="F23" s="127"/>
      <c r="G23" s="127"/>
      <c r="H23" s="138"/>
      <c r="I23" s="138"/>
      <c r="J23" s="127"/>
      <c r="K23" s="127"/>
    </row>
    <row r="24" spans="1:11" ht="39" customHeight="1">
      <c r="A24" s="140" t="s">
        <v>285</v>
      </c>
      <c r="B24" s="302" t="s">
        <v>185</v>
      </c>
      <c r="C24" s="302"/>
      <c r="D24" s="302"/>
      <c r="E24" s="302"/>
      <c r="F24" s="302"/>
      <c r="G24" s="302"/>
      <c r="H24" s="302"/>
      <c r="I24" s="302"/>
      <c r="J24" s="302"/>
      <c r="K24" s="302"/>
    </row>
  </sheetData>
  <mergeCells count="3">
    <mergeCell ref="C1:K1"/>
    <mergeCell ref="C2:K2"/>
    <mergeCell ref="B24:K24"/>
  </mergeCells>
  <pageMargins left="0.7" right="0.7" top="0.75" bottom="0.75" header="0.3" footer="0.3"/>
  <pageSetup orientation="portrait" r:id="rId1"/>
  <customProperties>
    <customPr name="EpmWorksheetKeyString_GU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5A8AC-C7F3-497D-A9F9-6F118C7CDCB5}">
  <dimension ref="A1:K30"/>
  <sheetViews>
    <sheetView topLeftCell="A19" workbookViewId="0">
      <selection activeCell="B31" sqref="B31"/>
    </sheetView>
  </sheetViews>
  <sheetFormatPr defaultColWidth="9.1796875" defaultRowHeight="13"/>
  <cols>
    <col min="1" max="1" width="4.7265625" style="153" customWidth="1"/>
    <col min="2" max="2" width="1.7265625" style="153" customWidth="1"/>
    <col min="3" max="3" width="41.453125" style="153" bestFit="1" customWidth="1"/>
    <col min="4" max="4" width="1.7265625" style="153" customWidth="1"/>
    <col min="5" max="16384" width="9.1796875" style="153"/>
  </cols>
  <sheetData>
    <row r="1" spans="1:11" ht="15" customHeight="1">
      <c r="A1" s="303" t="s">
        <v>0</v>
      </c>
      <c r="B1" s="304"/>
      <c r="C1" s="304"/>
      <c r="D1" s="304"/>
      <c r="E1" s="304"/>
      <c r="F1" s="304"/>
      <c r="G1" s="304"/>
      <c r="H1" s="304"/>
      <c r="I1" s="304"/>
      <c r="J1" s="304"/>
      <c r="K1" s="304"/>
    </row>
    <row r="2" spans="1:11" ht="15" customHeight="1">
      <c r="A2" s="303" t="s">
        <v>286</v>
      </c>
      <c r="B2" s="304"/>
      <c r="C2" s="304"/>
      <c r="D2" s="304"/>
      <c r="E2" s="304"/>
      <c r="F2" s="304"/>
      <c r="G2" s="304"/>
      <c r="H2" s="304"/>
      <c r="I2" s="304"/>
      <c r="J2" s="304"/>
      <c r="K2" s="304"/>
    </row>
    <row r="3" spans="1:11">
      <c r="A3" s="99"/>
      <c r="B3" s="99"/>
      <c r="C3" s="99"/>
      <c r="D3" s="99"/>
      <c r="E3" s="99"/>
      <c r="F3" s="99"/>
      <c r="G3" s="99"/>
      <c r="H3" s="99"/>
      <c r="I3" s="99"/>
      <c r="J3" s="99"/>
      <c r="K3" s="99"/>
    </row>
    <row r="4" spans="1:11">
      <c r="A4" s="141"/>
      <c r="B4" s="141"/>
      <c r="C4" s="141"/>
      <c r="D4" s="141"/>
      <c r="E4" s="251">
        <v>2018</v>
      </c>
      <c r="F4" s="251">
        <v>2019</v>
      </c>
      <c r="G4" s="251">
        <v>2020</v>
      </c>
      <c r="H4" s="251">
        <v>2021</v>
      </c>
      <c r="I4" s="251">
        <v>2022</v>
      </c>
      <c r="J4" s="251">
        <v>2023</v>
      </c>
      <c r="K4" s="251">
        <v>2024</v>
      </c>
    </row>
    <row r="5" spans="1:11" ht="25.5">
      <c r="A5" s="76" t="s">
        <v>147</v>
      </c>
      <c r="B5" s="142"/>
      <c r="C5" s="143" t="s">
        <v>61</v>
      </c>
      <c r="D5" s="142"/>
      <c r="E5" s="76" t="s">
        <v>65</v>
      </c>
      <c r="F5" s="76" t="s">
        <v>65</v>
      </c>
      <c r="G5" s="76" t="s">
        <v>65</v>
      </c>
      <c r="H5" s="76" t="s">
        <v>65</v>
      </c>
      <c r="I5" s="76" t="s">
        <v>66</v>
      </c>
      <c r="J5" s="76" t="s">
        <v>67</v>
      </c>
      <c r="K5" s="76" t="s">
        <v>68</v>
      </c>
    </row>
    <row r="6" spans="1:11">
      <c r="A6" s="99"/>
      <c r="B6" s="99"/>
      <c r="C6" s="99"/>
      <c r="D6" s="99"/>
      <c r="E6" s="100" t="s">
        <v>14</v>
      </c>
      <c r="F6" s="100" t="s">
        <v>15</v>
      </c>
      <c r="G6" s="100" t="s">
        <v>16</v>
      </c>
      <c r="H6" s="100" t="s">
        <v>17</v>
      </c>
      <c r="I6" s="100" t="s">
        <v>18</v>
      </c>
      <c r="J6" s="100" t="s">
        <v>19</v>
      </c>
      <c r="K6" s="100" t="s">
        <v>20</v>
      </c>
    </row>
    <row r="7" spans="1:11">
      <c r="A7" s="99"/>
      <c r="B7" s="99"/>
      <c r="C7" s="99"/>
      <c r="D7" s="99"/>
      <c r="E7" s="100"/>
      <c r="F7" s="100"/>
      <c r="G7" s="100"/>
      <c r="H7" s="100"/>
      <c r="I7" s="100"/>
      <c r="J7" s="100"/>
      <c r="K7" s="100"/>
    </row>
    <row r="8" spans="1:11">
      <c r="A8" s="99"/>
      <c r="B8" s="99"/>
      <c r="C8" s="141" t="s">
        <v>69</v>
      </c>
      <c r="D8" s="99"/>
      <c r="E8" s="100"/>
      <c r="F8" s="100"/>
      <c r="G8" s="100"/>
      <c r="H8" s="100"/>
      <c r="I8" s="100"/>
      <c r="J8" s="100"/>
      <c r="K8" s="100"/>
    </row>
    <row r="9" spans="1:11">
      <c r="A9" s="100">
        <v>1</v>
      </c>
      <c r="B9" s="99"/>
      <c r="C9" s="74" t="s">
        <v>70</v>
      </c>
      <c r="D9" s="144"/>
      <c r="E9" s="262">
        <v>3.1792207689439203E-2</v>
      </c>
      <c r="F9" s="262">
        <v>1.88824402365231E-2</v>
      </c>
      <c r="G9" s="262">
        <v>-4.8014294202577398E-2</v>
      </c>
      <c r="H9" s="262">
        <v>4.5668098304124903E-2</v>
      </c>
      <c r="I9" s="262">
        <v>3.7999999999999999E-2</v>
      </c>
      <c r="J9" s="262">
        <v>3.1E-2</v>
      </c>
      <c r="K9" s="262">
        <v>1.7999999999999999E-2</v>
      </c>
    </row>
    <row r="10" spans="1:11">
      <c r="A10" s="100">
        <v>2</v>
      </c>
      <c r="B10" s="99"/>
      <c r="C10" s="146" t="s">
        <v>71</v>
      </c>
      <c r="D10" s="144"/>
      <c r="E10" s="262">
        <v>2.2682256724810199E-2</v>
      </c>
      <c r="F10" s="262">
        <v>1.9492690241159599E-2</v>
      </c>
      <c r="G10" s="262">
        <v>7.1699963230786902E-3</v>
      </c>
      <c r="H10" s="262">
        <v>3.3951931852753303E-2</v>
      </c>
      <c r="I10" s="262">
        <v>3.85E-2</v>
      </c>
      <c r="J10" s="262">
        <v>2.35E-2</v>
      </c>
      <c r="K10" s="262">
        <v>2.1999999999999999E-2</v>
      </c>
    </row>
    <row r="11" spans="1:11">
      <c r="A11" s="100">
        <v>3</v>
      </c>
      <c r="B11" s="99"/>
      <c r="C11" s="146" t="s">
        <v>273</v>
      </c>
      <c r="D11" s="73"/>
      <c r="E11" s="262">
        <v>1.6E-2</v>
      </c>
      <c r="F11" s="262">
        <v>1.7999999999999999E-2</v>
      </c>
      <c r="G11" s="262">
        <v>1.7000000000000001E-2</v>
      </c>
      <c r="H11" s="262">
        <v>3.9E-2</v>
      </c>
      <c r="I11" s="262">
        <v>3.85E-2</v>
      </c>
      <c r="J11" s="262">
        <v>2.35E-2</v>
      </c>
      <c r="K11" s="262">
        <v>2.1999999999999999E-2</v>
      </c>
    </row>
    <row r="12" spans="1:11">
      <c r="A12" s="100">
        <v>4</v>
      </c>
      <c r="B12" s="99"/>
      <c r="C12" s="74" t="s">
        <v>272</v>
      </c>
      <c r="D12" s="144"/>
      <c r="E12" s="262">
        <v>2.1792579347339899E-2</v>
      </c>
      <c r="F12" s="262">
        <v>2.56480367494261E-2</v>
      </c>
      <c r="G12" s="262">
        <v>3.5777126099706798E-2</v>
      </c>
      <c r="H12" s="262">
        <v>2.84155255842682E-2</v>
      </c>
      <c r="I12" s="262">
        <v>3.1E-2</v>
      </c>
      <c r="J12" s="262">
        <v>3.2000000000000001E-2</v>
      </c>
      <c r="K12" s="262" t="s">
        <v>72</v>
      </c>
    </row>
    <row r="13" spans="1:11">
      <c r="A13" s="100"/>
      <c r="B13" s="99"/>
      <c r="C13" s="99"/>
      <c r="D13" s="99"/>
      <c r="E13" s="260"/>
      <c r="F13" s="260"/>
      <c r="G13" s="260"/>
      <c r="H13" s="260"/>
      <c r="I13" s="260"/>
      <c r="J13" s="260"/>
      <c r="K13" s="260"/>
    </row>
    <row r="14" spans="1:11">
      <c r="A14" s="99"/>
      <c r="B14" s="99"/>
      <c r="C14" s="99"/>
      <c r="D14" s="99"/>
      <c r="E14" s="260"/>
      <c r="F14" s="260"/>
      <c r="G14" s="260"/>
      <c r="H14" s="260"/>
      <c r="I14" s="260"/>
      <c r="J14" s="260"/>
      <c r="K14" s="260"/>
    </row>
    <row r="15" spans="1:11">
      <c r="A15" s="100"/>
      <c r="B15" s="99"/>
      <c r="C15" s="141" t="s">
        <v>73</v>
      </c>
      <c r="D15" s="99"/>
      <c r="E15" s="260"/>
      <c r="F15" s="260"/>
      <c r="G15" s="260"/>
      <c r="H15" s="260"/>
      <c r="I15" s="260"/>
      <c r="J15" s="260"/>
      <c r="K15" s="260"/>
    </row>
    <row r="16" spans="1:11">
      <c r="A16" s="100">
        <v>5</v>
      </c>
      <c r="B16" s="99"/>
      <c r="C16" s="74" t="s">
        <v>70</v>
      </c>
      <c r="D16" s="99"/>
      <c r="E16" s="262">
        <v>3.4060934239957603E-2</v>
      </c>
      <c r="F16" s="262">
        <v>2.0187486386386001E-2</v>
      </c>
      <c r="G16" s="262">
        <v>-4.9745815356780201E-2</v>
      </c>
      <c r="H16" s="262">
        <v>4.2655104940109198E-2</v>
      </c>
      <c r="I16" s="262">
        <v>4.1423697814612699E-2</v>
      </c>
      <c r="J16" s="262">
        <v>2.9108162785175001E-2</v>
      </c>
      <c r="K16" s="262">
        <v>1.8166323295106999E-2</v>
      </c>
    </row>
    <row r="17" spans="1:11">
      <c r="A17" s="100">
        <v>6</v>
      </c>
      <c r="B17" s="99"/>
      <c r="C17" s="146" t="s">
        <v>71</v>
      </c>
      <c r="D17" s="99"/>
      <c r="E17" s="262">
        <v>2.3508594539939601E-2</v>
      </c>
      <c r="F17" s="262">
        <v>1.87083230427267E-2</v>
      </c>
      <c r="G17" s="262">
        <v>6.3640220619432001E-3</v>
      </c>
      <c r="H17" s="262">
        <v>3.4750662490966103E-2</v>
      </c>
      <c r="I17" s="262">
        <v>4.2000000000000003E-2</v>
      </c>
      <c r="J17" s="262">
        <v>2.4999999999999901E-2</v>
      </c>
      <c r="K17" s="262">
        <v>1.9934742435054401E-2</v>
      </c>
    </row>
    <row r="18" spans="1:11">
      <c r="A18" s="100">
        <v>7</v>
      </c>
      <c r="B18" s="99"/>
      <c r="C18" s="148" t="s">
        <v>315</v>
      </c>
      <c r="D18" s="99"/>
      <c r="E18" s="261">
        <v>78.742000000000004</v>
      </c>
      <c r="F18" s="261">
        <v>68.984999999999999</v>
      </c>
      <c r="G18" s="261">
        <v>81.305000000000007</v>
      </c>
      <c r="H18" s="261">
        <v>100.60725000000001</v>
      </c>
      <c r="I18" s="261">
        <v>87.09133374999999</v>
      </c>
      <c r="J18" s="261">
        <v>80.940146249999998</v>
      </c>
      <c r="K18" s="261">
        <v>80.686587505363548</v>
      </c>
    </row>
    <row r="19" spans="1:11">
      <c r="A19" s="100">
        <v>8</v>
      </c>
      <c r="B19" s="99"/>
      <c r="C19" s="148" t="s">
        <v>74</v>
      </c>
      <c r="D19" s="99"/>
      <c r="E19" s="262">
        <v>5.7250000000000002E-2</v>
      </c>
      <c r="F19" s="262">
        <v>5.6250000000000001E-2</v>
      </c>
      <c r="G19" s="262">
        <v>9.2916666666666703E-2</v>
      </c>
      <c r="H19" s="262">
        <v>8.2666666666666694E-2</v>
      </c>
      <c r="I19" s="262">
        <v>6.0493670528125001E-2</v>
      </c>
      <c r="J19" s="262">
        <v>5.6139053382142798E-2</v>
      </c>
      <c r="K19" s="262">
        <v>5.5E-2</v>
      </c>
    </row>
    <row r="20" spans="1:11">
      <c r="A20" s="100">
        <v>9</v>
      </c>
      <c r="B20" s="99"/>
      <c r="C20" s="74" t="s">
        <v>75</v>
      </c>
      <c r="D20" s="99"/>
      <c r="E20" s="262">
        <v>1.8359521181603201E-2</v>
      </c>
      <c r="F20" s="262">
        <v>2.6785205514498801E-2</v>
      </c>
      <c r="G20" s="262">
        <v>-4.3175815563317503E-2</v>
      </c>
      <c r="H20" s="262">
        <v>4.1684323162402899E-2</v>
      </c>
      <c r="I20" s="262">
        <v>3.7285714285714401E-2</v>
      </c>
      <c r="J20" s="262">
        <v>1.7333333333333398E-2</v>
      </c>
      <c r="K20" s="262">
        <v>1.4999999999999901E-2</v>
      </c>
    </row>
    <row r="21" spans="1:11">
      <c r="A21" s="149">
        <v>10</v>
      </c>
      <c r="B21" s="99"/>
      <c r="C21" s="74" t="s">
        <v>274</v>
      </c>
      <c r="D21" s="99"/>
      <c r="E21" s="262">
        <v>2.31180631433665E-2</v>
      </c>
      <c r="F21" s="262">
        <v>2.8385138553201E-2</v>
      </c>
      <c r="G21" s="262">
        <v>3.3613904678618398E-2</v>
      </c>
      <c r="H21" s="262">
        <v>2.7867378774258E-2</v>
      </c>
      <c r="I21" s="262">
        <v>3.1E-2</v>
      </c>
      <c r="J21" s="262">
        <v>3.2000000000000001E-2</v>
      </c>
      <c r="K21" s="262" t="s">
        <v>72</v>
      </c>
    </row>
    <row r="22" spans="1:11">
      <c r="A22" s="149">
        <v>11</v>
      </c>
      <c r="B22" s="151"/>
      <c r="C22" s="152" t="s">
        <v>76</v>
      </c>
      <c r="D22" s="151"/>
      <c r="E22" s="262">
        <v>-6.7530099614904304E-2</v>
      </c>
      <c r="F22" s="262">
        <v>-5.8604056651490502E-2</v>
      </c>
      <c r="G22" s="262">
        <v>8.9157752552759095E-2</v>
      </c>
      <c r="H22" s="262">
        <v>0.104306298539259</v>
      </c>
      <c r="I22" s="262">
        <v>7.7447814742213503E-2</v>
      </c>
      <c r="J22" s="262">
        <v>2.0142248569068998E-2</v>
      </c>
      <c r="K22" s="262">
        <v>1.3265105065596101E-2</v>
      </c>
    </row>
    <row r="23" spans="1:11">
      <c r="A23" s="149">
        <v>12</v>
      </c>
      <c r="B23" s="99"/>
      <c r="C23" s="74" t="s">
        <v>77</v>
      </c>
      <c r="D23" s="99"/>
      <c r="E23" s="262">
        <v>-9.0554224827053401E-2</v>
      </c>
      <c r="F23" s="262">
        <v>-7.6955299598176902E-2</v>
      </c>
      <c r="G23" s="262">
        <v>0.103771676893173</v>
      </c>
      <c r="H23" s="262">
        <v>0.143666143478205</v>
      </c>
      <c r="I23" s="262">
        <v>7.7853503067296895E-2</v>
      </c>
      <c r="J23" s="262">
        <v>2.1351554935606299E-2</v>
      </c>
      <c r="K23" s="262">
        <v>1.1646002587961401E-2</v>
      </c>
    </row>
    <row r="24" spans="1:11">
      <c r="A24" s="149">
        <v>13</v>
      </c>
      <c r="B24" s="99"/>
      <c r="C24" s="74" t="s">
        <v>78</v>
      </c>
      <c r="D24" s="99"/>
      <c r="E24" s="261"/>
      <c r="F24" s="261">
        <v>20</v>
      </c>
      <c r="G24" s="261">
        <v>30</v>
      </c>
      <c r="H24" s="261">
        <v>40</v>
      </c>
      <c r="I24" s="261">
        <v>50</v>
      </c>
      <c r="J24" s="261">
        <v>65</v>
      </c>
      <c r="K24" s="261">
        <v>80</v>
      </c>
    </row>
    <row r="25" spans="1:11">
      <c r="A25" s="149">
        <v>14</v>
      </c>
      <c r="B25" s="99"/>
      <c r="C25" s="74" t="s">
        <v>79</v>
      </c>
      <c r="D25" s="99"/>
      <c r="E25" s="262">
        <v>1.0320366335157399E-2</v>
      </c>
      <c r="F25" s="262">
        <v>-0.13840650037903601</v>
      </c>
      <c r="G25" s="262">
        <v>-0.16599604891160599</v>
      </c>
      <c r="H25" s="262">
        <v>0.65620056909802504</v>
      </c>
      <c r="I25" s="262">
        <v>0.120512820512821</v>
      </c>
      <c r="J25" s="262">
        <v>-0.14645308924485101</v>
      </c>
      <c r="K25" s="262">
        <v>-0.16621983914209101</v>
      </c>
    </row>
    <row r="26" spans="1:11">
      <c r="A26" s="141"/>
    </row>
    <row r="27" spans="1:11">
      <c r="A27" s="137" t="s">
        <v>84</v>
      </c>
      <c r="B27" s="134"/>
      <c r="C27" s="133"/>
      <c r="D27" s="133"/>
      <c r="E27" s="92"/>
      <c r="F27" s="92"/>
      <c r="G27" s="92"/>
      <c r="H27" s="92"/>
      <c r="I27" s="92"/>
      <c r="J27" s="92"/>
      <c r="K27" s="92"/>
    </row>
    <row r="28" spans="1:11" ht="78.75" customHeight="1">
      <c r="A28" s="154" t="s">
        <v>85</v>
      </c>
      <c r="B28" s="297" t="s">
        <v>316</v>
      </c>
      <c r="C28" s="297"/>
      <c r="D28" s="297"/>
      <c r="E28" s="297"/>
      <c r="F28" s="297"/>
      <c r="G28" s="297"/>
      <c r="H28" s="297"/>
      <c r="I28" s="297"/>
      <c r="J28" s="297"/>
      <c r="K28" s="297"/>
    </row>
    <row r="29" spans="1:11">
      <c r="A29" s="154" t="s">
        <v>141</v>
      </c>
      <c r="B29" s="156" t="s">
        <v>314</v>
      </c>
      <c r="C29" s="156"/>
      <c r="D29" s="156"/>
      <c r="E29" s="156"/>
      <c r="F29" s="156"/>
      <c r="G29" s="156"/>
      <c r="H29" s="156"/>
      <c r="I29" s="156"/>
      <c r="J29" s="156"/>
    </row>
    <row r="30" spans="1:11">
      <c r="A30" s="154" t="s">
        <v>198</v>
      </c>
      <c r="B30" s="155" t="s">
        <v>320</v>
      </c>
    </row>
  </sheetData>
  <mergeCells count="3">
    <mergeCell ref="A1:K1"/>
    <mergeCell ref="A2:K2"/>
    <mergeCell ref="B28:K28"/>
  </mergeCells>
  <pageMargins left="0.7" right="0.7" top="0.75" bottom="0.75" header="0.3" footer="0.3"/>
  <pageSetup orientation="portrait" r:id="rId1"/>
  <customProperties>
    <customPr name="EpmWorksheetKeyString_GU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C6190-F125-4179-AC4F-324C152E502C}">
  <dimension ref="A1:K35"/>
  <sheetViews>
    <sheetView topLeftCell="A19" workbookViewId="0">
      <selection activeCell="G8" sqref="G8"/>
    </sheetView>
  </sheetViews>
  <sheetFormatPr defaultColWidth="9.1796875" defaultRowHeight="12.5"/>
  <cols>
    <col min="1" max="1" width="4.7265625" style="99" customWidth="1"/>
    <col min="2" max="2" width="1.7265625" style="99" customWidth="1"/>
    <col min="3" max="3" width="28.453125" style="99" bestFit="1" customWidth="1"/>
    <col min="4" max="4" width="1.7265625" style="99" customWidth="1"/>
    <col min="5" max="8" width="6.54296875" style="99" bestFit="1" customWidth="1"/>
    <col min="9" max="9" width="8.453125" style="99" bestFit="1" customWidth="1"/>
    <col min="10" max="11" width="6.54296875" style="99" bestFit="1" customWidth="1"/>
    <col min="12" max="16384" width="9.1796875" style="99"/>
  </cols>
  <sheetData>
    <row r="1" spans="1:11">
      <c r="A1" s="157" t="s">
        <v>26</v>
      </c>
      <c r="B1" s="157"/>
      <c r="C1" s="157"/>
      <c r="D1" s="157"/>
      <c r="E1" s="157"/>
      <c r="F1" s="157"/>
      <c r="G1" s="157"/>
      <c r="H1" s="157"/>
      <c r="I1" s="157"/>
      <c r="J1" s="157"/>
      <c r="K1" s="157"/>
    </row>
    <row r="2" spans="1:11">
      <c r="A2" s="157" t="s">
        <v>80</v>
      </c>
      <c r="B2" s="157"/>
      <c r="C2" s="157"/>
      <c r="D2" s="157"/>
      <c r="E2" s="157"/>
      <c r="F2" s="157"/>
      <c r="G2" s="157"/>
      <c r="H2" s="157"/>
      <c r="I2" s="157"/>
      <c r="J2" s="157"/>
      <c r="K2" s="157"/>
    </row>
    <row r="4" spans="1:11">
      <c r="A4" s="141"/>
      <c r="B4" s="141"/>
      <c r="C4" s="141"/>
      <c r="D4" s="141"/>
      <c r="E4" s="251">
        <v>2018</v>
      </c>
      <c r="F4" s="251">
        <v>2019</v>
      </c>
      <c r="G4" s="251">
        <v>2020</v>
      </c>
      <c r="H4" s="251">
        <v>2021</v>
      </c>
      <c r="I4" s="251">
        <v>2022</v>
      </c>
      <c r="J4" s="251">
        <v>2023</v>
      </c>
      <c r="K4" s="251">
        <v>2024</v>
      </c>
    </row>
    <row r="5" spans="1:11" ht="25">
      <c r="A5" s="76" t="s">
        <v>147</v>
      </c>
      <c r="B5" s="142"/>
      <c r="C5" s="143" t="s">
        <v>162</v>
      </c>
      <c r="D5" s="142"/>
      <c r="E5" s="76" t="s">
        <v>65</v>
      </c>
      <c r="F5" s="76" t="s">
        <v>65</v>
      </c>
      <c r="G5" s="76" t="s">
        <v>65</v>
      </c>
      <c r="H5" s="76" t="s">
        <v>65</v>
      </c>
      <c r="I5" s="76" t="s">
        <v>66</v>
      </c>
      <c r="J5" s="76" t="s">
        <v>67</v>
      </c>
      <c r="K5" s="76" t="s">
        <v>68</v>
      </c>
    </row>
    <row r="6" spans="1:11">
      <c r="E6" s="100" t="s">
        <v>14</v>
      </c>
      <c r="F6" s="100" t="s">
        <v>15</v>
      </c>
      <c r="G6" s="100" t="s">
        <v>16</v>
      </c>
      <c r="H6" s="100" t="s">
        <v>17</v>
      </c>
      <c r="I6" s="100" t="s">
        <v>18</v>
      </c>
      <c r="J6" s="100" t="s">
        <v>19</v>
      </c>
      <c r="K6" s="100" t="s">
        <v>20</v>
      </c>
    </row>
    <row r="7" spans="1:11" ht="15" customHeight="1">
      <c r="C7" s="141" t="s">
        <v>53</v>
      </c>
      <c r="E7" s="100"/>
      <c r="F7" s="100"/>
      <c r="G7" s="100"/>
      <c r="H7" s="100"/>
      <c r="I7" s="100"/>
      <c r="J7" s="100"/>
      <c r="K7" s="100"/>
    </row>
    <row r="8" spans="1:11" s="158" customFormat="1" ht="15" customHeight="1">
      <c r="A8" s="100">
        <v>1</v>
      </c>
      <c r="C8" s="250" t="s">
        <v>75</v>
      </c>
      <c r="D8" s="144"/>
      <c r="E8" s="262">
        <v>2.2008317259362802E-2</v>
      </c>
      <c r="F8" s="262">
        <v>3.1208422051973699E-2</v>
      </c>
      <c r="G8" s="262">
        <v>-4.1636974447724601E-2</v>
      </c>
      <c r="H8" s="262">
        <v>4.1427660930529103E-2</v>
      </c>
      <c r="I8" s="262">
        <v>5.9707767198150699E-2</v>
      </c>
      <c r="J8" s="262">
        <v>2.41395112638432E-2</v>
      </c>
      <c r="K8" s="262">
        <v>2.0713496223135501E-2</v>
      </c>
    </row>
    <row r="9" spans="1:11" ht="15" customHeight="1">
      <c r="A9" s="100">
        <v>2</v>
      </c>
      <c r="C9" s="146" t="s">
        <v>275</v>
      </c>
      <c r="D9" s="144"/>
      <c r="E9" s="159">
        <v>0.47673897491711875</v>
      </c>
      <c r="F9" s="159">
        <v>0.47199111250453296</v>
      </c>
      <c r="G9" s="159">
        <v>0.46769935324921241</v>
      </c>
      <c r="H9" s="159">
        <v>0.46381278476983762</v>
      </c>
      <c r="I9" s="159">
        <v>0.45909914963301157</v>
      </c>
      <c r="J9" s="159">
        <v>0.4548423571550646</v>
      </c>
      <c r="K9" s="160">
        <v>0.45083472111573836</v>
      </c>
    </row>
    <row r="10" spans="1:11" ht="15" customHeight="1">
      <c r="A10" s="100">
        <v>3</v>
      </c>
      <c r="C10" s="146" t="s">
        <v>276</v>
      </c>
      <c r="D10" s="73"/>
      <c r="E10" s="263">
        <v>3006.5999999999995</v>
      </c>
      <c r="F10" s="263">
        <v>3115.6</v>
      </c>
      <c r="G10" s="263">
        <v>2701.9250000000002</v>
      </c>
      <c r="H10" s="263">
        <v>2602.4999999999995</v>
      </c>
      <c r="I10" s="263">
        <v>2773.8000000000011</v>
      </c>
      <c r="J10" s="263">
        <v>2711.8000000000011</v>
      </c>
      <c r="K10" s="264">
        <v>2764</v>
      </c>
    </row>
    <row r="11" spans="1:11" ht="15" customHeight="1">
      <c r="A11" s="100"/>
      <c r="C11" s="74"/>
      <c r="D11" s="144"/>
      <c r="E11" s="144"/>
      <c r="F11" s="144"/>
      <c r="G11" s="144"/>
      <c r="H11" s="144"/>
      <c r="I11" s="144"/>
      <c r="J11" s="145"/>
      <c r="K11" s="145"/>
    </row>
    <row r="12" spans="1:11" ht="15" customHeight="1">
      <c r="A12" s="100"/>
      <c r="C12" s="141" t="s">
        <v>54</v>
      </c>
      <c r="E12" s="54"/>
      <c r="F12" s="54"/>
      <c r="G12" s="54"/>
      <c r="H12" s="54"/>
      <c r="I12" s="54"/>
      <c r="J12" s="54"/>
      <c r="K12" s="54"/>
    </row>
    <row r="13" spans="1:11" s="158" customFormat="1" ht="15" customHeight="1">
      <c r="A13" s="100">
        <v>4</v>
      </c>
      <c r="C13" s="250" t="s">
        <v>75</v>
      </c>
      <c r="E13" s="262">
        <v>2.0231697848954733E-2</v>
      </c>
      <c r="F13" s="262">
        <v>4.479393595750425E-2</v>
      </c>
      <c r="G13" s="262">
        <v>-3.9660097115109982E-2</v>
      </c>
      <c r="H13" s="262">
        <v>4.9179840280772602E-2</v>
      </c>
      <c r="I13" s="262">
        <v>1.214523370436571E-2</v>
      </c>
      <c r="J13" s="262">
        <v>1.5020991720096522E-2</v>
      </c>
      <c r="K13" s="262">
        <v>1.3486888085285198E-2</v>
      </c>
    </row>
    <row r="14" spans="1:11" ht="15" customHeight="1">
      <c r="A14" s="100">
        <v>5</v>
      </c>
      <c r="C14" s="146" t="s">
        <v>275</v>
      </c>
      <c r="E14" s="159">
        <v>0.33617273210877113</v>
      </c>
      <c r="F14" s="159">
        <v>0.32968552943403351</v>
      </c>
      <c r="G14" s="159">
        <v>0.32289100657643693</v>
      </c>
      <c r="H14" s="159">
        <v>0.31579318674372403</v>
      </c>
      <c r="I14" s="159">
        <v>0.31043060652469157</v>
      </c>
      <c r="J14" s="159">
        <v>0.30496816293383366</v>
      </c>
      <c r="K14" s="159">
        <v>0.29955030113763109</v>
      </c>
    </row>
    <row r="15" spans="1:11" ht="15" customHeight="1">
      <c r="A15" s="100">
        <v>6</v>
      </c>
      <c r="C15" s="146" t="s">
        <v>276</v>
      </c>
      <c r="E15" s="263">
        <v>3696.7</v>
      </c>
      <c r="F15" s="263">
        <v>3858.5</v>
      </c>
      <c r="G15" s="263">
        <v>3393.3458333333328</v>
      </c>
      <c r="H15" s="263">
        <v>3252.5499999999997</v>
      </c>
      <c r="I15" s="263">
        <v>3382.8000000000011</v>
      </c>
      <c r="J15" s="263">
        <v>3347.2000000000012</v>
      </c>
      <c r="K15" s="264">
        <v>3479</v>
      </c>
    </row>
    <row r="16" spans="1:11" ht="15" customHeight="1">
      <c r="A16" s="100"/>
      <c r="C16" s="74"/>
      <c r="E16" s="147"/>
      <c r="F16" s="147"/>
      <c r="G16" s="147"/>
      <c r="H16" s="147"/>
      <c r="I16" s="147"/>
      <c r="J16" s="147"/>
      <c r="K16" s="147"/>
    </row>
    <row r="17" spans="1:11" ht="15" customHeight="1">
      <c r="A17" s="100"/>
      <c r="C17" s="141" t="s">
        <v>55</v>
      </c>
      <c r="E17" s="147"/>
      <c r="F17" s="147"/>
      <c r="G17" s="147"/>
      <c r="H17" s="147"/>
      <c r="I17" s="147"/>
      <c r="J17" s="147"/>
      <c r="K17" s="147"/>
    </row>
    <row r="18" spans="1:11" s="158" customFormat="1" ht="15" customHeight="1">
      <c r="A18" s="149">
        <v>7</v>
      </c>
      <c r="B18" s="161"/>
      <c r="C18" s="250" t="s">
        <v>75</v>
      </c>
      <c r="D18" s="161"/>
      <c r="E18" s="262">
        <v>2.2260912821788548E-2</v>
      </c>
      <c r="F18" s="262">
        <v>-8.8402270884021528E-3</v>
      </c>
      <c r="G18" s="262">
        <v>-5.6051059651419877E-2</v>
      </c>
      <c r="H18" s="262">
        <v>2.656900138696261E-2</v>
      </c>
      <c r="I18" s="262">
        <v>4.7239121303564335E-2</v>
      </c>
      <c r="J18" s="262">
        <v>8.0554009296320839E-3</v>
      </c>
      <c r="K18" s="262">
        <v>7.0224202848510053E-3</v>
      </c>
    </row>
    <row r="19" spans="1:11" ht="15" customHeight="1">
      <c r="A19" s="149">
        <v>8</v>
      </c>
      <c r="C19" s="146" t="s">
        <v>275</v>
      </c>
      <c r="E19" s="162">
        <v>0.70558979383456899</v>
      </c>
      <c r="F19" s="162">
        <v>0.69816947661172479</v>
      </c>
      <c r="G19" s="162">
        <v>0.68725249649544584</v>
      </c>
      <c r="H19" s="162">
        <v>0.67882190223801087</v>
      </c>
      <c r="I19" s="162">
        <v>0.67066952844114802</v>
      </c>
      <c r="J19" s="162">
        <v>0.66252257061190778</v>
      </c>
      <c r="K19" s="162">
        <v>0.65467018179389358</v>
      </c>
    </row>
    <row r="20" spans="1:11" ht="15" customHeight="1">
      <c r="A20" s="100">
        <v>9</v>
      </c>
      <c r="C20" s="146" t="s">
        <v>276</v>
      </c>
      <c r="E20" s="263">
        <v>2813.1</v>
      </c>
      <c r="F20" s="263">
        <v>2906.1</v>
      </c>
      <c r="G20" s="263">
        <v>2480.5208333333335</v>
      </c>
      <c r="H20" s="263">
        <v>2437.2833333333328</v>
      </c>
      <c r="I20" s="263">
        <v>2691.0000000000009</v>
      </c>
      <c r="J20" s="263">
        <v>2670.0000000000009</v>
      </c>
      <c r="K20" s="264">
        <v>2605</v>
      </c>
    </row>
    <row r="21" spans="1:11" ht="15" customHeight="1">
      <c r="E21" s="150"/>
      <c r="F21" s="150"/>
      <c r="G21" s="150"/>
      <c r="H21" s="150"/>
      <c r="I21" s="150"/>
      <c r="J21" s="150"/>
      <c r="K21" s="150"/>
    </row>
    <row r="22" spans="1:11" ht="15" customHeight="1">
      <c r="A22" s="100"/>
      <c r="C22" s="141" t="s">
        <v>56</v>
      </c>
      <c r="E22" s="147"/>
      <c r="F22" s="147"/>
      <c r="G22" s="147"/>
      <c r="H22" s="147"/>
      <c r="I22" s="147"/>
      <c r="J22" s="147"/>
      <c r="K22" s="147"/>
    </row>
    <row r="23" spans="1:11" s="158" customFormat="1" ht="15" customHeight="1">
      <c r="A23" s="149">
        <v>10</v>
      </c>
      <c r="B23" s="161"/>
      <c r="C23" s="250" t="s">
        <v>75</v>
      </c>
      <c r="D23" s="161"/>
      <c r="E23" s="262">
        <v>9.2675557067081193E-3</v>
      </c>
      <c r="F23" s="262">
        <v>3.0618989605743829E-2</v>
      </c>
      <c r="G23" s="262">
        <v>-4.8522079212278468E-2</v>
      </c>
      <c r="H23" s="262">
        <v>6.122624302820423E-2</v>
      </c>
      <c r="I23" s="262">
        <v>1.9716897062805216E-2</v>
      </c>
      <c r="J23" s="262">
        <v>1.6870388245947776E-2</v>
      </c>
      <c r="K23" s="262">
        <v>1.4579530363319382E-2</v>
      </c>
    </row>
    <row r="24" spans="1:11" ht="15" customHeight="1">
      <c r="A24" s="149">
        <v>11</v>
      </c>
      <c r="C24" s="146" t="s">
        <v>275</v>
      </c>
      <c r="E24" s="162">
        <v>0.52525141294887789</v>
      </c>
      <c r="F24" s="162">
        <v>0.51857540203750507</v>
      </c>
      <c r="G24" s="162">
        <v>0.51223333360589385</v>
      </c>
      <c r="H24" s="162">
        <v>0.50663025962316532</v>
      </c>
      <c r="I24" s="162">
        <v>0.50145075520842475</v>
      </c>
      <c r="J24" s="162">
        <v>0.49638308856473101</v>
      </c>
      <c r="K24" s="162">
        <v>0.4915027130718001</v>
      </c>
    </row>
    <row r="25" spans="1:11" ht="15" customHeight="1">
      <c r="A25" s="100">
        <v>12</v>
      </c>
      <c r="C25" s="146" t="s">
        <v>276</v>
      </c>
      <c r="E25" s="263">
        <v>3112.3887000000004</v>
      </c>
      <c r="F25" s="263">
        <v>3147.5620999999992</v>
      </c>
      <c r="G25" s="263">
        <v>2788.4902000000002</v>
      </c>
      <c r="H25" s="263">
        <v>2706.5849000000003</v>
      </c>
      <c r="I25" s="263">
        <v>2915.6756316277347</v>
      </c>
      <c r="J25" s="263">
        <v>2866.7465005561758</v>
      </c>
      <c r="K25" s="264">
        <v>2941</v>
      </c>
    </row>
    <row r="26" spans="1:11" ht="15" customHeight="1">
      <c r="A26" s="157"/>
      <c r="B26" s="157"/>
      <c r="C26" s="157"/>
      <c r="D26" s="157"/>
      <c r="E26" s="150"/>
      <c r="F26" s="150"/>
      <c r="G26" s="150"/>
      <c r="H26" s="150"/>
      <c r="I26" s="150"/>
      <c r="J26" s="150"/>
      <c r="K26" s="150"/>
    </row>
    <row r="27" spans="1:11" ht="15" customHeight="1">
      <c r="A27" s="100"/>
      <c r="C27" s="141" t="s">
        <v>57</v>
      </c>
      <c r="E27" s="147"/>
      <c r="F27" s="147"/>
      <c r="G27" s="147"/>
      <c r="H27" s="147"/>
      <c r="I27" s="147"/>
      <c r="J27" s="147"/>
      <c r="K27" s="147"/>
    </row>
    <row r="28" spans="1:11" s="158" customFormat="1" ht="15" customHeight="1">
      <c r="A28" s="149">
        <v>13</v>
      </c>
      <c r="B28" s="161"/>
      <c r="C28" s="250" t="s">
        <v>75</v>
      </c>
      <c r="D28" s="161"/>
      <c r="E28" s="262">
        <v>1.042837517172468E-2</v>
      </c>
      <c r="F28" s="262">
        <v>5.6207898152153879E-2</v>
      </c>
      <c r="G28" s="262">
        <v>-5.2543810889090325E-2</v>
      </c>
      <c r="H28" s="262">
        <v>1.3185116566311272E-2</v>
      </c>
      <c r="I28" s="262">
        <v>2.2079719589739089E-2</v>
      </c>
      <c r="J28" s="262">
        <v>1.610492437561728E-3</v>
      </c>
      <c r="K28" s="262">
        <v>9.9660224460462743E-4</v>
      </c>
    </row>
    <row r="29" spans="1:11" ht="15" customHeight="1">
      <c r="A29" s="149">
        <v>14</v>
      </c>
      <c r="C29" s="146" t="s">
        <v>275</v>
      </c>
      <c r="E29" s="162">
        <v>0.50888816141587034</v>
      </c>
      <c r="F29" s="162">
        <v>0.50233486665818627</v>
      </c>
      <c r="G29" s="162">
        <v>0.49647782809834157</v>
      </c>
      <c r="H29" s="162">
        <v>0.49201556118405471</v>
      </c>
      <c r="I29" s="162">
        <v>0.48792153318582865</v>
      </c>
      <c r="J29" s="162">
        <v>0.48423171467046466</v>
      </c>
      <c r="K29" s="162">
        <v>0.48076727185166879</v>
      </c>
    </row>
    <row r="30" spans="1:11" ht="15" customHeight="1">
      <c r="A30" s="100">
        <v>15</v>
      </c>
      <c r="C30" s="146" t="s">
        <v>276</v>
      </c>
      <c r="E30" s="263">
        <v>4237.2702247569014</v>
      </c>
      <c r="F30" s="263">
        <v>4347.0623393215901</v>
      </c>
      <c r="G30" s="263">
        <v>3897.3357862433249</v>
      </c>
      <c r="H30" s="263">
        <v>3671.183848104356</v>
      </c>
      <c r="I30" s="263">
        <v>3998.1309560177615</v>
      </c>
      <c r="J30" s="263">
        <v>3929.5765946579882</v>
      </c>
      <c r="K30" s="264">
        <v>3746</v>
      </c>
    </row>
    <row r="31" spans="1:11" ht="15" customHeight="1">
      <c r="A31" s="157"/>
      <c r="B31" s="157"/>
      <c r="C31" s="157"/>
      <c r="D31" s="157"/>
      <c r="E31" s="150"/>
      <c r="F31" s="150"/>
      <c r="G31" s="150"/>
      <c r="H31" s="150"/>
      <c r="I31" s="150"/>
      <c r="J31" s="150"/>
      <c r="K31" s="150"/>
    </row>
    <row r="32" spans="1:11" ht="15" customHeight="1">
      <c r="A32" s="137" t="s">
        <v>84</v>
      </c>
      <c r="B32" s="134"/>
      <c r="C32" s="133"/>
      <c r="D32" s="133"/>
      <c r="E32" s="92"/>
      <c r="F32" s="92"/>
      <c r="G32" s="92"/>
      <c r="H32" s="92"/>
      <c r="I32" s="92"/>
      <c r="J32" s="92"/>
      <c r="K32" s="92"/>
    </row>
    <row r="33" spans="1:11">
      <c r="A33" s="154" t="s">
        <v>85</v>
      </c>
      <c r="B33" s="279" t="s">
        <v>321</v>
      </c>
      <c r="C33" s="279"/>
      <c r="D33" s="279"/>
      <c r="E33" s="279"/>
      <c r="F33" s="279"/>
      <c r="G33" s="279"/>
      <c r="H33" s="279"/>
      <c r="I33" s="279"/>
      <c r="J33" s="279"/>
    </row>
    <row r="34" spans="1:11">
      <c r="A34" s="154" t="s">
        <v>141</v>
      </c>
      <c r="B34" s="163" t="s">
        <v>322</v>
      </c>
      <c r="D34" s="163"/>
      <c r="E34" s="163"/>
      <c r="F34" s="163"/>
      <c r="G34" s="163"/>
      <c r="H34" s="163"/>
      <c r="I34" s="163"/>
      <c r="J34" s="163"/>
      <c r="K34" s="163"/>
    </row>
    <row r="35" spans="1:11">
      <c r="A35" s="163" t="s">
        <v>186</v>
      </c>
      <c r="B35" s="163"/>
      <c r="C35" s="163"/>
      <c r="D35" s="163"/>
      <c r="E35" s="163"/>
      <c r="F35" s="163"/>
      <c r="G35" s="163"/>
      <c r="H35" s="163"/>
      <c r="I35" s="163"/>
      <c r="J35" s="163"/>
      <c r="K35" s="163"/>
    </row>
  </sheetData>
  <pageMargins left="0.7" right="0.7" top="0.75" bottom="0.75" header="0.3" footer="0.3"/>
  <pageSetup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DDE19-9663-4CB1-80B0-45743CF1391A}">
  <dimension ref="A1:N24"/>
  <sheetViews>
    <sheetView workbookViewId="0">
      <selection activeCell="Q17" sqref="Q17"/>
    </sheetView>
  </sheetViews>
  <sheetFormatPr defaultRowHeight="14.5"/>
  <cols>
    <col min="1" max="1" width="4.7265625" customWidth="1"/>
    <col min="2" max="2" width="1.7265625" customWidth="1"/>
    <col min="3" max="3" width="36.1796875" bestFit="1" customWidth="1"/>
    <col min="4" max="4" width="1.7265625" customWidth="1"/>
    <col min="5" max="5" width="9.26953125" customWidth="1"/>
    <col min="6" max="6" width="1.7265625" customWidth="1"/>
    <col min="7" max="12" width="9.7265625" bestFit="1" customWidth="1"/>
    <col min="14" max="14" width="10.54296875" bestFit="1" customWidth="1"/>
  </cols>
  <sheetData>
    <row r="1" spans="1:14">
      <c r="A1" s="293" t="s">
        <v>26</v>
      </c>
      <c r="B1" s="293"/>
      <c r="C1" s="293"/>
      <c r="D1" s="293"/>
      <c r="E1" s="293"/>
      <c r="F1" s="293"/>
      <c r="G1" s="293"/>
      <c r="H1" s="293"/>
      <c r="I1" s="293"/>
      <c r="J1" s="293"/>
      <c r="K1" s="293"/>
      <c r="L1" s="293"/>
      <c r="M1" s="31"/>
    </row>
    <row r="2" spans="1:14">
      <c r="A2" s="3" t="s">
        <v>157</v>
      </c>
      <c r="B2" s="3"/>
      <c r="C2" s="3"/>
      <c r="D2" s="3"/>
      <c r="E2" s="3"/>
      <c r="F2" s="3"/>
      <c r="G2" s="3"/>
      <c r="H2" s="3"/>
      <c r="I2" s="3"/>
      <c r="J2" s="3"/>
      <c r="K2" s="3"/>
      <c r="L2" s="3"/>
      <c r="M2" s="32"/>
    </row>
    <row r="3" spans="1:14">
      <c r="A3" s="2"/>
      <c r="B3" s="2"/>
      <c r="C3" s="2"/>
      <c r="D3" s="2"/>
      <c r="E3" s="9"/>
      <c r="F3" s="2"/>
      <c r="G3" s="2"/>
      <c r="H3" s="2"/>
      <c r="I3" s="2"/>
      <c r="J3" s="2"/>
      <c r="K3" s="2"/>
      <c r="L3" s="2"/>
      <c r="M3" s="30"/>
    </row>
    <row r="4" spans="1:14">
      <c r="A4" s="5"/>
      <c r="B4" s="5"/>
      <c r="C4" s="5"/>
      <c r="D4" s="5"/>
      <c r="E4" s="18"/>
      <c r="F4" s="5"/>
      <c r="G4" s="18">
        <v>2019</v>
      </c>
      <c r="H4" s="18">
        <v>2020</v>
      </c>
      <c r="I4" s="18">
        <v>2021</v>
      </c>
      <c r="J4" s="18">
        <v>2022</v>
      </c>
      <c r="K4" s="18">
        <v>2023</v>
      </c>
      <c r="L4" s="18">
        <v>2024</v>
      </c>
      <c r="M4" s="34"/>
    </row>
    <row r="5" spans="1:14" ht="26">
      <c r="A5" s="6" t="s">
        <v>147</v>
      </c>
      <c r="B5" s="7"/>
      <c r="C5" s="8" t="s">
        <v>114</v>
      </c>
      <c r="D5" s="7"/>
      <c r="E5" s="6" t="s">
        <v>128</v>
      </c>
      <c r="F5" s="7"/>
      <c r="G5" s="6" t="s">
        <v>65</v>
      </c>
      <c r="H5" s="6" t="s">
        <v>65</v>
      </c>
      <c r="I5" s="6" t="s">
        <v>65</v>
      </c>
      <c r="J5" s="6" t="s">
        <v>66</v>
      </c>
      <c r="K5" s="6" t="s">
        <v>67</v>
      </c>
      <c r="L5" s="6" t="s">
        <v>68</v>
      </c>
      <c r="M5" s="34"/>
    </row>
    <row r="6" spans="1:14">
      <c r="A6" s="2"/>
      <c r="B6" s="2"/>
      <c r="C6" s="2"/>
      <c r="D6" s="2"/>
      <c r="E6" s="9"/>
      <c r="F6" s="2"/>
      <c r="G6" s="9" t="s">
        <v>14</v>
      </c>
      <c r="H6" s="9" t="s">
        <v>15</v>
      </c>
      <c r="I6" s="9" t="s">
        <v>16</v>
      </c>
      <c r="J6" s="9" t="s">
        <v>17</v>
      </c>
      <c r="K6" s="9" t="s">
        <v>18</v>
      </c>
      <c r="L6" s="9" t="s">
        <v>19</v>
      </c>
      <c r="M6" s="34"/>
    </row>
    <row r="7" spans="1:14">
      <c r="A7" s="9"/>
      <c r="B7" s="2"/>
      <c r="C7" s="2"/>
      <c r="D7" s="2"/>
      <c r="E7" s="9"/>
      <c r="F7" s="2"/>
      <c r="G7" s="10"/>
      <c r="H7" s="10"/>
      <c r="I7" s="10"/>
      <c r="J7" s="10"/>
      <c r="K7" s="10"/>
      <c r="L7" s="10"/>
      <c r="M7" s="34"/>
    </row>
    <row r="8" spans="1:14">
      <c r="A8" s="9">
        <v>1</v>
      </c>
      <c r="B8" s="2"/>
      <c r="C8" s="2" t="s">
        <v>158</v>
      </c>
      <c r="D8" s="2"/>
      <c r="E8" s="9" t="s">
        <v>120</v>
      </c>
      <c r="F8" s="2"/>
      <c r="G8" s="15">
        <v>4631.5</v>
      </c>
      <c r="H8" s="15">
        <v>4118.8</v>
      </c>
      <c r="I8" s="15">
        <v>4480.57</v>
      </c>
      <c r="J8" s="15">
        <v>4947.2261136265333</v>
      </c>
      <c r="K8" s="15">
        <v>5664.54444703227</v>
      </c>
      <c r="L8" s="15">
        <v>5851.6143559885477</v>
      </c>
      <c r="M8" s="34"/>
    </row>
    <row r="9" spans="1:14">
      <c r="A9" s="9">
        <v>2</v>
      </c>
      <c r="B9" s="2"/>
      <c r="C9" s="2" t="s">
        <v>151</v>
      </c>
      <c r="D9" s="2"/>
      <c r="E9" s="9" t="s">
        <v>120</v>
      </c>
      <c r="F9" s="2"/>
      <c r="G9" s="15">
        <v>142.244</v>
      </c>
      <c r="H9" s="15">
        <v>142.33000000000001</v>
      </c>
      <c r="I9" s="15">
        <v>142.59719171309609</v>
      </c>
      <c r="J9" s="15">
        <v>142.14009452363749</v>
      </c>
      <c r="K9" s="15">
        <v>139.12334121911923</v>
      </c>
      <c r="L9" s="41">
        <v>162.38063018528999</v>
      </c>
      <c r="M9" s="30"/>
      <c r="N9" s="40"/>
    </row>
    <row r="10" spans="1:14">
      <c r="A10" s="9">
        <v>3</v>
      </c>
      <c r="B10" s="2"/>
      <c r="C10" s="2" t="s">
        <v>152</v>
      </c>
      <c r="D10" s="2"/>
      <c r="E10" s="9" t="s">
        <v>120</v>
      </c>
      <c r="F10" s="2"/>
      <c r="G10" s="15">
        <v>5.9960000000000004</v>
      </c>
      <c r="H10" s="15">
        <v>5.6295999999999999</v>
      </c>
      <c r="I10" s="15">
        <v>6.1304364092782482</v>
      </c>
      <c r="J10" s="15">
        <v>5.9560851649264492</v>
      </c>
      <c r="K10" s="15">
        <v>5.9859878948681509</v>
      </c>
      <c r="L10" s="15">
        <v>0</v>
      </c>
      <c r="M10" s="34"/>
    </row>
    <row r="11" spans="1:14">
      <c r="A11" s="9">
        <v>4</v>
      </c>
      <c r="B11" s="2"/>
      <c r="C11" s="2" t="s">
        <v>153</v>
      </c>
      <c r="D11" s="2"/>
      <c r="E11" s="9" t="s">
        <v>120</v>
      </c>
      <c r="F11" s="2"/>
      <c r="G11" s="15">
        <v>47.83387247000001</v>
      </c>
      <c r="H11" s="15">
        <v>52.193670219200008</v>
      </c>
      <c r="I11" s="15">
        <v>49.9547933769</v>
      </c>
      <c r="J11" s="15">
        <v>59.960367654548506</v>
      </c>
      <c r="K11" s="15">
        <v>63.235055146277404</v>
      </c>
      <c r="L11" s="15">
        <v>64.279665700703774</v>
      </c>
      <c r="M11" s="30"/>
    </row>
    <row r="12" spans="1:14" ht="15" thickBot="1">
      <c r="A12" s="9">
        <v>5</v>
      </c>
      <c r="B12" s="2"/>
      <c r="C12" s="2" t="s">
        <v>104</v>
      </c>
      <c r="D12" s="2"/>
      <c r="E12" s="9"/>
      <c r="F12" s="2"/>
      <c r="G12" s="20">
        <f>SUM(G8:G11)</f>
        <v>4827.5738724699995</v>
      </c>
      <c r="H12" s="20">
        <f>SUM(H8:H11)-0.1</f>
        <v>4318.8532702191997</v>
      </c>
      <c r="I12" s="20">
        <f t="shared" ref="I12:L12" si="0">SUM(I8:I11)</f>
        <v>4679.2524214992745</v>
      </c>
      <c r="J12" s="20">
        <f t="shared" si="0"/>
        <v>5155.2826609696458</v>
      </c>
      <c r="K12" s="20">
        <f t="shared" si="0"/>
        <v>5872.8888312925355</v>
      </c>
      <c r="L12" s="20">
        <f t="shared" si="0"/>
        <v>6078.2746518745416</v>
      </c>
      <c r="M12" s="35"/>
    </row>
    <row r="13" spans="1:14" ht="15" thickTop="1">
      <c r="A13" s="9"/>
      <c r="B13" s="2"/>
      <c r="C13" s="2"/>
      <c r="D13" s="2"/>
      <c r="E13" s="9"/>
      <c r="F13" s="2"/>
      <c r="G13" s="15"/>
      <c r="H13" s="15"/>
      <c r="I13" s="15"/>
      <c r="J13" s="15"/>
      <c r="K13" s="15"/>
      <c r="L13" s="15"/>
      <c r="M13" s="30"/>
    </row>
    <row r="14" spans="1:14" ht="16" thickBot="1">
      <c r="A14" s="9">
        <v>6</v>
      </c>
      <c r="B14" s="2"/>
      <c r="C14" s="2" t="s">
        <v>160</v>
      </c>
      <c r="D14" s="2"/>
      <c r="E14" s="9" t="s">
        <v>120</v>
      </c>
      <c r="F14" s="2"/>
      <c r="G14" s="20">
        <v>27175.541509049999</v>
      </c>
      <c r="H14" s="20">
        <v>25478.151999999998</v>
      </c>
      <c r="I14" s="20">
        <v>25792.802949539357</v>
      </c>
      <c r="J14" s="20">
        <v>27117.618846056001</v>
      </c>
      <c r="K14" s="20">
        <v>27647.459702598098</v>
      </c>
      <c r="L14" s="20">
        <v>27922.872971390003</v>
      </c>
      <c r="M14" s="34"/>
    </row>
    <row r="15" spans="1:14" ht="15" thickTop="1">
      <c r="A15" s="9"/>
      <c r="B15" s="2"/>
      <c r="C15" s="2"/>
      <c r="D15" s="2"/>
      <c r="E15" s="9"/>
      <c r="F15" s="2"/>
      <c r="G15" s="15"/>
      <c r="H15" s="15"/>
      <c r="I15" s="15"/>
      <c r="J15" s="15"/>
      <c r="K15" s="15"/>
      <c r="L15" s="15"/>
      <c r="M15" s="34"/>
    </row>
    <row r="16" spans="1:14" ht="15" thickBot="1">
      <c r="A16" s="9">
        <v>7</v>
      </c>
      <c r="B16" s="2"/>
      <c r="C16" s="2" t="s">
        <v>159</v>
      </c>
      <c r="D16" s="2"/>
      <c r="E16" s="9" t="s">
        <v>120</v>
      </c>
      <c r="F16" s="2"/>
      <c r="G16" s="12">
        <v>3716073</v>
      </c>
      <c r="H16" s="12">
        <v>3757241.0833333335</v>
      </c>
      <c r="I16" s="12">
        <v>3796456</v>
      </c>
      <c r="J16" s="12">
        <v>3836199.5</v>
      </c>
      <c r="K16" s="12">
        <v>3875537.333333334</v>
      </c>
      <c r="L16" s="12">
        <v>3914712</v>
      </c>
      <c r="M16" s="34"/>
    </row>
    <row r="17" spans="1:13" ht="15" thickTop="1">
      <c r="A17" s="2"/>
      <c r="B17" s="2"/>
      <c r="C17" s="2"/>
      <c r="D17" s="2"/>
      <c r="E17" s="9"/>
      <c r="F17" s="2"/>
      <c r="G17" s="2"/>
      <c r="H17" s="2"/>
      <c r="I17" s="2"/>
      <c r="J17" s="2"/>
      <c r="K17" s="2"/>
      <c r="L17" s="2"/>
      <c r="M17" s="34"/>
    </row>
    <row r="18" spans="1:13">
      <c r="A18" s="32"/>
      <c r="B18" s="30"/>
      <c r="C18" s="33"/>
      <c r="D18" s="30"/>
      <c r="E18" s="30"/>
      <c r="F18" s="30"/>
      <c r="G18" s="36"/>
      <c r="H18" s="36"/>
      <c r="I18" s="36"/>
      <c r="J18" s="36"/>
      <c r="K18" s="36"/>
      <c r="L18" s="36"/>
      <c r="M18" s="34"/>
    </row>
    <row r="19" spans="1:13">
      <c r="A19" s="30"/>
      <c r="B19" s="30"/>
      <c r="C19" s="30"/>
      <c r="D19" s="30"/>
      <c r="E19" s="30"/>
      <c r="F19" s="30"/>
      <c r="G19" s="37"/>
      <c r="H19" s="37"/>
      <c r="I19" s="37"/>
      <c r="J19" s="37"/>
      <c r="K19" s="37"/>
      <c r="L19" s="37"/>
      <c r="M19" s="37"/>
    </row>
    <row r="20" spans="1:13">
      <c r="A20" s="32"/>
      <c r="B20" s="30"/>
      <c r="C20" s="33"/>
      <c r="D20" s="30"/>
      <c r="E20" s="32"/>
      <c r="F20" s="30"/>
      <c r="G20" s="34"/>
      <c r="H20" s="34"/>
      <c r="I20" s="34"/>
      <c r="J20" s="34"/>
      <c r="K20" s="34"/>
      <c r="L20" s="34"/>
      <c r="M20" s="34"/>
    </row>
    <row r="21" spans="1:13">
      <c r="A21" s="30"/>
      <c r="B21" s="30"/>
      <c r="C21" s="30"/>
      <c r="D21" s="30"/>
      <c r="E21" s="30"/>
      <c r="F21" s="30"/>
      <c r="G21" s="32"/>
      <c r="H21" s="32"/>
      <c r="I21" s="32"/>
      <c r="J21" s="32"/>
      <c r="K21" s="32"/>
      <c r="L21" s="32"/>
      <c r="M21" s="32"/>
    </row>
    <row r="22" spans="1:13">
      <c r="A22" s="32"/>
      <c r="B22" s="30"/>
      <c r="C22" s="33"/>
      <c r="D22" s="30"/>
      <c r="E22" s="32"/>
      <c r="F22" s="30"/>
      <c r="G22" s="38"/>
      <c r="H22" s="38"/>
      <c r="I22" s="38"/>
      <c r="J22" s="38"/>
      <c r="K22" s="38"/>
      <c r="L22" s="38"/>
      <c r="M22" s="38"/>
    </row>
    <row r="23" spans="1:13">
      <c r="A23" s="39"/>
      <c r="B23" s="30"/>
      <c r="C23" s="30"/>
      <c r="D23" s="30"/>
      <c r="E23" s="30"/>
      <c r="F23" s="30"/>
      <c r="G23" s="30"/>
      <c r="H23" s="30"/>
      <c r="I23" s="30"/>
      <c r="J23" s="30"/>
      <c r="K23" s="30"/>
      <c r="L23" s="30"/>
      <c r="M23" s="30"/>
    </row>
    <row r="24" spans="1:13">
      <c r="G24" s="26"/>
      <c r="H24" s="26"/>
      <c r="I24" s="26"/>
      <c r="J24" s="26"/>
      <c r="K24" s="26"/>
      <c r="L24" s="26"/>
      <c r="M24" s="26"/>
    </row>
  </sheetData>
  <mergeCells count="1">
    <mergeCell ref="A1:L1"/>
  </mergeCells>
  <pageMargins left="0.7" right="0.7" top="0.75" bottom="0.75" header="0.3" footer="0.3"/>
  <pageSetup orientation="portrait" r:id="rId1"/>
  <customProperties>
    <customPr name="EpmWorksheetKeyString_GUID" r:id="rId2"/>
  </customProperties>
  <ignoredErrors>
    <ignoredError sqref="H12"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7A605-59F8-45D5-BDED-B5ECDB2900EB}">
  <dimension ref="A1:L34"/>
  <sheetViews>
    <sheetView topLeftCell="A10" zoomScaleNormal="100" workbookViewId="0">
      <selection activeCell="J15" sqref="J15"/>
    </sheetView>
  </sheetViews>
  <sheetFormatPr defaultColWidth="101.1796875" defaultRowHeight="12.5"/>
  <cols>
    <col min="1" max="1" width="4.7265625" style="164" customWidth="1"/>
    <col min="2" max="2" width="1.7265625" style="164" customWidth="1"/>
    <col min="3" max="3" width="51.453125" style="164" bestFit="1" customWidth="1"/>
    <col min="4" max="4" width="1.7265625" style="164" customWidth="1"/>
    <col min="5" max="5" width="9.81640625" style="164" customWidth="1"/>
    <col min="6" max="6" width="13.26953125" style="164" customWidth="1"/>
    <col min="7" max="9" width="10.54296875" style="164" customWidth="1"/>
    <col min="10" max="10" width="8" style="164" bestFit="1" customWidth="1"/>
    <col min="11" max="11" width="9.54296875" style="164" customWidth="1"/>
    <col min="12" max="12" width="7.26953125" style="164" customWidth="1"/>
    <col min="13" max="13" width="14.1796875" style="164" customWidth="1"/>
    <col min="14" max="256" width="101.1796875" style="164"/>
    <col min="257" max="257" width="5.1796875" style="164" customWidth="1"/>
    <col min="258" max="258" width="1.26953125" style="164" customWidth="1"/>
    <col min="259" max="259" width="44.453125" style="164" customWidth="1"/>
    <col min="260" max="260" width="0" style="164" hidden="1" customWidth="1"/>
    <col min="261" max="261" width="9.81640625" style="164" customWidth="1"/>
    <col min="262" max="262" width="13.26953125" style="164" customWidth="1"/>
    <col min="263" max="265" width="10.54296875" style="164" customWidth="1"/>
    <col min="266" max="266" width="11.1796875" style="164" bestFit="1" customWidth="1"/>
    <col min="267" max="267" width="12.54296875" style="164" bestFit="1" customWidth="1"/>
    <col min="268" max="268" width="13.1796875" style="164" customWidth="1"/>
    <col min="269" max="269" width="14.1796875" style="164" customWidth="1"/>
    <col min="270" max="512" width="101.1796875" style="164"/>
    <col min="513" max="513" width="5.1796875" style="164" customWidth="1"/>
    <col min="514" max="514" width="1.26953125" style="164" customWidth="1"/>
    <col min="515" max="515" width="44.453125" style="164" customWidth="1"/>
    <col min="516" max="516" width="0" style="164" hidden="1" customWidth="1"/>
    <col min="517" max="517" width="9.81640625" style="164" customWidth="1"/>
    <col min="518" max="518" width="13.26953125" style="164" customWidth="1"/>
    <col min="519" max="521" width="10.54296875" style="164" customWidth="1"/>
    <col min="522" max="522" width="11.1796875" style="164" bestFit="1" customWidth="1"/>
    <col min="523" max="523" width="12.54296875" style="164" bestFit="1" customWidth="1"/>
    <col min="524" max="524" width="13.1796875" style="164" customWidth="1"/>
    <col min="525" max="525" width="14.1796875" style="164" customWidth="1"/>
    <col min="526" max="768" width="101.1796875" style="164"/>
    <col min="769" max="769" width="5.1796875" style="164" customWidth="1"/>
    <col min="770" max="770" width="1.26953125" style="164" customWidth="1"/>
    <col min="771" max="771" width="44.453125" style="164" customWidth="1"/>
    <col min="772" max="772" width="0" style="164" hidden="1" customWidth="1"/>
    <col min="773" max="773" width="9.81640625" style="164" customWidth="1"/>
    <col min="774" max="774" width="13.26953125" style="164" customWidth="1"/>
    <col min="775" max="777" width="10.54296875" style="164" customWidth="1"/>
    <col min="778" max="778" width="11.1796875" style="164" bestFit="1" customWidth="1"/>
    <col min="779" max="779" width="12.54296875" style="164" bestFit="1" customWidth="1"/>
    <col min="780" max="780" width="13.1796875" style="164" customWidth="1"/>
    <col min="781" max="781" width="14.1796875" style="164" customWidth="1"/>
    <col min="782" max="1024" width="101.1796875" style="164"/>
    <col min="1025" max="1025" width="5.1796875" style="164" customWidth="1"/>
    <col min="1026" max="1026" width="1.26953125" style="164" customWidth="1"/>
    <col min="1027" max="1027" width="44.453125" style="164" customWidth="1"/>
    <col min="1028" max="1028" width="0" style="164" hidden="1" customWidth="1"/>
    <col min="1029" max="1029" width="9.81640625" style="164" customWidth="1"/>
    <col min="1030" max="1030" width="13.26953125" style="164" customWidth="1"/>
    <col min="1031" max="1033" width="10.54296875" style="164" customWidth="1"/>
    <col min="1034" max="1034" width="11.1796875" style="164" bestFit="1" customWidth="1"/>
    <col min="1035" max="1035" width="12.54296875" style="164" bestFit="1" customWidth="1"/>
    <col min="1036" max="1036" width="13.1796875" style="164" customWidth="1"/>
    <col min="1037" max="1037" width="14.1796875" style="164" customWidth="1"/>
    <col min="1038" max="1280" width="101.1796875" style="164"/>
    <col min="1281" max="1281" width="5.1796875" style="164" customWidth="1"/>
    <col min="1282" max="1282" width="1.26953125" style="164" customWidth="1"/>
    <col min="1283" max="1283" width="44.453125" style="164" customWidth="1"/>
    <col min="1284" max="1284" width="0" style="164" hidden="1" customWidth="1"/>
    <col min="1285" max="1285" width="9.81640625" style="164" customWidth="1"/>
    <col min="1286" max="1286" width="13.26953125" style="164" customWidth="1"/>
    <col min="1287" max="1289" width="10.54296875" style="164" customWidth="1"/>
    <col min="1290" max="1290" width="11.1796875" style="164" bestFit="1" customWidth="1"/>
    <col min="1291" max="1291" width="12.54296875" style="164" bestFit="1" customWidth="1"/>
    <col min="1292" max="1292" width="13.1796875" style="164" customWidth="1"/>
    <col min="1293" max="1293" width="14.1796875" style="164" customWidth="1"/>
    <col min="1294" max="1536" width="101.1796875" style="164"/>
    <col min="1537" max="1537" width="5.1796875" style="164" customWidth="1"/>
    <col min="1538" max="1538" width="1.26953125" style="164" customWidth="1"/>
    <col min="1539" max="1539" width="44.453125" style="164" customWidth="1"/>
    <col min="1540" max="1540" width="0" style="164" hidden="1" customWidth="1"/>
    <col min="1541" max="1541" width="9.81640625" style="164" customWidth="1"/>
    <col min="1542" max="1542" width="13.26953125" style="164" customWidth="1"/>
    <col min="1543" max="1545" width="10.54296875" style="164" customWidth="1"/>
    <col min="1546" max="1546" width="11.1796875" style="164" bestFit="1" customWidth="1"/>
    <col min="1547" max="1547" width="12.54296875" style="164" bestFit="1" customWidth="1"/>
    <col min="1548" max="1548" width="13.1796875" style="164" customWidth="1"/>
    <col min="1549" max="1549" width="14.1796875" style="164" customWidth="1"/>
    <col min="1550" max="1792" width="101.1796875" style="164"/>
    <col min="1793" max="1793" width="5.1796875" style="164" customWidth="1"/>
    <col min="1794" max="1794" width="1.26953125" style="164" customWidth="1"/>
    <col min="1795" max="1795" width="44.453125" style="164" customWidth="1"/>
    <col min="1796" max="1796" width="0" style="164" hidden="1" customWidth="1"/>
    <col min="1797" max="1797" width="9.81640625" style="164" customWidth="1"/>
    <col min="1798" max="1798" width="13.26953125" style="164" customWidth="1"/>
    <col min="1799" max="1801" width="10.54296875" style="164" customWidth="1"/>
    <col min="1802" max="1802" width="11.1796875" style="164" bestFit="1" customWidth="1"/>
    <col min="1803" max="1803" width="12.54296875" style="164" bestFit="1" customWidth="1"/>
    <col min="1804" max="1804" width="13.1796875" style="164" customWidth="1"/>
    <col min="1805" max="1805" width="14.1796875" style="164" customWidth="1"/>
    <col min="1806" max="2048" width="101.1796875" style="164"/>
    <col min="2049" max="2049" width="5.1796875" style="164" customWidth="1"/>
    <col min="2050" max="2050" width="1.26953125" style="164" customWidth="1"/>
    <col min="2051" max="2051" width="44.453125" style="164" customWidth="1"/>
    <col min="2052" max="2052" width="0" style="164" hidden="1" customWidth="1"/>
    <col min="2053" max="2053" width="9.81640625" style="164" customWidth="1"/>
    <col min="2054" max="2054" width="13.26953125" style="164" customWidth="1"/>
    <col min="2055" max="2057" width="10.54296875" style="164" customWidth="1"/>
    <col min="2058" max="2058" width="11.1796875" style="164" bestFit="1" customWidth="1"/>
    <col min="2059" max="2059" width="12.54296875" style="164" bestFit="1" customWidth="1"/>
    <col min="2060" max="2060" width="13.1796875" style="164" customWidth="1"/>
    <col min="2061" max="2061" width="14.1796875" style="164" customWidth="1"/>
    <col min="2062" max="2304" width="101.1796875" style="164"/>
    <col min="2305" max="2305" width="5.1796875" style="164" customWidth="1"/>
    <col min="2306" max="2306" width="1.26953125" style="164" customWidth="1"/>
    <col min="2307" max="2307" width="44.453125" style="164" customWidth="1"/>
    <col min="2308" max="2308" width="0" style="164" hidden="1" customWidth="1"/>
    <col min="2309" max="2309" width="9.81640625" style="164" customWidth="1"/>
    <col min="2310" max="2310" width="13.26953125" style="164" customWidth="1"/>
    <col min="2311" max="2313" width="10.54296875" style="164" customWidth="1"/>
    <col min="2314" max="2314" width="11.1796875" style="164" bestFit="1" customWidth="1"/>
    <col min="2315" max="2315" width="12.54296875" style="164" bestFit="1" customWidth="1"/>
    <col min="2316" max="2316" width="13.1796875" style="164" customWidth="1"/>
    <col min="2317" max="2317" width="14.1796875" style="164" customWidth="1"/>
    <col min="2318" max="2560" width="101.1796875" style="164"/>
    <col min="2561" max="2561" width="5.1796875" style="164" customWidth="1"/>
    <col min="2562" max="2562" width="1.26953125" style="164" customWidth="1"/>
    <col min="2563" max="2563" width="44.453125" style="164" customWidth="1"/>
    <col min="2564" max="2564" width="0" style="164" hidden="1" customWidth="1"/>
    <col min="2565" max="2565" width="9.81640625" style="164" customWidth="1"/>
    <col min="2566" max="2566" width="13.26953125" style="164" customWidth="1"/>
    <col min="2567" max="2569" width="10.54296875" style="164" customWidth="1"/>
    <col min="2570" max="2570" width="11.1796875" style="164" bestFit="1" customWidth="1"/>
    <col min="2571" max="2571" width="12.54296875" style="164" bestFit="1" customWidth="1"/>
    <col min="2572" max="2572" width="13.1796875" style="164" customWidth="1"/>
    <col min="2573" max="2573" width="14.1796875" style="164" customWidth="1"/>
    <col min="2574" max="2816" width="101.1796875" style="164"/>
    <col min="2817" max="2817" width="5.1796875" style="164" customWidth="1"/>
    <col min="2818" max="2818" width="1.26953125" style="164" customWidth="1"/>
    <col min="2819" max="2819" width="44.453125" style="164" customWidth="1"/>
    <col min="2820" max="2820" width="0" style="164" hidden="1" customWidth="1"/>
    <col min="2821" max="2821" width="9.81640625" style="164" customWidth="1"/>
    <col min="2822" max="2822" width="13.26953125" style="164" customWidth="1"/>
    <col min="2823" max="2825" width="10.54296875" style="164" customWidth="1"/>
    <col min="2826" max="2826" width="11.1796875" style="164" bestFit="1" customWidth="1"/>
    <col min="2827" max="2827" width="12.54296875" style="164" bestFit="1" customWidth="1"/>
    <col min="2828" max="2828" width="13.1796875" style="164" customWidth="1"/>
    <col min="2829" max="2829" width="14.1796875" style="164" customWidth="1"/>
    <col min="2830" max="3072" width="101.1796875" style="164"/>
    <col min="3073" max="3073" width="5.1796875" style="164" customWidth="1"/>
    <col min="3074" max="3074" width="1.26953125" style="164" customWidth="1"/>
    <col min="3075" max="3075" width="44.453125" style="164" customWidth="1"/>
    <col min="3076" max="3076" width="0" style="164" hidden="1" customWidth="1"/>
    <col min="3077" max="3077" width="9.81640625" style="164" customWidth="1"/>
    <col min="3078" max="3078" width="13.26953125" style="164" customWidth="1"/>
    <col min="3079" max="3081" width="10.54296875" style="164" customWidth="1"/>
    <col min="3082" max="3082" width="11.1796875" style="164" bestFit="1" customWidth="1"/>
    <col min="3083" max="3083" width="12.54296875" style="164" bestFit="1" customWidth="1"/>
    <col min="3084" max="3084" width="13.1796875" style="164" customWidth="1"/>
    <col min="3085" max="3085" width="14.1796875" style="164" customWidth="1"/>
    <col min="3086" max="3328" width="101.1796875" style="164"/>
    <col min="3329" max="3329" width="5.1796875" style="164" customWidth="1"/>
    <col min="3330" max="3330" width="1.26953125" style="164" customWidth="1"/>
    <col min="3331" max="3331" width="44.453125" style="164" customWidth="1"/>
    <col min="3332" max="3332" width="0" style="164" hidden="1" customWidth="1"/>
    <col min="3333" max="3333" width="9.81640625" style="164" customWidth="1"/>
    <col min="3334" max="3334" width="13.26953125" style="164" customWidth="1"/>
    <col min="3335" max="3337" width="10.54296875" style="164" customWidth="1"/>
    <col min="3338" max="3338" width="11.1796875" style="164" bestFit="1" customWidth="1"/>
    <col min="3339" max="3339" width="12.54296875" style="164" bestFit="1" customWidth="1"/>
    <col min="3340" max="3340" width="13.1796875" style="164" customWidth="1"/>
    <col min="3341" max="3341" width="14.1796875" style="164" customWidth="1"/>
    <col min="3342" max="3584" width="101.1796875" style="164"/>
    <col min="3585" max="3585" width="5.1796875" style="164" customWidth="1"/>
    <col min="3586" max="3586" width="1.26953125" style="164" customWidth="1"/>
    <col min="3587" max="3587" width="44.453125" style="164" customWidth="1"/>
    <col min="3588" max="3588" width="0" style="164" hidden="1" customWidth="1"/>
    <col min="3589" max="3589" width="9.81640625" style="164" customWidth="1"/>
    <col min="3590" max="3590" width="13.26953125" style="164" customWidth="1"/>
    <col min="3591" max="3593" width="10.54296875" style="164" customWidth="1"/>
    <col min="3594" max="3594" width="11.1796875" style="164" bestFit="1" customWidth="1"/>
    <col min="3595" max="3595" width="12.54296875" style="164" bestFit="1" customWidth="1"/>
    <col min="3596" max="3596" width="13.1796875" style="164" customWidth="1"/>
    <col min="3597" max="3597" width="14.1796875" style="164" customWidth="1"/>
    <col min="3598" max="3840" width="101.1796875" style="164"/>
    <col min="3841" max="3841" width="5.1796875" style="164" customWidth="1"/>
    <col min="3842" max="3842" width="1.26953125" style="164" customWidth="1"/>
    <col min="3843" max="3843" width="44.453125" style="164" customWidth="1"/>
    <col min="3844" max="3844" width="0" style="164" hidden="1" customWidth="1"/>
    <col min="3845" max="3845" width="9.81640625" style="164" customWidth="1"/>
    <col min="3846" max="3846" width="13.26953125" style="164" customWidth="1"/>
    <col min="3847" max="3849" width="10.54296875" style="164" customWidth="1"/>
    <col min="3850" max="3850" width="11.1796875" style="164" bestFit="1" customWidth="1"/>
    <col min="3851" max="3851" width="12.54296875" style="164" bestFit="1" customWidth="1"/>
    <col min="3852" max="3852" width="13.1796875" style="164" customWidth="1"/>
    <col min="3853" max="3853" width="14.1796875" style="164" customWidth="1"/>
    <col min="3854" max="4096" width="101.1796875" style="164"/>
    <col min="4097" max="4097" width="5.1796875" style="164" customWidth="1"/>
    <col min="4098" max="4098" width="1.26953125" style="164" customWidth="1"/>
    <col min="4099" max="4099" width="44.453125" style="164" customWidth="1"/>
    <col min="4100" max="4100" width="0" style="164" hidden="1" customWidth="1"/>
    <col min="4101" max="4101" width="9.81640625" style="164" customWidth="1"/>
    <col min="4102" max="4102" width="13.26953125" style="164" customWidth="1"/>
    <col min="4103" max="4105" width="10.54296875" style="164" customWidth="1"/>
    <col min="4106" max="4106" width="11.1796875" style="164" bestFit="1" customWidth="1"/>
    <col min="4107" max="4107" width="12.54296875" style="164" bestFit="1" customWidth="1"/>
    <col min="4108" max="4108" width="13.1796875" style="164" customWidth="1"/>
    <col min="4109" max="4109" width="14.1796875" style="164" customWidth="1"/>
    <col min="4110" max="4352" width="101.1796875" style="164"/>
    <col min="4353" max="4353" width="5.1796875" style="164" customWidth="1"/>
    <col min="4354" max="4354" width="1.26953125" style="164" customWidth="1"/>
    <col min="4355" max="4355" width="44.453125" style="164" customWidth="1"/>
    <col min="4356" max="4356" width="0" style="164" hidden="1" customWidth="1"/>
    <col min="4357" max="4357" width="9.81640625" style="164" customWidth="1"/>
    <col min="4358" max="4358" width="13.26953125" style="164" customWidth="1"/>
    <col min="4359" max="4361" width="10.54296875" style="164" customWidth="1"/>
    <col min="4362" max="4362" width="11.1796875" style="164" bestFit="1" customWidth="1"/>
    <col min="4363" max="4363" width="12.54296875" style="164" bestFit="1" customWidth="1"/>
    <col min="4364" max="4364" width="13.1796875" style="164" customWidth="1"/>
    <col min="4365" max="4365" width="14.1796875" style="164" customWidth="1"/>
    <col min="4366" max="4608" width="101.1796875" style="164"/>
    <col min="4609" max="4609" width="5.1796875" style="164" customWidth="1"/>
    <col min="4610" max="4610" width="1.26953125" style="164" customWidth="1"/>
    <col min="4611" max="4611" width="44.453125" style="164" customWidth="1"/>
    <col min="4612" max="4612" width="0" style="164" hidden="1" customWidth="1"/>
    <col min="4613" max="4613" width="9.81640625" style="164" customWidth="1"/>
    <col min="4614" max="4614" width="13.26953125" style="164" customWidth="1"/>
    <col min="4615" max="4617" width="10.54296875" style="164" customWidth="1"/>
    <col min="4618" max="4618" width="11.1796875" style="164" bestFit="1" customWidth="1"/>
    <col min="4619" max="4619" width="12.54296875" style="164" bestFit="1" customWidth="1"/>
    <col min="4620" max="4620" width="13.1796875" style="164" customWidth="1"/>
    <col min="4621" max="4621" width="14.1796875" style="164" customWidth="1"/>
    <col min="4622" max="4864" width="101.1796875" style="164"/>
    <col min="4865" max="4865" width="5.1796875" style="164" customWidth="1"/>
    <col min="4866" max="4866" width="1.26953125" style="164" customWidth="1"/>
    <col min="4867" max="4867" width="44.453125" style="164" customWidth="1"/>
    <col min="4868" max="4868" width="0" style="164" hidden="1" customWidth="1"/>
    <col min="4869" max="4869" width="9.81640625" style="164" customWidth="1"/>
    <col min="4870" max="4870" width="13.26953125" style="164" customWidth="1"/>
    <col min="4871" max="4873" width="10.54296875" style="164" customWidth="1"/>
    <col min="4874" max="4874" width="11.1796875" style="164" bestFit="1" customWidth="1"/>
    <col min="4875" max="4875" width="12.54296875" style="164" bestFit="1" customWidth="1"/>
    <col min="4876" max="4876" width="13.1796875" style="164" customWidth="1"/>
    <col min="4877" max="4877" width="14.1796875" style="164" customWidth="1"/>
    <col min="4878" max="5120" width="101.1796875" style="164"/>
    <col min="5121" max="5121" width="5.1796875" style="164" customWidth="1"/>
    <col min="5122" max="5122" width="1.26953125" style="164" customWidth="1"/>
    <col min="5123" max="5123" width="44.453125" style="164" customWidth="1"/>
    <col min="5124" max="5124" width="0" style="164" hidden="1" customWidth="1"/>
    <col min="5125" max="5125" width="9.81640625" style="164" customWidth="1"/>
    <col min="5126" max="5126" width="13.26953125" style="164" customWidth="1"/>
    <col min="5127" max="5129" width="10.54296875" style="164" customWidth="1"/>
    <col min="5130" max="5130" width="11.1796875" style="164" bestFit="1" customWidth="1"/>
    <col min="5131" max="5131" width="12.54296875" style="164" bestFit="1" customWidth="1"/>
    <col min="5132" max="5132" width="13.1796875" style="164" customWidth="1"/>
    <col min="5133" max="5133" width="14.1796875" style="164" customWidth="1"/>
    <col min="5134" max="5376" width="101.1796875" style="164"/>
    <col min="5377" max="5377" width="5.1796875" style="164" customWidth="1"/>
    <col min="5378" max="5378" width="1.26953125" style="164" customWidth="1"/>
    <col min="5379" max="5379" width="44.453125" style="164" customWidth="1"/>
    <col min="5380" max="5380" width="0" style="164" hidden="1" customWidth="1"/>
    <col min="5381" max="5381" width="9.81640625" style="164" customWidth="1"/>
    <col min="5382" max="5382" width="13.26953125" style="164" customWidth="1"/>
    <col min="5383" max="5385" width="10.54296875" style="164" customWidth="1"/>
    <col min="5386" max="5386" width="11.1796875" style="164" bestFit="1" customWidth="1"/>
    <col min="5387" max="5387" width="12.54296875" style="164" bestFit="1" customWidth="1"/>
    <col min="5388" max="5388" width="13.1796875" style="164" customWidth="1"/>
    <col min="5389" max="5389" width="14.1796875" style="164" customWidth="1"/>
    <col min="5390" max="5632" width="101.1796875" style="164"/>
    <col min="5633" max="5633" width="5.1796875" style="164" customWidth="1"/>
    <col min="5634" max="5634" width="1.26953125" style="164" customWidth="1"/>
    <col min="5635" max="5635" width="44.453125" style="164" customWidth="1"/>
    <col min="5636" max="5636" width="0" style="164" hidden="1" customWidth="1"/>
    <col min="5637" max="5637" width="9.81640625" style="164" customWidth="1"/>
    <col min="5638" max="5638" width="13.26953125" style="164" customWidth="1"/>
    <col min="5639" max="5641" width="10.54296875" style="164" customWidth="1"/>
    <col min="5642" max="5642" width="11.1796875" style="164" bestFit="1" customWidth="1"/>
    <col min="5643" max="5643" width="12.54296875" style="164" bestFit="1" customWidth="1"/>
    <col min="5644" max="5644" width="13.1796875" style="164" customWidth="1"/>
    <col min="5645" max="5645" width="14.1796875" style="164" customWidth="1"/>
    <col min="5646" max="5888" width="101.1796875" style="164"/>
    <col min="5889" max="5889" width="5.1796875" style="164" customWidth="1"/>
    <col min="5890" max="5890" width="1.26953125" style="164" customWidth="1"/>
    <col min="5891" max="5891" width="44.453125" style="164" customWidth="1"/>
    <col min="5892" max="5892" width="0" style="164" hidden="1" customWidth="1"/>
    <col min="5893" max="5893" width="9.81640625" style="164" customWidth="1"/>
    <col min="5894" max="5894" width="13.26953125" style="164" customWidth="1"/>
    <col min="5895" max="5897" width="10.54296875" style="164" customWidth="1"/>
    <col min="5898" max="5898" width="11.1796875" style="164" bestFit="1" customWidth="1"/>
    <col min="5899" max="5899" width="12.54296875" style="164" bestFit="1" customWidth="1"/>
    <col min="5900" max="5900" width="13.1796875" style="164" customWidth="1"/>
    <col min="5901" max="5901" width="14.1796875" style="164" customWidth="1"/>
    <col min="5902" max="6144" width="101.1796875" style="164"/>
    <col min="6145" max="6145" width="5.1796875" style="164" customWidth="1"/>
    <col min="6146" max="6146" width="1.26953125" style="164" customWidth="1"/>
    <col min="6147" max="6147" width="44.453125" style="164" customWidth="1"/>
    <col min="6148" max="6148" width="0" style="164" hidden="1" customWidth="1"/>
    <col min="6149" max="6149" width="9.81640625" style="164" customWidth="1"/>
    <col min="6150" max="6150" width="13.26953125" style="164" customWidth="1"/>
    <col min="6151" max="6153" width="10.54296875" style="164" customWidth="1"/>
    <col min="6154" max="6154" width="11.1796875" style="164" bestFit="1" customWidth="1"/>
    <col min="6155" max="6155" width="12.54296875" style="164" bestFit="1" customWidth="1"/>
    <col min="6156" max="6156" width="13.1796875" style="164" customWidth="1"/>
    <col min="6157" max="6157" width="14.1796875" style="164" customWidth="1"/>
    <col min="6158" max="6400" width="101.1796875" style="164"/>
    <col min="6401" max="6401" width="5.1796875" style="164" customWidth="1"/>
    <col min="6402" max="6402" width="1.26953125" style="164" customWidth="1"/>
    <col min="6403" max="6403" width="44.453125" style="164" customWidth="1"/>
    <col min="6404" max="6404" width="0" style="164" hidden="1" customWidth="1"/>
    <col min="6405" max="6405" width="9.81640625" style="164" customWidth="1"/>
    <col min="6406" max="6406" width="13.26953125" style="164" customWidth="1"/>
    <col min="6407" max="6409" width="10.54296875" style="164" customWidth="1"/>
    <col min="6410" max="6410" width="11.1796875" style="164" bestFit="1" customWidth="1"/>
    <col min="6411" max="6411" width="12.54296875" style="164" bestFit="1" customWidth="1"/>
    <col min="6412" max="6412" width="13.1796875" style="164" customWidth="1"/>
    <col min="6413" max="6413" width="14.1796875" style="164" customWidth="1"/>
    <col min="6414" max="6656" width="101.1796875" style="164"/>
    <col min="6657" max="6657" width="5.1796875" style="164" customWidth="1"/>
    <col min="6658" max="6658" width="1.26953125" style="164" customWidth="1"/>
    <col min="6659" max="6659" width="44.453125" style="164" customWidth="1"/>
    <col min="6660" max="6660" width="0" style="164" hidden="1" customWidth="1"/>
    <col min="6661" max="6661" width="9.81640625" style="164" customWidth="1"/>
    <col min="6662" max="6662" width="13.26953125" style="164" customWidth="1"/>
    <col min="6663" max="6665" width="10.54296875" style="164" customWidth="1"/>
    <col min="6666" max="6666" width="11.1796875" style="164" bestFit="1" customWidth="1"/>
    <col min="6667" max="6667" width="12.54296875" style="164" bestFit="1" customWidth="1"/>
    <col min="6668" max="6668" width="13.1796875" style="164" customWidth="1"/>
    <col min="6669" max="6669" width="14.1796875" style="164" customWidth="1"/>
    <col min="6670" max="6912" width="101.1796875" style="164"/>
    <col min="6913" max="6913" width="5.1796875" style="164" customWidth="1"/>
    <col min="6914" max="6914" width="1.26953125" style="164" customWidth="1"/>
    <col min="6915" max="6915" width="44.453125" style="164" customWidth="1"/>
    <col min="6916" max="6916" width="0" style="164" hidden="1" customWidth="1"/>
    <col min="6917" max="6917" width="9.81640625" style="164" customWidth="1"/>
    <col min="6918" max="6918" width="13.26953125" style="164" customWidth="1"/>
    <col min="6919" max="6921" width="10.54296875" style="164" customWidth="1"/>
    <col min="6922" max="6922" width="11.1796875" style="164" bestFit="1" customWidth="1"/>
    <col min="6923" max="6923" width="12.54296875" style="164" bestFit="1" customWidth="1"/>
    <col min="6924" max="6924" width="13.1796875" style="164" customWidth="1"/>
    <col min="6925" max="6925" width="14.1796875" style="164" customWidth="1"/>
    <col min="6926" max="7168" width="101.1796875" style="164"/>
    <col min="7169" max="7169" width="5.1796875" style="164" customWidth="1"/>
    <col min="7170" max="7170" width="1.26953125" style="164" customWidth="1"/>
    <col min="7171" max="7171" width="44.453125" style="164" customWidth="1"/>
    <col min="7172" max="7172" width="0" style="164" hidden="1" customWidth="1"/>
    <col min="7173" max="7173" width="9.81640625" style="164" customWidth="1"/>
    <col min="7174" max="7174" width="13.26953125" style="164" customWidth="1"/>
    <col min="7175" max="7177" width="10.54296875" style="164" customWidth="1"/>
    <col min="7178" max="7178" width="11.1796875" style="164" bestFit="1" customWidth="1"/>
    <col min="7179" max="7179" width="12.54296875" style="164" bestFit="1" customWidth="1"/>
    <col min="7180" max="7180" width="13.1796875" style="164" customWidth="1"/>
    <col min="7181" max="7181" width="14.1796875" style="164" customWidth="1"/>
    <col min="7182" max="7424" width="101.1796875" style="164"/>
    <col min="7425" max="7425" width="5.1796875" style="164" customWidth="1"/>
    <col min="7426" max="7426" width="1.26953125" style="164" customWidth="1"/>
    <col min="7427" max="7427" width="44.453125" style="164" customWidth="1"/>
    <col min="7428" max="7428" width="0" style="164" hidden="1" customWidth="1"/>
    <col min="7429" max="7429" width="9.81640625" style="164" customWidth="1"/>
    <col min="7430" max="7430" width="13.26953125" style="164" customWidth="1"/>
    <col min="7431" max="7433" width="10.54296875" style="164" customWidth="1"/>
    <col min="7434" max="7434" width="11.1796875" style="164" bestFit="1" customWidth="1"/>
    <col min="7435" max="7435" width="12.54296875" style="164" bestFit="1" customWidth="1"/>
    <col min="7436" max="7436" width="13.1796875" style="164" customWidth="1"/>
    <col min="7437" max="7437" width="14.1796875" style="164" customWidth="1"/>
    <col min="7438" max="7680" width="101.1796875" style="164"/>
    <col min="7681" max="7681" width="5.1796875" style="164" customWidth="1"/>
    <col min="7682" max="7682" width="1.26953125" style="164" customWidth="1"/>
    <col min="7683" max="7683" width="44.453125" style="164" customWidth="1"/>
    <col min="7684" max="7684" width="0" style="164" hidden="1" customWidth="1"/>
    <col min="7685" max="7685" width="9.81640625" style="164" customWidth="1"/>
    <col min="7686" max="7686" width="13.26953125" style="164" customWidth="1"/>
    <col min="7687" max="7689" width="10.54296875" style="164" customWidth="1"/>
    <col min="7690" max="7690" width="11.1796875" style="164" bestFit="1" customWidth="1"/>
    <col min="7691" max="7691" width="12.54296875" style="164" bestFit="1" customWidth="1"/>
    <col min="7692" max="7692" width="13.1796875" style="164" customWidth="1"/>
    <col min="7693" max="7693" width="14.1796875" style="164" customWidth="1"/>
    <col min="7694" max="7936" width="101.1796875" style="164"/>
    <col min="7937" max="7937" width="5.1796875" style="164" customWidth="1"/>
    <col min="7938" max="7938" width="1.26953125" style="164" customWidth="1"/>
    <col min="7939" max="7939" width="44.453125" style="164" customWidth="1"/>
    <col min="7940" max="7940" width="0" style="164" hidden="1" customWidth="1"/>
    <col min="7941" max="7941" width="9.81640625" style="164" customWidth="1"/>
    <col min="7942" max="7942" width="13.26953125" style="164" customWidth="1"/>
    <col min="7943" max="7945" width="10.54296875" style="164" customWidth="1"/>
    <col min="7946" max="7946" width="11.1796875" style="164" bestFit="1" customWidth="1"/>
    <col min="7947" max="7947" width="12.54296875" style="164" bestFit="1" customWidth="1"/>
    <col min="7948" max="7948" width="13.1796875" style="164" customWidth="1"/>
    <col min="7949" max="7949" width="14.1796875" style="164" customWidth="1"/>
    <col min="7950" max="8192" width="101.1796875" style="164"/>
    <col min="8193" max="8193" width="5.1796875" style="164" customWidth="1"/>
    <col min="8194" max="8194" width="1.26953125" style="164" customWidth="1"/>
    <col min="8195" max="8195" width="44.453125" style="164" customWidth="1"/>
    <col min="8196" max="8196" width="0" style="164" hidden="1" customWidth="1"/>
    <col min="8197" max="8197" width="9.81640625" style="164" customWidth="1"/>
    <col min="8198" max="8198" width="13.26953125" style="164" customWidth="1"/>
    <col min="8199" max="8201" width="10.54296875" style="164" customWidth="1"/>
    <col min="8202" max="8202" width="11.1796875" style="164" bestFit="1" customWidth="1"/>
    <col min="8203" max="8203" width="12.54296875" style="164" bestFit="1" customWidth="1"/>
    <col min="8204" max="8204" width="13.1796875" style="164" customWidth="1"/>
    <col min="8205" max="8205" width="14.1796875" style="164" customWidth="1"/>
    <col min="8206" max="8448" width="101.1796875" style="164"/>
    <col min="8449" max="8449" width="5.1796875" style="164" customWidth="1"/>
    <col min="8450" max="8450" width="1.26953125" style="164" customWidth="1"/>
    <col min="8451" max="8451" width="44.453125" style="164" customWidth="1"/>
    <col min="8452" max="8452" width="0" style="164" hidden="1" customWidth="1"/>
    <col min="8453" max="8453" width="9.81640625" style="164" customWidth="1"/>
    <col min="8454" max="8454" width="13.26953125" style="164" customWidth="1"/>
    <col min="8455" max="8457" width="10.54296875" style="164" customWidth="1"/>
    <col min="8458" max="8458" width="11.1796875" style="164" bestFit="1" customWidth="1"/>
    <col min="8459" max="8459" width="12.54296875" style="164" bestFit="1" customWidth="1"/>
    <col min="8460" max="8460" width="13.1796875" style="164" customWidth="1"/>
    <col min="8461" max="8461" width="14.1796875" style="164" customWidth="1"/>
    <col min="8462" max="8704" width="101.1796875" style="164"/>
    <col min="8705" max="8705" width="5.1796875" style="164" customWidth="1"/>
    <col min="8706" max="8706" width="1.26953125" style="164" customWidth="1"/>
    <col min="8707" max="8707" width="44.453125" style="164" customWidth="1"/>
    <col min="8708" max="8708" width="0" style="164" hidden="1" customWidth="1"/>
    <col min="8709" max="8709" width="9.81640625" style="164" customWidth="1"/>
    <col min="8710" max="8710" width="13.26953125" style="164" customWidth="1"/>
    <col min="8711" max="8713" width="10.54296875" style="164" customWidth="1"/>
    <col min="8714" max="8714" width="11.1796875" style="164" bestFit="1" customWidth="1"/>
    <col min="8715" max="8715" width="12.54296875" style="164" bestFit="1" customWidth="1"/>
    <col min="8716" max="8716" width="13.1796875" style="164" customWidth="1"/>
    <col min="8717" max="8717" width="14.1796875" style="164" customWidth="1"/>
    <col min="8718" max="8960" width="101.1796875" style="164"/>
    <col min="8961" max="8961" width="5.1796875" style="164" customWidth="1"/>
    <col min="8962" max="8962" width="1.26953125" style="164" customWidth="1"/>
    <col min="8963" max="8963" width="44.453125" style="164" customWidth="1"/>
    <col min="8964" max="8964" width="0" style="164" hidden="1" customWidth="1"/>
    <col min="8965" max="8965" width="9.81640625" style="164" customWidth="1"/>
    <col min="8966" max="8966" width="13.26953125" style="164" customWidth="1"/>
    <col min="8967" max="8969" width="10.54296875" style="164" customWidth="1"/>
    <col min="8970" max="8970" width="11.1796875" style="164" bestFit="1" customWidth="1"/>
    <col min="8971" max="8971" width="12.54296875" style="164" bestFit="1" customWidth="1"/>
    <col min="8972" max="8972" width="13.1796875" style="164" customWidth="1"/>
    <col min="8973" max="8973" width="14.1796875" style="164" customWidth="1"/>
    <col min="8974" max="9216" width="101.1796875" style="164"/>
    <col min="9217" max="9217" width="5.1796875" style="164" customWidth="1"/>
    <col min="9218" max="9218" width="1.26953125" style="164" customWidth="1"/>
    <col min="9219" max="9219" width="44.453125" style="164" customWidth="1"/>
    <col min="9220" max="9220" width="0" style="164" hidden="1" customWidth="1"/>
    <col min="9221" max="9221" width="9.81640625" style="164" customWidth="1"/>
    <col min="9222" max="9222" width="13.26953125" style="164" customWidth="1"/>
    <col min="9223" max="9225" width="10.54296875" style="164" customWidth="1"/>
    <col min="9226" max="9226" width="11.1796875" style="164" bestFit="1" customWidth="1"/>
    <col min="9227" max="9227" width="12.54296875" style="164" bestFit="1" customWidth="1"/>
    <col min="9228" max="9228" width="13.1796875" style="164" customWidth="1"/>
    <col min="9229" max="9229" width="14.1796875" style="164" customWidth="1"/>
    <col min="9230" max="9472" width="101.1796875" style="164"/>
    <col min="9473" max="9473" width="5.1796875" style="164" customWidth="1"/>
    <col min="9474" max="9474" width="1.26953125" style="164" customWidth="1"/>
    <col min="9475" max="9475" width="44.453125" style="164" customWidth="1"/>
    <col min="9476" max="9476" width="0" style="164" hidden="1" customWidth="1"/>
    <col min="9477" max="9477" width="9.81640625" style="164" customWidth="1"/>
    <col min="9478" max="9478" width="13.26953125" style="164" customWidth="1"/>
    <col min="9479" max="9481" width="10.54296875" style="164" customWidth="1"/>
    <col min="9482" max="9482" width="11.1796875" style="164" bestFit="1" customWidth="1"/>
    <col min="9483" max="9483" width="12.54296875" style="164" bestFit="1" customWidth="1"/>
    <col min="9484" max="9484" width="13.1796875" style="164" customWidth="1"/>
    <col min="9485" max="9485" width="14.1796875" style="164" customWidth="1"/>
    <col min="9486" max="9728" width="101.1796875" style="164"/>
    <col min="9729" max="9729" width="5.1796875" style="164" customWidth="1"/>
    <col min="9730" max="9730" width="1.26953125" style="164" customWidth="1"/>
    <col min="9731" max="9731" width="44.453125" style="164" customWidth="1"/>
    <col min="9732" max="9732" width="0" style="164" hidden="1" customWidth="1"/>
    <col min="9733" max="9733" width="9.81640625" style="164" customWidth="1"/>
    <col min="9734" max="9734" width="13.26953125" style="164" customWidth="1"/>
    <col min="9735" max="9737" width="10.54296875" style="164" customWidth="1"/>
    <col min="9738" max="9738" width="11.1796875" style="164" bestFit="1" customWidth="1"/>
    <col min="9739" max="9739" width="12.54296875" style="164" bestFit="1" customWidth="1"/>
    <col min="9740" max="9740" width="13.1796875" style="164" customWidth="1"/>
    <col min="9741" max="9741" width="14.1796875" style="164" customWidth="1"/>
    <col min="9742" max="9984" width="101.1796875" style="164"/>
    <col min="9985" max="9985" width="5.1796875" style="164" customWidth="1"/>
    <col min="9986" max="9986" width="1.26953125" style="164" customWidth="1"/>
    <col min="9987" max="9987" width="44.453125" style="164" customWidth="1"/>
    <col min="9988" max="9988" width="0" style="164" hidden="1" customWidth="1"/>
    <col min="9989" max="9989" width="9.81640625" style="164" customWidth="1"/>
    <col min="9990" max="9990" width="13.26953125" style="164" customWidth="1"/>
    <col min="9991" max="9993" width="10.54296875" style="164" customWidth="1"/>
    <col min="9994" max="9994" width="11.1796875" style="164" bestFit="1" customWidth="1"/>
    <col min="9995" max="9995" width="12.54296875" style="164" bestFit="1" customWidth="1"/>
    <col min="9996" max="9996" width="13.1796875" style="164" customWidth="1"/>
    <col min="9997" max="9997" width="14.1796875" style="164" customWidth="1"/>
    <col min="9998" max="10240" width="101.1796875" style="164"/>
    <col min="10241" max="10241" width="5.1796875" style="164" customWidth="1"/>
    <col min="10242" max="10242" width="1.26953125" style="164" customWidth="1"/>
    <col min="10243" max="10243" width="44.453125" style="164" customWidth="1"/>
    <col min="10244" max="10244" width="0" style="164" hidden="1" customWidth="1"/>
    <col min="10245" max="10245" width="9.81640625" style="164" customWidth="1"/>
    <col min="10246" max="10246" width="13.26953125" style="164" customWidth="1"/>
    <col min="10247" max="10249" width="10.54296875" style="164" customWidth="1"/>
    <col min="10250" max="10250" width="11.1796875" style="164" bestFit="1" customWidth="1"/>
    <col min="10251" max="10251" width="12.54296875" style="164" bestFit="1" customWidth="1"/>
    <col min="10252" max="10252" width="13.1796875" style="164" customWidth="1"/>
    <col min="10253" max="10253" width="14.1796875" style="164" customWidth="1"/>
    <col min="10254" max="10496" width="101.1796875" style="164"/>
    <col min="10497" max="10497" width="5.1796875" style="164" customWidth="1"/>
    <col min="10498" max="10498" width="1.26953125" style="164" customWidth="1"/>
    <col min="10499" max="10499" width="44.453125" style="164" customWidth="1"/>
    <col min="10500" max="10500" width="0" style="164" hidden="1" customWidth="1"/>
    <col min="10501" max="10501" width="9.81640625" style="164" customWidth="1"/>
    <col min="10502" max="10502" width="13.26953125" style="164" customWidth="1"/>
    <col min="10503" max="10505" width="10.54296875" style="164" customWidth="1"/>
    <col min="10506" max="10506" width="11.1796875" style="164" bestFit="1" customWidth="1"/>
    <col min="10507" max="10507" width="12.54296875" style="164" bestFit="1" customWidth="1"/>
    <col min="10508" max="10508" width="13.1796875" style="164" customWidth="1"/>
    <col min="10509" max="10509" width="14.1796875" style="164" customWidth="1"/>
    <col min="10510" max="10752" width="101.1796875" style="164"/>
    <col min="10753" max="10753" width="5.1796875" style="164" customWidth="1"/>
    <col min="10754" max="10754" width="1.26953125" style="164" customWidth="1"/>
    <col min="10755" max="10755" width="44.453125" style="164" customWidth="1"/>
    <col min="10756" max="10756" width="0" style="164" hidden="1" customWidth="1"/>
    <col min="10757" max="10757" width="9.81640625" style="164" customWidth="1"/>
    <col min="10758" max="10758" width="13.26953125" style="164" customWidth="1"/>
    <col min="10759" max="10761" width="10.54296875" style="164" customWidth="1"/>
    <col min="10762" max="10762" width="11.1796875" style="164" bestFit="1" customWidth="1"/>
    <col min="10763" max="10763" width="12.54296875" style="164" bestFit="1" customWidth="1"/>
    <col min="10764" max="10764" width="13.1796875" style="164" customWidth="1"/>
    <col min="10765" max="10765" width="14.1796875" style="164" customWidth="1"/>
    <col min="10766" max="11008" width="101.1796875" style="164"/>
    <col min="11009" max="11009" width="5.1796875" style="164" customWidth="1"/>
    <col min="11010" max="11010" width="1.26953125" style="164" customWidth="1"/>
    <col min="11011" max="11011" width="44.453125" style="164" customWidth="1"/>
    <col min="11012" max="11012" width="0" style="164" hidden="1" customWidth="1"/>
    <col min="11013" max="11013" width="9.81640625" style="164" customWidth="1"/>
    <col min="11014" max="11014" width="13.26953125" style="164" customWidth="1"/>
    <col min="11015" max="11017" width="10.54296875" style="164" customWidth="1"/>
    <col min="11018" max="11018" width="11.1796875" style="164" bestFit="1" customWidth="1"/>
    <col min="11019" max="11019" width="12.54296875" style="164" bestFit="1" customWidth="1"/>
    <col min="11020" max="11020" width="13.1796875" style="164" customWidth="1"/>
    <col min="11021" max="11021" width="14.1796875" style="164" customWidth="1"/>
    <col min="11022" max="11264" width="101.1796875" style="164"/>
    <col min="11265" max="11265" width="5.1796875" style="164" customWidth="1"/>
    <col min="11266" max="11266" width="1.26953125" style="164" customWidth="1"/>
    <col min="11267" max="11267" width="44.453125" style="164" customWidth="1"/>
    <col min="11268" max="11268" width="0" style="164" hidden="1" customWidth="1"/>
    <col min="11269" max="11269" width="9.81640625" style="164" customWidth="1"/>
    <col min="11270" max="11270" width="13.26953125" style="164" customWidth="1"/>
    <col min="11271" max="11273" width="10.54296875" style="164" customWidth="1"/>
    <col min="11274" max="11274" width="11.1796875" style="164" bestFit="1" customWidth="1"/>
    <col min="11275" max="11275" width="12.54296875" style="164" bestFit="1" customWidth="1"/>
    <col min="11276" max="11276" width="13.1796875" style="164" customWidth="1"/>
    <col min="11277" max="11277" width="14.1796875" style="164" customWidth="1"/>
    <col min="11278" max="11520" width="101.1796875" style="164"/>
    <col min="11521" max="11521" width="5.1796875" style="164" customWidth="1"/>
    <col min="11522" max="11522" width="1.26953125" style="164" customWidth="1"/>
    <col min="11523" max="11523" width="44.453125" style="164" customWidth="1"/>
    <col min="11524" max="11524" width="0" style="164" hidden="1" customWidth="1"/>
    <col min="11525" max="11525" width="9.81640625" style="164" customWidth="1"/>
    <col min="11526" max="11526" width="13.26953125" style="164" customWidth="1"/>
    <col min="11527" max="11529" width="10.54296875" style="164" customWidth="1"/>
    <col min="11530" max="11530" width="11.1796875" style="164" bestFit="1" customWidth="1"/>
    <col min="11531" max="11531" width="12.54296875" style="164" bestFit="1" customWidth="1"/>
    <col min="11532" max="11532" width="13.1796875" style="164" customWidth="1"/>
    <col min="11533" max="11533" width="14.1796875" style="164" customWidth="1"/>
    <col min="11534" max="11776" width="101.1796875" style="164"/>
    <col min="11777" max="11777" width="5.1796875" style="164" customWidth="1"/>
    <col min="11778" max="11778" width="1.26953125" style="164" customWidth="1"/>
    <col min="11779" max="11779" width="44.453125" style="164" customWidth="1"/>
    <col min="11780" max="11780" width="0" style="164" hidden="1" customWidth="1"/>
    <col min="11781" max="11781" width="9.81640625" style="164" customWidth="1"/>
    <col min="11782" max="11782" width="13.26953125" style="164" customWidth="1"/>
    <col min="11783" max="11785" width="10.54296875" style="164" customWidth="1"/>
    <col min="11786" max="11786" width="11.1796875" style="164" bestFit="1" customWidth="1"/>
    <col min="11787" max="11787" width="12.54296875" style="164" bestFit="1" customWidth="1"/>
    <col min="11788" max="11788" width="13.1796875" style="164" customWidth="1"/>
    <col min="11789" max="11789" width="14.1796875" style="164" customWidth="1"/>
    <col min="11790" max="12032" width="101.1796875" style="164"/>
    <col min="12033" max="12033" width="5.1796875" style="164" customWidth="1"/>
    <col min="12034" max="12034" width="1.26953125" style="164" customWidth="1"/>
    <col min="12035" max="12035" width="44.453125" style="164" customWidth="1"/>
    <col min="12036" max="12036" width="0" style="164" hidden="1" customWidth="1"/>
    <col min="12037" max="12037" width="9.81640625" style="164" customWidth="1"/>
    <col min="12038" max="12038" width="13.26953125" style="164" customWidth="1"/>
    <col min="12039" max="12041" width="10.54296875" style="164" customWidth="1"/>
    <col min="12042" max="12042" width="11.1796875" style="164" bestFit="1" customWidth="1"/>
    <col min="12043" max="12043" width="12.54296875" style="164" bestFit="1" customWidth="1"/>
    <col min="12044" max="12044" width="13.1796875" style="164" customWidth="1"/>
    <col min="12045" max="12045" width="14.1796875" style="164" customWidth="1"/>
    <col min="12046" max="12288" width="101.1796875" style="164"/>
    <col min="12289" max="12289" width="5.1796875" style="164" customWidth="1"/>
    <col min="12290" max="12290" width="1.26953125" style="164" customWidth="1"/>
    <col min="12291" max="12291" width="44.453125" style="164" customWidth="1"/>
    <col min="12292" max="12292" width="0" style="164" hidden="1" customWidth="1"/>
    <col min="12293" max="12293" width="9.81640625" style="164" customWidth="1"/>
    <col min="12294" max="12294" width="13.26953125" style="164" customWidth="1"/>
    <col min="12295" max="12297" width="10.54296875" style="164" customWidth="1"/>
    <col min="12298" max="12298" width="11.1796875" style="164" bestFit="1" customWidth="1"/>
    <col min="12299" max="12299" width="12.54296875" style="164" bestFit="1" customWidth="1"/>
    <col min="12300" max="12300" width="13.1796875" style="164" customWidth="1"/>
    <col min="12301" max="12301" width="14.1796875" style="164" customWidth="1"/>
    <col min="12302" max="12544" width="101.1796875" style="164"/>
    <col min="12545" max="12545" width="5.1796875" style="164" customWidth="1"/>
    <col min="12546" max="12546" width="1.26953125" style="164" customWidth="1"/>
    <col min="12547" max="12547" width="44.453125" style="164" customWidth="1"/>
    <col min="12548" max="12548" width="0" style="164" hidden="1" customWidth="1"/>
    <col min="12549" max="12549" width="9.81640625" style="164" customWidth="1"/>
    <col min="12550" max="12550" width="13.26953125" style="164" customWidth="1"/>
    <col min="12551" max="12553" width="10.54296875" style="164" customWidth="1"/>
    <col min="12554" max="12554" width="11.1796875" style="164" bestFit="1" customWidth="1"/>
    <col min="12555" max="12555" width="12.54296875" style="164" bestFit="1" customWidth="1"/>
    <col min="12556" max="12556" width="13.1796875" style="164" customWidth="1"/>
    <col min="12557" max="12557" width="14.1796875" style="164" customWidth="1"/>
    <col min="12558" max="12800" width="101.1796875" style="164"/>
    <col min="12801" max="12801" width="5.1796875" style="164" customWidth="1"/>
    <col min="12802" max="12802" width="1.26953125" style="164" customWidth="1"/>
    <col min="12803" max="12803" width="44.453125" style="164" customWidth="1"/>
    <col min="12804" max="12804" width="0" style="164" hidden="1" customWidth="1"/>
    <col min="12805" max="12805" width="9.81640625" style="164" customWidth="1"/>
    <col min="12806" max="12806" width="13.26953125" style="164" customWidth="1"/>
    <col min="12807" max="12809" width="10.54296875" style="164" customWidth="1"/>
    <col min="12810" max="12810" width="11.1796875" style="164" bestFit="1" customWidth="1"/>
    <col min="12811" max="12811" width="12.54296875" style="164" bestFit="1" customWidth="1"/>
    <col min="12812" max="12812" width="13.1796875" style="164" customWidth="1"/>
    <col min="12813" max="12813" width="14.1796875" style="164" customWidth="1"/>
    <col min="12814" max="13056" width="101.1796875" style="164"/>
    <col min="13057" max="13057" width="5.1796875" style="164" customWidth="1"/>
    <col min="13058" max="13058" width="1.26953125" style="164" customWidth="1"/>
    <col min="13059" max="13059" width="44.453125" style="164" customWidth="1"/>
    <col min="13060" max="13060" width="0" style="164" hidden="1" customWidth="1"/>
    <col min="13061" max="13061" width="9.81640625" style="164" customWidth="1"/>
    <col min="13062" max="13062" width="13.26953125" style="164" customWidth="1"/>
    <col min="13063" max="13065" width="10.54296875" style="164" customWidth="1"/>
    <col min="13066" max="13066" width="11.1796875" style="164" bestFit="1" customWidth="1"/>
    <col min="13067" max="13067" width="12.54296875" style="164" bestFit="1" customWidth="1"/>
    <col min="13068" max="13068" width="13.1796875" style="164" customWidth="1"/>
    <col min="13069" max="13069" width="14.1796875" style="164" customWidth="1"/>
    <col min="13070" max="13312" width="101.1796875" style="164"/>
    <col min="13313" max="13313" width="5.1796875" style="164" customWidth="1"/>
    <col min="13314" max="13314" width="1.26953125" style="164" customWidth="1"/>
    <col min="13315" max="13315" width="44.453125" style="164" customWidth="1"/>
    <col min="13316" max="13316" width="0" style="164" hidden="1" customWidth="1"/>
    <col min="13317" max="13317" width="9.81640625" style="164" customWidth="1"/>
    <col min="13318" max="13318" width="13.26953125" style="164" customWidth="1"/>
    <col min="13319" max="13321" width="10.54296875" style="164" customWidth="1"/>
    <col min="13322" max="13322" width="11.1796875" style="164" bestFit="1" customWidth="1"/>
    <col min="13323" max="13323" width="12.54296875" style="164" bestFit="1" customWidth="1"/>
    <col min="13324" max="13324" width="13.1796875" style="164" customWidth="1"/>
    <col min="13325" max="13325" width="14.1796875" style="164" customWidth="1"/>
    <col min="13326" max="13568" width="101.1796875" style="164"/>
    <col min="13569" max="13569" width="5.1796875" style="164" customWidth="1"/>
    <col min="13570" max="13570" width="1.26953125" style="164" customWidth="1"/>
    <col min="13571" max="13571" width="44.453125" style="164" customWidth="1"/>
    <col min="13572" max="13572" width="0" style="164" hidden="1" customWidth="1"/>
    <col min="13573" max="13573" width="9.81640625" style="164" customWidth="1"/>
    <col min="13574" max="13574" width="13.26953125" style="164" customWidth="1"/>
    <col min="13575" max="13577" width="10.54296875" style="164" customWidth="1"/>
    <col min="13578" max="13578" width="11.1796875" style="164" bestFit="1" customWidth="1"/>
    <col min="13579" max="13579" width="12.54296875" style="164" bestFit="1" customWidth="1"/>
    <col min="13580" max="13580" width="13.1796875" style="164" customWidth="1"/>
    <col min="13581" max="13581" width="14.1796875" style="164" customWidth="1"/>
    <col min="13582" max="13824" width="101.1796875" style="164"/>
    <col min="13825" max="13825" width="5.1796875" style="164" customWidth="1"/>
    <col min="13826" max="13826" width="1.26953125" style="164" customWidth="1"/>
    <col min="13827" max="13827" width="44.453125" style="164" customWidth="1"/>
    <col min="13828" max="13828" width="0" style="164" hidden="1" customWidth="1"/>
    <col min="13829" max="13829" width="9.81640625" style="164" customWidth="1"/>
    <col min="13830" max="13830" width="13.26953125" style="164" customWidth="1"/>
    <col min="13831" max="13833" width="10.54296875" style="164" customWidth="1"/>
    <col min="13834" max="13834" width="11.1796875" style="164" bestFit="1" customWidth="1"/>
    <col min="13835" max="13835" width="12.54296875" style="164" bestFit="1" customWidth="1"/>
    <col min="13836" max="13836" width="13.1796875" style="164" customWidth="1"/>
    <col min="13837" max="13837" width="14.1796875" style="164" customWidth="1"/>
    <col min="13838" max="14080" width="101.1796875" style="164"/>
    <col min="14081" max="14081" width="5.1796875" style="164" customWidth="1"/>
    <col min="14082" max="14082" width="1.26953125" style="164" customWidth="1"/>
    <col min="14083" max="14083" width="44.453125" style="164" customWidth="1"/>
    <col min="14084" max="14084" width="0" style="164" hidden="1" customWidth="1"/>
    <col min="14085" max="14085" width="9.81640625" style="164" customWidth="1"/>
    <col min="14086" max="14086" width="13.26953125" style="164" customWidth="1"/>
    <col min="14087" max="14089" width="10.54296875" style="164" customWidth="1"/>
    <col min="14090" max="14090" width="11.1796875" style="164" bestFit="1" customWidth="1"/>
    <col min="14091" max="14091" width="12.54296875" style="164" bestFit="1" customWidth="1"/>
    <col min="14092" max="14092" width="13.1796875" style="164" customWidth="1"/>
    <col min="14093" max="14093" width="14.1796875" style="164" customWidth="1"/>
    <col min="14094" max="14336" width="101.1796875" style="164"/>
    <col min="14337" max="14337" width="5.1796875" style="164" customWidth="1"/>
    <col min="14338" max="14338" width="1.26953125" style="164" customWidth="1"/>
    <col min="14339" max="14339" width="44.453125" style="164" customWidth="1"/>
    <col min="14340" max="14340" width="0" style="164" hidden="1" customWidth="1"/>
    <col min="14341" max="14341" width="9.81640625" style="164" customWidth="1"/>
    <col min="14342" max="14342" width="13.26953125" style="164" customWidth="1"/>
    <col min="14343" max="14345" width="10.54296875" style="164" customWidth="1"/>
    <col min="14346" max="14346" width="11.1796875" style="164" bestFit="1" customWidth="1"/>
    <col min="14347" max="14347" width="12.54296875" style="164" bestFit="1" customWidth="1"/>
    <col min="14348" max="14348" width="13.1796875" style="164" customWidth="1"/>
    <col min="14349" max="14349" width="14.1796875" style="164" customWidth="1"/>
    <col min="14350" max="14592" width="101.1796875" style="164"/>
    <col min="14593" max="14593" width="5.1796875" style="164" customWidth="1"/>
    <col min="14594" max="14594" width="1.26953125" style="164" customWidth="1"/>
    <col min="14595" max="14595" width="44.453125" style="164" customWidth="1"/>
    <col min="14596" max="14596" width="0" style="164" hidden="1" customWidth="1"/>
    <col min="14597" max="14597" width="9.81640625" style="164" customWidth="1"/>
    <col min="14598" max="14598" width="13.26953125" style="164" customWidth="1"/>
    <col min="14599" max="14601" width="10.54296875" style="164" customWidth="1"/>
    <col min="14602" max="14602" width="11.1796875" style="164" bestFit="1" customWidth="1"/>
    <col min="14603" max="14603" width="12.54296875" style="164" bestFit="1" customWidth="1"/>
    <col min="14604" max="14604" width="13.1796875" style="164" customWidth="1"/>
    <col min="14605" max="14605" width="14.1796875" style="164" customWidth="1"/>
    <col min="14606" max="14848" width="101.1796875" style="164"/>
    <col min="14849" max="14849" width="5.1796875" style="164" customWidth="1"/>
    <col min="14850" max="14850" width="1.26953125" style="164" customWidth="1"/>
    <col min="14851" max="14851" width="44.453125" style="164" customWidth="1"/>
    <col min="14852" max="14852" width="0" style="164" hidden="1" customWidth="1"/>
    <col min="14853" max="14853" width="9.81640625" style="164" customWidth="1"/>
    <col min="14854" max="14854" width="13.26953125" style="164" customWidth="1"/>
    <col min="14855" max="14857" width="10.54296875" style="164" customWidth="1"/>
    <col min="14858" max="14858" width="11.1796875" style="164" bestFit="1" customWidth="1"/>
    <col min="14859" max="14859" width="12.54296875" style="164" bestFit="1" customWidth="1"/>
    <col min="14860" max="14860" width="13.1796875" style="164" customWidth="1"/>
    <col min="14861" max="14861" width="14.1796875" style="164" customWidth="1"/>
    <col min="14862" max="15104" width="101.1796875" style="164"/>
    <col min="15105" max="15105" width="5.1796875" style="164" customWidth="1"/>
    <col min="15106" max="15106" width="1.26953125" style="164" customWidth="1"/>
    <col min="15107" max="15107" width="44.453125" style="164" customWidth="1"/>
    <col min="15108" max="15108" width="0" style="164" hidden="1" customWidth="1"/>
    <col min="15109" max="15109" width="9.81640625" style="164" customWidth="1"/>
    <col min="15110" max="15110" width="13.26953125" style="164" customWidth="1"/>
    <col min="15111" max="15113" width="10.54296875" style="164" customWidth="1"/>
    <col min="15114" max="15114" width="11.1796875" style="164" bestFit="1" customWidth="1"/>
    <col min="15115" max="15115" width="12.54296875" style="164" bestFit="1" customWidth="1"/>
    <col min="15116" max="15116" width="13.1796875" style="164" customWidth="1"/>
    <col min="15117" max="15117" width="14.1796875" style="164" customWidth="1"/>
    <col min="15118" max="15360" width="101.1796875" style="164"/>
    <col min="15361" max="15361" width="5.1796875" style="164" customWidth="1"/>
    <col min="15362" max="15362" width="1.26953125" style="164" customWidth="1"/>
    <col min="15363" max="15363" width="44.453125" style="164" customWidth="1"/>
    <col min="15364" max="15364" width="0" style="164" hidden="1" customWidth="1"/>
    <col min="15365" max="15365" width="9.81640625" style="164" customWidth="1"/>
    <col min="15366" max="15366" width="13.26953125" style="164" customWidth="1"/>
    <col min="15367" max="15369" width="10.54296875" style="164" customWidth="1"/>
    <col min="15370" max="15370" width="11.1796875" style="164" bestFit="1" customWidth="1"/>
    <col min="15371" max="15371" width="12.54296875" style="164" bestFit="1" customWidth="1"/>
    <col min="15372" max="15372" width="13.1796875" style="164" customWidth="1"/>
    <col min="15373" max="15373" width="14.1796875" style="164" customWidth="1"/>
    <col min="15374" max="15616" width="101.1796875" style="164"/>
    <col min="15617" max="15617" width="5.1796875" style="164" customWidth="1"/>
    <col min="15618" max="15618" width="1.26953125" style="164" customWidth="1"/>
    <col min="15619" max="15619" width="44.453125" style="164" customWidth="1"/>
    <col min="15620" max="15620" width="0" style="164" hidden="1" customWidth="1"/>
    <col min="15621" max="15621" width="9.81640625" style="164" customWidth="1"/>
    <col min="15622" max="15622" width="13.26953125" style="164" customWidth="1"/>
    <col min="15623" max="15625" width="10.54296875" style="164" customWidth="1"/>
    <col min="15626" max="15626" width="11.1796875" style="164" bestFit="1" customWidth="1"/>
    <col min="15627" max="15627" width="12.54296875" style="164" bestFit="1" customWidth="1"/>
    <col min="15628" max="15628" width="13.1796875" style="164" customWidth="1"/>
    <col min="15629" max="15629" width="14.1796875" style="164" customWidth="1"/>
    <col min="15630" max="15872" width="101.1796875" style="164"/>
    <col min="15873" max="15873" width="5.1796875" style="164" customWidth="1"/>
    <col min="15874" max="15874" width="1.26953125" style="164" customWidth="1"/>
    <col min="15875" max="15875" width="44.453125" style="164" customWidth="1"/>
    <col min="15876" max="15876" width="0" style="164" hidden="1" customWidth="1"/>
    <col min="15877" max="15877" width="9.81640625" style="164" customWidth="1"/>
    <col min="15878" max="15878" width="13.26953125" style="164" customWidth="1"/>
    <col min="15879" max="15881" width="10.54296875" style="164" customWidth="1"/>
    <col min="15882" max="15882" width="11.1796875" style="164" bestFit="1" customWidth="1"/>
    <col min="15883" max="15883" width="12.54296875" style="164" bestFit="1" customWidth="1"/>
    <col min="15884" max="15884" width="13.1796875" style="164" customWidth="1"/>
    <col min="15885" max="15885" width="14.1796875" style="164" customWidth="1"/>
    <col min="15886" max="16128" width="101.1796875" style="164"/>
    <col min="16129" max="16129" width="5.1796875" style="164" customWidth="1"/>
    <col min="16130" max="16130" width="1.26953125" style="164" customWidth="1"/>
    <col min="16131" max="16131" width="44.453125" style="164" customWidth="1"/>
    <col min="16132" max="16132" width="0" style="164" hidden="1" customWidth="1"/>
    <col min="16133" max="16133" width="9.81640625" style="164" customWidth="1"/>
    <col min="16134" max="16134" width="13.26953125" style="164" customWidth="1"/>
    <col min="16135" max="16137" width="10.54296875" style="164" customWidth="1"/>
    <col min="16138" max="16138" width="11.1796875" style="164" bestFit="1" customWidth="1"/>
    <col min="16139" max="16139" width="12.54296875" style="164" bestFit="1" customWidth="1"/>
    <col min="16140" max="16140" width="13.1796875" style="164" customWidth="1"/>
    <col min="16141" max="16141" width="14.1796875" style="164" customWidth="1"/>
    <col min="16142" max="16384" width="101.1796875" style="164"/>
  </cols>
  <sheetData>
    <row r="1" spans="1:12">
      <c r="A1" s="176" t="s">
        <v>37</v>
      </c>
      <c r="B1" s="176"/>
      <c r="C1" s="176"/>
      <c r="D1" s="176"/>
      <c r="E1" s="176"/>
      <c r="F1" s="176"/>
      <c r="G1" s="176"/>
      <c r="H1" s="176"/>
      <c r="I1" s="176"/>
      <c r="J1" s="176"/>
      <c r="K1" s="176"/>
      <c r="L1" s="176"/>
    </row>
    <row r="2" spans="1:12">
      <c r="A2" s="176" t="s">
        <v>161</v>
      </c>
      <c r="B2" s="176"/>
      <c r="C2" s="176"/>
      <c r="D2" s="176"/>
      <c r="E2" s="176"/>
      <c r="F2" s="176"/>
      <c r="G2" s="176"/>
      <c r="H2" s="176"/>
      <c r="I2" s="176"/>
      <c r="J2" s="176"/>
      <c r="K2" s="176"/>
      <c r="L2" s="176"/>
    </row>
    <row r="4" spans="1:12">
      <c r="A4" s="165"/>
      <c r="B4" s="165"/>
      <c r="C4" s="165"/>
      <c r="D4" s="165"/>
      <c r="E4" s="265">
        <v>2017</v>
      </c>
      <c r="F4" s="265">
        <v>2018</v>
      </c>
      <c r="G4" s="265">
        <v>2019</v>
      </c>
      <c r="H4" s="265">
        <v>2020</v>
      </c>
      <c r="I4" s="265">
        <v>2021</v>
      </c>
      <c r="J4" s="265">
        <v>2022</v>
      </c>
      <c r="K4" s="265">
        <v>2023</v>
      </c>
      <c r="L4" s="265">
        <v>2024</v>
      </c>
    </row>
    <row r="5" spans="1:12" ht="25">
      <c r="A5" s="252" t="s">
        <v>147</v>
      </c>
      <c r="B5" s="266"/>
      <c r="C5" s="267" t="s">
        <v>162</v>
      </c>
      <c r="D5" s="266"/>
      <c r="E5" s="252" t="s">
        <v>65</v>
      </c>
      <c r="F5" s="252" t="s">
        <v>65</v>
      </c>
      <c r="G5" s="252" t="s">
        <v>65</v>
      </c>
      <c r="H5" s="252" t="s">
        <v>65</v>
      </c>
      <c r="I5" s="252" t="s">
        <v>65</v>
      </c>
      <c r="J5" s="252" t="s">
        <v>66</v>
      </c>
      <c r="K5" s="252" t="s">
        <v>67</v>
      </c>
      <c r="L5" s="252" t="s">
        <v>68</v>
      </c>
    </row>
    <row r="6" spans="1:12">
      <c r="E6" s="173" t="s">
        <v>14</v>
      </c>
      <c r="F6" s="173" t="s">
        <v>15</v>
      </c>
      <c r="G6" s="173" t="s">
        <v>83</v>
      </c>
      <c r="H6" s="173" t="s">
        <v>17</v>
      </c>
      <c r="I6" s="173" t="s">
        <v>18</v>
      </c>
      <c r="J6" s="173" t="s">
        <v>19</v>
      </c>
      <c r="K6" s="173" t="s">
        <v>20</v>
      </c>
      <c r="L6" s="173" t="s">
        <v>21</v>
      </c>
    </row>
    <row r="7" spans="1:12">
      <c r="E7" s="173"/>
      <c r="F7" s="173"/>
      <c r="G7" s="173"/>
      <c r="H7" s="173"/>
      <c r="I7" s="173"/>
      <c r="J7" s="173"/>
      <c r="K7" s="173"/>
      <c r="L7" s="173"/>
    </row>
    <row r="8" spans="1:12">
      <c r="A8" s="173">
        <v>1</v>
      </c>
      <c r="C8" s="170" t="s">
        <v>287</v>
      </c>
      <c r="E8" s="268">
        <v>1.7875000000000002E-2</v>
      </c>
      <c r="F8" s="268">
        <v>2.2608333333333338E-2</v>
      </c>
      <c r="G8" s="268">
        <v>1.5541666666666665E-2</v>
      </c>
      <c r="H8" s="268">
        <v>7.2416666666666662E-3</v>
      </c>
      <c r="I8" s="268">
        <v>1.4000000000000002E-2</v>
      </c>
      <c r="J8" s="268">
        <v>0.03</v>
      </c>
      <c r="K8" s="268">
        <v>3.1E-2</v>
      </c>
      <c r="L8" s="268">
        <v>2.9000000000000001E-2</v>
      </c>
    </row>
    <row r="9" spans="1:12">
      <c r="A9" s="173">
        <v>2</v>
      </c>
      <c r="C9" s="148" t="s">
        <v>163</v>
      </c>
      <c r="E9" s="166"/>
      <c r="F9" s="269"/>
      <c r="G9" s="269"/>
      <c r="H9" s="269"/>
      <c r="I9" s="269"/>
      <c r="J9" s="270">
        <v>1.033606508961521E-2</v>
      </c>
      <c r="K9" s="270">
        <v>1.0551758036891543E-2</v>
      </c>
      <c r="L9" s="270">
        <v>1.0659604510529708E-2</v>
      </c>
    </row>
    <row r="10" spans="1:12">
      <c r="A10" s="173">
        <v>3</v>
      </c>
      <c r="C10" s="148" t="s">
        <v>317</v>
      </c>
      <c r="E10" s="166"/>
      <c r="F10" s="174"/>
      <c r="G10" s="174"/>
      <c r="H10" s="174"/>
      <c r="I10" s="174"/>
      <c r="J10" s="268">
        <f>ROUND((J8+J9),3)</f>
        <v>0.04</v>
      </c>
      <c r="K10" s="268">
        <f>ROUND((K8+K9),3)</f>
        <v>4.2000000000000003E-2</v>
      </c>
      <c r="L10" s="268">
        <f>ROUND((L8+L9),3)</f>
        <v>0.04</v>
      </c>
    </row>
    <row r="11" spans="1:12">
      <c r="A11" s="173">
        <v>4</v>
      </c>
      <c r="C11" s="148" t="s">
        <v>164</v>
      </c>
      <c r="E11" s="166"/>
      <c r="F11" s="174"/>
      <c r="G11" s="174"/>
      <c r="H11" s="174"/>
      <c r="I11" s="174"/>
      <c r="J11" s="268">
        <f>0.05%</f>
        <v>5.0000000000000001E-4</v>
      </c>
      <c r="K11" s="268">
        <f>0.05%</f>
        <v>5.0000000000000001E-4</v>
      </c>
      <c r="L11" s="268">
        <f>0.05%</f>
        <v>5.0000000000000001E-4</v>
      </c>
    </row>
    <row r="12" spans="1:12">
      <c r="A12" s="173">
        <v>5</v>
      </c>
      <c r="C12" s="148" t="s">
        <v>165</v>
      </c>
      <c r="E12" s="166"/>
      <c r="F12" s="174"/>
      <c r="G12" s="174"/>
      <c r="H12" s="174"/>
      <c r="I12" s="174"/>
      <c r="J12" s="280">
        <v>-7.2762145373692277E-3</v>
      </c>
      <c r="K12" s="280">
        <v>-9.7298953742444485E-3</v>
      </c>
      <c r="L12" s="270">
        <v>0</v>
      </c>
    </row>
    <row r="13" spans="1:12">
      <c r="A13" s="173">
        <v>6</v>
      </c>
      <c r="C13" s="170" t="s">
        <v>166</v>
      </c>
      <c r="E13" s="166"/>
      <c r="F13" s="271"/>
      <c r="G13" s="271"/>
      <c r="H13" s="271"/>
      <c r="I13" s="271"/>
      <c r="J13" s="268">
        <f>J12+J10+J11</f>
        <v>3.3223785462630773E-2</v>
      </c>
      <c r="K13" s="268">
        <f>K12+K10+K11</f>
        <v>3.2770104625755553E-2</v>
      </c>
      <c r="L13" s="268">
        <f>L12+L10+L11</f>
        <v>4.0500000000000001E-2</v>
      </c>
    </row>
    <row r="14" spans="1:12">
      <c r="A14" s="173"/>
      <c r="C14" s="165"/>
      <c r="E14" s="166"/>
      <c r="F14" s="271"/>
      <c r="G14" s="271"/>
      <c r="H14" s="271"/>
      <c r="I14" s="271"/>
      <c r="J14" s="271"/>
      <c r="K14" s="271"/>
      <c r="L14" s="271"/>
    </row>
    <row r="15" spans="1:12">
      <c r="A15" s="168">
        <v>7</v>
      </c>
      <c r="B15" s="169"/>
      <c r="C15" s="170" t="s">
        <v>288</v>
      </c>
      <c r="D15" s="169"/>
      <c r="E15" s="272">
        <v>2.2783333333333333E-2</v>
      </c>
      <c r="F15" s="272">
        <v>2.334166666666667E-2</v>
      </c>
      <c r="G15" s="272">
        <v>1.7666666666666667E-2</v>
      </c>
      <c r="H15" s="272">
        <v>1.1866666666666666E-2</v>
      </c>
      <c r="I15" s="272">
        <v>1.8774999999999997E-2</v>
      </c>
      <c r="J15" s="268">
        <v>0.03</v>
      </c>
      <c r="K15" s="268">
        <v>3.1E-2</v>
      </c>
      <c r="L15" s="268">
        <v>0.03</v>
      </c>
    </row>
    <row r="16" spans="1:12">
      <c r="A16" s="168">
        <v>8</v>
      </c>
      <c r="C16" s="148" t="s">
        <v>167</v>
      </c>
      <c r="E16" s="173"/>
      <c r="F16" s="172"/>
      <c r="G16" s="172"/>
      <c r="H16" s="172"/>
      <c r="I16" s="172"/>
      <c r="J16" s="270" t="s">
        <v>100</v>
      </c>
      <c r="K16" s="270">
        <v>1.4645807051193838E-2</v>
      </c>
      <c r="L16" s="270">
        <v>1.4744560178773715E-2</v>
      </c>
    </row>
    <row r="17" spans="1:12">
      <c r="A17" s="173">
        <v>9</v>
      </c>
      <c r="C17" s="148" t="s">
        <v>318</v>
      </c>
      <c r="E17" s="173"/>
      <c r="F17" s="174"/>
      <c r="G17" s="174"/>
      <c r="H17" s="174"/>
      <c r="I17" s="174"/>
      <c r="J17" s="268" t="s">
        <v>100</v>
      </c>
      <c r="K17" s="268">
        <v>4.5999999999999999E-2</v>
      </c>
      <c r="L17" s="268">
        <v>4.4999999999999998E-2</v>
      </c>
    </row>
    <row r="18" spans="1:12">
      <c r="A18" s="173">
        <v>10</v>
      </c>
      <c r="C18" s="164" t="s">
        <v>164</v>
      </c>
      <c r="E18" s="173"/>
      <c r="F18" s="167"/>
      <c r="G18" s="167"/>
      <c r="H18" s="167"/>
      <c r="I18" s="167"/>
      <c r="J18" s="270" t="s">
        <v>100</v>
      </c>
      <c r="K18" s="270">
        <v>1.6666666666666666E-4</v>
      </c>
      <c r="L18" s="270">
        <v>1.6666666666666666E-4</v>
      </c>
    </row>
    <row r="19" spans="1:12">
      <c r="A19" s="173">
        <v>11</v>
      </c>
      <c r="C19" s="164" t="s">
        <v>168</v>
      </c>
      <c r="E19" s="166"/>
      <c r="F19" s="271"/>
      <c r="G19" s="271"/>
      <c r="H19" s="271"/>
      <c r="I19" s="271"/>
      <c r="J19" s="268" t="s">
        <v>100</v>
      </c>
      <c r="K19" s="268">
        <v>4.6166666666666668E-2</v>
      </c>
      <c r="L19" s="268">
        <v>4.5166666666666667E-2</v>
      </c>
    </row>
    <row r="20" spans="1:12">
      <c r="A20" s="173"/>
      <c r="C20" s="165"/>
      <c r="E20" s="166"/>
      <c r="F20" s="271"/>
      <c r="G20" s="271"/>
      <c r="H20" s="271"/>
      <c r="I20" s="271"/>
      <c r="J20" s="271"/>
      <c r="K20" s="271"/>
      <c r="L20" s="271"/>
    </row>
    <row r="21" spans="1:12">
      <c r="A21" s="168">
        <v>12</v>
      </c>
      <c r="B21" s="169"/>
      <c r="C21" s="164" t="s">
        <v>289</v>
      </c>
      <c r="D21" s="171"/>
      <c r="E21" s="268">
        <v>1.15E-2</v>
      </c>
      <c r="F21" s="268">
        <v>1.89E-2</v>
      </c>
      <c r="G21" s="268">
        <v>2.0299999999999999E-2</v>
      </c>
      <c r="H21" s="268">
        <v>8.6999999999999994E-3</v>
      </c>
      <c r="I21" s="268">
        <v>4.4999999999999997E-3</v>
      </c>
      <c r="J21" s="268">
        <v>2.3E-2</v>
      </c>
      <c r="K21" s="268">
        <v>2.9000000000000001E-2</v>
      </c>
      <c r="L21" s="268">
        <v>2.9000000000000001E-2</v>
      </c>
    </row>
    <row r="22" spans="1:12">
      <c r="A22" s="168">
        <v>13</v>
      </c>
      <c r="B22" s="169"/>
      <c r="C22" s="164" t="s">
        <v>169</v>
      </c>
      <c r="E22" s="273"/>
      <c r="F22" s="274"/>
      <c r="G22" s="274"/>
      <c r="H22" s="274"/>
      <c r="I22" s="274"/>
      <c r="J22" s="270">
        <v>1E-3</v>
      </c>
      <c r="K22" s="270">
        <v>1E-3</v>
      </c>
      <c r="L22" s="270">
        <v>1E-3</v>
      </c>
    </row>
    <row r="23" spans="1:12">
      <c r="A23" s="168">
        <v>14</v>
      </c>
      <c r="B23" s="169"/>
      <c r="C23" s="164" t="s">
        <v>170</v>
      </c>
      <c r="E23" s="273"/>
      <c r="F23" s="274"/>
      <c r="G23" s="274"/>
      <c r="H23" s="274"/>
      <c r="I23" s="274"/>
      <c r="J23" s="268">
        <f>J21+J22</f>
        <v>2.4E-2</v>
      </c>
      <c r="K23" s="268">
        <f>K21+K22</f>
        <v>3.0000000000000002E-2</v>
      </c>
      <c r="L23" s="268">
        <f>L21+L22</f>
        <v>3.0000000000000002E-2</v>
      </c>
    </row>
    <row r="24" spans="1:12">
      <c r="A24" s="168"/>
      <c r="C24" s="148"/>
      <c r="E24" s="173"/>
      <c r="F24" s="172"/>
      <c r="G24" s="172"/>
      <c r="H24" s="172"/>
      <c r="I24" s="172"/>
      <c r="J24" s="171"/>
      <c r="K24" s="171"/>
      <c r="L24" s="171"/>
    </row>
    <row r="25" spans="1:12">
      <c r="A25" s="173">
        <v>13</v>
      </c>
      <c r="C25" s="148" t="s">
        <v>171</v>
      </c>
      <c r="E25" s="291">
        <v>1.3</v>
      </c>
      <c r="F25" s="291">
        <v>1.3</v>
      </c>
      <c r="G25" s="173">
        <v>1.33</v>
      </c>
      <c r="H25" s="173">
        <v>1.34</v>
      </c>
      <c r="I25" s="173">
        <v>1.25</v>
      </c>
      <c r="J25" s="275">
        <v>1.25</v>
      </c>
      <c r="K25" s="275">
        <f>J25</f>
        <v>1.25</v>
      </c>
      <c r="L25" s="275">
        <f>K25</f>
        <v>1.25</v>
      </c>
    </row>
    <row r="26" spans="1:12">
      <c r="B26" s="176"/>
      <c r="D26" s="176"/>
      <c r="E26" s="176"/>
      <c r="F26" s="167"/>
      <c r="G26" s="167"/>
      <c r="H26" s="167"/>
      <c r="I26" s="167"/>
      <c r="J26" s="171"/>
      <c r="K26" s="171"/>
      <c r="L26" s="171"/>
    </row>
    <row r="27" spans="1:12" s="153" customFormat="1" ht="15" customHeight="1">
      <c r="A27" s="137" t="s">
        <v>277</v>
      </c>
      <c r="B27" s="134"/>
      <c r="C27" s="133"/>
      <c r="D27" s="133"/>
      <c r="E27" s="92"/>
      <c r="F27" s="92"/>
      <c r="G27" s="92"/>
      <c r="H27" s="92"/>
      <c r="I27" s="92"/>
      <c r="J27" s="92"/>
      <c r="K27" s="92"/>
    </row>
    <row r="28" spans="1:12">
      <c r="A28" s="177" t="s">
        <v>85</v>
      </c>
      <c r="B28" s="276" t="s">
        <v>363</v>
      </c>
      <c r="C28" s="165"/>
      <c r="E28" s="166"/>
      <c r="F28" s="271"/>
      <c r="G28" s="271"/>
      <c r="H28" s="271"/>
      <c r="I28" s="271"/>
      <c r="J28" s="271"/>
      <c r="K28" s="271"/>
      <c r="L28" s="271"/>
    </row>
    <row r="29" spans="1:12">
      <c r="C29" s="165"/>
      <c r="E29" s="166"/>
      <c r="F29" s="167"/>
      <c r="G29" s="167"/>
      <c r="H29" s="167"/>
      <c r="I29" s="167"/>
      <c r="J29" s="167"/>
      <c r="K29" s="167"/>
      <c r="L29" s="167"/>
    </row>
    <row r="30" spans="1:12">
      <c r="A30" s="168"/>
      <c r="B30" s="169"/>
      <c r="C30" s="170"/>
      <c r="D30" s="169"/>
      <c r="E30" s="169"/>
      <c r="F30" s="171"/>
      <c r="G30" s="171"/>
      <c r="H30" s="171"/>
      <c r="I30" s="171"/>
      <c r="J30" s="171"/>
      <c r="K30" s="171"/>
      <c r="L30" s="171"/>
    </row>
    <row r="31" spans="1:12">
      <c r="A31" s="168"/>
      <c r="C31" s="148"/>
      <c r="F31" s="172"/>
      <c r="G31" s="172"/>
      <c r="H31" s="172"/>
      <c r="I31" s="172"/>
      <c r="J31" s="172"/>
      <c r="K31" s="172"/>
      <c r="L31" s="172"/>
    </row>
    <row r="32" spans="1:12">
      <c r="A32" s="173"/>
      <c r="C32" s="148"/>
      <c r="F32" s="174"/>
      <c r="G32" s="174"/>
      <c r="H32" s="174"/>
      <c r="I32" s="174"/>
      <c r="J32" s="174"/>
      <c r="K32" s="174"/>
      <c r="L32" s="175"/>
    </row>
    <row r="33" spans="1:12">
      <c r="A33" s="176"/>
      <c r="B33" s="176"/>
      <c r="C33" s="176"/>
      <c r="D33" s="176"/>
      <c r="E33" s="176"/>
      <c r="F33" s="167"/>
      <c r="G33" s="167"/>
      <c r="H33" s="167"/>
      <c r="I33" s="167"/>
      <c r="J33" s="167"/>
      <c r="K33" s="167"/>
      <c r="L33" s="167"/>
    </row>
    <row r="34" spans="1:12">
      <c r="F34" s="167"/>
      <c r="G34" s="167"/>
      <c r="H34" s="167"/>
      <c r="I34" s="167"/>
      <c r="J34" s="167"/>
      <c r="K34" s="167"/>
      <c r="L34" s="167"/>
    </row>
  </sheetData>
  <pageMargins left="0.7" right="0.7" top="0.75" bottom="0.75" header="0.3" footer="0.3"/>
  <pageSetup orientation="portrait" r:id="rId1"/>
  <customProperties>
    <customPr name="EpmWorksheetKeyString_GU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D357D-0DA8-4946-BB51-31A56C344EAE}">
  <dimension ref="A1:J13"/>
  <sheetViews>
    <sheetView workbookViewId="0">
      <selection activeCell="A2" sqref="A2:J2"/>
    </sheetView>
  </sheetViews>
  <sheetFormatPr defaultColWidth="9.1796875" defaultRowHeight="14.5"/>
  <cols>
    <col min="1" max="1" width="4.7265625" style="75" customWidth="1"/>
    <col min="2" max="2" width="1.7265625" style="75" customWidth="1"/>
    <col min="3" max="3" width="25.1796875" style="75" customWidth="1"/>
    <col min="4" max="4" width="1.7265625" style="75" customWidth="1"/>
    <col min="5" max="5" width="10" style="75" customWidth="1"/>
    <col min="6" max="6" width="10.453125" style="75" customWidth="1"/>
    <col min="7" max="7" width="10.7265625" style="75" customWidth="1"/>
    <col min="8" max="8" width="10" style="75" customWidth="1"/>
    <col min="9" max="9" width="10.7265625" style="75" customWidth="1"/>
    <col min="10" max="10" width="13.1796875" style="75" customWidth="1"/>
    <col min="11" max="16384" width="9.1796875" style="75"/>
  </cols>
  <sheetData>
    <row r="1" spans="1:10">
      <c r="A1" s="294" t="s">
        <v>26</v>
      </c>
      <c r="B1" s="294"/>
      <c r="C1" s="294"/>
      <c r="D1" s="294"/>
      <c r="E1" s="294"/>
      <c r="F1" s="294"/>
      <c r="G1" s="294"/>
      <c r="H1" s="294"/>
      <c r="I1" s="294"/>
      <c r="J1" s="294"/>
    </row>
    <row r="2" spans="1:10">
      <c r="A2" s="294" t="s">
        <v>359</v>
      </c>
      <c r="B2" s="294"/>
      <c r="C2" s="294"/>
      <c r="D2" s="294"/>
      <c r="E2" s="294"/>
      <c r="F2" s="294"/>
      <c r="G2" s="294"/>
      <c r="H2" s="294"/>
      <c r="I2" s="294"/>
      <c r="J2" s="294"/>
    </row>
    <row r="3" spans="1:10">
      <c r="A3" s="87"/>
      <c r="B3" s="87"/>
      <c r="C3" s="87"/>
      <c r="D3" s="87"/>
      <c r="E3" s="87"/>
      <c r="F3" s="87"/>
      <c r="G3" s="87"/>
      <c r="H3" s="87"/>
      <c r="I3" s="87"/>
      <c r="J3" s="87"/>
    </row>
    <row r="4" spans="1:10" ht="30" customHeight="1">
      <c r="A4" s="76" t="s">
        <v>147</v>
      </c>
      <c r="B4" s="76"/>
      <c r="C4" s="118" t="s">
        <v>81</v>
      </c>
      <c r="D4" s="118"/>
      <c r="E4" s="78" t="s">
        <v>53</v>
      </c>
      <c r="F4" s="78" t="s">
        <v>54</v>
      </c>
      <c r="G4" s="78" t="s">
        <v>55</v>
      </c>
      <c r="H4" s="78" t="s">
        <v>56</v>
      </c>
      <c r="I4" s="180" t="s">
        <v>57</v>
      </c>
      <c r="J4" s="181" t="s">
        <v>82</v>
      </c>
    </row>
    <row r="5" spans="1:10">
      <c r="A5" s="83"/>
      <c r="B5" s="83"/>
      <c r="C5" s="112"/>
      <c r="D5" s="112"/>
      <c r="E5" s="117" t="s">
        <v>14</v>
      </c>
      <c r="F5" s="117" t="s">
        <v>15</v>
      </c>
      <c r="G5" s="117" t="s">
        <v>83</v>
      </c>
      <c r="H5" s="117" t="s">
        <v>17</v>
      </c>
      <c r="I5" s="182" t="s">
        <v>18</v>
      </c>
      <c r="J5" s="182" t="s">
        <v>19</v>
      </c>
    </row>
    <row r="6" spans="1:10">
      <c r="A6" s="83"/>
      <c r="B6" s="83"/>
      <c r="C6" s="112"/>
      <c r="D6" s="112"/>
      <c r="E6" s="117"/>
      <c r="F6" s="117"/>
      <c r="G6" s="117"/>
      <c r="H6" s="117"/>
      <c r="I6" s="182"/>
      <c r="J6" s="182"/>
    </row>
    <row r="7" spans="1:10">
      <c r="A7" s="108">
        <v>1</v>
      </c>
      <c r="B7" s="108"/>
      <c r="C7" s="114" t="s">
        <v>187</v>
      </c>
      <c r="D7" s="114"/>
      <c r="E7" s="183">
        <v>-1.2695393809282805E-2</v>
      </c>
      <c r="F7" s="183">
        <v>-6.7000165219242786E-3</v>
      </c>
      <c r="G7" s="183">
        <v>-3.1553743780156851E-2</v>
      </c>
      <c r="H7" s="183">
        <v>-1.5535220941303917E-3</v>
      </c>
      <c r="I7" s="183">
        <v>-8.6885581128827404E-3</v>
      </c>
      <c r="J7" s="183">
        <v>-9.3333437905895912E-3</v>
      </c>
    </row>
    <row r="8" spans="1:10">
      <c r="A8" s="108">
        <v>2</v>
      </c>
      <c r="B8" s="108"/>
      <c r="C8" s="114" t="s">
        <v>188</v>
      </c>
      <c r="D8" s="114"/>
      <c r="E8" s="184">
        <v>1.5726112602728604E-2</v>
      </c>
      <c r="F8" s="184">
        <v>9.569215946895665E-3</v>
      </c>
      <c r="G8" s="184">
        <v>3.1796146285214891E-2</v>
      </c>
      <c r="H8" s="184">
        <v>1.433070711541088E-2</v>
      </c>
      <c r="I8" s="184">
        <v>1.7300112824733531E-2</v>
      </c>
      <c r="J8" s="184">
        <v>1.4276844492563391E-2</v>
      </c>
    </row>
    <row r="9" spans="1:10">
      <c r="A9" s="108">
        <v>3</v>
      </c>
      <c r="B9" s="108"/>
      <c r="C9" s="114" t="s">
        <v>189</v>
      </c>
      <c r="D9" s="114"/>
      <c r="E9" s="184">
        <v>-1.9395496067905027E-2</v>
      </c>
      <c r="F9" s="184">
        <v>-1.0369776529651872E-2</v>
      </c>
      <c r="G9" s="184">
        <v>-5.6776995241830365E-2</v>
      </c>
      <c r="H9" s="184">
        <v>-4.3007262009117954E-3</v>
      </c>
      <c r="I9" s="184">
        <v>-1.4576579682807645E-2</v>
      </c>
      <c r="J9" s="184">
        <v>-1.5306064412284678E-2</v>
      </c>
    </row>
    <row r="10" spans="1:10">
      <c r="A10" s="108">
        <v>4</v>
      </c>
      <c r="B10" s="108"/>
      <c r="C10" s="114" t="s">
        <v>190</v>
      </c>
      <c r="D10" s="114"/>
      <c r="E10" s="184">
        <v>2.1182386761377413E-2</v>
      </c>
      <c r="F10" s="184">
        <v>1.2008824182548197E-2</v>
      </c>
      <c r="G10" s="184">
        <v>5.6795215116978902E-2</v>
      </c>
      <c r="H10" s="184">
        <v>1.4416284653028353E-2</v>
      </c>
      <c r="I10" s="184">
        <v>2.0780184887552136E-2</v>
      </c>
      <c r="J10" s="184">
        <v>1.8338871840756901E-2</v>
      </c>
    </row>
    <row r="11" spans="1:10">
      <c r="A11" s="108"/>
      <c r="B11" s="108"/>
      <c r="C11" s="114"/>
      <c r="D11" s="114"/>
      <c r="E11" s="184"/>
      <c r="F11" s="184"/>
      <c r="G11" s="184"/>
      <c r="H11" s="184"/>
      <c r="I11" s="184"/>
      <c r="J11" s="184"/>
    </row>
    <row r="12" spans="1:10">
      <c r="A12" s="141" t="s">
        <v>277</v>
      </c>
      <c r="B12" s="141"/>
      <c r="C12" s="99"/>
      <c r="D12" s="99"/>
      <c r="E12" s="99"/>
      <c r="F12" s="99"/>
      <c r="G12" s="99"/>
      <c r="H12" s="99"/>
      <c r="I12" s="179"/>
      <c r="J12" s="179"/>
    </row>
    <row r="13" spans="1:10">
      <c r="A13" s="185" t="s">
        <v>85</v>
      </c>
      <c r="B13" s="186" t="s">
        <v>307</v>
      </c>
      <c r="D13" s="186"/>
      <c r="E13" s="179"/>
      <c r="F13" s="99"/>
      <c r="G13" s="99"/>
      <c r="H13" s="99"/>
      <c r="I13" s="179"/>
      <c r="J13" s="179"/>
    </row>
  </sheetData>
  <mergeCells count="2">
    <mergeCell ref="A1:J1"/>
    <mergeCell ref="A2:J2"/>
  </mergeCells>
  <pageMargins left="0.7" right="0.7" top="0.75" bottom="0.75" header="0.3" footer="0.3"/>
  <pageSetup orientation="portrait" r:id="rId1"/>
  <customProperties>
    <customPr name="EpmWorksheetKeyString_GU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4D143-6A74-4668-82E1-C85C651F9545}">
  <dimension ref="A1:K19"/>
  <sheetViews>
    <sheetView workbookViewId="0">
      <selection activeCell="N11" sqref="N11"/>
    </sheetView>
  </sheetViews>
  <sheetFormatPr defaultColWidth="9.1796875" defaultRowHeight="12.5"/>
  <cols>
    <col min="1" max="1" width="4.7265625" style="99" customWidth="1"/>
    <col min="2" max="2" width="1.7265625" style="99" customWidth="1"/>
    <col min="3" max="3" width="20.453125" style="99" customWidth="1"/>
    <col min="4" max="4" width="1.7265625" style="99" customWidth="1"/>
    <col min="5" max="5" width="12.26953125" style="99" bestFit="1" customWidth="1"/>
    <col min="6" max="6" width="1.7265625" style="99" customWidth="1"/>
    <col min="7" max="11" width="8" style="99" bestFit="1" customWidth="1"/>
    <col min="12" max="16384" width="9.1796875" style="99"/>
  </cols>
  <sheetData>
    <row r="1" spans="1:11">
      <c r="A1" s="296" t="s">
        <v>37</v>
      </c>
      <c r="B1" s="296"/>
      <c r="C1" s="296"/>
      <c r="D1" s="296"/>
      <c r="E1" s="296"/>
      <c r="F1" s="296"/>
      <c r="G1" s="296"/>
      <c r="H1" s="296"/>
      <c r="I1" s="296"/>
      <c r="J1" s="296"/>
      <c r="K1" s="296"/>
    </row>
    <row r="2" spans="1:11">
      <c r="A2" s="306" t="s">
        <v>94</v>
      </c>
      <c r="B2" s="306"/>
      <c r="C2" s="306"/>
      <c r="D2" s="306"/>
      <c r="E2" s="306"/>
      <c r="F2" s="306"/>
      <c r="G2" s="306"/>
      <c r="H2" s="306"/>
      <c r="I2" s="306"/>
      <c r="J2" s="306"/>
      <c r="K2" s="306"/>
    </row>
    <row r="3" spans="1:11">
      <c r="A3" s="306"/>
      <c r="B3" s="306"/>
      <c r="C3" s="306"/>
      <c r="D3" s="306"/>
      <c r="E3" s="306"/>
      <c r="F3" s="306"/>
      <c r="G3" s="306"/>
      <c r="H3" s="306"/>
      <c r="I3" s="306"/>
      <c r="J3" s="306"/>
      <c r="K3" s="306"/>
    </row>
    <row r="4" spans="1:11" ht="37.5">
      <c r="A4" s="76" t="s">
        <v>147</v>
      </c>
      <c r="B4" s="83"/>
      <c r="C4" s="118" t="s">
        <v>91</v>
      </c>
      <c r="D4" s="73"/>
      <c r="E4" s="73"/>
      <c r="F4" s="73"/>
      <c r="G4" s="77" t="s">
        <v>86</v>
      </c>
      <c r="H4" s="77" t="s">
        <v>87</v>
      </c>
      <c r="I4" s="77" t="s">
        <v>88</v>
      </c>
      <c r="J4" s="77" t="s">
        <v>89</v>
      </c>
      <c r="K4" s="77" t="s">
        <v>90</v>
      </c>
    </row>
    <row r="5" spans="1:11">
      <c r="A5" s="100"/>
      <c r="C5" s="82"/>
      <c r="D5" s="82"/>
      <c r="E5" s="82"/>
      <c r="F5" s="82"/>
      <c r="G5" s="84" t="s">
        <v>14</v>
      </c>
      <c r="H5" s="84" t="s">
        <v>15</v>
      </c>
      <c r="I5" s="84" t="s">
        <v>16</v>
      </c>
      <c r="J5" s="84" t="s">
        <v>17</v>
      </c>
      <c r="K5" s="84" t="s">
        <v>18</v>
      </c>
    </row>
    <row r="6" spans="1:11">
      <c r="A6" s="100"/>
      <c r="C6" s="82"/>
      <c r="D6" s="82"/>
      <c r="E6" s="82"/>
      <c r="F6" s="82"/>
      <c r="G6" s="84"/>
      <c r="H6" s="84"/>
      <c r="I6" s="84"/>
      <c r="J6" s="84"/>
      <c r="K6" s="84"/>
    </row>
    <row r="7" spans="1:11">
      <c r="A7" s="178">
        <v>1</v>
      </c>
      <c r="C7" s="305" t="s">
        <v>195</v>
      </c>
      <c r="D7" s="73"/>
      <c r="E7" s="73" t="s">
        <v>92</v>
      </c>
      <c r="F7" s="73"/>
      <c r="G7" s="187">
        <v>3.1264289999999999</v>
      </c>
      <c r="H7" s="187">
        <v>2.5308000000000001E-2</v>
      </c>
      <c r="I7" s="187">
        <v>5.6959999999999997E-3</v>
      </c>
      <c r="J7" s="187">
        <v>0.114965</v>
      </c>
      <c r="K7" s="187">
        <v>0.81496000000000002</v>
      </c>
    </row>
    <row r="8" spans="1:11">
      <c r="A8" s="178">
        <v>2</v>
      </c>
      <c r="C8" s="305"/>
      <c r="D8" s="73"/>
      <c r="E8" s="73" t="s">
        <v>93</v>
      </c>
      <c r="F8" s="73"/>
      <c r="G8" s="187">
        <v>7.6999999999999999E-2</v>
      </c>
      <c r="H8" s="187">
        <v>0.87360000000000004</v>
      </c>
      <c r="I8" s="187">
        <v>0.93979999999999997</v>
      </c>
      <c r="J8" s="187">
        <v>0.73460000000000003</v>
      </c>
      <c r="K8" s="187">
        <v>0.36670000000000003</v>
      </c>
    </row>
    <row r="9" spans="1:11">
      <c r="A9" s="100"/>
      <c r="B9" s="100"/>
      <c r="C9" s="112"/>
      <c r="D9" s="73"/>
      <c r="E9" s="73"/>
      <c r="F9" s="73"/>
      <c r="G9" s="187"/>
      <c r="H9" s="187"/>
      <c r="I9" s="187"/>
      <c r="J9" s="187"/>
      <c r="K9" s="187"/>
    </row>
    <row r="10" spans="1:11">
      <c r="A10" s="178">
        <v>3</v>
      </c>
      <c r="B10" s="100"/>
      <c r="C10" s="305" t="s">
        <v>196</v>
      </c>
      <c r="D10" s="73"/>
      <c r="E10" s="73" t="s">
        <v>92</v>
      </c>
      <c r="F10" s="73"/>
      <c r="G10" s="187">
        <v>4.0687670000000002</v>
      </c>
      <c r="H10" s="187">
        <v>1.6902699999999999</v>
      </c>
      <c r="I10" s="187">
        <v>1.0763590000000001</v>
      </c>
      <c r="J10" s="187">
        <v>0.57944200000000001</v>
      </c>
      <c r="K10" s="187">
        <v>3.7172130000000001</v>
      </c>
    </row>
    <row r="11" spans="1:11">
      <c r="A11" s="178">
        <v>4</v>
      </c>
      <c r="B11" s="100"/>
      <c r="C11" s="305"/>
      <c r="D11" s="73"/>
      <c r="E11" s="73" t="s">
        <v>93</v>
      </c>
      <c r="F11" s="73"/>
      <c r="G11" s="187">
        <v>4.3700000000000003E-2</v>
      </c>
      <c r="H11" s="187">
        <v>0.19359999999999999</v>
      </c>
      <c r="I11" s="187">
        <v>0.29949999999999999</v>
      </c>
      <c r="J11" s="187">
        <v>0.44650000000000001</v>
      </c>
      <c r="K11" s="187">
        <v>5.3900000000000003E-2</v>
      </c>
    </row>
    <row r="12" spans="1:11">
      <c r="A12" s="100"/>
      <c r="B12" s="100"/>
      <c r="C12" s="112"/>
      <c r="D12" s="73"/>
      <c r="E12" s="73"/>
      <c r="F12" s="73"/>
      <c r="G12" s="187"/>
      <c r="H12" s="187"/>
      <c r="I12" s="187"/>
      <c r="J12" s="187"/>
      <c r="K12" s="187"/>
    </row>
    <row r="13" spans="1:11">
      <c r="A13" s="178">
        <v>5</v>
      </c>
      <c r="B13" s="100"/>
      <c r="C13" s="305" t="s">
        <v>197</v>
      </c>
      <c r="D13" s="73"/>
      <c r="E13" s="73" t="s">
        <v>92</v>
      </c>
      <c r="F13" s="73"/>
      <c r="G13" s="187">
        <v>0.59277999999999997</v>
      </c>
      <c r="H13" s="187">
        <v>0.84602200000000005</v>
      </c>
      <c r="I13" s="187">
        <v>0.54767699999999997</v>
      </c>
      <c r="J13" s="187">
        <v>1.5536810000000001</v>
      </c>
      <c r="K13" s="187">
        <v>1.6519919999999999</v>
      </c>
    </row>
    <row r="14" spans="1:11">
      <c r="A14" s="178">
        <v>6</v>
      </c>
      <c r="B14" s="100"/>
      <c r="C14" s="305"/>
      <c r="D14" s="73"/>
      <c r="E14" s="73" t="s">
        <v>93</v>
      </c>
      <c r="F14" s="73"/>
      <c r="G14" s="187">
        <v>0.84599999999999997</v>
      </c>
      <c r="H14" s="187">
        <v>0.60299999999999998</v>
      </c>
      <c r="I14" s="187">
        <v>0.88060000000000005</v>
      </c>
      <c r="J14" s="187">
        <v>0.1135</v>
      </c>
      <c r="K14" s="187">
        <v>8.1900000000000001E-2</v>
      </c>
    </row>
    <row r="15" spans="1:11">
      <c r="A15" s="100"/>
      <c r="B15" s="100"/>
      <c r="C15" s="112"/>
      <c r="D15" s="73"/>
      <c r="E15" s="73"/>
      <c r="F15" s="73"/>
      <c r="G15" s="187"/>
      <c r="H15" s="187"/>
      <c r="I15" s="187"/>
      <c r="J15" s="187"/>
      <c r="K15" s="187"/>
    </row>
    <row r="16" spans="1:11">
      <c r="A16" s="137" t="s">
        <v>84</v>
      </c>
      <c r="B16" s="100"/>
      <c r="C16" s="74"/>
      <c r="D16" s="74"/>
      <c r="E16" s="74"/>
      <c r="F16" s="74"/>
      <c r="G16" s="73"/>
      <c r="H16" s="73"/>
      <c r="I16" s="73"/>
      <c r="J16" s="73"/>
      <c r="K16" s="188"/>
    </row>
    <row r="17" spans="1:11">
      <c r="A17" s="110" t="s">
        <v>85</v>
      </c>
      <c r="B17" s="74" t="s">
        <v>305</v>
      </c>
      <c r="D17" s="74"/>
      <c r="E17" s="74"/>
      <c r="F17" s="74"/>
      <c r="G17" s="73"/>
      <c r="H17" s="73"/>
      <c r="I17" s="73"/>
      <c r="J17" s="73"/>
      <c r="K17" s="73"/>
    </row>
    <row r="18" spans="1:11">
      <c r="A18" s="110" t="s">
        <v>141</v>
      </c>
      <c r="B18" s="74" t="s">
        <v>306</v>
      </c>
      <c r="D18" s="74"/>
      <c r="E18" s="74"/>
      <c r="F18" s="74"/>
      <c r="G18" s="73"/>
      <c r="H18" s="73"/>
      <c r="I18" s="73"/>
      <c r="J18" s="73"/>
      <c r="K18" s="73"/>
    </row>
    <row r="19" spans="1:11">
      <c r="A19" s="110" t="s">
        <v>198</v>
      </c>
      <c r="B19" s="74" t="s">
        <v>364</v>
      </c>
      <c r="D19" s="74"/>
      <c r="E19" s="74"/>
      <c r="F19" s="74"/>
      <c r="G19" s="73"/>
      <c r="H19" s="73"/>
      <c r="I19" s="73"/>
      <c r="J19" s="73"/>
      <c r="K19" s="73"/>
    </row>
  </sheetData>
  <mergeCells count="6">
    <mergeCell ref="C7:C8"/>
    <mergeCell ref="C10:C11"/>
    <mergeCell ref="C13:C14"/>
    <mergeCell ref="A1:K1"/>
    <mergeCell ref="A2:K2"/>
    <mergeCell ref="A3:K3"/>
  </mergeCells>
  <pageMargins left="0.7" right="0.7" top="0.75" bottom="0.75" header="0.3" footer="0.3"/>
  <pageSetup orientation="portrait" r:id="rId1"/>
  <customProperties>
    <customPr name="EpmWorksheetKeyString_GU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753C3-9B84-4CFC-BAFA-E1B92E29234B}">
  <dimension ref="A1:J13"/>
  <sheetViews>
    <sheetView workbookViewId="0">
      <selection activeCell="K30" sqref="K30"/>
    </sheetView>
  </sheetViews>
  <sheetFormatPr defaultColWidth="9.1796875" defaultRowHeight="15" customHeight="1"/>
  <cols>
    <col min="1" max="1" width="4.7265625" style="75" customWidth="1"/>
    <col min="2" max="2" width="1.7265625" style="75" customWidth="1"/>
    <col min="3" max="3" width="27.1796875" style="75" customWidth="1"/>
    <col min="4" max="4" width="1.7265625" style="75" customWidth="1"/>
    <col min="5" max="5" width="6.81640625" style="75" bestFit="1" customWidth="1"/>
    <col min="6" max="9" width="6.26953125" style="75" bestFit="1" customWidth="1"/>
    <col min="10" max="10" width="10.1796875" style="75" bestFit="1" customWidth="1"/>
    <col min="11" max="16384" width="9.1796875" style="75"/>
  </cols>
  <sheetData>
    <row r="1" spans="1:10" ht="15" customHeight="1">
      <c r="A1" s="294" t="s">
        <v>41</v>
      </c>
      <c r="B1" s="294"/>
      <c r="C1" s="294"/>
      <c r="D1" s="294"/>
      <c r="E1" s="294"/>
      <c r="F1" s="294"/>
      <c r="G1" s="294"/>
      <c r="H1" s="294"/>
      <c r="I1" s="294"/>
      <c r="J1" s="294"/>
    </row>
    <row r="2" spans="1:10" ht="14.5">
      <c r="A2" s="294" t="s">
        <v>359</v>
      </c>
      <c r="B2" s="294"/>
      <c r="C2" s="294"/>
      <c r="D2" s="294"/>
      <c r="E2" s="294"/>
      <c r="F2" s="294"/>
      <c r="G2" s="294"/>
      <c r="H2" s="294"/>
      <c r="I2" s="294"/>
      <c r="J2" s="294"/>
    </row>
    <row r="3" spans="1:10" ht="15" customHeight="1">
      <c r="A3" s="81"/>
      <c r="B3" s="81"/>
      <c r="C3" s="81"/>
      <c r="D3" s="81"/>
      <c r="E3" s="81"/>
      <c r="F3" s="81"/>
      <c r="G3" s="81"/>
      <c r="H3" s="81"/>
      <c r="I3" s="81"/>
      <c r="J3" s="81"/>
    </row>
    <row r="4" spans="1:10" ht="26">
      <c r="A4" s="76" t="s">
        <v>147</v>
      </c>
      <c r="B4" s="83"/>
      <c r="C4" s="118" t="s">
        <v>81</v>
      </c>
      <c r="D4" s="73"/>
      <c r="E4" s="78" t="s">
        <v>53</v>
      </c>
      <c r="F4" s="78" t="s">
        <v>54</v>
      </c>
      <c r="G4" s="78" t="s">
        <v>55</v>
      </c>
      <c r="H4" s="78" t="s">
        <v>56</v>
      </c>
      <c r="I4" s="180" t="s">
        <v>57</v>
      </c>
      <c r="J4" s="181" t="s">
        <v>95</v>
      </c>
    </row>
    <row r="5" spans="1:10" ht="15" customHeight="1">
      <c r="A5" s="83"/>
      <c r="B5" s="83"/>
      <c r="C5" s="112"/>
      <c r="D5" s="82"/>
      <c r="E5" s="117" t="s">
        <v>14</v>
      </c>
      <c r="F5" s="117" t="s">
        <v>15</v>
      </c>
      <c r="G5" s="117" t="s">
        <v>83</v>
      </c>
      <c r="H5" s="117" t="s">
        <v>17</v>
      </c>
      <c r="I5" s="182" t="s">
        <v>18</v>
      </c>
      <c r="J5" s="182" t="s">
        <v>19</v>
      </c>
    </row>
    <row r="6" spans="1:10" ht="15" customHeight="1">
      <c r="A6" s="83"/>
      <c r="B6" s="83"/>
      <c r="C6" s="112"/>
      <c r="D6" s="82"/>
      <c r="E6" s="117"/>
      <c r="F6" s="117"/>
      <c r="G6" s="117"/>
      <c r="H6" s="117"/>
      <c r="I6" s="182"/>
      <c r="J6" s="182"/>
    </row>
    <row r="7" spans="1:10" ht="15" customHeight="1">
      <c r="A7" s="108">
        <v>1</v>
      </c>
      <c r="B7" s="108"/>
      <c r="C7" s="114" t="s">
        <v>192</v>
      </c>
      <c r="D7" s="84"/>
      <c r="E7" s="183">
        <v>3.9881406467259711E-2</v>
      </c>
      <c r="F7" s="183">
        <v>2.147240505040126E-2</v>
      </c>
      <c r="G7" s="183">
        <v>1.6289521744577047E-2</v>
      </c>
      <c r="H7" s="183">
        <v>1.1877873504991636E-3</v>
      </c>
      <c r="I7" s="183">
        <v>2.9124290375400763E-3</v>
      </c>
      <c r="J7" s="183">
        <v>2.4149072071677033E-2</v>
      </c>
    </row>
    <row r="8" spans="1:10" ht="15" customHeight="1">
      <c r="A8" s="108">
        <v>2</v>
      </c>
      <c r="B8" s="108"/>
      <c r="C8" s="114" t="s">
        <v>188</v>
      </c>
      <c r="D8" s="84"/>
      <c r="E8" s="184">
        <v>4.0265354305839191E-2</v>
      </c>
      <c r="F8" s="184">
        <v>3.1947732525501586E-2</v>
      </c>
      <c r="G8" s="184">
        <v>2.0989402745559504E-2</v>
      </c>
      <c r="H8" s="184">
        <v>3.0732037748396505E-2</v>
      </c>
      <c r="I8" s="184">
        <v>1.7640560338230388E-2</v>
      </c>
      <c r="J8" s="184">
        <v>2.8468381038939668E-2</v>
      </c>
    </row>
    <row r="9" spans="1:10" ht="15" customHeight="1">
      <c r="A9" s="108">
        <v>3</v>
      </c>
      <c r="B9" s="108"/>
      <c r="C9" s="114" t="s">
        <v>193</v>
      </c>
      <c r="D9" s="84"/>
      <c r="E9" s="184">
        <v>5.0436571773453343E-2</v>
      </c>
      <c r="F9" s="184">
        <v>2.5875663370703444E-2</v>
      </c>
      <c r="G9" s="184">
        <v>2.3894738873116564E-2</v>
      </c>
      <c r="H9" s="184">
        <v>5.8716355928371544E-2</v>
      </c>
      <c r="I9" s="184">
        <v>4.0337704440441859E-2</v>
      </c>
      <c r="J9" s="184">
        <v>4.8642261898004482E-2</v>
      </c>
    </row>
    <row r="10" spans="1:10" ht="15" customHeight="1">
      <c r="A10" s="108">
        <v>4</v>
      </c>
      <c r="B10" s="108"/>
      <c r="C10" s="114" t="s">
        <v>194</v>
      </c>
      <c r="D10" s="84"/>
      <c r="E10" s="184">
        <v>5.0652620744496391E-2</v>
      </c>
      <c r="F10" s="184">
        <v>3.4939555404568834E-2</v>
      </c>
      <c r="G10" s="184">
        <v>2.6993790940078168E-2</v>
      </c>
      <c r="H10" s="184">
        <v>7.6417684449727297E-2</v>
      </c>
      <c r="I10" s="184">
        <v>4.9857519890631245E-2</v>
      </c>
      <c r="J10" s="184">
        <v>5.2675062694024145E-2</v>
      </c>
    </row>
    <row r="11" spans="1:10" ht="15" customHeight="1">
      <c r="A11" s="108"/>
      <c r="B11" s="108"/>
      <c r="C11" s="243"/>
      <c r="D11" s="84"/>
      <c r="E11" s="184"/>
      <c r="F11" s="184"/>
      <c r="G11" s="184"/>
      <c r="H11" s="184"/>
      <c r="I11" s="184"/>
      <c r="J11" s="184"/>
    </row>
    <row r="12" spans="1:10" ht="15" customHeight="1">
      <c r="A12" s="141" t="s">
        <v>277</v>
      </c>
      <c r="B12" s="141"/>
      <c r="C12" s="99"/>
      <c r="D12" s="99"/>
      <c r="E12" s="99"/>
      <c r="F12" s="99"/>
      <c r="G12" s="99"/>
      <c r="H12" s="99"/>
      <c r="I12" s="179"/>
      <c r="J12" s="179"/>
    </row>
    <row r="13" spans="1:10" ht="15" customHeight="1">
      <c r="A13" s="185" t="s">
        <v>85</v>
      </c>
      <c r="B13" s="189" t="s">
        <v>307</v>
      </c>
      <c r="C13" s="189"/>
      <c r="D13" s="189"/>
      <c r="F13" s="99"/>
      <c r="G13" s="99"/>
      <c r="H13" s="99"/>
      <c r="I13" s="179"/>
      <c r="J13" s="179"/>
    </row>
  </sheetData>
  <mergeCells count="2">
    <mergeCell ref="A1:J1"/>
    <mergeCell ref="A2:J2"/>
  </mergeCells>
  <pageMargins left="0.7" right="0.7" top="0.75" bottom="0.75" header="0.3" footer="0.3"/>
  <pageSetup orientation="portrait" r:id="rId1"/>
  <customProperties>
    <customPr name="EpmWorksheetKeyString_GU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338FA-3F2D-4684-80D9-56281E9F47D5}">
  <dimension ref="A1:K19"/>
  <sheetViews>
    <sheetView workbookViewId="0">
      <selection activeCell="B20" sqref="B20"/>
    </sheetView>
  </sheetViews>
  <sheetFormatPr defaultColWidth="9.1796875" defaultRowHeight="12.5"/>
  <cols>
    <col min="1" max="1" width="4.7265625" style="99" customWidth="1"/>
    <col min="2" max="2" width="1.7265625" style="99" customWidth="1"/>
    <col min="3" max="3" width="23.81640625" style="99" customWidth="1"/>
    <col min="4" max="4" width="1.7265625" style="99" customWidth="1"/>
    <col min="5" max="5" width="12.26953125" style="99" bestFit="1" customWidth="1"/>
    <col min="6" max="6" width="1.7265625" style="99" customWidth="1"/>
    <col min="7" max="11" width="8" style="99" bestFit="1" customWidth="1"/>
    <col min="12" max="16384" width="9.1796875" style="99"/>
  </cols>
  <sheetData>
    <row r="1" spans="1:11">
      <c r="A1" s="306" t="s">
        <v>43</v>
      </c>
      <c r="B1" s="306"/>
      <c r="C1" s="306"/>
      <c r="D1" s="306"/>
      <c r="E1" s="306"/>
      <c r="F1" s="306"/>
      <c r="G1" s="306"/>
      <c r="H1" s="306"/>
      <c r="I1" s="306"/>
      <c r="J1" s="306"/>
      <c r="K1" s="306"/>
    </row>
    <row r="2" spans="1:11">
      <c r="A2" s="306" t="s">
        <v>94</v>
      </c>
      <c r="B2" s="306"/>
      <c r="C2" s="306"/>
      <c r="D2" s="306"/>
      <c r="E2" s="306"/>
      <c r="F2" s="306"/>
      <c r="G2" s="306"/>
      <c r="H2" s="306"/>
      <c r="I2" s="306"/>
      <c r="J2" s="306"/>
      <c r="K2" s="306"/>
    </row>
    <row r="3" spans="1:11">
      <c r="A3" s="109"/>
      <c r="B3" s="109"/>
      <c r="C3" s="109"/>
      <c r="D3" s="109"/>
      <c r="E3" s="109"/>
      <c r="F3" s="109"/>
      <c r="G3" s="109"/>
      <c r="H3" s="109"/>
      <c r="I3" s="109"/>
      <c r="J3" s="109"/>
      <c r="K3" s="109"/>
    </row>
    <row r="4" spans="1:11" ht="37.5">
      <c r="A4" s="76" t="s">
        <v>147</v>
      </c>
      <c r="B4" s="83"/>
      <c r="C4" s="78" t="s">
        <v>91</v>
      </c>
      <c r="D4" s="82"/>
      <c r="E4" s="82"/>
      <c r="F4" s="82"/>
      <c r="G4" s="88" t="s">
        <v>86</v>
      </c>
      <c r="H4" s="88" t="s">
        <v>87</v>
      </c>
      <c r="I4" s="88" t="s">
        <v>88</v>
      </c>
      <c r="J4" s="88" t="s">
        <v>89</v>
      </c>
      <c r="K4" s="88" t="s">
        <v>90</v>
      </c>
    </row>
    <row r="5" spans="1:11">
      <c r="C5" s="190"/>
      <c r="D5" s="82"/>
      <c r="E5" s="82"/>
      <c r="F5" s="82"/>
      <c r="G5" s="84" t="s">
        <v>14</v>
      </c>
      <c r="H5" s="84" t="s">
        <v>15</v>
      </c>
      <c r="I5" s="84" t="s">
        <v>16</v>
      </c>
      <c r="J5" s="84" t="s">
        <v>17</v>
      </c>
      <c r="K5" s="84" t="s">
        <v>18</v>
      </c>
    </row>
    <row r="6" spans="1:11">
      <c r="C6" s="190"/>
      <c r="D6" s="82"/>
      <c r="E6" s="82"/>
      <c r="F6" s="82"/>
      <c r="G6" s="84"/>
      <c r="H6" s="84"/>
      <c r="I6" s="84"/>
      <c r="J6" s="84"/>
      <c r="K6" s="84"/>
    </row>
    <row r="7" spans="1:11">
      <c r="A7" s="100">
        <v>1</v>
      </c>
      <c r="C7" s="307" t="s">
        <v>195</v>
      </c>
      <c r="D7" s="73"/>
      <c r="E7" s="73" t="s">
        <v>92</v>
      </c>
      <c r="F7" s="73"/>
      <c r="G7" s="187">
        <v>1.2966740000000001</v>
      </c>
      <c r="H7" s="187">
        <v>1.2801340000000001</v>
      </c>
      <c r="I7" s="187">
        <v>0.158916</v>
      </c>
      <c r="J7" s="187">
        <v>1.295685</v>
      </c>
      <c r="K7" s="187">
        <v>0.102394</v>
      </c>
    </row>
    <row r="8" spans="1:11">
      <c r="A8" s="100">
        <v>2</v>
      </c>
      <c r="C8" s="307"/>
      <c r="D8" s="73"/>
      <c r="E8" s="73" t="s">
        <v>93</v>
      </c>
      <c r="F8" s="73"/>
      <c r="G8" s="187">
        <v>0.25480000000000003</v>
      </c>
      <c r="H8" s="187">
        <v>0.25790000000000002</v>
      </c>
      <c r="I8" s="187">
        <v>0.69020000000000004</v>
      </c>
      <c r="J8" s="187">
        <v>0.255</v>
      </c>
      <c r="K8" s="187">
        <v>0.749</v>
      </c>
    </row>
    <row r="9" spans="1:11">
      <c r="A9" s="100"/>
      <c r="B9" s="100"/>
      <c r="C9" s="112"/>
      <c r="D9" s="73"/>
      <c r="E9" s="73"/>
      <c r="F9" s="73"/>
      <c r="G9" s="187"/>
      <c r="H9" s="187"/>
      <c r="I9" s="187"/>
      <c r="J9" s="187"/>
      <c r="K9" s="187"/>
    </row>
    <row r="10" spans="1:11">
      <c r="A10" s="108">
        <v>3</v>
      </c>
      <c r="B10" s="100"/>
      <c r="C10" s="305" t="s">
        <v>196</v>
      </c>
      <c r="D10" s="73"/>
      <c r="E10" s="73" t="s">
        <v>92</v>
      </c>
      <c r="F10" s="73"/>
      <c r="G10" s="187">
        <v>1.8639330000000001</v>
      </c>
      <c r="H10" s="187">
        <v>5.0828220000000002</v>
      </c>
      <c r="I10" s="187">
        <v>1.0951379999999999</v>
      </c>
      <c r="J10" s="187">
        <v>0.316886</v>
      </c>
      <c r="K10" s="187">
        <v>1.772548</v>
      </c>
    </row>
    <row r="11" spans="1:11">
      <c r="A11" s="108">
        <v>4</v>
      </c>
      <c r="B11" s="100"/>
      <c r="C11" s="305"/>
      <c r="D11" s="73"/>
      <c r="E11" s="73" t="s">
        <v>93</v>
      </c>
      <c r="F11" s="73"/>
      <c r="G11" s="187">
        <v>0.17219999999999999</v>
      </c>
      <c r="H11" s="187">
        <v>2.4199999999999999E-2</v>
      </c>
      <c r="I11" s="187">
        <v>0.29530000000000001</v>
      </c>
      <c r="J11" s="187">
        <v>0.57350000000000001</v>
      </c>
      <c r="K11" s="187">
        <v>0.18310000000000001</v>
      </c>
    </row>
    <row r="12" spans="1:11">
      <c r="A12" s="100"/>
      <c r="B12" s="100"/>
      <c r="C12" s="191"/>
      <c r="D12" s="73"/>
      <c r="E12" s="73"/>
      <c r="F12" s="73"/>
      <c r="G12" s="187"/>
      <c r="H12" s="187"/>
      <c r="I12" s="187"/>
      <c r="J12" s="187"/>
      <c r="K12" s="187"/>
    </row>
    <row r="13" spans="1:11">
      <c r="A13" s="108">
        <v>5</v>
      </c>
      <c r="B13" s="100"/>
      <c r="C13" s="308" t="s">
        <v>197</v>
      </c>
      <c r="D13" s="73"/>
      <c r="E13" s="73" t="s">
        <v>92</v>
      </c>
      <c r="F13" s="73"/>
      <c r="G13" s="187">
        <v>0.37524400000000002</v>
      </c>
      <c r="H13" s="187">
        <v>0.503108</v>
      </c>
      <c r="I13" s="187">
        <v>0.84133800000000003</v>
      </c>
      <c r="J13" s="187">
        <v>2.1333820000000001</v>
      </c>
      <c r="K13" s="187">
        <v>1.59</v>
      </c>
    </row>
    <row r="14" spans="1:11">
      <c r="A14" s="108">
        <v>6</v>
      </c>
      <c r="B14" s="100"/>
      <c r="C14" s="308"/>
      <c r="D14" s="73"/>
      <c r="E14" s="73" t="s">
        <v>93</v>
      </c>
      <c r="F14" s="73"/>
      <c r="G14" s="187">
        <v>0.97070000000000001</v>
      </c>
      <c r="H14" s="187">
        <v>0.91059999999999997</v>
      </c>
      <c r="I14" s="187">
        <v>0.60799999999999998</v>
      </c>
      <c r="J14" s="187">
        <v>1.7299999999999999E-2</v>
      </c>
      <c r="K14" s="187">
        <v>0.09</v>
      </c>
    </row>
    <row r="15" spans="1:11">
      <c r="A15" s="100"/>
      <c r="B15" s="100"/>
      <c r="C15" s="112"/>
      <c r="D15" s="73"/>
      <c r="E15" s="73"/>
      <c r="F15" s="73"/>
      <c r="G15" s="187"/>
      <c r="H15" s="187"/>
      <c r="I15" s="187"/>
      <c r="J15" s="187"/>
      <c r="K15" s="187"/>
    </row>
    <row r="16" spans="1:11">
      <c r="A16" s="137" t="s">
        <v>84</v>
      </c>
      <c r="B16" s="100"/>
      <c r="C16" s="74"/>
      <c r="D16" s="74"/>
      <c r="E16" s="74"/>
      <c r="F16" s="74"/>
      <c r="G16" s="73"/>
      <c r="H16" s="73"/>
      <c r="I16" s="73"/>
      <c r="J16" s="73"/>
      <c r="K16" s="188"/>
    </row>
    <row r="17" spans="1:10">
      <c r="A17" s="110" t="s">
        <v>85</v>
      </c>
      <c r="B17" s="74" t="s">
        <v>305</v>
      </c>
      <c r="C17" s="74"/>
      <c r="D17" s="74"/>
      <c r="E17" s="74"/>
      <c r="F17" s="73"/>
      <c r="G17" s="73"/>
      <c r="H17" s="73"/>
      <c r="I17" s="73"/>
      <c r="J17" s="73"/>
    </row>
    <row r="18" spans="1:10">
      <c r="A18" s="110" t="s">
        <v>141</v>
      </c>
      <c r="B18" s="111" t="s">
        <v>306</v>
      </c>
      <c r="C18" s="111"/>
      <c r="D18" s="111"/>
      <c r="E18" s="111"/>
      <c r="F18" s="111"/>
      <c r="G18" s="111"/>
      <c r="H18" s="111"/>
      <c r="I18" s="111"/>
      <c r="J18" s="111"/>
    </row>
    <row r="19" spans="1:10">
      <c r="A19" s="110" t="s">
        <v>198</v>
      </c>
      <c r="B19" s="74" t="s">
        <v>364</v>
      </c>
      <c r="C19" s="74"/>
      <c r="D19" s="74"/>
      <c r="E19" s="74"/>
      <c r="F19" s="73"/>
      <c r="G19" s="73"/>
      <c r="H19" s="73"/>
      <c r="I19" s="73"/>
      <c r="J19" s="73"/>
    </row>
  </sheetData>
  <mergeCells count="5">
    <mergeCell ref="A1:K1"/>
    <mergeCell ref="C7:C8"/>
    <mergeCell ref="C10:C11"/>
    <mergeCell ref="C13:C14"/>
    <mergeCell ref="A2:K2"/>
  </mergeCells>
  <pageMargins left="0.7" right="0.7" top="0.75" bottom="0.75" header="0.3" footer="0.3"/>
  <pageSetup orientation="portrait" r:id="rId1"/>
  <customProperties>
    <customPr name="EpmWorksheetKeyString_GU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F5DDC-815E-4761-B12B-0D44B65CE588}">
  <dimension ref="A1:H13"/>
  <sheetViews>
    <sheetView zoomScaleNormal="100" workbookViewId="0">
      <selection activeCell="C12" sqref="C12"/>
    </sheetView>
  </sheetViews>
  <sheetFormatPr defaultColWidth="9.1796875" defaultRowHeight="14.5"/>
  <cols>
    <col min="1" max="1" width="4.7265625" style="75" customWidth="1"/>
    <col min="2" max="2" width="1.7265625" style="75" customWidth="1"/>
    <col min="3" max="3" width="15.26953125" style="75" customWidth="1"/>
    <col min="4" max="4" width="1.7265625" style="75" customWidth="1"/>
    <col min="5" max="5" width="10.453125" style="75" customWidth="1"/>
    <col min="6" max="6" width="11.81640625" style="75" customWidth="1"/>
    <col min="7" max="7" width="14.26953125" style="75" customWidth="1"/>
    <col min="8" max="8" width="11.81640625" style="75" bestFit="1" customWidth="1"/>
    <col min="9" max="16384" width="9.1796875" style="75"/>
  </cols>
  <sheetData>
    <row r="1" spans="1:8">
      <c r="A1" s="294" t="s">
        <v>0</v>
      </c>
      <c r="B1" s="294"/>
      <c r="C1" s="309"/>
      <c r="D1" s="309"/>
      <c r="E1" s="309"/>
      <c r="F1" s="309"/>
      <c r="G1" s="309"/>
      <c r="H1" s="309"/>
    </row>
    <row r="2" spans="1:8">
      <c r="A2" s="294" t="s">
        <v>199</v>
      </c>
      <c r="B2" s="294"/>
      <c r="C2" s="309"/>
      <c r="D2" s="309"/>
      <c r="E2" s="309"/>
      <c r="F2" s="309"/>
      <c r="G2" s="309"/>
      <c r="H2" s="309"/>
    </row>
    <row r="3" spans="1:8">
      <c r="A3" s="81"/>
      <c r="B3" s="81"/>
      <c r="C3" s="81"/>
      <c r="D3" s="81"/>
      <c r="E3" s="81"/>
      <c r="F3" s="81"/>
      <c r="G3" s="81"/>
      <c r="H3" s="81"/>
    </row>
    <row r="4" spans="1:8" ht="40.5" customHeight="1">
      <c r="A4" s="76" t="s">
        <v>147</v>
      </c>
      <c r="B4" s="83"/>
      <c r="C4" s="122" t="s">
        <v>200</v>
      </c>
      <c r="D4" s="87"/>
      <c r="E4" s="78" t="s">
        <v>201</v>
      </c>
      <c r="F4" s="77" t="s">
        <v>202</v>
      </c>
      <c r="G4" s="77" t="s">
        <v>203</v>
      </c>
      <c r="H4" s="77" t="s">
        <v>204</v>
      </c>
    </row>
    <row r="5" spans="1:8">
      <c r="A5" s="83"/>
      <c r="B5" s="83"/>
      <c r="C5" s="112"/>
      <c r="D5" s="82"/>
      <c r="E5" s="117" t="s">
        <v>14</v>
      </c>
      <c r="F5" s="117" t="s">
        <v>15</v>
      </c>
      <c r="G5" s="117" t="s">
        <v>83</v>
      </c>
      <c r="H5" s="117" t="s">
        <v>17</v>
      </c>
    </row>
    <row r="6" spans="1:8">
      <c r="A6" s="83"/>
      <c r="B6" s="83"/>
      <c r="C6" s="112"/>
      <c r="D6" s="82"/>
      <c r="E6" s="117"/>
      <c r="F6" s="117"/>
      <c r="G6" s="117"/>
      <c r="H6" s="117"/>
    </row>
    <row r="7" spans="1:8">
      <c r="A7" s="108">
        <v>1</v>
      </c>
      <c r="B7" s="108"/>
      <c r="C7" s="114" t="s">
        <v>205</v>
      </c>
      <c r="D7" s="84"/>
      <c r="E7" s="192">
        <v>0.97807100000000002</v>
      </c>
      <c r="F7" s="193">
        <v>97974153</v>
      </c>
      <c r="G7" s="183">
        <v>0.1129</v>
      </c>
      <c r="H7" s="193" t="s">
        <v>206</v>
      </c>
    </row>
    <row r="8" spans="1:8">
      <c r="A8" s="108">
        <v>2</v>
      </c>
      <c r="B8" s="108"/>
      <c r="C8" s="114" t="s">
        <v>207</v>
      </c>
      <c r="D8" s="84"/>
      <c r="E8" s="192">
        <v>0.97939699999999996</v>
      </c>
      <c r="F8" s="193">
        <v>89651830</v>
      </c>
      <c r="G8" s="184">
        <v>9.8299999999999998E-2</v>
      </c>
      <c r="H8" s="193" t="s">
        <v>208</v>
      </c>
    </row>
    <row r="9" spans="1:8">
      <c r="A9" s="108">
        <v>3</v>
      </c>
      <c r="B9" s="108"/>
      <c r="C9" s="114" t="s">
        <v>209</v>
      </c>
      <c r="D9" s="84"/>
      <c r="E9" s="192">
        <v>0.98081499999999999</v>
      </c>
      <c r="F9" s="193">
        <v>84928577</v>
      </c>
      <c r="G9" s="184">
        <v>8.6599999999999996E-2</v>
      </c>
      <c r="H9" s="193" t="s">
        <v>210</v>
      </c>
    </row>
    <row r="10" spans="1:8">
      <c r="A10" s="108">
        <v>4</v>
      </c>
      <c r="B10" s="108"/>
      <c r="C10" s="114" t="s">
        <v>211</v>
      </c>
      <c r="D10" s="84"/>
      <c r="E10" s="192">
        <v>0.98057499999999997</v>
      </c>
      <c r="F10" s="193">
        <v>86950618</v>
      </c>
      <c r="G10" s="184">
        <v>8.6900000000000005E-2</v>
      </c>
      <c r="H10" s="193" t="s">
        <v>212</v>
      </c>
    </row>
    <row r="11" spans="1:8">
      <c r="A11" s="100">
        <v>5</v>
      </c>
      <c r="B11" s="100"/>
      <c r="C11" s="114" t="s">
        <v>213</v>
      </c>
      <c r="D11" s="84"/>
      <c r="E11" s="192">
        <v>0.97890500000000003</v>
      </c>
      <c r="F11" s="193">
        <v>93981839</v>
      </c>
      <c r="G11" s="184">
        <v>0.1</v>
      </c>
      <c r="H11" s="193" t="s">
        <v>214</v>
      </c>
    </row>
    <row r="12" spans="1:8">
      <c r="A12" s="185" t="s">
        <v>215</v>
      </c>
      <c r="B12" s="185"/>
      <c r="C12" s="114" t="s">
        <v>216</v>
      </c>
      <c r="D12" s="84"/>
      <c r="E12" s="192">
        <v>0.97638100000000005</v>
      </c>
      <c r="F12" s="193" t="s">
        <v>217</v>
      </c>
      <c r="G12" s="184">
        <v>0.12</v>
      </c>
      <c r="H12" s="193" t="s">
        <v>218</v>
      </c>
    </row>
    <row r="13" spans="1:8">
      <c r="A13" s="179"/>
      <c r="B13" s="179"/>
      <c r="C13" s="179"/>
      <c r="D13" s="179"/>
      <c r="E13" s="179"/>
      <c r="F13" s="179"/>
      <c r="G13" s="179"/>
      <c r="H13" s="179"/>
    </row>
  </sheetData>
  <mergeCells count="2">
    <mergeCell ref="A1:H1"/>
    <mergeCell ref="A2:H2"/>
  </mergeCells>
  <pageMargins left="0.7" right="0.7" top="0.75" bottom="0.75" header="0.3" footer="0.3"/>
  <pageSetup orientation="portrait" r:id="rId1"/>
  <customProperties>
    <customPr name="EpmWorksheetKeyString_GU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FBAFC-63E7-4800-B8C3-A8D43E8B0603}">
  <dimension ref="A1:H15"/>
  <sheetViews>
    <sheetView zoomScaleNormal="100" workbookViewId="0">
      <selection activeCell="E11" sqref="E11"/>
    </sheetView>
  </sheetViews>
  <sheetFormatPr defaultColWidth="9.1796875" defaultRowHeight="14.5"/>
  <cols>
    <col min="1" max="1" width="4.7265625" style="75" customWidth="1"/>
    <col min="2" max="2" width="1.7265625" style="75" customWidth="1"/>
    <col min="3" max="3" width="14.54296875" style="75" customWidth="1"/>
    <col min="4" max="4" width="1.7265625" style="75" customWidth="1"/>
    <col min="5" max="5" width="22.81640625" style="75" customWidth="1"/>
    <col min="6" max="6" width="1.7265625" style="75" customWidth="1"/>
    <col min="7" max="7" width="13.7265625" style="75" customWidth="1"/>
    <col min="8" max="8" width="14" style="75" customWidth="1"/>
    <col min="9" max="16384" width="9.1796875" style="75"/>
  </cols>
  <sheetData>
    <row r="1" spans="1:8">
      <c r="A1" s="299" t="s">
        <v>240</v>
      </c>
      <c r="B1" s="299"/>
      <c r="C1" s="299"/>
      <c r="D1" s="299"/>
      <c r="E1" s="299"/>
      <c r="F1" s="299"/>
      <c r="G1" s="299"/>
      <c r="H1" s="299"/>
    </row>
    <row r="2" spans="1:8">
      <c r="A2" s="311" t="s">
        <v>241</v>
      </c>
      <c r="B2" s="311"/>
      <c r="C2" s="311"/>
      <c r="D2" s="311"/>
      <c r="E2" s="311"/>
      <c r="F2" s="311"/>
      <c r="G2" s="311"/>
      <c r="H2" s="311"/>
    </row>
    <row r="3" spans="1:8">
      <c r="A3" s="194"/>
      <c r="B3" s="155"/>
      <c r="C3" s="194"/>
      <c r="D3" s="194"/>
      <c r="E3" s="194"/>
      <c r="F3" s="194"/>
      <c r="G3" s="194"/>
      <c r="H3" s="195"/>
    </row>
    <row r="4" spans="1:8" ht="26">
      <c r="A4" s="196" t="s">
        <v>147</v>
      </c>
      <c r="B4" s="197"/>
      <c r="C4" s="198" t="s">
        <v>242</v>
      </c>
      <c r="D4" s="199"/>
      <c r="E4" s="198" t="s">
        <v>27</v>
      </c>
      <c r="F4" s="199"/>
      <c r="G4" s="200" t="s">
        <v>243</v>
      </c>
      <c r="H4" s="200" t="s">
        <v>244</v>
      </c>
    </row>
    <row r="5" spans="1:8">
      <c r="A5" s="194"/>
      <c r="B5" s="155"/>
      <c r="C5" s="85"/>
      <c r="D5" s="82"/>
      <c r="E5" s="85"/>
      <c r="F5" s="194"/>
      <c r="G5" s="194" t="s">
        <v>14</v>
      </c>
      <c r="H5" s="194" t="s">
        <v>15</v>
      </c>
    </row>
    <row r="6" spans="1:8">
      <c r="A6" s="194"/>
      <c r="B6" s="155"/>
      <c r="C6" s="155"/>
      <c r="D6" s="194"/>
      <c r="E6" s="155"/>
      <c r="F6" s="194"/>
      <c r="G6" s="194"/>
      <c r="H6" s="195"/>
    </row>
    <row r="7" spans="1:8">
      <c r="A7" s="194">
        <v>1</v>
      </c>
      <c r="B7" s="106"/>
      <c r="C7" s="155" t="s">
        <v>53</v>
      </c>
      <c r="D7" s="106"/>
      <c r="E7" s="155" t="s">
        <v>13</v>
      </c>
      <c r="F7" s="106"/>
      <c r="G7" s="201">
        <v>3560</v>
      </c>
      <c r="H7" s="201">
        <v>2764</v>
      </c>
    </row>
    <row r="8" spans="1:8">
      <c r="A8" s="194">
        <v>2</v>
      </c>
      <c r="B8" s="106"/>
      <c r="C8" s="155" t="s">
        <v>54</v>
      </c>
      <c r="D8" s="106"/>
      <c r="E8" s="155" t="s">
        <v>325</v>
      </c>
      <c r="F8" s="155"/>
      <c r="G8" s="201">
        <v>4338</v>
      </c>
      <c r="H8" s="201">
        <v>3479</v>
      </c>
    </row>
    <row r="9" spans="1:8">
      <c r="A9" s="194">
        <v>3</v>
      </c>
      <c r="B9" s="106"/>
      <c r="C9" s="155" t="s">
        <v>55</v>
      </c>
      <c r="D9" s="106"/>
      <c r="E9" s="155" t="s">
        <v>325</v>
      </c>
      <c r="F9" s="106"/>
      <c r="G9" s="201">
        <v>3398</v>
      </c>
      <c r="H9" s="201">
        <v>2605</v>
      </c>
    </row>
    <row r="10" spans="1:8">
      <c r="A10" s="194">
        <v>4</v>
      </c>
      <c r="B10" s="106"/>
      <c r="C10" s="155" t="s">
        <v>56</v>
      </c>
      <c r="D10" s="106"/>
      <c r="E10" s="155" t="s">
        <v>325</v>
      </c>
      <c r="F10" s="106"/>
      <c r="G10" s="201">
        <v>3781</v>
      </c>
      <c r="H10" s="201">
        <v>2941</v>
      </c>
    </row>
    <row r="11" spans="1:8">
      <c r="A11" s="194">
        <v>5</v>
      </c>
      <c r="B11" s="106"/>
      <c r="C11" s="155" t="s">
        <v>57</v>
      </c>
      <c r="D11" s="106"/>
      <c r="E11" s="155" t="s">
        <v>325</v>
      </c>
      <c r="F11" s="106"/>
      <c r="G11" s="201">
        <v>4673</v>
      </c>
      <c r="H11" s="201">
        <v>3746</v>
      </c>
    </row>
    <row r="12" spans="1:8">
      <c r="A12" s="312"/>
      <c r="B12" s="312"/>
      <c r="C12" s="312"/>
      <c r="D12" s="312"/>
      <c r="E12" s="312"/>
      <c r="F12" s="312"/>
      <c r="G12" s="312"/>
      <c r="H12" s="312"/>
    </row>
    <row r="13" spans="1:8">
      <c r="A13" s="313" t="s">
        <v>84</v>
      </c>
      <c r="B13" s="313"/>
      <c r="C13" s="313"/>
      <c r="D13" s="313"/>
      <c r="E13" s="313"/>
      <c r="F13" s="313"/>
      <c r="G13" s="313"/>
      <c r="H13" s="313"/>
    </row>
    <row r="14" spans="1:8">
      <c r="A14" s="202" t="s">
        <v>85</v>
      </c>
      <c r="B14" s="310" t="s">
        <v>323</v>
      </c>
      <c r="C14" s="310"/>
      <c r="D14" s="310"/>
      <c r="E14" s="310"/>
      <c r="F14" s="310"/>
      <c r="G14" s="310"/>
      <c r="H14" s="310"/>
    </row>
    <row r="15" spans="1:8">
      <c r="A15" s="202" t="s">
        <v>141</v>
      </c>
      <c r="B15" s="310" t="s">
        <v>324</v>
      </c>
      <c r="C15" s="310"/>
      <c r="D15" s="310"/>
      <c r="E15" s="310"/>
      <c r="F15" s="310"/>
      <c r="G15" s="310"/>
      <c r="H15" s="310"/>
    </row>
  </sheetData>
  <mergeCells count="6">
    <mergeCell ref="B15:H15"/>
    <mergeCell ref="A1:H1"/>
    <mergeCell ref="A2:H2"/>
    <mergeCell ref="A12:H12"/>
    <mergeCell ref="A13:H13"/>
    <mergeCell ref="B14:H14"/>
  </mergeCells>
  <pageMargins left="0.7" right="0.7" top="0.75" bottom="0.75" header="0.3" footer="0.3"/>
  <pageSetup orientation="portrait" r:id="rId1"/>
  <customProperties>
    <customPr name="EpmWorksheetKeyString_GUI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5AA8C-6DFA-445F-91DA-C786025DD501}">
  <dimension ref="A1:E26"/>
  <sheetViews>
    <sheetView topLeftCell="A7" zoomScaleNormal="100" workbookViewId="0">
      <selection activeCell="F24" sqref="F24"/>
    </sheetView>
  </sheetViews>
  <sheetFormatPr defaultRowHeight="14.5"/>
  <cols>
    <col min="1" max="1" width="20.7265625" customWidth="1"/>
    <col min="2" max="5" width="12.7265625" customWidth="1"/>
  </cols>
  <sheetData>
    <row r="1" spans="1:5">
      <c r="A1" s="293" t="s">
        <v>37</v>
      </c>
      <c r="B1" s="293"/>
      <c r="C1" s="293"/>
      <c r="D1" s="293"/>
      <c r="E1" s="293"/>
    </row>
    <row r="2" spans="1:5">
      <c r="A2" s="293" t="s">
        <v>327</v>
      </c>
      <c r="B2" s="293"/>
      <c r="C2" s="293"/>
      <c r="D2" s="293"/>
      <c r="E2" s="293"/>
    </row>
    <row r="3" spans="1:5">
      <c r="A3" s="55"/>
      <c r="B3" s="55"/>
      <c r="C3" s="55"/>
      <c r="D3" s="55"/>
      <c r="E3" s="55"/>
    </row>
    <row r="4" spans="1:5">
      <c r="A4" s="314" t="s">
        <v>245</v>
      </c>
      <c r="B4" s="314"/>
      <c r="C4" s="314"/>
      <c r="D4" s="314"/>
      <c r="E4" s="56"/>
    </row>
    <row r="5" spans="1:5">
      <c r="A5" s="314" t="s">
        <v>246</v>
      </c>
      <c r="B5" s="314"/>
      <c r="C5" s="314"/>
      <c r="D5" s="56"/>
      <c r="E5" s="56"/>
    </row>
    <row r="6" spans="1:5">
      <c r="A6" s="314"/>
      <c r="B6" s="314"/>
      <c r="C6" s="314"/>
      <c r="D6" s="56"/>
      <c r="E6" s="56"/>
    </row>
    <row r="7" spans="1:5">
      <c r="A7" s="314" t="s">
        <v>247</v>
      </c>
      <c r="B7" s="314"/>
      <c r="C7" s="314"/>
      <c r="D7" s="56"/>
      <c r="E7" s="56"/>
    </row>
    <row r="8" spans="1:5">
      <c r="A8" s="314" t="s">
        <v>248</v>
      </c>
      <c r="B8" s="314"/>
      <c r="C8" s="314"/>
      <c r="D8" s="56"/>
      <c r="E8" s="56"/>
    </row>
    <row r="9" spans="1:5" ht="6.65" customHeight="1" thickBot="1">
      <c r="A9" s="57"/>
      <c r="B9" s="57"/>
      <c r="C9" s="57"/>
      <c r="D9" s="57"/>
      <c r="E9" s="57"/>
    </row>
    <row r="10" spans="1:5" ht="6.65" customHeight="1" thickTop="1">
      <c r="A10" s="56"/>
      <c r="B10" s="56"/>
      <c r="C10" s="56"/>
      <c r="D10" s="56"/>
      <c r="E10" s="56"/>
    </row>
    <row r="11" spans="1:5">
      <c r="A11" s="56" t="s">
        <v>61</v>
      </c>
      <c r="B11" s="58" t="s">
        <v>249</v>
      </c>
      <c r="C11" s="58" t="s">
        <v>250</v>
      </c>
      <c r="D11" s="58" t="s">
        <v>251</v>
      </c>
      <c r="E11" s="58" t="s">
        <v>252</v>
      </c>
    </row>
    <row r="12" spans="1:5" ht="6.65" customHeight="1" thickBot="1">
      <c r="A12" s="57"/>
      <c r="B12" s="57"/>
      <c r="C12" s="57"/>
      <c r="D12" s="57"/>
      <c r="E12" s="57"/>
    </row>
    <row r="13" spans="1:5" ht="6.65" customHeight="1" thickTop="1">
      <c r="A13" s="56"/>
      <c r="B13" s="56"/>
      <c r="C13" s="56"/>
      <c r="D13" s="56"/>
      <c r="E13" s="56"/>
    </row>
    <row r="14" spans="1:5">
      <c r="A14" s="56" t="s">
        <v>62</v>
      </c>
      <c r="B14" s="59">
        <v>417000000</v>
      </c>
      <c r="C14" s="58">
        <v>13435015</v>
      </c>
      <c r="D14" s="58">
        <v>31.05996</v>
      </c>
      <c r="E14" s="62">
        <v>0</v>
      </c>
    </row>
    <row r="15" spans="1:5">
      <c r="A15" s="56" t="s">
        <v>253</v>
      </c>
      <c r="B15" s="63">
        <v>3778167</v>
      </c>
      <c r="C15" s="58">
        <v>44244.86</v>
      </c>
      <c r="D15" s="58">
        <v>85.392229999999998</v>
      </c>
      <c r="E15" s="62">
        <v>0</v>
      </c>
    </row>
    <row r="16" spans="1:5" ht="6.65" customHeight="1" thickBot="1">
      <c r="A16" s="57"/>
      <c r="B16" s="57"/>
      <c r="C16" s="57"/>
      <c r="D16" s="57"/>
      <c r="E16" s="57"/>
    </row>
    <row r="17" spans="1:5" ht="6.65" customHeight="1" thickTop="1">
      <c r="A17" s="56"/>
      <c r="B17" s="56"/>
      <c r="C17" s="56"/>
      <c r="D17" s="56"/>
      <c r="E17" s="56"/>
    </row>
    <row r="18" spans="1:5">
      <c r="A18" s="60" t="s">
        <v>201</v>
      </c>
      <c r="B18" s="58">
        <v>0.97617100000000001</v>
      </c>
      <c r="C18" s="314" t="s">
        <v>254</v>
      </c>
      <c r="D18" s="314"/>
      <c r="E18" s="59">
        <v>1230000000</v>
      </c>
    </row>
    <row r="19" spans="1:5">
      <c r="A19" s="60" t="s">
        <v>255</v>
      </c>
      <c r="B19" s="58">
        <v>0.97603700000000004</v>
      </c>
      <c r="C19" s="314" t="s">
        <v>256</v>
      </c>
      <c r="D19" s="314"/>
      <c r="E19" s="59">
        <v>825000000</v>
      </c>
    </row>
    <row r="20" spans="1:5">
      <c r="A20" s="60" t="s">
        <v>257</v>
      </c>
      <c r="B20" s="59">
        <v>128000000</v>
      </c>
      <c r="C20" s="314" t="s">
        <v>258</v>
      </c>
      <c r="D20" s="314"/>
      <c r="E20" s="58">
        <v>40.17971</v>
      </c>
    </row>
    <row r="21" spans="1:5">
      <c r="A21" s="60" t="s">
        <v>259</v>
      </c>
      <c r="B21" s="59">
        <v>2.9E+18</v>
      </c>
      <c r="C21" s="314" t="s">
        <v>260</v>
      </c>
      <c r="D21" s="314"/>
      <c r="E21" s="58">
        <v>40.21519</v>
      </c>
    </row>
    <row r="22" spans="1:5">
      <c r="A22" s="60" t="s">
        <v>261</v>
      </c>
      <c r="B22" s="58">
        <v>-3614.174</v>
      </c>
      <c r="C22" s="314" t="s">
        <v>262</v>
      </c>
      <c r="D22" s="314"/>
      <c r="E22" s="64">
        <v>40.194099999999999</v>
      </c>
    </row>
    <row r="23" spans="1:5">
      <c r="A23" s="60" t="s">
        <v>263</v>
      </c>
      <c r="B23" s="58">
        <v>7291.8329999999996</v>
      </c>
      <c r="C23" s="314" t="s">
        <v>264</v>
      </c>
      <c r="D23" s="314"/>
      <c r="E23" s="58">
        <v>0.89704399999999995</v>
      </c>
    </row>
    <row r="24" spans="1:5">
      <c r="A24" s="60" t="s">
        <v>265</v>
      </c>
      <c r="B24" s="65">
        <v>0</v>
      </c>
      <c r="C24" s="56"/>
      <c r="D24" s="56"/>
      <c r="E24" s="56"/>
    </row>
    <row r="25" spans="1:5" ht="6.65" customHeight="1" thickBot="1">
      <c r="A25" s="57"/>
      <c r="B25" s="57"/>
      <c r="C25" s="57"/>
      <c r="D25" s="57"/>
      <c r="E25" s="57"/>
    </row>
    <row r="26" spans="1:5" ht="15" thickTop="1"/>
  </sheetData>
  <mergeCells count="13">
    <mergeCell ref="C23:D23"/>
    <mergeCell ref="A8:C8"/>
    <mergeCell ref="C18:D18"/>
    <mergeCell ref="C19:D19"/>
    <mergeCell ref="C20:D20"/>
    <mergeCell ref="C21:D21"/>
    <mergeCell ref="C22:D22"/>
    <mergeCell ref="A7:C7"/>
    <mergeCell ref="A1:E1"/>
    <mergeCell ref="A2:E2"/>
    <mergeCell ref="A4:D4"/>
    <mergeCell ref="A5:C5"/>
    <mergeCell ref="A6:C6"/>
  </mergeCells>
  <pageMargins left="0.7" right="0.7" top="0.75" bottom="0.75" header="0.3" footer="0.3"/>
  <pageSetup orientation="portrait" r:id="rId1"/>
  <customProperties>
    <customPr name="EpmWorksheetKeyString_GUID" r:id="rId2"/>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549D6-7EBA-4848-AA4A-EDB575B3C014}">
  <dimension ref="A1:E26"/>
  <sheetViews>
    <sheetView topLeftCell="A13" zoomScaleNormal="100" workbookViewId="0">
      <selection activeCell="G15" sqref="G15"/>
    </sheetView>
  </sheetViews>
  <sheetFormatPr defaultColWidth="9.1796875" defaultRowHeight="12.5"/>
  <cols>
    <col min="1" max="1" width="20.7265625" style="2" customWidth="1"/>
    <col min="2" max="5" width="12.7265625" style="2" customWidth="1"/>
    <col min="6" max="16384" width="9.1796875" style="2"/>
  </cols>
  <sheetData>
    <row r="1" spans="1:5">
      <c r="A1" s="293" t="s">
        <v>39</v>
      </c>
      <c r="B1" s="293"/>
      <c r="C1" s="293"/>
      <c r="D1" s="293"/>
      <c r="E1" s="293"/>
    </row>
    <row r="2" spans="1:5">
      <c r="A2" s="293" t="s">
        <v>326</v>
      </c>
      <c r="B2" s="293"/>
      <c r="C2" s="293"/>
      <c r="D2" s="293"/>
      <c r="E2" s="293"/>
    </row>
    <row r="3" spans="1:5">
      <c r="A3" s="55"/>
      <c r="B3" s="55"/>
      <c r="C3" s="55"/>
      <c r="D3" s="55"/>
      <c r="E3" s="55"/>
    </row>
    <row r="4" spans="1:5">
      <c r="A4" s="314" t="s">
        <v>245</v>
      </c>
      <c r="B4" s="314"/>
      <c r="C4" s="314"/>
      <c r="D4" s="314"/>
      <c r="E4" s="56"/>
    </row>
    <row r="5" spans="1:5">
      <c r="A5" s="314" t="s">
        <v>246</v>
      </c>
      <c r="B5" s="314"/>
      <c r="C5" s="314"/>
      <c r="D5" s="56"/>
      <c r="E5" s="56"/>
    </row>
    <row r="6" spans="1:5">
      <c r="A6" s="314"/>
      <c r="B6" s="314"/>
      <c r="C6" s="314"/>
      <c r="D6" s="56"/>
      <c r="E6" s="56"/>
    </row>
    <row r="7" spans="1:5">
      <c r="A7" s="314" t="s">
        <v>247</v>
      </c>
      <c r="B7" s="314"/>
      <c r="C7" s="314"/>
      <c r="D7" s="56"/>
      <c r="E7" s="56"/>
    </row>
    <row r="8" spans="1:5">
      <c r="A8" s="314" t="s">
        <v>248</v>
      </c>
      <c r="B8" s="314"/>
      <c r="C8" s="314"/>
      <c r="D8" s="56"/>
      <c r="E8" s="56"/>
    </row>
    <row r="9" spans="1:5" ht="13" thickBot="1">
      <c r="A9" s="57"/>
      <c r="B9" s="57"/>
      <c r="C9" s="57"/>
      <c r="D9" s="57"/>
      <c r="E9" s="57"/>
    </row>
    <row r="10" spans="1:5" ht="13" thickTop="1">
      <c r="A10" s="56"/>
      <c r="B10" s="56"/>
      <c r="C10" s="56"/>
      <c r="D10" s="56"/>
      <c r="E10" s="56"/>
    </row>
    <row r="11" spans="1:5">
      <c r="A11" s="56" t="s">
        <v>61</v>
      </c>
      <c r="B11" s="58" t="s">
        <v>249</v>
      </c>
      <c r="C11" s="58" t="s">
        <v>250</v>
      </c>
      <c r="D11" s="58" t="s">
        <v>251</v>
      </c>
      <c r="E11" s="58" t="s">
        <v>252</v>
      </c>
    </row>
    <row r="12" spans="1:5" ht="13" thickBot="1">
      <c r="A12" s="57"/>
      <c r="B12" s="57"/>
      <c r="C12" s="57"/>
      <c r="D12" s="57"/>
      <c r="E12" s="57"/>
    </row>
    <row r="13" spans="1:5" ht="13" thickTop="1">
      <c r="A13" s="56"/>
      <c r="B13" s="56"/>
      <c r="C13" s="56"/>
      <c r="D13" s="56"/>
      <c r="E13" s="56"/>
    </row>
    <row r="14" spans="1:5">
      <c r="A14" s="56" t="s">
        <v>62</v>
      </c>
      <c r="B14" s="59">
        <v>387000000</v>
      </c>
      <c r="C14" s="58">
        <v>12715690</v>
      </c>
      <c r="D14" s="58">
        <v>30.443439999999999</v>
      </c>
      <c r="E14" s="62">
        <v>0</v>
      </c>
    </row>
    <row r="15" spans="1:5">
      <c r="A15" s="56" t="s">
        <v>266</v>
      </c>
      <c r="B15" s="58">
        <v>3604024</v>
      </c>
      <c r="C15" s="58">
        <v>39179.919999999998</v>
      </c>
      <c r="D15" s="58">
        <v>91.986509999999996</v>
      </c>
      <c r="E15" s="62">
        <v>0</v>
      </c>
    </row>
    <row r="16" spans="1:5" ht="13" thickBot="1">
      <c r="A16" s="57"/>
      <c r="B16" s="57"/>
      <c r="C16" s="57"/>
      <c r="D16" s="57"/>
      <c r="E16" s="57"/>
    </row>
    <row r="17" spans="1:5" ht="13" thickTop="1">
      <c r="A17" s="56"/>
      <c r="B17" s="56"/>
      <c r="C17" s="56"/>
      <c r="D17" s="56"/>
      <c r="E17" s="56"/>
    </row>
    <row r="18" spans="1:5">
      <c r="A18" s="60" t="s">
        <v>201</v>
      </c>
      <c r="B18" s="58">
        <v>0.97939699999999996</v>
      </c>
      <c r="C18" s="314" t="s">
        <v>254</v>
      </c>
      <c r="D18" s="314"/>
      <c r="E18" s="59">
        <v>1230000000</v>
      </c>
    </row>
    <row r="19" spans="1:5">
      <c r="A19" s="60" t="s">
        <v>255</v>
      </c>
      <c r="B19" s="58">
        <v>0.97928099999999996</v>
      </c>
      <c r="C19" s="314" t="s">
        <v>256</v>
      </c>
      <c r="D19" s="314"/>
      <c r="E19" s="59">
        <v>825000000</v>
      </c>
    </row>
    <row r="20" spans="1:5">
      <c r="A20" s="60" t="s">
        <v>257</v>
      </c>
      <c r="B20" s="59">
        <v>119000000</v>
      </c>
      <c r="C20" s="314" t="s">
        <v>258</v>
      </c>
      <c r="D20" s="314"/>
      <c r="E20" s="58">
        <v>40.034239999999997</v>
      </c>
    </row>
    <row r="21" spans="1:5">
      <c r="A21" s="60" t="s">
        <v>259</v>
      </c>
      <c r="B21" s="59">
        <v>2.51E+18</v>
      </c>
      <c r="C21" s="314" t="s">
        <v>260</v>
      </c>
      <c r="D21" s="314"/>
      <c r="E21" s="58">
        <v>40.069710000000001</v>
      </c>
    </row>
    <row r="22" spans="1:5">
      <c r="A22" s="60" t="s">
        <v>261</v>
      </c>
      <c r="B22" s="58">
        <v>-3601.0810000000001</v>
      </c>
      <c r="C22" s="314" t="s">
        <v>262</v>
      </c>
      <c r="D22" s="314"/>
      <c r="E22" s="58">
        <v>40.04862</v>
      </c>
    </row>
    <row r="23" spans="1:5">
      <c r="A23" s="60" t="s">
        <v>263</v>
      </c>
      <c r="B23" s="58">
        <v>8461.518</v>
      </c>
      <c r="C23" s="314" t="s">
        <v>264</v>
      </c>
      <c r="D23" s="314"/>
      <c r="E23" s="58">
        <v>0.84628099999999995</v>
      </c>
    </row>
    <row r="24" spans="1:5">
      <c r="A24" s="60" t="s">
        <v>265</v>
      </c>
      <c r="B24" s="65">
        <v>0</v>
      </c>
      <c r="C24" s="56"/>
      <c r="D24" s="56"/>
      <c r="E24" s="56"/>
    </row>
    <row r="25" spans="1:5" ht="13" thickBot="1">
      <c r="A25" s="57"/>
      <c r="B25" s="57"/>
      <c r="C25" s="57"/>
      <c r="D25" s="57"/>
      <c r="E25" s="57"/>
    </row>
    <row r="26" spans="1:5" ht="13" thickTop="1">
      <c r="A26" s="56"/>
      <c r="B26" s="56"/>
      <c r="C26" s="56"/>
      <c r="D26" s="56"/>
      <c r="E26" s="56"/>
    </row>
  </sheetData>
  <mergeCells count="13">
    <mergeCell ref="C23:D23"/>
    <mergeCell ref="A8:C8"/>
    <mergeCell ref="C18:D18"/>
    <mergeCell ref="C19:D19"/>
    <mergeCell ref="C20:D20"/>
    <mergeCell ref="C21:D21"/>
    <mergeCell ref="C22:D22"/>
    <mergeCell ref="A7:C7"/>
    <mergeCell ref="A1:E1"/>
    <mergeCell ref="A2:E2"/>
    <mergeCell ref="A4:D4"/>
    <mergeCell ref="A5:C5"/>
    <mergeCell ref="A6:C6"/>
  </mergeCells>
  <pageMargins left="0.7" right="0.7" top="0.75" bottom="0.75" header="0.3" footer="0.3"/>
  <pageSetup orientation="portrait" r:id="rId1"/>
  <customProperties>
    <customPr name="EpmWorksheetKeyString_GUID" r:id="rId2"/>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9FF33-F509-4533-8DDB-1E3F0A4047FA}">
  <dimension ref="A1:E26"/>
  <sheetViews>
    <sheetView topLeftCell="A7" zoomScaleNormal="100" workbookViewId="0">
      <selection activeCell="G11" sqref="G11"/>
    </sheetView>
  </sheetViews>
  <sheetFormatPr defaultColWidth="9.1796875" defaultRowHeight="12.5"/>
  <cols>
    <col min="1" max="1" width="20.7265625" style="2" customWidth="1"/>
    <col min="2" max="5" width="12.7265625" style="2" customWidth="1"/>
    <col min="6" max="16384" width="9.1796875" style="2"/>
  </cols>
  <sheetData>
    <row r="1" spans="1:5">
      <c r="A1" s="293" t="s">
        <v>41</v>
      </c>
      <c r="B1" s="293"/>
      <c r="C1" s="293"/>
      <c r="D1" s="293"/>
      <c r="E1" s="293"/>
    </row>
    <row r="2" spans="1:5">
      <c r="A2" s="293" t="s">
        <v>328</v>
      </c>
      <c r="B2" s="293"/>
      <c r="C2" s="293"/>
      <c r="D2" s="293"/>
      <c r="E2" s="293"/>
    </row>
    <row r="4" spans="1:5">
      <c r="A4" s="314" t="s">
        <v>245</v>
      </c>
      <c r="B4" s="314"/>
      <c r="C4" s="314"/>
      <c r="D4" s="314"/>
      <c r="E4" s="56"/>
    </row>
    <row r="5" spans="1:5">
      <c r="A5" s="314" t="s">
        <v>246</v>
      </c>
      <c r="B5" s="314"/>
      <c r="C5" s="314"/>
      <c r="D5" s="56"/>
      <c r="E5" s="56"/>
    </row>
    <row r="6" spans="1:5">
      <c r="A6" s="314"/>
      <c r="B6" s="314"/>
      <c r="C6" s="314"/>
      <c r="D6" s="56"/>
      <c r="E6" s="56"/>
    </row>
    <row r="7" spans="1:5">
      <c r="A7" s="314" t="s">
        <v>247</v>
      </c>
      <c r="B7" s="314"/>
      <c r="C7" s="314"/>
      <c r="D7" s="56"/>
      <c r="E7" s="56"/>
    </row>
    <row r="8" spans="1:5">
      <c r="A8" s="314" t="s">
        <v>248</v>
      </c>
      <c r="B8" s="314"/>
      <c r="C8" s="314"/>
      <c r="D8" s="56"/>
      <c r="E8" s="56"/>
    </row>
    <row r="9" spans="1:5" ht="13" thickBot="1">
      <c r="A9" s="57"/>
      <c r="B9" s="57"/>
      <c r="C9" s="57"/>
      <c r="D9" s="57"/>
      <c r="E9" s="57"/>
    </row>
    <row r="10" spans="1:5" ht="13" thickTop="1">
      <c r="A10" s="56"/>
      <c r="B10" s="56"/>
      <c r="C10" s="56"/>
      <c r="D10" s="56"/>
      <c r="E10" s="56"/>
    </row>
    <row r="11" spans="1:5">
      <c r="A11" s="56" t="s">
        <v>61</v>
      </c>
      <c r="B11" s="58" t="s">
        <v>249</v>
      </c>
      <c r="C11" s="58" t="s">
        <v>250</v>
      </c>
      <c r="D11" s="58" t="s">
        <v>251</v>
      </c>
      <c r="E11" s="58" t="s">
        <v>252</v>
      </c>
    </row>
    <row r="12" spans="1:5" ht="13" thickBot="1">
      <c r="A12" s="57"/>
      <c r="B12" s="57"/>
      <c r="C12" s="57"/>
      <c r="D12" s="57"/>
      <c r="E12" s="57"/>
    </row>
    <row r="13" spans="1:5" ht="13" thickTop="1">
      <c r="A13" s="56"/>
      <c r="B13" s="56"/>
      <c r="C13" s="56"/>
      <c r="D13" s="56"/>
      <c r="E13" s="56"/>
    </row>
    <row r="14" spans="1:5">
      <c r="A14" s="56" t="s">
        <v>62</v>
      </c>
      <c r="B14" s="59">
        <v>357000000</v>
      </c>
      <c r="C14" s="58">
        <v>12497749</v>
      </c>
      <c r="D14" s="58">
        <v>28.526769999999999</v>
      </c>
      <c r="E14" s="62">
        <v>0</v>
      </c>
    </row>
    <row r="15" spans="1:5">
      <c r="A15" s="56" t="s">
        <v>267</v>
      </c>
      <c r="B15" s="58">
        <v>3447201</v>
      </c>
      <c r="C15" s="58">
        <v>36136.03</v>
      </c>
      <c r="D15" s="58">
        <v>95.395120000000006</v>
      </c>
      <c r="E15" s="62">
        <v>0</v>
      </c>
    </row>
    <row r="16" spans="1:5" ht="13" thickBot="1">
      <c r="A16" s="57"/>
      <c r="B16" s="57"/>
      <c r="C16" s="57"/>
      <c r="D16" s="57"/>
      <c r="E16" s="57"/>
    </row>
    <row r="17" spans="1:5" ht="13" thickTop="1">
      <c r="A17" s="56"/>
      <c r="B17" s="56"/>
      <c r="C17" s="56"/>
      <c r="D17" s="56"/>
      <c r="E17" s="56"/>
    </row>
    <row r="18" spans="1:5">
      <c r="A18" s="60" t="s">
        <v>201</v>
      </c>
      <c r="B18" s="58">
        <v>0.98081499999999999</v>
      </c>
      <c r="C18" s="314" t="s">
        <v>254</v>
      </c>
      <c r="D18" s="314"/>
      <c r="E18" s="59">
        <v>1230000000</v>
      </c>
    </row>
    <row r="19" spans="1:5">
      <c r="A19" s="60" t="s">
        <v>255</v>
      </c>
      <c r="B19" s="58">
        <v>0.98070800000000002</v>
      </c>
      <c r="C19" s="314" t="s">
        <v>256</v>
      </c>
      <c r="D19" s="314"/>
      <c r="E19" s="59">
        <v>825000000</v>
      </c>
    </row>
    <row r="20" spans="1:5">
      <c r="A20" s="60" t="s">
        <v>257</v>
      </c>
      <c r="B20" s="59">
        <v>115000000</v>
      </c>
      <c r="C20" s="314" t="s">
        <v>258</v>
      </c>
      <c r="D20" s="314"/>
      <c r="E20" s="58">
        <v>39.962910000000001</v>
      </c>
    </row>
    <row r="21" spans="1:5">
      <c r="A21" s="60" t="s">
        <v>259</v>
      </c>
      <c r="B21" s="59">
        <v>2.34E+18</v>
      </c>
      <c r="C21" s="314" t="s">
        <v>260</v>
      </c>
      <c r="D21" s="314"/>
      <c r="E21" s="58">
        <v>39.998390000000001</v>
      </c>
    </row>
    <row r="22" spans="1:5">
      <c r="A22" s="60" t="s">
        <v>261</v>
      </c>
      <c r="B22" s="58">
        <v>-3594.6619999999998</v>
      </c>
      <c r="C22" s="314" t="s">
        <v>262</v>
      </c>
      <c r="D22" s="314"/>
      <c r="E22" s="64">
        <v>39.9773</v>
      </c>
    </row>
    <row r="23" spans="1:5">
      <c r="A23" s="60" t="s">
        <v>263</v>
      </c>
      <c r="B23" s="58">
        <v>9100.2289999999994</v>
      </c>
      <c r="C23" s="314" t="s">
        <v>264</v>
      </c>
      <c r="D23" s="314"/>
      <c r="E23" s="65">
        <v>0.8014</v>
      </c>
    </row>
    <row r="24" spans="1:5">
      <c r="A24" s="60" t="s">
        <v>265</v>
      </c>
      <c r="B24" s="65">
        <v>0</v>
      </c>
      <c r="C24" s="56"/>
      <c r="D24" s="56"/>
      <c r="E24" s="56"/>
    </row>
    <row r="25" spans="1:5" ht="13" thickBot="1">
      <c r="A25" s="57"/>
      <c r="B25" s="57"/>
      <c r="C25" s="57"/>
      <c r="D25" s="57"/>
      <c r="E25" s="57"/>
    </row>
    <row r="26" spans="1:5" ht="13" thickTop="1"/>
  </sheetData>
  <mergeCells count="13">
    <mergeCell ref="C23:D23"/>
    <mergeCell ref="A8:C8"/>
    <mergeCell ref="C18:D18"/>
    <mergeCell ref="C19:D19"/>
    <mergeCell ref="C20:D20"/>
    <mergeCell ref="C21:D21"/>
    <mergeCell ref="C22:D22"/>
    <mergeCell ref="A7:C7"/>
    <mergeCell ref="A1:E1"/>
    <mergeCell ref="A2:E2"/>
    <mergeCell ref="A4:D4"/>
    <mergeCell ref="A5:C5"/>
    <mergeCell ref="A6:C6"/>
  </mergeCells>
  <pageMargins left="0.7" right="0.7" top="0.75" bottom="0.75" header="0.3" footer="0.3"/>
  <pageSetup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32EBF-7A29-4C28-9371-57A44201F219}">
  <dimension ref="A1:J13"/>
  <sheetViews>
    <sheetView zoomScaleNormal="100" workbookViewId="0">
      <selection activeCell="F10" sqref="F10"/>
    </sheetView>
  </sheetViews>
  <sheetFormatPr defaultRowHeight="14.5"/>
  <cols>
    <col min="1" max="1" width="4.7265625" customWidth="1"/>
    <col min="2" max="2" width="1.7265625" customWidth="1"/>
    <col min="3" max="3" width="27" customWidth="1"/>
    <col min="4" max="4" width="1.7265625" customWidth="1"/>
    <col min="5" max="10" width="8.26953125" customWidth="1"/>
  </cols>
  <sheetData>
    <row r="1" spans="1:10" s="2" customFormat="1" ht="12.5">
      <c r="A1" s="293" t="s">
        <v>0</v>
      </c>
      <c r="B1" s="293"/>
      <c r="C1" s="293"/>
      <c r="D1" s="293"/>
      <c r="E1" s="293"/>
      <c r="F1" s="293"/>
      <c r="G1" s="293"/>
      <c r="H1" s="293"/>
      <c r="I1" s="293"/>
      <c r="J1" s="293"/>
    </row>
    <row r="2" spans="1:10" s="4" customFormat="1" ht="12.5">
      <c r="A2" s="3" t="s">
        <v>177</v>
      </c>
      <c r="B2" s="3"/>
      <c r="C2" s="3"/>
      <c r="D2" s="3"/>
      <c r="E2" s="3"/>
      <c r="F2" s="3"/>
      <c r="G2" s="3"/>
      <c r="H2" s="3"/>
      <c r="I2" s="3"/>
      <c r="J2" s="3"/>
    </row>
    <row r="3" spans="1:10" s="2" customFormat="1" ht="12.5"/>
    <row r="4" spans="1:10" s="5" customFormat="1" ht="12.5">
      <c r="E4" s="43">
        <v>2019</v>
      </c>
      <c r="F4" s="43">
        <v>2020</v>
      </c>
      <c r="G4" s="43">
        <v>2021</v>
      </c>
      <c r="H4" s="43">
        <v>2022</v>
      </c>
      <c r="I4" s="43">
        <v>2023</v>
      </c>
      <c r="J4" s="43">
        <v>2024</v>
      </c>
    </row>
    <row r="5" spans="1:10" s="7" customFormat="1" ht="25">
      <c r="A5" s="6" t="s">
        <v>147</v>
      </c>
      <c r="C5" s="8" t="s">
        <v>114</v>
      </c>
      <c r="E5" s="6" t="s">
        <v>65</v>
      </c>
      <c r="F5" s="6" t="s">
        <v>65</v>
      </c>
      <c r="G5" s="6" t="s">
        <v>65</v>
      </c>
      <c r="H5" s="6" t="s">
        <v>66</v>
      </c>
      <c r="I5" s="6" t="s">
        <v>67</v>
      </c>
      <c r="J5" s="6" t="s">
        <v>68</v>
      </c>
    </row>
    <row r="6" spans="1:10" s="2" customFormat="1" ht="12.5">
      <c r="E6" s="42" t="s">
        <v>14</v>
      </c>
      <c r="F6" s="42" t="s">
        <v>15</v>
      </c>
      <c r="G6" s="42" t="s">
        <v>16</v>
      </c>
      <c r="H6" s="42" t="s">
        <v>17</v>
      </c>
      <c r="I6" s="42" t="s">
        <v>18</v>
      </c>
      <c r="J6" s="42" t="s">
        <v>19</v>
      </c>
    </row>
    <row r="7" spans="1:10" s="2" customFormat="1" ht="12.5">
      <c r="A7" s="42"/>
      <c r="C7" s="5"/>
      <c r="E7" s="10"/>
      <c r="F7" s="10"/>
      <c r="G7" s="10"/>
      <c r="H7" s="10"/>
      <c r="I7" s="10"/>
      <c r="J7" s="10"/>
    </row>
    <row r="8" spans="1:10" s="2" customFormat="1" ht="12.5">
      <c r="A8" s="42">
        <v>1</v>
      </c>
      <c r="C8" s="2" t="s">
        <v>106</v>
      </c>
      <c r="E8" s="41">
        <v>2833.99</v>
      </c>
      <c r="F8" s="41">
        <v>2497.5</v>
      </c>
      <c r="G8" s="41">
        <v>2688.33</v>
      </c>
      <c r="H8" s="41">
        <v>3029.2968306228245</v>
      </c>
      <c r="I8" s="41">
        <v>3418.9431954888246</v>
      </c>
      <c r="J8" s="41">
        <v>3397.1000862052379</v>
      </c>
    </row>
    <row r="9" spans="1:10" s="2" customFormat="1" ht="12.5">
      <c r="A9" s="42">
        <v>2</v>
      </c>
      <c r="C9" s="2" t="s">
        <v>107</v>
      </c>
      <c r="E9" s="41">
        <v>1525.48</v>
      </c>
      <c r="F9" s="41">
        <v>1341</v>
      </c>
      <c r="G9" s="41">
        <v>1453.5400000000002</v>
      </c>
      <c r="H9" s="41">
        <v>1616.1351869069094</v>
      </c>
      <c r="I9" s="41">
        <v>1919.8558481495297</v>
      </c>
      <c r="J9" s="41">
        <v>2057.0920386480689</v>
      </c>
    </row>
    <row r="10" spans="1:10" s="2" customFormat="1" ht="12.5">
      <c r="A10" s="42">
        <v>3</v>
      </c>
      <c r="C10" s="7" t="s">
        <v>111</v>
      </c>
      <c r="E10" s="254">
        <f t="shared" ref="E10:J10" si="0">E8+E9</f>
        <v>4359.4699999999993</v>
      </c>
      <c r="F10" s="254">
        <f t="shared" si="0"/>
        <v>3838.5</v>
      </c>
      <c r="G10" s="254">
        <f t="shared" si="0"/>
        <v>4141.87</v>
      </c>
      <c r="H10" s="254">
        <f t="shared" si="0"/>
        <v>4645.4320175297344</v>
      </c>
      <c r="I10" s="254">
        <f t="shared" si="0"/>
        <v>5338.7990436383543</v>
      </c>
      <c r="J10" s="254">
        <f t="shared" si="0"/>
        <v>5454.1921248533072</v>
      </c>
    </row>
    <row r="11" spans="1:10" s="2" customFormat="1" ht="12.5">
      <c r="A11" s="42"/>
      <c r="E11" s="41"/>
      <c r="F11" s="41"/>
      <c r="G11" s="41"/>
      <c r="H11" s="41"/>
      <c r="I11" s="41"/>
      <c r="J11" s="41"/>
    </row>
    <row r="12" spans="1:10" s="2" customFormat="1" ht="25.5" thickBot="1">
      <c r="A12" s="42">
        <v>4</v>
      </c>
      <c r="C12" s="7" t="s">
        <v>112</v>
      </c>
      <c r="E12" s="253">
        <v>-193.8</v>
      </c>
      <c r="F12" s="253">
        <f>F10-E10</f>
        <v>-520.96999999999935</v>
      </c>
      <c r="G12" s="253">
        <f t="shared" ref="G12:J12" si="1">G10-F10</f>
        <v>303.36999999999989</v>
      </c>
      <c r="H12" s="253">
        <f t="shared" si="1"/>
        <v>503.56201752973448</v>
      </c>
      <c r="I12" s="253">
        <f t="shared" si="1"/>
        <v>693.36702610861994</v>
      </c>
      <c r="J12" s="253">
        <f t="shared" si="1"/>
        <v>115.39308121495287</v>
      </c>
    </row>
    <row r="13" spans="1:10" ht="15" thickTop="1"/>
  </sheetData>
  <mergeCells count="1">
    <mergeCell ref="A1:J1"/>
  </mergeCells>
  <pageMargins left="0.7" right="0.7" top="0.75" bottom="0.75" header="0.3" footer="0.3"/>
  <pageSetup orientation="portrait" r:id="rId1"/>
  <customProperties>
    <customPr name="EpmWorksheetKeyString_GUI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F0E2D-1A51-44FD-BF12-F8D05DD3EB4F}">
  <dimension ref="A1:E26"/>
  <sheetViews>
    <sheetView topLeftCell="A7" zoomScaleNormal="100" workbookViewId="0">
      <selection activeCell="G13" sqref="G13"/>
    </sheetView>
  </sheetViews>
  <sheetFormatPr defaultColWidth="9.1796875" defaultRowHeight="12.5"/>
  <cols>
    <col min="1" max="1" width="20.7265625" style="2" customWidth="1"/>
    <col min="2" max="5" width="12.7265625" style="2" customWidth="1"/>
    <col min="6" max="16384" width="9.1796875" style="2"/>
  </cols>
  <sheetData>
    <row r="1" spans="1:5">
      <c r="A1" s="293" t="s">
        <v>43</v>
      </c>
      <c r="B1" s="293"/>
      <c r="C1" s="293"/>
      <c r="D1" s="293"/>
      <c r="E1" s="293"/>
    </row>
    <row r="2" spans="1:5">
      <c r="A2" s="293" t="s">
        <v>329</v>
      </c>
      <c r="B2" s="293"/>
      <c r="C2" s="293"/>
      <c r="D2" s="293"/>
      <c r="E2" s="293"/>
    </row>
    <row r="4" spans="1:5">
      <c r="A4" s="314" t="s">
        <v>245</v>
      </c>
      <c r="B4" s="314"/>
      <c r="C4" s="314"/>
      <c r="D4" s="314"/>
      <c r="E4" s="56"/>
    </row>
    <row r="5" spans="1:5">
      <c r="A5" s="314" t="s">
        <v>246</v>
      </c>
      <c r="B5" s="314"/>
      <c r="C5" s="314"/>
      <c r="D5" s="56"/>
      <c r="E5" s="56"/>
    </row>
    <row r="6" spans="1:5">
      <c r="A6" s="314"/>
      <c r="B6" s="314"/>
      <c r="C6" s="314"/>
      <c r="D6" s="56"/>
      <c r="E6" s="56"/>
    </row>
    <row r="7" spans="1:5">
      <c r="A7" s="314" t="s">
        <v>247</v>
      </c>
      <c r="B7" s="314"/>
      <c r="C7" s="314"/>
      <c r="D7" s="56"/>
      <c r="E7" s="56"/>
    </row>
    <row r="8" spans="1:5">
      <c r="A8" s="314" t="s">
        <v>248</v>
      </c>
      <c r="B8" s="314"/>
      <c r="C8" s="314"/>
      <c r="D8" s="56"/>
      <c r="E8" s="56"/>
    </row>
    <row r="9" spans="1:5" ht="13" thickBot="1">
      <c r="A9" s="57"/>
      <c r="B9" s="57"/>
      <c r="C9" s="57"/>
      <c r="D9" s="57"/>
      <c r="E9" s="57"/>
    </row>
    <row r="10" spans="1:5" ht="13" thickTop="1">
      <c r="A10" s="56"/>
      <c r="B10" s="56"/>
      <c r="C10" s="56"/>
      <c r="D10" s="56"/>
      <c r="E10" s="56"/>
    </row>
    <row r="11" spans="1:5">
      <c r="A11" s="56" t="s">
        <v>61</v>
      </c>
      <c r="B11" s="58" t="s">
        <v>249</v>
      </c>
      <c r="C11" s="58" t="s">
        <v>250</v>
      </c>
      <c r="D11" s="58" t="s">
        <v>251</v>
      </c>
      <c r="E11" s="58" t="s">
        <v>252</v>
      </c>
    </row>
    <row r="12" spans="1:5" ht="13" thickBot="1">
      <c r="A12" s="57"/>
      <c r="B12" s="57"/>
      <c r="C12" s="57"/>
      <c r="D12" s="57"/>
      <c r="E12" s="57"/>
    </row>
    <row r="13" spans="1:5" ht="13" thickTop="1">
      <c r="A13" s="56"/>
      <c r="B13" s="56"/>
      <c r="C13" s="56"/>
      <c r="D13" s="56"/>
      <c r="E13" s="56"/>
    </row>
    <row r="14" spans="1:5">
      <c r="A14" s="56" t="s">
        <v>62</v>
      </c>
      <c r="B14" s="59">
        <v>325000000</v>
      </c>
      <c r="C14" s="58">
        <v>12825268</v>
      </c>
      <c r="D14" s="58">
        <v>25.301760000000002</v>
      </c>
      <c r="E14" s="62">
        <v>0</v>
      </c>
    </row>
    <row r="15" spans="1:5">
      <c r="A15" s="56" t="s">
        <v>268</v>
      </c>
      <c r="B15" s="58">
        <v>3307466</v>
      </c>
      <c r="C15" s="61">
        <v>34892</v>
      </c>
      <c r="D15" s="58">
        <v>94.791520000000006</v>
      </c>
      <c r="E15" s="62">
        <v>0</v>
      </c>
    </row>
    <row r="16" spans="1:5" ht="13" thickBot="1">
      <c r="A16" s="57"/>
      <c r="B16" s="57"/>
      <c r="C16" s="57"/>
      <c r="D16" s="57"/>
      <c r="E16" s="57"/>
    </row>
    <row r="17" spans="1:5" ht="13" thickTop="1">
      <c r="A17" s="56"/>
      <c r="B17" s="56"/>
      <c r="C17" s="56"/>
      <c r="D17" s="56"/>
      <c r="E17" s="56"/>
    </row>
    <row r="18" spans="1:5">
      <c r="A18" s="60" t="s">
        <v>201</v>
      </c>
      <c r="B18" s="58">
        <v>0.98057499999999997</v>
      </c>
      <c r="C18" s="314" t="s">
        <v>254</v>
      </c>
      <c r="D18" s="314"/>
      <c r="E18" s="59">
        <v>1230000000</v>
      </c>
    </row>
    <row r="19" spans="1:5">
      <c r="A19" s="60" t="s">
        <v>255</v>
      </c>
      <c r="B19" s="58">
        <v>0.98046599999999995</v>
      </c>
      <c r="C19" s="314" t="s">
        <v>256</v>
      </c>
      <c r="D19" s="314"/>
      <c r="E19" s="59">
        <v>825000000</v>
      </c>
    </row>
    <row r="20" spans="1:5">
      <c r="A20" s="60" t="s">
        <v>257</v>
      </c>
      <c r="B20" s="59">
        <v>115000000</v>
      </c>
      <c r="C20" s="314" t="s">
        <v>258</v>
      </c>
      <c r="D20" s="314"/>
      <c r="E20" s="58">
        <v>39.975360000000002</v>
      </c>
    </row>
    <row r="21" spans="1:5">
      <c r="A21" s="60" t="s">
        <v>259</v>
      </c>
      <c r="B21" s="59">
        <v>2.37E+18</v>
      </c>
      <c r="C21" s="314" t="s">
        <v>260</v>
      </c>
      <c r="D21" s="314"/>
      <c r="E21" s="58">
        <v>40.010840000000002</v>
      </c>
    </row>
    <row r="22" spans="1:5">
      <c r="A22" s="60" t="s">
        <v>261</v>
      </c>
      <c r="B22" s="58">
        <v>-3595.7829999999999</v>
      </c>
      <c r="C22" s="314" t="s">
        <v>262</v>
      </c>
      <c r="D22" s="314"/>
      <c r="E22" s="58">
        <v>39.989750000000001</v>
      </c>
    </row>
    <row r="23" spans="1:5">
      <c r="A23" s="60" t="s">
        <v>263</v>
      </c>
      <c r="B23" s="58">
        <v>8985.4330000000009</v>
      </c>
      <c r="C23" s="314" t="s">
        <v>264</v>
      </c>
      <c r="D23" s="314"/>
      <c r="E23" s="58">
        <v>0.77012899999999995</v>
      </c>
    </row>
    <row r="24" spans="1:5">
      <c r="A24" s="60" t="s">
        <v>265</v>
      </c>
      <c r="B24" s="65">
        <v>0</v>
      </c>
      <c r="C24" s="56"/>
      <c r="D24" s="56"/>
      <c r="E24" s="56"/>
    </row>
    <row r="25" spans="1:5" ht="13" thickBot="1">
      <c r="A25" s="57"/>
      <c r="B25" s="57"/>
      <c r="C25" s="57"/>
      <c r="D25" s="57"/>
      <c r="E25" s="57"/>
    </row>
    <row r="26" spans="1:5" ht="13" thickTop="1"/>
  </sheetData>
  <mergeCells count="13">
    <mergeCell ref="C23:D23"/>
    <mergeCell ref="A8:C8"/>
    <mergeCell ref="C18:D18"/>
    <mergeCell ref="C19:D19"/>
    <mergeCell ref="C20:D20"/>
    <mergeCell ref="C21:D21"/>
    <mergeCell ref="C22:D22"/>
    <mergeCell ref="A7:C7"/>
    <mergeCell ref="A1:E1"/>
    <mergeCell ref="A2:E2"/>
    <mergeCell ref="A4:D4"/>
    <mergeCell ref="A5:C5"/>
    <mergeCell ref="A6:C6"/>
  </mergeCells>
  <pageMargins left="0.7" right="0.7" top="0.75" bottom="0.75" header="0.3" footer="0.3"/>
  <pageSetup orientation="portrait" r:id="rId1"/>
  <customProperties>
    <customPr name="EpmWorksheetKeyString_GUID" r:id="rId2"/>
  </customPropertie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5A637-0451-4B81-955D-DAA88E81B97F}">
  <dimension ref="A1:E26"/>
  <sheetViews>
    <sheetView topLeftCell="A4" zoomScaleNormal="100" workbookViewId="0">
      <selection activeCell="A3" sqref="A3"/>
    </sheetView>
  </sheetViews>
  <sheetFormatPr defaultColWidth="9.1796875" defaultRowHeight="12.5"/>
  <cols>
    <col min="1" max="1" width="20.7265625" style="2" customWidth="1"/>
    <col min="2" max="5" width="12.7265625" style="2" customWidth="1"/>
    <col min="6" max="16384" width="9.1796875" style="2"/>
  </cols>
  <sheetData>
    <row r="1" spans="1:5">
      <c r="A1" s="293" t="s">
        <v>44</v>
      </c>
      <c r="B1" s="293"/>
      <c r="C1" s="293"/>
      <c r="D1" s="293"/>
      <c r="E1" s="293"/>
    </row>
    <row r="2" spans="1:5">
      <c r="A2" s="293" t="s">
        <v>330</v>
      </c>
      <c r="B2" s="293"/>
      <c r="C2" s="293"/>
      <c r="D2" s="293"/>
      <c r="E2" s="293"/>
    </row>
    <row r="4" spans="1:5">
      <c r="A4" s="314" t="s">
        <v>245</v>
      </c>
      <c r="B4" s="314"/>
      <c r="C4" s="314"/>
      <c r="D4" s="314"/>
      <c r="E4" s="56"/>
    </row>
    <row r="5" spans="1:5">
      <c r="A5" s="314" t="s">
        <v>246</v>
      </c>
      <c r="B5" s="314"/>
      <c r="C5" s="314"/>
      <c r="D5" s="56"/>
      <c r="E5" s="56"/>
    </row>
    <row r="6" spans="1:5">
      <c r="A6" s="314"/>
      <c r="B6" s="314"/>
      <c r="C6" s="314"/>
      <c r="D6" s="56"/>
      <c r="E6" s="56"/>
    </row>
    <row r="7" spans="1:5">
      <c r="A7" s="314" t="s">
        <v>247</v>
      </c>
      <c r="B7" s="314"/>
      <c r="C7" s="314"/>
      <c r="D7" s="56"/>
      <c r="E7" s="56"/>
    </row>
    <row r="8" spans="1:5">
      <c r="A8" s="314" t="s">
        <v>248</v>
      </c>
      <c r="B8" s="314"/>
      <c r="C8" s="314"/>
      <c r="D8" s="56"/>
      <c r="E8" s="56"/>
    </row>
    <row r="9" spans="1:5" ht="13" thickBot="1">
      <c r="A9" s="57"/>
      <c r="B9" s="57"/>
      <c r="C9" s="57"/>
      <c r="D9" s="57"/>
      <c r="E9" s="57"/>
    </row>
    <row r="10" spans="1:5" ht="13" thickTop="1">
      <c r="A10" s="56"/>
      <c r="B10" s="56"/>
      <c r="C10" s="56"/>
      <c r="D10" s="56"/>
      <c r="E10" s="56"/>
    </row>
    <row r="11" spans="1:5">
      <c r="A11" s="56" t="s">
        <v>61</v>
      </c>
      <c r="B11" s="58" t="s">
        <v>249</v>
      </c>
      <c r="C11" s="58" t="s">
        <v>250</v>
      </c>
      <c r="D11" s="58" t="s">
        <v>251</v>
      </c>
      <c r="E11" s="58" t="s">
        <v>252</v>
      </c>
    </row>
    <row r="12" spans="1:5" ht="13" thickBot="1">
      <c r="A12" s="57"/>
      <c r="B12" s="57"/>
      <c r="C12" s="57"/>
      <c r="D12" s="57"/>
      <c r="E12" s="57"/>
    </row>
    <row r="13" spans="1:5" ht="13" thickTop="1">
      <c r="A13" s="56"/>
      <c r="B13" s="56"/>
      <c r="C13" s="56"/>
      <c r="D13" s="56"/>
      <c r="E13" s="56"/>
    </row>
    <row r="14" spans="1:5">
      <c r="A14" s="56" t="s">
        <v>62</v>
      </c>
      <c r="B14" s="59">
        <v>291000000</v>
      </c>
      <c r="C14" s="58">
        <v>13650048</v>
      </c>
      <c r="D14" s="64">
        <v>21.295000000000002</v>
      </c>
      <c r="E14" s="62">
        <v>0</v>
      </c>
    </row>
    <row r="15" spans="1:5">
      <c r="A15" s="56" t="s">
        <v>269</v>
      </c>
      <c r="B15" s="58">
        <v>3183255</v>
      </c>
      <c r="C15" s="58">
        <v>35025.160000000003</v>
      </c>
      <c r="D15" s="64">
        <v>90.884799999999998</v>
      </c>
      <c r="E15" s="62">
        <v>0</v>
      </c>
    </row>
    <row r="16" spans="1:5" ht="13" thickBot="1">
      <c r="A16" s="57"/>
      <c r="B16" s="57"/>
      <c r="C16" s="57"/>
      <c r="D16" s="57"/>
      <c r="E16" s="57"/>
    </row>
    <row r="17" spans="1:5" ht="13" thickTop="1">
      <c r="A17" s="56"/>
      <c r="B17" s="56"/>
      <c r="C17" s="56"/>
      <c r="D17" s="56"/>
      <c r="E17" s="56"/>
    </row>
    <row r="18" spans="1:5">
      <c r="A18" s="60" t="s">
        <v>201</v>
      </c>
      <c r="B18" s="58">
        <v>0.97890500000000003</v>
      </c>
      <c r="C18" s="314" t="s">
        <v>254</v>
      </c>
      <c r="D18" s="314"/>
      <c r="E18" s="59">
        <v>1230000000</v>
      </c>
    </row>
    <row r="19" spans="1:5">
      <c r="A19" s="60" t="s">
        <v>255</v>
      </c>
      <c r="B19" s="58">
        <v>0.97878699999999996</v>
      </c>
      <c r="C19" s="314" t="s">
        <v>256</v>
      </c>
      <c r="D19" s="314"/>
      <c r="E19" s="59">
        <v>825000000</v>
      </c>
    </row>
    <row r="20" spans="1:5">
      <c r="A20" s="60" t="s">
        <v>257</v>
      </c>
      <c r="B20" s="59">
        <v>120000000</v>
      </c>
      <c r="C20" s="314" t="s">
        <v>258</v>
      </c>
      <c r="D20" s="314"/>
      <c r="E20" s="58">
        <v>40.057830000000003</v>
      </c>
    </row>
    <row r="21" spans="1:5">
      <c r="A21" s="60" t="s">
        <v>259</v>
      </c>
      <c r="B21" s="59">
        <v>2.57E+18</v>
      </c>
      <c r="C21" s="314" t="s">
        <v>260</v>
      </c>
      <c r="D21" s="314"/>
      <c r="E21" s="58">
        <v>40.093310000000002</v>
      </c>
    </row>
    <row r="22" spans="1:5">
      <c r="A22" s="60" t="s">
        <v>261</v>
      </c>
      <c r="B22" s="58">
        <v>-3603.2049999999999</v>
      </c>
      <c r="C22" s="314" t="s">
        <v>262</v>
      </c>
      <c r="D22" s="314"/>
      <c r="E22" s="58">
        <v>40.072220000000002</v>
      </c>
    </row>
    <row r="23" spans="1:5">
      <c r="A23" s="60" t="s">
        <v>263</v>
      </c>
      <c r="B23" s="58">
        <v>8260.0470000000005</v>
      </c>
      <c r="C23" s="314" t="s">
        <v>264</v>
      </c>
      <c r="D23" s="314"/>
      <c r="E23" s="58">
        <v>0.75925600000000004</v>
      </c>
    </row>
    <row r="24" spans="1:5">
      <c r="A24" s="60" t="s">
        <v>265</v>
      </c>
      <c r="B24" s="65">
        <v>0</v>
      </c>
      <c r="C24" s="56"/>
      <c r="D24" s="56"/>
      <c r="E24" s="56"/>
    </row>
    <row r="25" spans="1:5" ht="13" thickBot="1">
      <c r="A25" s="57"/>
      <c r="B25" s="57"/>
      <c r="C25" s="57"/>
      <c r="D25" s="57"/>
      <c r="E25" s="57"/>
    </row>
    <row r="26" spans="1:5" ht="13" thickTop="1"/>
  </sheetData>
  <mergeCells count="13">
    <mergeCell ref="C23:D23"/>
    <mergeCell ref="A8:C8"/>
    <mergeCell ref="C18:D18"/>
    <mergeCell ref="C19:D19"/>
    <mergeCell ref="C20:D20"/>
    <mergeCell ref="C21:D21"/>
    <mergeCell ref="C22:D22"/>
    <mergeCell ref="A7:C7"/>
    <mergeCell ref="A1:E1"/>
    <mergeCell ref="A2:E2"/>
    <mergeCell ref="A4:D4"/>
    <mergeCell ref="A5:C5"/>
    <mergeCell ref="A6:C6"/>
  </mergeCells>
  <pageMargins left="0.7" right="0.7" top="0.75" bottom="0.75" header="0.3" footer="0.3"/>
  <pageSetup orientation="portrait" r:id="rId1"/>
  <customProperties>
    <customPr name="EpmWorksheetKeyString_GUID" r:id="rId2"/>
  </customPropertie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42334-D84E-439F-94FD-C543775DD1B8}">
  <dimension ref="A1:E26"/>
  <sheetViews>
    <sheetView zoomScaleNormal="100" workbookViewId="0">
      <selection activeCell="J37" sqref="J37"/>
    </sheetView>
  </sheetViews>
  <sheetFormatPr defaultColWidth="9.1796875" defaultRowHeight="12.5"/>
  <cols>
    <col min="1" max="1" width="20.7265625" style="2" customWidth="1"/>
    <col min="2" max="5" width="12.7265625" style="2" customWidth="1"/>
    <col min="6" max="16384" width="9.1796875" style="2"/>
  </cols>
  <sheetData>
    <row r="1" spans="1:5">
      <c r="A1" s="293" t="s">
        <v>47</v>
      </c>
      <c r="B1" s="293"/>
      <c r="C1" s="293"/>
      <c r="D1" s="293"/>
      <c r="E1" s="293"/>
    </row>
    <row r="2" spans="1:5">
      <c r="A2" s="293" t="s">
        <v>331</v>
      </c>
      <c r="B2" s="293"/>
      <c r="C2" s="293"/>
      <c r="D2" s="293"/>
      <c r="E2" s="293"/>
    </row>
    <row r="4" spans="1:5">
      <c r="A4" s="314" t="s">
        <v>245</v>
      </c>
      <c r="B4" s="314"/>
      <c r="C4" s="314"/>
      <c r="D4" s="314"/>
      <c r="E4" s="56"/>
    </row>
    <row r="5" spans="1:5">
      <c r="A5" s="314" t="s">
        <v>246</v>
      </c>
      <c r="B5" s="314"/>
      <c r="C5" s="314"/>
      <c r="D5" s="56"/>
      <c r="E5" s="56"/>
    </row>
    <row r="6" spans="1:5">
      <c r="A6" s="314"/>
      <c r="B6" s="314"/>
      <c r="C6" s="314"/>
      <c r="D6" s="56"/>
      <c r="E6" s="56"/>
    </row>
    <row r="7" spans="1:5">
      <c r="A7" s="314" t="s">
        <v>247</v>
      </c>
      <c r="B7" s="314"/>
      <c r="C7" s="314"/>
      <c r="D7" s="56"/>
      <c r="E7" s="56"/>
    </row>
    <row r="8" spans="1:5">
      <c r="A8" s="314" t="s">
        <v>248</v>
      </c>
      <c r="B8" s="314"/>
      <c r="C8" s="314"/>
      <c r="D8" s="56"/>
      <c r="E8" s="56"/>
    </row>
    <row r="9" spans="1:5" ht="13" thickBot="1">
      <c r="A9" s="57"/>
      <c r="B9" s="57"/>
      <c r="C9" s="57"/>
      <c r="D9" s="57"/>
      <c r="E9" s="57"/>
    </row>
    <row r="10" spans="1:5" ht="13" thickTop="1">
      <c r="A10" s="56"/>
      <c r="B10" s="56"/>
      <c r="C10" s="56"/>
      <c r="D10" s="56"/>
      <c r="E10" s="56"/>
    </row>
    <row r="11" spans="1:5">
      <c r="A11" s="56" t="s">
        <v>61</v>
      </c>
      <c r="B11" s="58" t="s">
        <v>249</v>
      </c>
      <c r="C11" s="58" t="s">
        <v>250</v>
      </c>
      <c r="D11" s="58" t="s">
        <v>251</v>
      </c>
      <c r="E11" s="58" t="s">
        <v>252</v>
      </c>
    </row>
    <row r="12" spans="1:5" ht="13" thickBot="1">
      <c r="A12" s="57"/>
      <c r="B12" s="57"/>
      <c r="C12" s="57"/>
      <c r="D12" s="57"/>
      <c r="E12" s="57"/>
    </row>
    <row r="13" spans="1:5" ht="13" thickTop="1">
      <c r="A13" s="56"/>
      <c r="B13" s="56"/>
      <c r="C13" s="56"/>
      <c r="D13" s="56"/>
      <c r="E13" s="56"/>
    </row>
    <row r="14" spans="1:5">
      <c r="A14" s="56" t="s">
        <v>62</v>
      </c>
      <c r="B14" s="59">
        <v>245000000</v>
      </c>
      <c r="C14" s="58">
        <v>14856924</v>
      </c>
      <c r="D14" s="58">
        <v>16.51726</v>
      </c>
      <c r="E14" s="62">
        <v>0</v>
      </c>
    </row>
    <row r="15" spans="1:5">
      <c r="A15" s="56" t="s">
        <v>270</v>
      </c>
      <c r="B15" s="58">
        <v>3089784</v>
      </c>
      <c r="C15" s="58">
        <v>36019.870000000003</v>
      </c>
      <c r="D15" s="58">
        <v>85.779989999999998</v>
      </c>
      <c r="E15" s="62">
        <v>0</v>
      </c>
    </row>
    <row r="16" spans="1:5" ht="13" thickBot="1">
      <c r="A16" s="57"/>
      <c r="B16" s="57"/>
      <c r="C16" s="57"/>
      <c r="D16" s="57"/>
      <c r="E16" s="57"/>
    </row>
    <row r="17" spans="1:5" ht="13" thickTop="1">
      <c r="A17" s="56"/>
      <c r="B17" s="56"/>
      <c r="C17" s="56"/>
      <c r="D17" s="56"/>
      <c r="E17" s="56"/>
    </row>
    <row r="18" spans="1:5">
      <c r="A18" s="60" t="s">
        <v>201</v>
      </c>
      <c r="B18" s="58">
        <v>0.97638100000000005</v>
      </c>
      <c r="C18" s="314" t="s">
        <v>254</v>
      </c>
      <c r="D18" s="314"/>
      <c r="E18" s="59">
        <v>1230000000</v>
      </c>
    </row>
    <row r="19" spans="1:5">
      <c r="A19" s="60" t="s">
        <v>255</v>
      </c>
      <c r="B19" s="58">
        <v>0.976248</v>
      </c>
      <c r="C19" s="314" t="s">
        <v>256</v>
      </c>
      <c r="D19" s="314"/>
      <c r="E19" s="59">
        <v>825000000</v>
      </c>
    </row>
    <row r="20" spans="1:5">
      <c r="A20" s="60" t="s">
        <v>257</v>
      </c>
      <c r="B20" s="59">
        <v>127000000</v>
      </c>
      <c r="C20" s="314" t="s">
        <v>258</v>
      </c>
      <c r="D20" s="314"/>
      <c r="E20" s="58">
        <v>40.170859999999998</v>
      </c>
    </row>
    <row r="21" spans="1:5">
      <c r="A21" s="60" t="s">
        <v>259</v>
      </c>
      <c r="B21" s="59">
        <v>2.88E+18</v>
      </c>
      <c r="C21" s="314" t="s">
        <v>260</v>
      </c>
      <c r="D21" s="314"/>
      <c r="E21" s="58">
        <v>40.206339999999997</v>
      </c>
    </row>
    <row r="22" spans="1:5">
      <c r="A22" s="60" t="s">
        <v>261</v>
      </c>
      <c r="B22" s="58">
        <v>-3613.3780000000002</v>
      </c>
      <c r="C22" s="314" t="s">
        <v>262</v>
      </c>
      <c r="D22" s="314"/>
      <c r="E22" s="58">
        <v>40.185250000000003</v>
      </c>
    </row>
    <row r="23" spans="1:5">
      <c r="A23" s="60" t="s">
        <v>263</v>
      </c>
      <c r="B23" s="58">
        <v>7358.2070000000003</v>
      </c>
      <c r="C23" s="314" t="s">
        <v>264</v>
      </c>
      <c r="D23" s="314"/>
      <c r="E23" s="58">
        <v>0.76068400000000003</v>
      </c>
    </row>
    <row r="24" spans="1:5">
      <c r="A24" s="60" t="s">
        <v>265</v>
      </c>
      <c r="B24" s="65">
        <v>0</v>
      </c>
      <c r="C24" s="56"/>
      <c r="D24" s="56"/>
      <c r="E24" s="56"/>
    </row>
    <row r="25" spans="1:5" ht="13" thickBot="1">
      <c r="A25" s="57"/>
      <c r="B25" s="57"/>
      <c r="C25" s="57"/>
      <c r="D25" s="57"/>
      <c r="E25" s="57"/>
    </row>
    <row r="26" spans="1:5" ht="13" thickTop="1"/>
  </sheetData>
  <mergeCells count="13">
    <mergeCell ref="C23:D23"/>
    <mergeCell ref="A8:C8"/>
    <mergeCell ref="C18:D18"/>
    <mergeCell ref="C19:D19"/>
    <mergeCell ref="C20:D20"/>
    <mergeCell ref="C21:D21"/>
    <mergeCell ref="C22:D22"/>
    <mergeCell ref="A7:C7"/>
    <mergeCell ref="A1:E1"/>
    <mergeCell ref="A2:E2"/>
    <mergeCell ref="A4:D4"/>
    <mergeCell ref="A5:C5"/>
    <mergeCell ref="A6:C6"/>
  </mergeCells>
  <pageMargins left="0.7" right="0.7" top="0.75" bottom="0.75" header="0.3" footer="0.3"/>
  <pageSetup orientation="portrait" r:id="rId1"/>
  <customProperties>
    <customPr name="EpmWorksheetKeyString_GUID" r:id="rId2"/>
  </customPropertie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31A1C-DD60-4819-854B-3809CE13C66C}">
  <dimension ref="A1:L31"/>
  <sheetViews>
    <sheetView topLeftCell="A16" workbookViewId="0">
      <selection activeCell="R35" sqref="R35"/>
    </sheetView>
  </sheetViews>
  <sheetFormatPr defaultColWidth="9.1796875" defaultRowHeight="14.5"/>
  <cols>
    <col min="1" max="1" width="4.7265625" style="80" customWidth="1"/>
    <col min="2" max="2" width="1.7265625" style="75" customWidth="1"/>
    <col min="3" max="3" width="29" style="218" customWidth="1"/>
    <col min="4" max="4" width="1.7265625" style="75" customWidth="1"/>
    <col min="5" max="6" width="7.453125" style="75" bestFit="1" customWidth="1"/>
    <col min="7" max="7" width="1.7265625" style="75" customWidth="1"/>
    <col min="8" max="9" width="7.453125" style="75" bestFit="1" customWidth="1"/>
    <col min="10" max="10" width="1.7265625" style="75" customWidth="1"/>
    <col min="11" max="12" width="7.453125" style="75" bestFit="1" customWidth="1"/>
    <col min="13" max="16384" width="9.1796875" style="75"/>
  </cols>
  <sheetData>
    <row r="1" spans="1:12">
      <c r="A1" s="294" t="s">
        <v>0</v>
      </c>
      <c r="B1" s="294"/>
      <c r="C1" s="294"/>
      <c r="D1" s="294"/>
      <c r="E1" s="294"/>
      <c r="F1" s="294"/>
      <c r="G1" s="294"/>
      <c r="H1" s="294"/>
      <c r="I1" s="294"/>
      <c r="J1" s="294"/>
      <c r="K1" s="294"/>
      <c r="L1" s="294"/>
    </row>
    <row r="2" spans="1:12">
      <c r="A2" s="294" t="s">
        <v>308</v>
      </c>
      <c r="B2" s="294"/>
      <c r="C2" s="294"/>
      <c r="D2" s="294"/>
      <c r="E2" s="294"/>
      <c r="F2" s="294"/>
      <c r="G2" s="294"/>
      <c r="H2" s="294"/>
      <c r="I2" s="294"/>
      <c r="J2" s="294"/>
      <c r="K2" s="294"/>
      <c r="L2" s="294"/>
    </row>
    <row r="3" spans="1:12">
      <c r="A3" s="73"/>
      <c r="B3" s="74"/>
      <c r="C3" s="219"/>
      <c r="D3" s="220"/>
      <c r="E3" s="220"/>
      <c r="F3" s="220"/>
      <c r="G3" s="220"/>
      <c r="H3" s="220"/>
      <c r="I3" s="220"/>
      <c r="J3" s="220"/>
      <c r="K3" s="220"/>
      <c r="L3" s="220"/>
    </row>
    <row r="4" spans="1:12" ht="26.25" customHeight="1">
      <c r="A4" s="73"/>
      <c r="B4" s="74"/>
      <c r="C4" s="221"/>
      <c r="D4" s="222"/>
      <c r="E4" s="317" t="s">
        <v>219</v>
      </c>
      <c r="F4" s="318"/>
      <c r="G4" s="228"/>
      <c r="H4" s="317" t="s">
        <v>237</v>
      </c>
      <c r="I4" s="318"/>
      <c r="J4" s="228"/>
      <c r="K4" s="317" t="s">
        <v>238</v>
      </c>
      <c r="L4" s="318"/>
    </row>
    <row r="5" spans="1:12" ht="26">
      <c r="A5" s="76" t="s">
        <v>147</v>
      </c>
      <c r="B5" s="74"/>
      <c r="C5" s="206" t="s">
        <v>222</v>
      </c>
      <c r="D5" s="222"/>
      <c r="E5" s="223" t="s">
        <v>239</v>
      </c>
      <c r="F5" s="223" t="s">
        <v>115</v>
      </c>
      <c r="G5" s="208"/>
      <c r="H5" s="223" t="s">
        <v>239</v>
      </c>
      <c r="I5" s="223" t="s">
        <v>115</v>
      </c>
      <c r="J5" s="208"/>
      <c r="K5" s="223" t="s">
        <v>239</v>
      </c>
      <c r="L5" s="223" t="s">
        <v>115</v>
      </c>
    </row>
    <row r="6" spans="1:12">
      <c r="A6" s="83"/>
      <c r="B6" s="74"/>
      <c r="C6" s="221"/>
      <c r="D6" s="222"/>
      <c r="E6" s="208" t="s">
        <v>14</v>
      </c>
      <c r="F6" s="208" t="s">
        <v>15</v>
      </c>
      <c r="G6" s="208"/>
      <c r="H6" s="208" t="s">
        <v>16</v>
      </c>
      <c r="I6" s="208" t="s">
        <v>17</v>
      </c>
      <c r="J6" s="208"/>
      <c r="K6" s="208" t="s">
        <v>18</v>
      </c>
      <c r="L6" s="208" t="s">
        <v>19</v>
      </c>
    </row>
    <row r="7" spans="1:12">
      <c r="A7" s="73"/>
      <c r="B7" s="74"/>
      <c r="C7" s="221"/>
      <c r="D7" s="222"/>
      <c r="E7" s="82"/>
      <c r="F7" s="82"/>
      <c r="G7" s="82"/>
      <c r="H7" s="224"/>
      <c r="I7" s="224"/>
      <c r="J7" s="224"/>
      <c r="K7" s="82"/>
      <c r="L7" s="82"/>
    </row>
    <row r="8" spans="1:12">
      <c r="A8" s="108">
        <v>1</v>
      </c>
      <c r="B8" s="74"/>
      <c r="C8" s="221">
        <v>2012</v>
      </c>
      <c r="D8" s="224"/>
      <c r="E8" s="225">
        <v>2508.8852453486898</v>
      </c>
      <c r="F8" s="225">
        <v>28951.053211132028</v>
      </c>
      <c r="G8" s="225"/>
      <c r="H8" s="225">
        <v>2520.6694663771973</v>
      </c>
      <c r="I8" s="225">
        <v>28972.298670150423</v>
      </c>
      <c r="J8" s="225"/>
      <c r="K8" s="225">
        <v>2559.3362584789229</v>
      </c>
      <c r="L8" s="225">
        <v>29272.49078574582</v>
      </c>
    </row>
    <row r="9" spans="1:12">
      <c r="A9" s="108">
        <v>2</v>
      </c>
      <c r="B9" s="74"/>
      <c r="C9" s="221">
        <v>2013</v>
      </c>
      <c r="D9" s="224"/>
      <c r="E9" s="225">
        <v>2481.7803830921157</v>
      </c>
      <c r="F9" s="225">
        <v>28580.601272041557</v>
      </c>
      <c r="G9" s="225"/>
      <c r="H9" s="225">
        <v>2474.2405994476894</v>
      </c>
      <c r="I9" s="225">
        <v>28249.271946859742</v>
      </c>
      <c r="J9" s="225"/>
      <c r="K9" s="225">
        <v>2498.7930008426952</v>
      </c>
      <c r="L9" s="225">
        <v>28710.144825718424</v>
      </c>
    </row>
    <row r="10" spans="1:12">
      <c r="A10" s="108">
        <v>3</v>
      </c>
      <c r="B10" s="74"/>
      <c r="C10" s="221">
        <v>2014</v>
      </c>
      <c r="D10" s="224"/>
      <c r="E10" s="225">
        <v>2475.3942370195673</v>
      </c>
      <c r="F10" s="225">
        <v>29362.868495564384</v>
      </c>
      <c r="G10" s="225"/>
      <c r="H10" s="225">
        <v>2485.9005337000326</v>
      </c>
      <c r="I10" s="225">
        <v>28598.593817453595</v>
      </c>
      <c r="J10" s="225"/>
      <c r="K10" s="225">
        <v>2496.0257199519087</v>
      </c>
      <c r="L10" s="225">
        <v>28893.374923622097</v>
      </c>
    </row>
    <row r="11" spans="1:12">
      <c r="A11" s="108">
        <v>4</v>
      </c>
      <c r="B11" s="74"/>
      <c r="C11" s="221">
        <v>2015</v>
      </c>
      <c r="D11" s="224"/>
      <c r="E11" s="225">
        <v>2425.1272721805954</v>
      </c>
      <c r="F11" s="225">
        <v>28810.86383289118</v>
      </c>
      <c r="G11" s="225"/>
      <c r="H11" s="225">
        <v>2418.5680748967511</v>
      </c>
      <c r="I11" s="225">
        <v>28266.596665820907</v>
      </c>
      <c r="J11" s="225"/>
      <c r="K11" s="225">
        <v>2440.7752457518955</v>
      </c>
      <c r="L11" s="225">
        <v>28762.862028953172</v>
      </c>
    </row>
    <row r="12" spans="1:12">
      <c r="A12" s="100">
        <v>5</v>
      </c>
      <c r="B12" s="74"/>
      <c r="C12" s="221">
        <v>2016</v>
      </c>
      <c r="D12" s="224"/>
      <c r="E12" s="225">
        <v>2392.0015193123727</v>
      </c>
      <c r="F12" s="225">
        <v>27659.425606501329</v>
      </c>
      <c r="G12" s="225"/>
      <c r="H12" s="225">
        <v>2373.9832716277292</v>
      </c>
      <c r="I12" s="225">
        <v>27736.839907230638</v>
      </c>
      <c r="J12" s="225"/>
      <c r="K12" s="225">
        <v>2379.0547726568275</v>
      </c>
      <c r="L12" s="225">
        <v>27952.725319765392</v>
      </c>
    </row>
    <row r="13" spans="1:12">
      <c r="A13" s="185" t="s">
        <v>215</v>
      </c>
      <c r="B13" s="74"/>
      <c r="C13" s="221">
        <v>2017</v>
      </c>
      <c r="D13" s="224"/>
      <c r="E13" s="225">
        <v>2438.3543157438826</v>
      </c>
      <c r="F13" s="225">
        <v>28570.291693794203</v>
      </c>
      <c r="G13" s="225"/>
      <c r="H13" s="225">
        <v>2437.633158327345</v>
      </c>
      <c r="I13" s="225">
        <v>28686.401018693734</v>
      </c>
      <c r="J13" s="225"/>
      <c r="K13" s="225">
        <v>2442.003551002414</v>
      </c>
      <c r="L13" s="225">
        <v>28938.375873725465</v>
      </c>
    </row>
    <row r="14" spans="1:12">
      <c r="A14" s="185" t="s">
        <v>223</v>
      </c>
      <c r="B14" s="74"/>
      <c r="C14" s="221">
        <v>2018</v>
      </c>
      <c r="D14" s="224"/>
      <c r="E14" s="225">
        <v>2415.051396269042</v>
      </c>
      <c r="F14" s="225">
        <v>30007.643391290461</v>
      </c>
      <c r="G14" s="225"/>
      <c r="H14" s="225">
        <v>2416.2262174885109</v>
      </c>
      <c r="I14" s="225">
        <v>28977.541712902246</v>
      </c>
      <c r="J14" s="225"/>
      <c r="K14" s="225">
        <v>2421.8142437810498</v>
      </c>
      <c r="L14" s="225">
        <v>28909.401572342311</v>
      </c>
    </row>
    <row r="15" spans="1:12">
      <c r="A15" s="185" t="s">
        <v>224</v>
      </c>
      <c r="B15" s="74"/>
      <c r="C15" s="221">
        <v>2019</v>
      </c>
      <c r="D15" s="224"/>
      <c r="E15" s="225">
        <v>2403.2903628971853</v>
      </c>
      <c r="F15" s="225">
        <v>29201.197857827214</v>
      </c>
      <c r="G15" s="225"/>
      <c r="H15" s="225">
        <v>2405.8011906673546</v>
      </c>
      <c r="I15" s="225">
        <v>28569.456038882869</v>
      </c>
      <c r="J15" s="225"/>
      <c r="K15" s="225">
        <v>2441.1296672300268</v>
      </c>
      <c r="L15" s="225">
        <v>29155.274506613707</v>
      </c>
    </row>
    <row r="16" spans="1:12">
      <c r="A16" s="185" t="s">
        <v>225</v>
      </c>
      <c r="B16" s="74"/>
      <c r="C16" s="221">
        <v>2020</v>
      </c>
      <c r="D16" s="224"/>
      <c r="E16" s="225">
        <v>2427.7175649821088</v>
      </c>
      <c r="F16" s="225">
        <v>27987.17527218744</v>
      </c>
      <c r="G16" s="225"/>
      <c r="H16" s="225">
        <v>2423.8133814722501</v>
      </c>
      <c r="I16" s="225">
        <v>27892.3886110481</v>
      </c>
      <c r="J16" s="225"/>
      <c r="K16" s="225">
        <v>2440.77778380988</v>
      </c>
      <c r="L16" s="225">
        <v>28309.806633579788</v>
      </c>
    </row>
    <row r="17" spans="1:12">
      <c r="A17" s="185" t="s">
        <v>226</v>
      </c>
      <c r="B17" s="74"/>
      <c r="C17" s="221">
        <v>2021</v>
      </c>
      <c r="D17" s="224"/>
      <c r="E17" s="225">
        <v>2373.2822416808399</v>
      </c>
      <c r="F17" s="225">
        <v>27158.567194601848</v>
      </c>
      <c r="G17" s="225"/>
      <c r="H17" s="225">
        <v>2351.3879085742556</v>
      </c>
      <c r="I17" s="225">
        <v>27066.013468125304</v>
      </c>
      <c r="J17" s="225"/>
      <c r="K17" s="225">
        <v>2378.4709230792218</v>
      </c>
      <c r="L17" s="225">
        <v>27526.446398032454</v>
      </c>
    </row>
    <row r="18" spans="1:12">
      <c r="A18" s="73"/>
      <c r="B18" s="74"/>
      <c r="C18" s="112"/>
      <c r="D18" s="82"/>
      <c r="E18" s="82"/>
      <c r="F18" s="82"/>
      <c r="G18" s="82"/>
      <c r="H18" s="82"/>
      <c r="I18" s="82"/>
      <c r="J18" s="82"/>
      <c r="K18" s="82"/>
      <c r="L18" s="82"/>
    </row>
    <row r="19" spans="1:12">
      <c r="A19" s="73"/>
      <c r="B19" s="74"/>
      <c r="C19" s="315" t="s">
        <v>290</v>
      </c>
      <c r="D19" s="316"/>
      <c r="E19" s="316"/>
      <c r="F19" s="316"/>
      <c r="G19" s="316"/>
      <c r="H19" s="316"/>
      <c r="I19" s="316"/>
      <c r="J19" s="316"/>
      <c r="K19" s="316"/>
      <c r="L19" s="316"/>
    </row>
    <row r="20" spans="1:12">
      <c r="A20" s="211">
        <f>A17+1</f>
        <v>11</v>
      </c>
      <c r="B20" s="74"/>
      <c r="C20" s="221">
        <f>C9</f>
        <v>2013</v>
      </c>
      <c r="D20" s="224"/>
      <c r="E20" s="226">
        <v>-1.0803548032667032E-2</v>
      </c>
      <c r="F20" s="226">
        <v>-1.2795801810347562E-2</v>
      </c>
      <c r="G20" s="226"/>
      <c r="H20" s="226">
        <v>-1.8419260259552095E-2</v>
      </c>
      <c r="I20" s="226">
        <v>-2.4955794206125592E-2</v>
      </c>
      <c r="J20" s="226"/>
      <c r="K20" s="226">
        <v>-2.3655843360032014E-2</v>
      </c>
      <c r="L20" s="226">
        <v>-1.9210731472882658E-2</v>
      </c>
    </row>
    <row r="21" spans="1:12">
      <c r="A21" s="211" t="s">
        <v>227</v>
      </c>
      <c r="B21" s="74"/>
      <c r="C21" s="221">
        <f t="shared" ref="C21:C28" si="0">C10</f>
        <v>2014</v>
      </c>
      <c r="D21" s="224"/>
      <c r="E21" s="103">
        <v>-2.5732116008555517E-3</v>
      </c>
      <c r="F21" s="226">
        <v>2.7370565653146883E-2</v>
      </c>
      <c r="G21" s="226"/>
      <c r="H21" s="226">
        <v>4.7125304850894612E-3</v>
      </c>
      <c r="I21" s="226">
        <v>1.2365694636342184E-2</v>
      </c>
      <c r="J21" s="226"/>
      <c r="K21" s="103">
        <v>-1.1074470313680029E-3</v>
      </c>
      <c r="L21" s="226">
        <v>6.3820680465371815E-3</v>
      </c>
    </row>
    <row r="22" spans="1:12">
      <c r="A22" s="211" t="s">
        <v>228</v>
      </c>
      <c r="B22" s="74"/>
      <c r="C22" s="221">
        <f t="shared" si="0"/>
        <v>2015</v>
      </c>
      <c r="D22" s="224"/>
      <c r="E22" s="226">
        <v>-2.0306650184131692E-2</v>
      </c>
      <c r="F22" s="226">
        <v>-1.8799412011009431E-2</v>
      </c>
      <c r="G22" s="226"/>
      <c r="H22" s="226">
        <v>-2.7085741320093559E-2</v>
      </c>
      <c r="I22" s="226">
        <v>-1.1608862790661756E-2</v>
      </c>
      <c r="J22" s="226"/>
      <c r="K22" s="226">
        <v>-2.2135378557348262E-2</v>
      </c>
      <c r="L22" s="103">
        <v>-4.5170526120236199E-3</v>
      </c>
    </row>
    <row r="23" spans="1:12">
      <c r="A23" s="211" t="s">
        <v>229</v>
      </c>
      <c r="B23" s="74"/>
      <c r="C23" s="221">
        <f t="shared" si="0"/>
        <v>2016</v>
      </c>
      <c r="D23" s="224"/>
      <c r="E23" s="226">
        <v>-1.3659387384826638E-2</v>
      </c>
      <c r="F23" s="226">
        <v>-3.9965418359839022E-2</v>
      </c>
      <c r="G23" s="226"/>
      <c r="H23" s="226">
        <v>-1.843438013251919E-2</v>
      </c>
      <c r="I23" s="226">
        <v>-1.8741441173596773E-2</v>
      </c>
      <c r="J23" s="226"/>
      <c r="K23" s="226">
        <v>-2.5287241503489821E-2</v>
      </c>
      <c r="L23" s="226">
        <v>-2.8166067353529778E-2</v>
      </c>
    </row>
    <row r="24" spans="1:12">
      <c r="A24" s="211" t="s">
        <v>230</v>
      </c>
      <c r="B24" s="74"/>
      <c r="C24" s="221">
        <f t="shared" si="0"/>
        <v>2017</v>
      </c>
      <c r="D24" s="224"/>
      <c r="E24" s="226">
        <v>1.9378247069355981E-2</v>
      </c>
      <c r="F24" s="226">
        <v>3.2931489621345511E-2</v>
      </c>
      <c r="G24" s="226"/>
      <c r="H24" s="226">
        <v>2.6811430164785488E-2</v>
      </c>
      <c r="I24" s="226">
        <v>3.4234653790374825E-2</v>
      </c>
      <c r="J24" s="226"/>
      <c r="K24" s="226">
        <v>2.6459575066986707E-2</v>
      </c>
      <c r="L24" s="226">
        <v>3.5261340090624982E-2</v>
      </c>
    </row>
    <row r="25" spans="1:12">
      <c r="A25" s="211" t="s">
        <v>231</v>
      </c>
      <c r="B25" s="74"/>
      <c r="C25" s="221">
        <f t="shared" si="0"/>
        <v>2018</v>
      </c>
      <c r="D25" s="224"/>
      <c r="E25" s="226">
        <v>-9.5568225357484105E-3</v>
      </c>
      <c r="F25" s="226">
        <v>5.0309311255945843E-2</v>
      </c>
      <c r="G25" s="226"/>
      <c r="H25" s="226">
        <v>-8.7818549586530237E-3</v>
      </c>
      <c r="I25" s="226">
        <v>1.0149084021337851E-2</v>
      </c>
      <c r="J25" s="226"/>
      <c r="K25" s="226">
        <v>-8.2675175525755984E-3</v>
      </c>
      <c r="L25" s="103">
        <v>-1.0012414487110544E-3</v>
      </c>
    </row>
    <row r="26" spans="1:12">
      <c r="A26" s="211" t="s">
        <v>232</v>
      </c>
      <c r="B26" s="74"/>
      <c r="C26" s="221">
        <f t="shared" si="0"/>
        <v>2019</v>
      </c>
      <c r="D26" s="224"/>
      <c r="E26" s="103">
        <v>-4.8698894731706854E-3</v>
      </c>
      <c r="F26" s="226">
        <v>-2.6874670661319322E-2</v>
      </c>
      <c r="G26" s="226"/>
      <c r="H26" s="103">
        <v>-4.3145905568363618E-3</v>
      </c>
      <c r="I26" s="226">
        <v>-1.4082825867788418E-2</v>
      </c>
      <c r="J26" s="226"/>
      <c r="K26" s="226">
        <v>7.9756007293196873E-3</v>
      </c>
      <c r="L26" s="226">
        <v>8.504947210897118E-3</v>
      </c>
    </row>
    <row r="27" spans="1:12">
      <c r="A27" s="211" t="s">
        <v>233</v>
      </c>
      <c r="B27" s="74"/>
      <c r="C27" s="221">
        <f t="shared" si="0"/>
        <v>2020</v>
      </c>
      <c r="D27" s="224"/>
      <c r="E27" s="226">
        <v>1.0164066091238544E-2</v>
      </c>
      <c r="F27" s="226">
        <v>-4.157441045913679E-2</v>
      </c>
      <c r="G27" s="226"/>
      <c r="H27" s="226">
        <v>7.486982247231655E-3</v>
      </c>
      <c r="I27" s="226">
        <v>-2.3698996120656846E-2</v>
      </c>
      <c r="J27" s="226"/>
      <c r="K27" s="103">
        <v>-1.4414777914939503E-4</v>
      </c>
      <c r="L27" s="226">
        <v>-2.8998796524523529E-2</v>
      </c>
    </row>
    <row r="28" spans="1:12">
      <c r="A28" s="211" t="s">
        <v>234</v>
      </c>
      <c r="B28" s="74"/>
      <c r="C28" s="221">
        <f t="shared" si="0"/>
        <v>2021</v>
      </c>
      <c r="D28" s="224"/>
      <c r="E28" s="226">
        <v>-2.2422428410312278E-2</v>
      </c>
      <c r="F28" s="226">
        <v>-2.9606706269104222E-2</v>
      </c>
      <c r="G28" s="226"/>
      <c r="H28" s="226">
        <v>-2.9880795877941124E-2</v>
      </c>
      <c r="I28" s="226">
        <v>-2.9627263352966393E-2</v>
      </c>
      <c r="J28" s="226"/>
      <c r="K28" s="226">
        <v>-2.5527461428054177E-2</v>
      </c>
      <c r="L28" s="226">
        <v>-2.767098502955323E-2</v>
      </c>
    </row>
    <row r="29" spans="1:12">
      <c r="A29" s="211"/>
      <c r="B29" s="74"/>
      <c r="C29" s="112"/>
      <c r="D29" s="85"/>
      <c r="E29" s="85"/>
      <c r="F29" s="85"/>
      <c r="G29" s="85"/>
      <c r="H29" s="85"/>
      <c r="I29" s="85"/>
      <c r="J29" s="85"/>
      <c r="K29" s="85"/>
      <c r="L29" s="85"/>
    </row>
    <row r="30" spans="1:12">
      <c r="A30" s="211" t="s">
        <v>236</v>
      </c>
      <c r="B30" s="74"/>
      <c r="C30" s="216" t="s">
        <v>309</v>
      </c>
      <c r="D30" s="222"/>
      <c r="E30" s="227">
        <v>1.3633934066244833E-2</v>
      </c>
      <c r="F30" s="227">
        <v>3.4313691373131769E-2</v>
      </c>
      <c r="G30" s="227"/>
      <c r="H30" s="227">
        <v>1.832380172600798E-2</v>
      </c>
      <c r="I30" s="227">
        <v>2.1479554610744248E-2</v>
      </c>
      <c r="J30" s="227"/>
      <c r="K30" s="227">
        <v>1.8037945048219137E-2</v>
      </c>
      <c r="L30" s="227">
        <v>2.1663818792082044E-2</v>
      </c>
    </row>
    <row r="31" spans="1:12">
      <c r="A31" s="211" t="s">
        <v>235</v>
      </c>
      <c r="B31" s="74"/>
      <c r="C31" s="216" t="s">
        <v>310</v>
      </c>
      <c r="D31" s="222"/>
      <c r="E31" s="227">
        <v>1.6476959142593815E-2</v>
      </c>
      <c r="F31" s="227">
        <v>4.1529656954220256E-2</v>
      </c>
      <c r="G31" s="227"/>
      <c r="H31" s="227">
        <v>2.0907187201061689E-2</v>
      </c>
      <c r="I31" s="227">
        <v>2.6489267808782965E-2</v>
      </c>
      <c r="J31" s="227"/>
      <c r="K31" s="227">
        <v>1.9259374462939304E-2</v>
      </c>
      <c r="L31" s="227">
        <v>2.6854440945016649E-2</v>
      </c>
    </row>
  </sheetData>
  <mergeCells count="6">
    <mergeCell ref="C19:L19"/>
    <mergeCell ref="A1:L1"/>
    <mergeCell ref="A2:L2"/>
    <mergeCell ref="E4:F4"/>
    <mergeCell ref="H4:I4"/>
    <mergeCell ref="K4:L4"/>
  </mergeCells>
  <pageMargins left="0.7" right="0.7" top="0.75" bottom="0.75" header="0.3" footer="0.3"/>
  <pageSetup orientation="portrait" r:id="rId1"/>
  <customProperties>
    <customPr name="EpmWorksheetKeyString_GUID" r:id="rId2"/>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0A8B-C8EA-444D-96FE-A6C9ADA2CDCB}">
  <dimension ref="A1:W32"/>
  <sheetViews>
    <sheetView topLeftCell="A16" zoomScaleNormal="100" workbookViewId="0">
      <selection activeCell="E17" sqref="E17"/>
    </sheetView>
  </sheetViews>
  <sheetFormatPr defaultColWidth="9.1796875" defaultRowHeight="14.5"/>
  <cols>
    <col min="1" max="1" width="4.7265625" style="80" customWidth="1"/>
    <col min="2" max="2" width="1.7265625" style="75" customWidth="1"/>
    <col min="3" max="3" width="27" style="218" bestFit="1" customWidth="1"/>
    <col min="4" max="4" width="1.7265625" style="75" customWidth="1"/>
    <col min="5" max="8" width="9.1796875" style="75"/>
    <col min="9" max="9" width="1.7265625" style="75" customWidth="1"/>
    <col min="10" max="13" width="9.1796875" style="75"/>
    <col min="14" max="14" width="1.7265625" style="75" customWidth="1"/>
    <col min="15" max="16384" width="9.1796875" style="75"/>
  </cols>
  <sheetData>
    <row r="1" spans="1:23">
      <c r="A1" s="321" t="s">
        <v>26</v>
      </c>
      <c r="B1" s="321"/>
      <c r="C1" s="321"/>
      <c r="D1" s="321"/>
      <c r="E1" s="321"/>
      <c r="F1" s="321"/>
      <c r="G1" s="321"/>
      <c r="H1" s="321"/>
      <c r="I1" s="321"/>
      <c r="J1" s="321"/>
      <c r="K1" s="321"/>
      <c r="L1" s="321"/>
      <c r="M1" s="321"/>
      <c r="N1" s="321"/>
      <c r="O1" s="321"/>
      <c r="P1" s="321"/>
      <c r="Q1" s="321"/>
      <c r="R1" s="321"/>
      <c r="S1" s="321"/>
    </row>
    <row r="2" spans="1:23">
      <c r="A2" s="294" t="s">
        <v>311</v>
      </c>
      <c r="B2" s="294"/>
      <c r="C2" s="294"/>
      <c r="D2" s="294"/>
      <c r="E2" s="294"/>
      <c r="F2" s="294"/>
      <c r="G2" s="294"/>
      <c r="H2" s="294"/>
      <c r="I2" s="294"/>
      <c r="J2" s="294"/>
      <c r="K2" s="294"/>
      <c r="L2" s="294"/>
      <c r="M2" s="294"/>
      <c r="N2" s="294"/>
      <c r="O2" s="294"/>
      <c r="P2" s="294"/>
      <c r="Q2" s="294"/>
      <c r="R2" s="294"/>
      <c r="S2" s="294"/>
    </row>
    <row r="3" spans="1:23">
      <c r="A3" s="87"/>
      <c r="B3" s="203"/>
      <c r="C3" s="204"/>
      <c r="D3" s="203"/>
      <c r="E3" s="203"/>
      <c r="F3" s="203"/>
      <c r="G3" s="203"/>
      <c r="H3" s="203"/>
      <c r="I3" s="203"/>
      <c r="J3" s="203"/>
      <c r="K3" s="203"/>
      <c r="L3" s="203"/>
      <c r="M3" s="203"/>
      <c r="N3" s="203"/>
      <c r="O3" s="203"/>
      <c r="P3" s="203"/>
      <c r="Q3" s="203"/>
      <c r="R3" s="203"/>
      <c r="S3" s="203"/>
    </row>
    <row r="4" spans="1:23">
      <c r="A4" s="73"/>
      <c r="B4" s="74"/>
      <c r="C4" s="205"/>
      <c r="D4" s="164"/>
      <c r="E4" s="317" t="s">
        <v>219</v>
      </c>
      <c r="F4" s="318"/>
      <c r="G4" s="318"/>
      <c r="H4" s="318"/>
      <c r="I4" s="203"/>
      <c r="J4" s="317" t="s">
        <v>220</v>
      </c>
      <c r="K4" s="318"/>
      <c r="L4" s="318"/>
      <c r="M4" s="318"/>
      <c r="N4" s="203"/>
      <c r="O4" s="317" t="s">
        <v>221</v>
      </c>
      <c r="P4" s="318"/>
      <c r="Q4" s="318"/>
      <c r="R4" s="318"/>
      <c r="S4" s="74"/>
    </row>
    <row r="5" spans="1:23" ht="26">
      <c r="A5" s="76" t="s">
        <v>147</v>
      </c>
      <c r="B5" s="83"/>
      <c r="C5" s="206" t="s">
        <v>222</v>
      </c>
      <c r="D5" s="173"/>
      <c r="E5" s="207" t="s">
        <v>116</v>
      </c>
      <c r="F5" s="207" t="s">
        <v>117</v>
      </c>
      <c r="G5" s="207" t="s">
        <v>118</v>
      </c>
      <c r="H5" s="207" t="s">
        <v>119</v>
      </c>
      <c r="I5" s="208"/>
      <c r="J5" s="207" t="s">
        <v>116</v>
      </c>
      <c r="K5" s="207" t="s">
        <v>117</v>
      </c>
      <c r="L5" s="207" t="s">
        <v>118</v>
      </c>
      <c r="M5" s="207" t="s">
        <v>119</v>
      </c>
      <c r="N5" s="208"/>
      <c r="O5" s="207" t="s">
        <v>116</v>
      </c>
      <c r="P5" s="207" t="s">
        <v>117</v>
      </c>
      <c r="Q5" s="207" t="s">
        <v>118</v>
      </c>
      <c r="R5" s="207" t="s">
        <v>119</v>
      </c>
      <c r="S5" s="74"/>
    </row>
    <row r="6" spans="1:23">
      <c r="A6" s="83"/>
      <c r="B6" s="83"/>
      <c r="C6" s="205"/>
      <c r="D6" s="173"/>
      <c r="E6" s="208" t="s">
        <v>14</v>
      </c>
      <c r="F6" s="208" t="s">
        <v>15</v>
      </c>
      <c r="G6" s="208" t="s">
        <v>16</v>
      </c>
      <c r="H6" s="208" t="s">
        <v>17</v>
      </c>
      <c r="I6" s="208"/>
      <c r="J6" s="208" t="s">
        <v>18</v>
      </c>
      <c r="K6" s="208" t="s">
        <v>19</v>
      </c>
      <c r="L6" s="208" t="s">
        <v>20</v>
      </c>
      <c r="M6" s="208" t="s">
        <v>21</v>
      </c>
      <c r="N6" s="208"/>
      <c r="O6" s="208" t="s">
        <v>22</v>
      </c>
      <c r="P6" s="208" t="s">
        <v>23</v>
      </c>
      <c r="Q6" s="208" t="s">
        <v>23</v>
      </c>
      <c r="R6" s="208" t="s">
        <v>25</v>
      </c>
      <c r="S6" s="74"/>
    </row>
    <row r="7" spans="1:23">
      <c r="A7" s="73"/>
      <c r="B7" s="74"/>
      <c r="C7" s="205"/>
      <c r="D7" s="164"/>
      <c r="E7" s="209"/>
      <c r="F7" s="209"/>
      <c r="G7" s="209"/>
      <c r="H7" s="209"/>
      <c r="I7" s="209"/>
      <c r="J7" s="209"/>
      <c r="K7" s="209"/>
      <c r="L7" s="209"/>
      <c r="M7" s="209"/>
      <c r="N7" s="209"/>
      <c r="O7" s="209"/>
      <c r="P7" s="209"/>
      <c r="Q7" s="209"/>
      <c r="R7" s="209"/>
      <c r="S7" s="74"/>
    </row>
    <row r="8" spans="1:23">
      <c r="A8" s="108">
        <v>1</v>
      </c>
      <c r="B8" s="108"/>
      <c r="C8" s="205">
        <v>2012</v>
      </c>
      <c r="D8" s="173"/>
      <c r="E8" s="210">
        <v>2785.0054328790293</v>
      </c>
      <c r="F8" s="210">
        <v>169027.08554866313</v>
      </c>
      <c r="G8" s="210">
        <v>2843.1651097058029</v>
      </c>
      <c r="H8" s="210">
        <v>164677.03139039062</v>
      </c>
      <c r="I8" s="210"/>
      <c r="J8" s="210">
        <v>2649.9435875987692</v>
      </c>
      <c r="K8" s="210">
        <v>160942.0152001853</v>
      </c>
      <c r="L8" s="210">
        <v>2889.2003682876143</v>
      </c>
      <c r="M8" s="210">
        <v>165986.4517372096</v>
      </c>
      <c r="N8" s="210"/>
      <c r="O8" s="210">
        <v>2799.5186655600137</v>
      </c>
      <c r="P8" s="210">
        <v>167293.53002407096</v>
      </c>
      <c r="Q8" s="210">
        <v>2956.6014301525247</v>
      </c>
      <c r="R8" s="210">
        <v>170237.33613375365</v>
      </c>
      <c r="S8" s="74"/>
    </row>
    <row r="9" spans="1:23">
      <c r="A9" s="108">
        <v>2</v>
      </c>
      <c r="B9" s="108"/>
      <c r="C9" s="205">
        <v>2013</v>
      </c>
      <c r="D9" s="173"/>
      <c r="E9" s="210">
        <v>2800.825601397406</v>
      </c>
      <c r="F9" s="210">
        <v>169497.24296932251</v>
      </c>
      <c r="G9" s="210">
        <v>2821.4001648213798</v>
      </c>
      <c r="H9" s="210">
        <v>164121.38373533607</v>
      </c>
      <c r="I9" s="210"/>
      <c r="J9" s="210">
        <v>2761.7388998055112</v>
      </c>
      <c r="K9" s="210">
        <v>168399.16359275091</v>
      </c>
      <c r="L9" s="210">
        <v>2906.2771982518007</v>
      </c>
      <c r="M9" s="210">
        <v>169477.87895392586</v>
      </c>
      <c r="N9" s="210"/>
      <c r="O9" s="210">
        <v>2784.8402597678978</v>
      </c>
      <c r="P9" s="210">
        <v>170139.687880574</v>
      </c>
      <c r="Q9" s="210">
        <v>2935.2716804556849</v>
      </c>
      <c r="R9" s="210">
        <v>170600.48416837072</v>
      </c>
      <c r="S9" s="74"/>
    </row>
    <row r="10" spans="1:23">
      <c r="A10" s="108">
        <v>3</v>
      </c>
      <c r="B10" s="108"/>
      <c r="C10" s="205">
        <v>2014</v>
      </c>
      <c r="D10" s="173"/>
      <c r="E10" s="210">
        <v>2816.9710031249779</v>
      </c>
      <c r="F10" s="210">
        <v>168301.04268178518</v>
      </c>
      <c r="G10" s="210">
        <v>2860.5437578508254</v>
      </c>
      <c r="H10" s="210">
        <v>168750.36106323215</v>
      </c>
      <c r="I10" s="210"/>
      <c r="J10" s="210">
        <v>2754.005108580483</v>
      </c>
      <c r="K10" s="210">
        <v>167077.41131161959</v>
      </c>
      <c r="L10" s="210">
        <v>2951.3509103544061</v>
      </c>
      <c r="M10" s="210">
        <v>175030.50296942319</v>
      </c>
      <c r="N10" s="210"/>
      <c r="O10" s="210">
        <v>2795.7487803078429</v>
      </c>
      <c r="P10" s="210">
        <v>169762.3076375736</v>
      </c>
      <c r="Q10" s="210">
        <v>2984.1359724292111</v>
      </c>
      <c r="R10" s="210">
        <v>175471.65889453955</v>
      </c>
      <c r="S10" s="74"/>
    </row>
    <row r="11" spans="1:23">
      <c r="A11" s="108">
        <v>4</v>
      </c>
      <c r="B11" s="108"/>
      <c r="C11" s="205">
        <v>2015</v>
      </c>
      <c r="D11" s="173"/>
      <c r="E11" s="210">
        <v>2708.1972468825065</v>
      </c>
      <c r="F11" s="210">
        <v>164313.60189149715</v>
      </c>
      <c r="G11" s="210">
        <v>2735.6166212063627</v>
      </c>
      <c r="H11" s="210">
        <v>158476.29485901198</v>
      </c>
      <c r="I11" s="210"/>
      <c r="J11" s="210">
        <v>2577.1619649918453</v>
      </c>
      <c r="K11" s="210">
        <v>158771.13634136511</v>
      </c>
      <c r="L11" s="210">
        <v>2763.7481519816347</v>
      </c>
      <c r="M11" s="210">
        <v>160427.89535297704</v>
      </c>
      <c r="N11" s="210"/>
      <c r="O11" s="210">
        <v>2698.6155591963015</v>
      </c>
      <c r="P11" s="210">
        <v>164194.75933561509</v>
      </c>
      <c r="Q11" s="210">
        <v>2832.9440515339284</v>
      </c>
      <c r="R11" s="210">
        <v>163729.11082418021</v>
      </c>
      <c r="S11" s="74"/>
    </row>
    <row r="12" spans="1:23">
      <c r="A12" s="100">
        <v>5</v>
      </c>
      <c r="B12" s="100"/>
      <c r="C12" s="205">
        <v>2016</v>
      </c>
      <c r="D12" s="173"/>
      <c r="E12" s="210">
        <v>2652.3025236065928</v>
      </c>
      <c r="F12" s="210">
        <v>158540.10556220193</v>
      </c>
      <c r="G12" s="210">
        <v>2682.2197141176043</v>
      </c>
      <c r="H12" s="210">
        <v>154005.31413394556</v>
      </c>
      <c r="I12" s="210"/>
      <c r="J12" s="210">
        <v>2605.6231972377514</v>
      </c>
      <c r="K12" s="210">
        <v>156861.50553185272</v>
      </c>
      <c r="L12" s="210">
        <v>2763.8493255808812</v>
      </c>
      <c r="M12" s="210">
        <v>158055.69204395707</v>
      </c>
      <c r="N12" s="210"/>
      <c r="O12" s="210">
        <v>2643.8466014802489</v>
      </c>
      <c r="P12" s="210">
        <v>158664.16690035191</v>
      </c>
      <c r="Q12" s="210">
        <v>2786.5981989310535</v>
      </c>
      <c r="R12" s="210">
        <v>159720.75932892613</v>
      </c>
      <c r="S12" s="74"/>
    </row>
    <row r="13" spans="1:23">
      <c r="A13" s="185" t="s">
        <v>215</v>
      </c>
      <c r="B13" s="185"/>
      <c r="C13" s="205">
        <v>2017</v>
      </c>
      <c r="D13" s="173"/>
      <c r="E13" s="210">
        <v>2735.8670275902618</v>
      </c>
      <c r="F13" s="210">
        <v>165472.96213164838</v>
      </c>
      <c r="G13" s="210">
        <v>2726.2149674584462</v>
      </c>
      <c r="H13" s="210">
        <v>157466.28668630862</v>
      </c>
      <c r="I13" s="210"/>
      <c r="J13" s="210">
        <v>2646.8551346079898</v>
      </c>
      <c r="K13" s="210">
        <v>161219.37046576032</v>
      </c>
      <c r="L13" s="210">
        <v>2784.9456143175589</v>
      </c>
      <c r="M13" s="210">
        <v>160257.15260995398</v>
      </c>
      <c r="N13" s="210"/>
      <c r="O13" s="210">
        <v>2723.526480242585</v>
      </c>
      <c r="P13" s="210">
        <v>164895.74926916236</v>
      </c>
      <c r="Q13" s="210">
        <v>2824.9203241530163</v>
      </c>
      <c r="R13" s="210">
        <v>162942.95933273013</v>
      </c>
      <c r="S13" s="74"/>
    </row>
    <row r="14" spans="1:23">
      <c r="A14" s="185" t="s">
        <v>223</v>
      </c>
      <c r="B14" s="185"/>
      <c r="C14" s="205">
        <v>2018</v>
      </c>
      <c r="D14" s="173"/>
      <c r="E14" s="210">
        <v>2755.7135794091205</v>
      </c>
      <c r="F14" s="210">
        <v>167330.44326861622</v>
      </c>
      <c r="G14" s="210">
        <v>2731.3949474796332</v>
      </c>
      <c r="H14" s="210">
        <v>160130.20717026287</v>
      </c>
      <c r="I14" s="210"/>
      <c r="J14" s="210">
        <v>2701.8049926599406</v>
      </c>
      <c r="K14" s="210">
        <v>165984.46758579926</v>
      </c>
      <c r="L14" s="210">
        <v>2827.6460485774705</v>
      </c>
      <c r="M14" s="210">
        <v>166155.88505645559</v>
      </c>
      <c r="N14" s="210"/>
      <c r="O14" s="210">
        <v>2770.5611804837636</v>
      </c>
      <c r="P14" s="210">
        <v>169147.64688734949</v>
      </c>
      <c r="Q14" s="210">
        <v>2850.453863382043</v>
      </c>
      <c r="R14" s="210">
        <v>166806.80265091563</v>
      </c>
      <c r="S14" s="74"/>
      <c r="W14" s="75">
        <v>3</v>
      </c>
    </row>
    <row r="15" spans="1:23">
      <c r="A15" s="185" t="s">
        <v>224</v>
      </c>
      <c r="B15" s="185"/>
      <c r="C15" s="205">
        <v>2019</v>
      </c>
      <c r="D15" s="173"/>
      <c r="E15" s="210">
        <v>2774.5339515705973</v>
      </c>
      <c r="F15" s="210">
        <v>167068.03465242154</v>
      </c>
      <c r="G15" s="210">
        <v>2741.276337544823</v>
      </c>
      <c r="H15" s="210">
        <v>163312.88487189359</v>
      </c>
      <c r="I15" s="210"/>
      <c r="J15" s="210">
        <v>2738.7161253727672</v>
      </c>
      <c r="K15" s="210">
        <v>166069.69817349364</v>
      </c>
      <c r="L15" s="210">
        <v>2832.1456508809151</v>
      </c>
      <c r="M15" s="210">
        <v>169166.80693882215</v>
      </c>
      <c r="N15" s="210"/>
      <c r="O15" s="210">
        <v>2736.7504387056879</v>
      </c>
      <c r="P15" s="210">
        <v>166453.37271605985</v>
      </c>
      <c r="Q15" s="210">
        <v>2852.0750237021671</v>
      </c>
      <c r="R15" s="210">
        <v>169606.70207321152</v>
      </c>
      <c r="S15" s="74"/>
    </row>
    <row r="16" spans="1:23">
      <c r="A16" s="185" t="s">
        <v>225</v>
      </c>
      <c r="B16" s="185"/>
      <c r="C16" s="205">
        <v>2020</v>
      </c>
      <c r="D16" s="173"/>
      <c r="E16" s="210">
        <v>2742.2997219605345</v>
      </c>
      <c r="F16" s="210">
        <v>158390.88897558922</v>
      </c>
      <c r="G16" s="210">
        <v>2735.1746511069259</v>
      </c>
      <c r="H16" s="210">
        <v>153707.43151057253</v>
      </c>
      <c r="I16" s="210"/>
      <c r="J16" s="210">
        <v>2671.9450771154652</v>
      </c>
      <c r="K16" s="210">
        <v>156335.84624075811</v>
      </c>
      <c r="L16" s="210">
        <v>2816.9975808806989</v>
      </c>
      <c r="M16" s="210">
        <v>158178.95689148892</v>
      </c>
      <c r="N16" s="210"/>
      <c r="O16" s="210">
        <v>2714.2779379751782</v>
      </c>
      <c r="P16" s="210">
        <v>158589.30467269899</v>
      </c>
      <c r="Q16" s="210">
        <v>2849.3225803067348</v>
      </c>
      <c r="R16" s="210">
        <v>160002.11075979655</v>
      </c>
      <c r="S16" s="74"/>
    </row>
    <row r="17" spans="1:19">
      <c r="A17" s="185" t="s">
        <v>226</v>
      </c>
      <c r="B17" s="185"/>
      <c r="C17" s="205">
        <v>2021</v>
      </c>
      <c r="D17" s="173"/>
      <c r="E17" s="210">
        <v>2642.8462394893622</v>
      </c>
      <c r="F17" s="210">
        <v>148928.59217921027</v>
      </c>
      <c r="G17" s="210">
        <v>2637.7176334542969</v>
      </c>
      <c r="H17" s="210">
        <v>144582.39052454822</v>
      </c>
      <c r="I17" s="210"/>
      <c r="J17" s="210">
        <v>2570.7732438588146</v>
      </c>
      <c r="K17" s="210">
        <v>145693.9473558992</v>
      </c>
      <c r="L17" s="210">
        <v>2704.7803175462018</v>
      </c>
      <c r="M17" s="210">
        <v>147670.35689735532</v>
      </c>
      <c r="N17" s="210"/>
      <c r="O17" s="210">
        <v>2630.7564333270202</v>
      </c>
      <c r="P17" s="210">
        <v>148142.55753485372</v>
      </c>
      <c r="Q17" s="210">
        <v>2730.5934281116056</v>
      </c>
      <c r="R17" s="210">
        <v>149709.05823495626</v>
      </c>
      <c r="S17" s="74"/>
    </row>
    <row r="18" spans="1:19">
      <c r="A18" s="73"/>
      <c r="B18" s="74"/>
      <c r="C18" s="205"/>
      <c r="D18" s="173"/>
      <c r="E18" s="210"/>
      <c r="F18" s="210"/>
      <c r="G18" s="210"/>
      <c r="H18" s="210"/>
      <c r="I18" s="210"/>
      <c r="J18" s="210"/>
      <c r="K18" s="210"/>
      <c r="L18" s="210"/>
      <c r="M18" s="210"/>
      <c r="N18" s="210"/>
      <c r="O18" s="210"/>
      <c r="P18" s="210"/>
      <c r="Q18" s="210"/>
      <c r="R18" s="210"/>
      <c r="S18" s="74"/>
    </row>
    <row r="19" spans="1:19">
      <c r="A19" s="73"/>
      <c r="B19" s="74"/>
      <c r="C19" s="319" t="s">
        <v>290</v>
      </c>
      <c r="D19" s="320"/>
      <c r="E19" s="320"/>
      <c r="F19" s="320"/>
      <c r="G19" s="320"/>
      <c r="H19" s="320"/>
      <c r="I19" s="320"/>
      <c r="J19" s="320"/>
      <c r="K19" s="320"/>
      <c r="L19" s="320"/>
      <c r="M19" s="320"/>
      <c r="N19" s="320"/>
      <c r="O19" s="320"/>
      <c r="P19" s="320"/>
      <c r="Q19" s="320"/>
      <c r="R19" s="320"/>
      <c r="S19" s="74"/>
    </row>
    <row r="20" spans="1:19">
      <c r="A20" s="211">
        <f>A17+1</f>
        <v>11</v>
      </c>
      <c r="B20" s="212"/>
      <c r="C20" s="205">
        <v>2013</v>
      </c>
      <c r="D20" s="173"/>
      <c r="E20" s="213">
        <v>5.6804803077250554E-3</v>
      </c>
      <c r="F20" s="213">
        <v>2.7815507741451029E-3</v>
      </c>
      <c r="G20" s="213">
        <v>-7.6551814771936844E-3</v>
      </c>
      <c r="H20" s="91">
        <v>-3.3741660896066117E-3</v>
      </c>
      <c r="I20" s="213"/>
      <c r="J20" s="213">
        <v>4.2187808348042921E-2</v>
      </c>
      <c r="K20" s="213">
        <v>4.633437939303886E-2</v>
      </c>
      <c r="L20" s="213">
        <v>5.9105730954573943E-3</v>
      </c>
      <c r="M20" s="213">
        <v>2.1034410821938021E-2</v>
      </c>
      <c r="N20" s="213"/>
      <c r="O20" s="213">
        <v>-5.2431891141471176E-3</v>
      </c>
      <c r="P20" s="213">
        <v>1.7012958337919715E-2</v>
      </c>
      <c r="Q20" s="213">
        <v>-7.2142797061893749E-3</v>
      </c>
      <c r="R20" s="213">
        <v>2.1331867783207503E-3</v>
      </c>
      <c r="S20" s="214"/>
    </row>
    <row r="21" spans="1:19">
      <c r="A21" s="211" t="s">
        <v>227</v>
      </c>
      <c r="B21" s="212"/>
      <c r="C21" s="205">
        <v>2014</v>
      </c>
      <c r="D21" s="173"/>
      <c r="E21" s="213">
        <v>5.7645151913481296E-3</v>
      </c>
      <c r="F21" s="213">
        <v>-7.057343627434931E-3</v>
      </c>
      <c r="G21" s="213">
        <v>1.3873818225967227E-2</v>
      </c>
      <c r="H21" s="213">
        <v>2.8204596028515105E-2</v>
      </c>
      <c r="I21" s="213"/>
      <c r="J21" s="213">
        <v>2.8003339582799401E-3</v>
      </c>
      <c r="K21" s="213">
        <v>-7.8489242638269952E-3</v>
      </c>
      <c r="L21" s="213">
        <v>1.5509089129460252E-2</v>
      </c>
      <c r="M21" s="213">
        <v>3.2763119586874723E-2</v>
      </c>
      <c r="N21" s="213"/>
      <c r="O21" s="213">
        <v>3.9171081722491063E-3</v>
      </c>
      <c r="P21" s="91">
        <v>-2.2180612160597191E-3</v>
      </c>
      <c r="Q21" s="213">
        <v>1.6647280828853361E-2</v>
      </c>
      <c r="R21" s="213">
        <v>2.8553111967497768E-2</v>
      </c>
      <c r="S21" s="214"/>
    </row>
    <row r="22" spans="1:19">
      <c r="A22" s="211" t="s">
        <v>228</v>
      </c>
      <c r="B22" s="212"/>
      <c r="C22" s="205">
        <v>2015</v>
      </c>
      <c r="D22" s="173"/>
      <c r="E22" s="213">
        <v>-3.8613729471053904E-2</v>
      </c>
      <c r="F22" s="213">
        <v>-2.3692311864206839E-2</v>
      </c>
      <c r="G22" s="213">
        <v>-4.3672513766516374E-2</v>
      </c>
      <c r="H22" s="213">
        <v>-6.0883225016451381E-2</v>
      </c>
      <c r="I22" s="213"/>
      <c r="J22" s="213">
        <v>-6.4213077542107144E-2</v>
      </c>
      <c r="K22" s="213">
        <v>-4.9715128484737359E-2</v>
      </c>
      <c r="L22" s="213">
        <v>-6.3565046675606474E-2</v>
      </c>
      <c r="M22" s="213">
        <v>-8.3428930207651519E-2</v>
      </c>
      <c r="N22" s="213"/>
      <c r="O22" s="213">
        <v>-3.4743186439250118E-2</v>
      </c>
      <c r="P22" s="213">
        <v>-3.2796139375324107E-2</v>
      </c>
      <c r="Q22" s="213">
        <v>-5.0665225141268033E-2</v>
      </c>
      <c r="R22" s="213">
        <v>-6.691991256215768E-2</v>
      </c>
      <c r="S22" s="214"/>
    </row>
    <row r="23" spans="1:19">
      <c r="A23" s="211" t="s">
        <v>229</v>
      </c>
      <c r="B23" s="212"/>
      <c r="C23" s="205">
        <v>2016</v>
      </c>
      <c r="D23" s="173"/>
      <c r="E23" s="213">
        <v>-2.0639088729691335E-2</v>
      </c>
      <c r="F23" s="213">
        <v>-3.5137056596858507E-2</v>
      </c>
      <c r="G23" s="213">
        <v>-1.951914850744374E-2</v>
      </c>
      <c r="H23" s="213">
        <v>-2.8212299694689413E-2</v>
      </c>
      <c r="I23" s="213"/>
      <c r="J23" s="213">
        <v>1.1043633513346585E-2</v>
      </c>
      <c r="K23" s="213">
        <v>-1.2027569075317324E-2</v>
      </c>
      <c r="L23" s="213">
        <v>3.6607387389420154E-5</v>
      </c>
      <c r="M23" s="213">
        <v>-1.4786725860864713E-2</v>
      </c>
      <c r="N23" s="213"/>
      <c r="O23" s="213">
        <v>-2.0295205639577651E-2</v>
      </c>
      <c r="P23" s="213">
        <v>-3.368312397814488E-2</v>
      </c>
      <c r="Q23" s="213">
        <v>-1.635960744716447E-2</v>
      </c>
      <c r="R23" s="213">
        <v>-2.4481605470626611E-2</v>
      </c>
      <c r="S23" s="214"/>
    </row>
    <row r="24" spans="1:19">
      <c r="A24" s="211" t="s">
        <v>230</v>
      </c>
      <c r="B24" s="212"/>
      <c r="C24" s="205">
        <v>2017</v>
      </c>
      <c r="D24" s="173"/>
      <c r="E24" s="213">
        <v>3.1506399907216487E-2</v>
      </c>
      <c r="F24" s="213">
        <v>4.372935507303799E-2</v>
      </c>
      <c r="G24" s="213">
        <v>1.6402553865843661E-2</v>
      </c>
      <c r="H24" s="213">
        <v>2.2473072256148807E-2</v>
      </c>
      <c r="I24" s="213"/>
      <c r="J24" s="213">
        <v>1.5824213345179361E-2</v>
      </c>
      <c r="K24" s="213">
        <v>2.7781608490444309E-2</v>
      </c>
      <c r="L24" s="213">
        <v>7.6329373462658001E-3</v>
      </c>
      <c r="M24" s="213">
        <v>1.3928385226295248E-2</v>
      </c>
      <c r="N24" s="213"/>
      <c r="O24" s="213">
        <v>3.0137860009625594E-2</v>
      </c>
      <c r="P24" s="213">
        <v>3.9275297570649181E-2</v>
      </c>
      <c r="Q24" s="213">
        <v>1.3752296702360445E-2</v>
      </c>
      <c r="R24" s="213">
        <v>2.0173958709827078E-2</v>
      </c>
      <c r="S24" s="214"/>
    </row>
    <row r="25" spans="1:19">
      <c r="A25" s="211" t="s">
        <v>231</v>
      </c>
      <c r="B25" s="212"/>
      <c r="C25" s="205">
        <v>2018</v>
      </c>
      <c r="D25" s="173"/>
      <c r="E25" s="213">
        <v>7.2542092209573195E-3</v>
      </c>
      <c r="F25" s="213">
        <v>1.1225284862490303E-2</v>
      </c>
      <c r="G25" s="213">
        <v>1.9000629381829004E-3</v>
      </c>
      <c r="H25" s="213">
        <v>1.6917402067536447E-2</v>
      </c>
      <c r="I25" s="213"/>
      <c r="J25" s="213">
        <v>2.0760432761685266E-2</v>
      </c>
      <c r="K25" s="213">
        <v>2.9556604186411484E-2</v>
      </c>
      <c r="L25" s="213">
        <v>1.5332591789364303E-2</v>
      </c>
      <c r="M25" s="213">
        <v>3.6807919961353575E-2</v>
      </c>
      <c r="N25" s="213"/>
      <c r="O25" s="213">
        <v>1.7269778936384483E-2</v>
      </c>
      <c r="P25" s="213">
        <v>2.5785368252559726E-2</v>
      </c>
      <c r="Q25" s="213">
        <v>9.0386758913925114E-3</v>
      </c>
      <c r="R25" s="213">
        <v>2.3712858376995216E-2</v>
      </c>
      <c r="S25" s="214"/>
    </row>
    <row r="26" spans="1:19">
      <c r="A26" s="211" t="s">
        <v>232</v>
      </c>
      <c r="B26" s="212"/>
      <c r="C26" s="205">
        <v>2019</v>
      </c>
      <c r="D26" s="173"/>
      <c r="E26" s="213">
        <v>6.8295821097315024E-3</v>
      </c>
      <c r="F26" s="91">
        <v>-1.5682060662053354E-3</v>
      </c>
      <c r="G26" s="213">
        <v>3.6177082608679356E-3</v>
      </c>
      <c r="H26" s="213">
        <v>1.9875561006716502E-2</v>
      </c>
      <c r="I26" s="213"/>
      <c r="J26" s="213">
        <v>1.366165686017462E-2</v>
      </c>
      <c r="K26" s="213">
        <v>5.1348532145234493E-4</v>
      </c>
      <c r="L26" s="213">
        <v>1.5912890885718678E-3</v>
      </c>
      <c r="M26" s="213">
        <v>1.8121066740088843E-2</v>
      </c>
      <c r="N26" s="213"/>
      <c r="O26" s="213">
        <v>-1.2203571614387565E-2</v>
      </c>
      <c r="P26" s="213">
        <v>-1.5928534749785728E-2</v>
      </c>
      <c r="Q26" s="213">
        <v>5.687376108591824E-4</v>
      </c>
      <c r="R26" s="213">
        <v>1.6785283200682066E-2</v>
      </c>
      <c r="S26" s="214"/>
    </row>
    <row r="27" spans="1:19">
      <c r="A27" s="211" t="s">
        <v>233</v>
      </c>
      <c r="B27" s="212"/>
      <c r="C27" s="205">
        <v>2020</v>
      </c>
      <c r="D27" s="173"/>
      <c r="E27" s="213">
        <v>-1.1617889769132472E-2</v>
      </c>
      <c r="F27" s="213">
        <v>-5.1937797047082013E-2</v>
      </c>
      <c r="G27" s="91">
        <v>-2.2258560198137323E-3</v>
      </c>
      <c r="H27" s="213">
        <v>-5.8816261612522514E-2</v>
      </c>
      <c r="I27" s="213"/>
      <c r="J27" s="213">
        <v>-2.4380419583725166E-2</v>
      </c>
      <c r="K27" s="213">
        <v>-5.8613052470093296E-2</v>
      </c>
      <c r="L27" s="213">
        <v>-5.3486196924598106E-3</v>
      </c>
      <c r="M27" s="213">
        <v>-6.4952754303076121E-2</v>
      </c>
      <c r="N27" s="213"/>
      <c r="O27" s="213">
        <v>-8.2113810644487417E-3</v>
      </c>
      <c r="P27" s="213">
        <v>-4.7244870530653515E-2</v>
      </c>
      <c r="Q27" s="91">
        <v>-9.6506696792963975E-4</v>
      </c>
      <c r="R27" s="213">
        <v>-5.6628607219006644E-2</v>
      </c>
      <c r="S27" s="214"/>
    </row>
    <row r="28" spans="1:19">
      <c r="A28" s="211" t="s">
        <v>234</v>
      </c>
      <c r="B28" s="212"/>
      <c r="C28" s="205">
        <v>2021</v>
      </c>
      <c r="D28" s="173"/>
      <c r="E28" s="213">
        <v>-3.6266452450380071E-2</v>
      </c>
      <c r="F28" s="213">
        <v>-5.9740158399118837E-2</v>
      </c>
      <c r="G28" s="213">
        <v>-3.5631003531415462E-2</v>
      </c>
      <c r="H28" s="213">
        <v>-5.9366296712834332E-2</v>
      </c>
      <c r="I28" s="213"/>
      <c r="J28" s="213">
        <v>-3.786448835463041E-2</v>
      </c>
      <c r="K28" s="213">
        <v>-6.8070753705905207E-2</v>
      </c>
      <c r="L28" s="213">
        <v>-3.9835768442305075E-2</v>
      </c>
      <c r="M28" s="213">
        <v>-6.6434879838931593E-2</v>
      </c>
      <c r="N28" s="213"/>
      <c r="O28" s="213">
        <v>-3.0771168817908201E-2</v>
      </c>
      <c r="P28" s="213">
        <v>-6.5872961353891757E-2</v>
      </c>
      <c r="Q28" s="213">
        <v>-4.1669256059574611E-2</v>
      </c>
      <c r="R28" s="213">
        <v>-6.4330729613265802E-2</v>
      </c>
      <c r="S28" s="214"/>
    </row>
    <row r="29" spans="1:19">
      <c r="A29" s="211"/>
      <c r="B29" s="74"/>
      <c r="C29" s="111"/>
      <c r="D29" s="74"/>
      <c r="E29" s="215"/>
      <c r="F29" s="215"/>
      <c r="G29" s="215"/>
      <c r="H29" s="215"/>
      <c r="I29" s="215"/>
      <c r="J29" s="215"/>
      <c r="K29" s="215"/>
      <c r="L29" s="215"/>
      <c r="M29" s="215"/>
      <c r="N29" s="215"/>
      <c r="O29" s="215"/>
      <c r="P29" s="215"/>
      <c r="Q29" s="215"/>
      <c r="R29" s="215"/>
      <c r="S29" s="74"/>
    </row>
    <row r="30" spans="1:19">
      <c r="A30" s="211" t="s">
        <v>236</v>
      </c>
      <c r="B30" s="74"/>
      <c r="C30" s="216" t="s">
        <v>309</v>
      </c>
      <c r="D30" s="164"/>
      <c r="E30" s="217">
        <v>2.3037275553488053E-2</v>
      </c>
      <c r="F30" s="217">
        <v>3.264039667479867E-2</v>
      </c>
      <c r="G30" s="217">
        <v>2.0943346328980698E-2</v>
      </c>
      <c r="H30" s="217">
        <v>3.8395316287558087E-2</v>
      </c>
      <c r="I30" s="217"/>
      <c r="J30" s="217">
        <v>3.3270204471211103E-2</v>
      </c>
      <c r="K30" s="217">
        <v>4.1226897177954275E-2</v>
      </c>
      <c r="L30" s="217">
        <v>2.690270693188165E-2</v>
      </c>
      <c r="M30" s="217">
        <v>4.7346683375134493E-2</v>
      </c>
      <c r="N30" s="217"/>
      <c r="O30" s="217">
        <v>2.1300426754715742E-2</v>
      </c>
      <c r="P30" s="217">
        <v>3.5444250488488011E-2</v>
      </c>
      <c r="Q30" s="217">
        <v>2.3758393663583101E-2</v>
      </c>
      <c r="R30" s="217">
        <v>4.0104373985687919E-2</v>
      </c>
      <c r="S30" s="74"/>
    </row>
    <row r="31" spans="1:19">
      <c r="A31" s="211" t="s">
        <v>235</v>
      </c>
      <c r="B31" s="74"/>
      <c r="C31" s="216" t="s">
        <v>310</v>
      </c>
      <c r="D31" s="164"/>
      <c r="E31" s="217">
        <v>2.5204653779642299E-2</v>
      </c>
      <c r="F31" s="217">
        <v>4.3667962443077579E-2</v>
      </c>
      <c r="G31" s="217">
        <v>1.9425949442315339E-2</v>
      </c>
      <c r="H31" s="217">
        <v>4.3231220991843497E-2</v>
      </c>
      <c r="I31" s="217"/>
      <c r="J31" s="217">
        <v>2.6773929473446065E-2</v>
      </c>
      <c r="K31" s="217">
        <v>4.6816716820059945E-2</v>
      </c>
      <c r="L31" s="217">
        <v>2.1367493748654723E-2</v>
      </c>
      <c r="M31" s="217">
        <v>4.9314406513067316E-2</v>
      </c>
      <c r="N31" s="217"/>
      <c r="O31" s="217">
        <v>2.4325394415853862E-2</v>
      </c>
      <c r="P31" s="217">
        <v>4.5314576247024896E-2</v>
      </c>
      <c r="Q31" s="217">
        <v>2.198921840269627E-2</v>
      </c>
      <c r="R31" s="217">
        <v>4.4354722816908179E-2</v>
      </c>
      <c r="S31" s="74"/>
    </row>
    <row r="32" spans="1:19">
      <c r="A32" s="73"/>
      <c r="B32" s="74"/>
      <c r="C32" s="111"/>
      <c r="D32" s="74"/>
      <c r="E32" s="73"/>
      <c r="F32" s="73"/>
      <c r="G32" s="73"/>
      <c r="H32" s="73"/>
      <c r="I32" s="73"/>
      <c r="J32" s="73"/>
      <c r="K32" s="73"/>
      <c r="L32" s="73"/>
      <c r="M32" s="73"/>
      <c r="N32" s="73"/>
      <c r="O32" s="73"/>
      <c r="P32" s="73"/>
      <c r="Q32" s="73"/>
      <c r="R32" s="73"/>
      <c r="S32" s="74"/>
    </row>
  </sheetData>
  <mergeCells count="6">
    <mergeCell ref="C19:R19"/>
    <mergeCell ref="A1:S1"/>
    <mergeCell ref="A2:S2"/>
    <mergeCell ref="E4:H4"/>
    <mergeCell ref="J4:M4"/>
    <mergeCell ref="O4:R4"/>
  </mergeCells>
  <pageMargins left="0.7" right="0.7" top="0.75" bottom="0.75" header="0.3" footer="0.3"/>
  <pageSetup orientation="portrait" r:id="rId1"/>
  <customProperties>
    <customPr name="EpmWorksheetKeyString_GUID" r:id="rId2"/>
  </customPropertie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BB9FB-35B3-4350-BEA2-AF0A184C4354}">
  <dimension ref="A1:L13"/>
  <sheetViews>
    <sheetView workbookViewId="0">
      <selection activeCell="C29" sqref="C29"/>
    </sheetView>
  </sheetViews>
  <sheetFormatPr defaultColWidth="9.1796875" defaultRowHeight="14.5"/>
  <cols>
    <col min="1" max="1" width="4.7265625" style="80" customWidth="1"/>
    <col min="2" max="2" width="1.7265625" style="75" customWidth="1"/>
    <col min="3" max="3" width="42.26953125" style="75" bestFit="1" customWidth="1"/>
    <col min="4" max="4" width="1.7265625" style="75" customWidth="1"/>
    <col min="5" max="16384" width="9.1796875" style="75"/>
  </cols>
  <sheetData>
    <row r="1" spans="1:12">
      <c r="A1" s="303" t="s">
        <v>0</v>
      </c>
      <c r="B1" s="309"/>
      <c r="C1" s="309"/>
      <c r="D1" s="309"/>
      <c r="E1" s="309"/>
      <c r="F1" s="309"/>
      <c r="G1" s="309"/>
      <c r="H1" s="309"/>
      <c r="I1" s="309"/>
      <c r="J1" s="309"/>
      <c r="K1" s="309"/>
      <c r="L1" s="309"/>
    </row>
    <row r="2" spans="1:12">
      <c r="A2" s="303" t="s">
        <v>313</v>
      </c>
      <c r="B2" s="309"/>
      <c r="C2" s="309"/>
      <c r="D2" s="309"/>
      <c r="E2" s="309"/>
      <c r="F2" s="309"/>
      <c r="G2" s="309"/>
      <c r="H2" s="309"/>
      <c r="I2" s="309"/>
      <c r="J2" s="309"/>
      <c r="K2" s="309"/>
      <c r="L2" s="309"/>
    </row>
    <row r="3" spans="1:12">
      <c r="A3" s="100"/>
      <c r="B3" s="99"/>
      <c r="C3" s="99"/>
      <c r="D3" s="99"/>
      <c r="E3" s="99"/>
      <c r="F3" s="99"/>
      <c r="G3" s="99"/>
      <c r="H3" s="99"/>
      <c r="I3" s="99"/>
      <c r="J3" s="99"/>
      <c r="K3" s="99"/>
      <c r="L3" s="99"/>
    </row>
    <row r="4" spans="1:12">
      <c r="A4" s="109"/>
      <c r="B4" s="141"/>
      <c r="C4" s="141"/>
      <c r="D4" s="141"/>
      <c r="E4" s="109">
        <v>2014</v>
      </c>
      <c r="F4" s="109">
        <v>2015</v>
      </c>
      <c r="G4" s="109">
        <v>2016</v>
      </c>
      <c r="H4" s="109">
        <v>2017</v>
      </c>
      <c r="I4" s="109">
        <v>2018</v>
      </c>
      <c r="J4" s="109">
        <v>2019</v>
      </c>
      <c r="K4" s="109">
        <v>2020</v>
      </c>
      <c r="L4" s="109">
        <v>2021</v>
      </c>
    </row>
    <row r="5" spans="1:12" ht="26">
      <c r="A5" s="76" t="s">
        <v>147</v>
      </c>
      <c r="B5" s="142"/>
      <c r="C5" s="229" t="s">
        <v>162</v>
      </c>
      <c r="D5" s="142"/>
      <c r="E5" s="76" t="s">
        <v>65</v>
      </c>
      <c r="F5" s="76" t="s">
        <v>65</v>
      </c>
      <c r="G5" s="76" t="s">
        <v>65</v>
      </c>
      <c r="H5" s="76" t="s">
        <v>65</v>
      </c>
      <c r="I5" s="76" t="s">
        <v>65</v>
      </c>
      <c r="J5" s="76" t="s">
        <v>65</v>
      </c>
      <c r="K5" s="76" t="s">
        <v>65</v>
      </c>
      <c r="L5" s="76" t="s">
        <v>65</v>
      </c>
    </row>
    <row r="6" spans="1:12">
      <c r="A6" s="100"/>
      <c r="B6" s="99"/>
      <c r="C6" s="99"/>
      <c r="D6" s="99"/>
      <c r="E6" s="100" t="s">
        <v>175</v>
      </c>
      <c r="F6" s="100" t="s">
        <v>15</v>
      </c>
      <c r="G6" s="100" t="s">
        <v>16</v>
      </c>
      <c r="H6" s="100" t="s">
        <v>17</v>
      </c>
      <c r="I6" s="100" t="s">
        <v>18</v>
      </c>
      <c r="J6" s="100" t="s">
        <v>19</v>
      </c>
      <c r="K6" s="100" t="s">
        <v>20</v>
      </c>
      <c r="L6" s="100" t="s">
        <v>21</v>
      </c>
    </row>
    <row r="8" spans="1:12">
      <c r="A8" s="80">
        <v>1</v>
      </c>
      <c r="C8" s="75" t="s">
        <v>172</v>
      </c>
      <c r="E8" s="54">
        <v>53644</v>
      </c>
      <c r="F8" s="54">
        <v>50533</v>
      </c>
      <c r="G8" s="54">
        <v>49890</v>
      </c>
      <c r="H8" s="54">
        <v>51425</v>
      </c>
      <c r="I8" s="54">
        <v>48633</v>
      </c>
      <c r="J8" s="54">
        <v>44529</v>
      </c>
      <c r="K8" s="54">
        <v>41104</v>
      </c>
      <c r="L8" s="54">
        <v>39147.916666333098</v>
      </c>
    </row>
    <row r="9" spans="1:12">
      <c r="A9" s="80">
        <v>2</v>
      </c>
      <c r="C9" s="75" t="s">
        <v>173</v>
      </c>
      <c r="E9" s="54">
        <v>55668</v>
      </c>
      <c r="F9" s="54">
        <v>51657</v>
      </c>
      <c r="G9" s="54">
        <v>51224</v>
      </c>
      <c r="H9" s="54">
        <v>55001</v>
      </c>
      <c r="I9" s="54">
        <v>50859</v>
      </c>
      <c r="J9" s="54">
        <v>44194</v>
      </c>
      <c r="K9" s="54">
        <v>43369</v>
      </c>
      <c r="L9" s="54">
        <v>42482</v>
      </c>
    </row>
    <row r="10" spans="1:12">
      <c r="A10" s="80">
        <v>3</v>
      </c>
      <c r="C10" s="75" t="s">
        <v>174</v>
      </c>
      <c r="E10" s="258">
        <v>-2024</v>
      </c>
      <c r="F10" s="258">
        <v>-1124</v>
      </c>
      <c r="G10" s="258">
        <v>-1334</v>
      </c>
      <c r="H10" s="258">
        <v>-3576</v>
      </c>
      <c r="I10" s="258">
        <v>-2226</v>
      </c>
      <c r="J10" s="258">
        <v>335</v>
      </c>
      <c r="K10" s="258">
        <v>-2265</v>
      </c>
      <c r="L10" s="258">
        <v>-3334.083333666902</v>
      </c>
    </row>
    <row r="12" spans="1:12">
      <c r="E12" s="257"/>
    </row>
    <row r="13" spans="1:12">
      <c r="E13" s="257"/>
      <c r="F13" s="257"/>
      <c r="G13" s="257"/>
      <c r="H13" s="257"/>
      <c r="I13" s="257"/>
      <c r="J13" s="257"/>
      <c r="K13" s="257"/>
      <c r="L13" s="257"/>
    </row>
  </sheetData>
  <mergeCells count="2">
    <mergeCell ref="A1:L1"/>
    <mergeCell ref="A2:L2"/>
  </mergeCells>
  <pageMargins left="0.7" right="0.7" top="0.75" bottom="0.75" header="0.3" footer="0.3"/>
  <pageSetup orientation="portrait" r:id="rId1"/>
  <customProperties>
    <customPr name="EpmWorksheetKeyString_GUID" r:id="rId2"/>
  </customPropertie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BCB95-2447-413C-9633-7D326B34CA0C}">
  <dimension ref="A1:I25"/>
  <sheetViews>
    <sheetView workbookViewId="0">
      <selection activeCell="G31" sqref="G31"/>
    </sheetView>
  </sheetViews>
  <sheetFormatPr defaultColWidth="9.1796875" defaultRowHeight="12.5"/>
  <cols>
    <col min="1" max="1" width="4.7265625" style="99" customWidth="1"/>
    <col min="2" max="2" width="1.7265625" style="99" customWidth="1"/>
    <col min="3" max="3" width="14.81640625" style="99" customWidth="1"/>
    <col min="4" max="4" width="1.7265625" style="99" customWidth="1"/>
    <col min="5" max="5" width="16.26953125" style="99" customWidth="1"/>
    <col min="6" max="6" width="1.7265625" style="99" customWidth="1"/>
    <col min="7" max="7" width="13.7265625" style="99" customWidth="1"/>
    <col min="8" max="8" width="1.7265625" style="99" customWidth="1"/>
    <col min="9" max="9" width="14.7265625" style="99" customWidth="1"/>
    <col min="10" max="16384" width="9.1796875" style="99"/>
  </cols>
  <sheetData>
    <row r="1" spans="1:9">
      <c r="A1" s="306" t="s">
        <v>0</v>
      </c>
      <c r="B1" s="306"/>
      <c r="C1" s="306"/>
      <c r="D1" s="306"/>
      <c r="E1" s="306"/>
      <c r="F1" s="306"/>
      <c r="G1" s="306"/>
      <c r="H1" s="306"/>
      <c r="I1" s="306"/>
    </row>
    <row r="2" spans="1:9" ht="14.5">
      <c r="A2" s="306" t="s">
        <v>191</v>
      </c>
      <c r="B2" s="306"/>
      <c r="C2" s="306"/>
      <c r="D2" s="306"/>
      <c r="E2" s="306"/>
      <c r="F2" s="306"/>
      <c r="G2" s="306"/>
      <c r="H2" s="306"/>
      <c r="I2" s="306"/>
    </row>
    <row r="3" spans="1:9">
      <c r="A3" s="251"/>
      <c r="B3" s="251"/>
      <c r="C3" s="251"/>
      <c r="D3" s="251"/>
      <c r="E3" s="251"/>
      <c r="F3" s="251"/>
      <c r="G3" s="251"/>
      <c r="H3" s="251"/>
      <c r="I3" s="251"/>
    </row>
    <row r="4" spans="1:9">
      <c r="A4" s="100"/>
      <c r="B4" s="100"/>
      <c r="C4" s="100"/>
      <c r="D4" s="100"/>
      <c r="E4" s="100"/>
      <c r="F4" s="100"/>
      <c r="G4" s="251">
        <v>2023</v>
      </c>
      <c r="H4" s="251"/>
      <c r="I4" s="251">
        <v>2024</v>
      </c>
    </row>
    <row r="5" spans="1:9" ht="25">
      <c r="A5" s="76" t="s">
        <v>147</v>
      </c>
      <c r="B5" s="100"/>
      <c r="C5" s="118" t="s">
        <v>123</v>
      </c>
      <c r="D5" s="189"/>
      <c r="E5" s="118" t="s">
        <v>124</v>
      </c>
      <c r="F5" s="100"/>
      <c r="G5" s="76" t="s">
        <v>125</v>
      </c>
      <c r="H5" s="83"/>
      <c r="I5" s="76" t="s">
        <v>126</v>
      </c>
    </row>
    <row r="6" spans="1:9">
      <c r="A6" s="100"/>
      <c r="B6" s="100"/>
      <c r="C6" s="189"/>
      <c r="D6" s="189"/>
      <c r="E6" s="189"/>
      <c r="F6" s="100"/>
      <c r="G6" s="100" t="s">
        <v>14</v>
      </c>
      <c r="H6" s="100"/>
      <c r="I6" s="100" t="s">
        <v>15</v>
      </c>
    </row>
    <row r="7" spans="1:9">
      <c r="A7" s="100"/>
      <c r="B7" s="100"/>
      <c r="C7" s="189"/>
      <c r="D7" s="189"/>
      <c r="E7" s="189"/>
      <c r="F7" s="100"/>
      <c r="G7" s="100"/>
      <c r="H7" s="100"/>
      <c r="I7" s="100"/>
    </row>
    <row r="8" spans="1:9">
      <c r="A8" s="100">
        <v>1</v>
      </c>
      <c r="B8" s="100"/>
      <c r="C8" s="189" t="s">
        <v>122</v>
      </c>
      <c r="D8" s="230"/>
      <c r="E8" s="230" t="s">
        <v>101</v>
      </c>
      <c r="F8" s="128"/>
      <c r="G8" s="123">
        <v>4154118.1906249998</v>
      </c>
      <c r="H8" s="123"/>
      <c r="I8" s="123">
        <v>14475724.846692683</v>
      </c>
    </row>
    <row r="9" spans="1:9">
      <c r="A9" s="100">
        <v>2</v>
      </c>
      <c r="B9" s="100"/>
      <c r="C9" s="189" t="s">
        <v>115</v>
      </c>
      <c r="D9" s="230"/>
      <c r="E9" s="230" t="s">
        <v>102</v>
      </c>
      <c r="F9" s="128"/>
      <c r="G9" s="123">
        <v>7516533</v>
      </c>
      <c r="H9" s="123"/>
      <c r="I9" s="123">
        <v>26167182.509092912</v>
      </c>
    </row>
    <row r="10" spans="1:9">
      <c r="A10" s="100">
        <v>3</v>
      </c>
      <c r="B10" s="100"/>
      <c r="C10" s="189" t="s">
        <v>115</v>
      </c>
      <c r="D10" s="230"/>
      <c r="E10" s="230" t="s">
        <v>103</v>
      </c>
      <c r="F10" s="128"/>
      <c r="G10" s="123">
        <v>2904116.4908070997</v>
      </c>
      <c r="H10" s="123"/>
      <c r="I10" s="123">
        <v>10109119.784836022</v>
      </c>
    </row>
    <row r="11" spans="1:9">
      <c r="A11" s="100">
        <v>4</v>
      </c>
      <c r="B11" s="100"/>
      <c r="C11" s="189" t="s">
        <v>118</v>
      </c>
      <c r="D11" s="189"/>
      <c r="E11" s="230" t="s">
        <v>101</v>
      </c>
      <c r="F11" s="128"/>
      <c r="G11" s="123">
        <v>491106.00677782285</v>
      </c>
      <c r="H11" s="123"/>
      <c r="I11" s="123">
        <v>1710807.1820027335</v>
      </c>
    </row>
    <row r="12" spans="1:9">
      <c r="A12" s="100">
        <v>5</v>
      </c>
      <c r="B12" s="100"/>
      <c r="C12" s="189" t="s">
        <v>118</v>
      </c>
      <c r="D12" s="189"/>
      <c r="E12" s="230" t="s">
        <v>102</v>
      </c>
      <c r="F12" s="128"/>
      <c r="G12" s="123">
        <v>251213.96673795214</v>
      </c>
      <c r="H12" s="123"/>
      <c r="I12" s="123">
        <v>878223.61474211072</v>
      </c>
    </row>
    <row r="13" spans="1:9">
      <c r="A13" s="100">
        <v>6</v>
      </c>
      <c r="B13" s="100"/>
      <c r="C13" s="189" t="s">
        <v>118</v>
      </c>
      <c r="D13" s="189"/>
      <c r="E13" s="230" t="s">
        <v>103</v>
      </c>
      <c r="F13" s="128"/>
      <c r="G13" s="123">
        <v>2154.1377797738369</v>
      </c>
      <c r="H13" s="123"/>
      <c r="I13" s="123">
        <v>7490.3686413159458</v>
      </c>
    </row>
    <row r="14" spans="1:9">
      <c r="A14" s="100">
        <v>7</v>
      </c>
      <c r="B14" s="100"/>
      <c r="C14" s="189" t="s">
        <v>119</v>
      </c>
      <c r="D14" s="189"/>
      <c r="E14" s="230" t="s">
        <v>102</v>
      </c>
      <c r="F14" s="128"/>
      <c r="G14" s="123">
        <v>240701.25799756945</v>
      </c>
      <c r="H14" s="123"/>
      <c r="I14" s="123">
        <v>840593.27036823402</v>
      </c>
    </row>
    <row r="15" spans="1:9">
      <c r="A15" s="100">
        <v>8</v>
      </c>
      <c r="B15" s="100"/>
      <c r="C15" s="189" t="s">
        <v>119</v>
      </c>
      <c r="D15" s="189"/>
      <c r="E15" s="230" t="s">
        <v>103</v>
      </c>
      <c r="F15" s="128"/>
      <c r="G15" s="123">
        <v>90290.693349931185</v>
      </c>
      <c r="H15" s="123"/>
      <c r="I15" s="123">
        <v>314308.93133524357</v>
      </c>
    </row>
    <row r="16" spans="1:9">
      <c r="A16" s="100">
        <v>9</v>
      </c>
      <c r="B16" s="100"/>
      <c r="C16" s="189" t="s">
        <v>116</v>
      </c>
      <c r="D16" s="189"/>
      <c r="E16" s="230" t="s">
        <v>101</v>
      </c>
      <c r="F16" s="128"/>
      <c r="G16" s="123">
        <v>2526574.6524847369</v>
      </c>
      <c r="H16" s="123"/>
      <c r="I16" s="123">
        <v>8814919.3286579866</v>
      </c>
    </row>
    <row r="17" spans="1:9">
      <c r="A17" s="100">
        <v>10</v>
      </c>
      <c r="B17" s="100"/>
      <c r="C17" s="189" t="s">
        <v>116</v>
      </c>
      <c r="D17" s="189"/>
      <c r="E17" s="230" t="s">
        <v>102</v>
      </c>
      <c r="F17" s="128"/>
      <c r="G17" s="123">
        <v>688702.12396400841</v>
      </c>
      <c r="H17" s="123"/>
      <c r="I17" s="123">
        <v>2395765.7843459249</v>
      </c>
    </row>
    <row r="18" spans="1:9">
      <c r="A18" s="100">
        <v>11</v>
      </c>
      <c r="B18" s="100"/>
      <c r="C18" s="189" t="s">
        <v>116</v>
      </c>
      <c r="D18" s="189"/>
      <c r="E18" s="230" t="s">
        <v>103</v>
      </c>
      <c r="F18" s="128"/>
      <c r="G18" s="123">
        <v>134365.9887065005</v>
      </c>
      <c r="H18" s="123"/>
      <c r="I18" s="123">
        <v>467339.83946474834</v>
      </c>
    </row>
    <row r="19" spans="1:9">
      <c r="A19" s="100">
        <v>12</v>
      </c>
      <c r="B19" s="100"/>
      <c r="C19" s="189" t="s">
        <v>117</v>
      </c>
      <c r="D19" s="189"/>
      <c r="E19" s="230" t="s">
        <v>102</v>
      </c>
      <c r="F19" s="128"/>
      <c r="G19" s="123">
        <v>1090892.1554544487</v>
      </c>
      <c r="H19" s="123"/>
      <c r="I19" s="123">
        <v>3803741.5003079339</v>
      </c>
    </row>
    <row r="20" spans="1:9">
      <c r="A20" s="124">
        <v>13</v>
      </c>
      <c r="B20" s="124"/>
      <c r="C20" s="259" t="s">
        <v>117</v>
      </c>
      <c r="D20" s="259"/>
      <c r="E20" s="230" t="s">
        <v>103</v>
      </c>
      <c r="F20" s="128"/>
      <c r="G20" s="231">
        <v>1871094.3283886216</v>
      </c>
      <c r="H20" s="231"/>
      <c r="I20" s="231">
        <v>6513514.5613509286</v>
      </c>
    </row>
    <row r="21" spans="1:9">
      <c r="A21" s="100"/>
      <c r="B21" s="100"/>
      <c r="C21" s="100"/>
      <c r="D21" s="100"/>
      <c r="E21" s="100"/>
      <c r="F21" s="124"/>
      <c r="G21" s="123"/>
      <c r="H21" s="123"/>
      <c r="I21" s="123"/>
    </row>
    <row r="22" spans="1:9">
      <c r="A22" s="100">
        <v>14</v>
      </c>
      <c r="B22" s="100"/>
      <c r="C22" s="189"/>
      <c r="D22" s="189"/>
      <c r="E22" s="189" t="s">
        <v>101</v>
      </c>
      <c r="F22" s="124"/>
      <c r="G22" s="123">
        <v>7171798.8498875592</v>
      </c>
      <c r="H22" s="123"/>
      <c r="I22" s="123">
        <v>25001451.357353404</v>
      </c>
    </row>
    <row r="23" spans="1:9">
      <c r="A23" s="124">
        <v>15</v>
      </c>
      <c r="B23" s="124"/>
      <c r="C23" s="259"/>
      <c r="D23" s="259"/>
      <c r="E23" s="232" t="s">
        <v>121</v>
      </c>
      <c r="F23" s="124"/>
      <c r="G23" s="231">
        <v>14790063.2972287</v>
      </c>
      <c r="H23" s="231"/>
      <c r="I23" s="231">
        <v>51497280.164485365</v>
      </c>
    </row>
    <row r="24" spans="1:9" ht="13" thickBot="1">
      <c r="A24" s="100">
        <v>16</v>
      </c>
      <c r="B24" s="100"/>
      <c r="C24" s="189"/>
      <c r="D24" s="189"/>
      <c r="E24" s="232" t="s">
        <v>104</v>
      </c>
      <c r="F24" s="124"/>
      <c r="G24" s="233">
        <v>21961862.147116259</v>
      </c>
      <c r="H24" s="123"/>
      <c r="I24" s="233">
        <v>76498731.521838769</v>
      </c>
    </row>
    <row r="25" spans="1:9" ht="13" thickTop="1"/>
  </sheetData>
  <mergeCells count="2">
    <mergeCell ref="A1:I1"/>
    <mergeCell ref="A2:I2"/>
  </mergeCells>
  <pageMargins left="0.7" right="0.7" top="0.75" bottom="0.75" header="0.3" footer="0.3"/>
  <pageSetup orientation="portrait" r:id="rId1"/>
  <customProperties>
    <customPr name="EpmWorksheetKeyString_GUID" r:id="rId2"/>
  </customPropertie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A402C-DFA9-45D7-961B-99AEEC01706E}">
  <dimension ref="A1:J62"/>
  <sheetViews>
    <sheetView zoomScaleNormal="100" zoomScalePageLayoutView="90" workbookViewId="0">
      <selection activeCell="J26" sqref="J26"/>
    </sheetView>
  </sheetViews>
  <sheetFormatPr defaultColWidth="101.1796875" defaultRowHeight="12.5"/>
  <cols>
    <col min="1" max="1" width="4.7265625" style="2" customWidth="1"/>
    <col min="2" max="2" width="1.7265625" style="2" customWidth="1"/>
    <col min="3" max="3" width="21.54296875" style="2" customWidth="1"/>
    <col min="4" max="4" width="1.7265625" style="2" customWidth="1"/>
    <col min="5" max="10" width="11.453125" style="2" customWidth="1"/>
    <col min="11" max="16384" width="101.1796875" style="2"/>
  </cols>
  <sheetData>
    <row r="1" spans="1:10">
      <c r="A1" s="293" t="s">
        <v>0</v>
      </c>
      <c r="B1" s="293"/>
      <c r="C1" s="293"/>
      <c r="D1" s="293"/>
      <c r="E1" s="293"/>
      <c r="F1" s="293"/>
      <c r="G1" s="293"/>
      <c r="H1" s="293"/>
      <c r="I1" s="293"/>
      <c r="J1" s="293"/>
    </row>
    <row r="2" spans="1:10" s="4" customFormat="1">
      <c r="A2" s="3" t="s">
        <v>105</v>
      </c>
      <c r="B2" s="3"/>
      <c r="C2" s="3"/>
      <c r="D2" s="3"/>
      <c r="E2" s="3"/>
      <c r="F2" s="3"/>
      <c r="G2" s="3"/>
      <c r="H2" s="3"/>
      <c r="I2" s="3"/>
      <c r="J2" s="3"/>
    </row>
    <row r="4" spans="1:10" s="5" customFormat="1">
      <c r="E4" s="14">
        <v>2019</v>
      </c>
      <c r="F4" s="14">
        <v>2020</v>
      </c>
      <c r="G4" s="14">
        <v>2021</v>
      </c>
      <c r="H4" s="14">
        <v>2022</v>
      </c>
      <c r="I4" s="14">
        <v>2023</v>
      </c>
      <c r="J4" s="14">
        <v>2024</v>
      </c>
    </row>
    <row r="5" spans="1:10" s="7" customFormat="1" ht="25">
      <c r="A5" s="6" t="s">
        <v>147</v>
      </c>
      <c r="C5" s="8" t="s">
        <v>97</v>
      </c>
      <c r="E5" s="6" t="s">
        <v>65</v>
      </c>
      <c r="F5" s="6" t="s">
        <v>65</v>
      </c>
      <c r="G5" s="6" t="s">
        <v>65</v>
      </c>
      <c r="H5" s="6" t="s">
        <v>66</v>
      </c>
      <c r="I5" s="6" t="s">
        <v>67</v>
      </c>
      <c r="J5" s="6" t="s">
        <v>68</v>
      </c>
    </row>
    <row r="6" spans="1:10">
      <c r="E6" s="9" t="s">
        <v>14</v>
      </c>
      <c r="F6" s="9" t="s">
        <v>15</v>
      </c>
      <c r="G6" s="9" t="s">
        <v>16</v>
      </c>
      <c r="H6" s="9" t="s">
        <v>17</v>
      </c>
      <c r="I6" s="9" t="s">
        <v>18</v>
      </c>
      <c r="J6" s="9" t="s">
        <v>19</v>
      </c>
    </row>
    <row r="7" spans="1:10">
      <c r="A7" s="9"/>
      <c r="E7" s="10"/>
      <c r="F7" s="10"/>
      <c r="G7" s="10"/>
      <c r="H7" s="10"/>
      <c r="I7" s="10"/>
      <c r="J7" s="10"/>
    </row>
    <row r="8" spans="1:10">
      <c r="A8" s="9">
        <v>1</v>
      </c>
      <c r="C8" s="2" t="s">
        <v>106</v>
      </c>
      <c r="E8" s="10">
        <v>9982112</v>
      </c>
      <c r="F8" s="10">
        <v>9840293</v>
      </c>
      <c r="G8" s="10">
        <v>9723254</v>
      </c>
      <c r="H8" s="10">
        <v>9927024.4756237846</v>
      </c>
      <c r="I8" s="10">
        <v>9932581.3556775525</v>
      </c>
      <c r="J8" s="10">
        <v>9796721</v>
      </c>
    </row>
    <row r="9" spans="1:10">
      <c r="A9" s="9">
        <v>2</v>
      </c>
      <c r="C9" s="2" t="s">
        <v>107</v>
      </c>
      <c r="E9" s="10">
        <v>5882739</v>
      </c>
      <c r="F9" s="10">
        <v>5802909</v>
      </c>
      <c r="G9" s="10">
        <v>5592281</v>
      </c>
      <c r="H9" s="10">
        <v>5684959.1957660317</v>
      </c>
      <c r="I9" s="10">
        <v>5688104.424390574</v>
      </c>
      <c r="J9" s="10">
        <v>5891487</v>
      </c>
    </row>
    <row r="10" spans="1:10">
      <c r="A10" s="9"/>
      <c r="E10" s="10"/>
      <c r="F10" s="10"/>
      <c r="G10" s="10"/>
      <c r="H10" s="10"/>
      <c r="I10" s="10"/>
      <c r="J10" s="10"/>
    </row>
    <row r="11" spans="1:10" ht="25">
      <c r="A11" s="9">
        <v>3</v>
      </c>
      <c r="C11" s="7" t="s">
        <v>108</v>
      </c>
      <c r="E11" s="277">
        <f t="shared" ref="E11:J11" si="0">E8+E9</f>
        <v>15864851</v>
      </c>
      <c r="F11" s="277">
        <f t="shared" si="0"/>
        <v>15643202</v>
      </c>
      <c r="G11" s="277">
        <f t="shared" si="0"/>
        <v>15315535</v>
      </c>
      <c r="H11" s="277">
        <f t="shared" si="0"/>
        <v>15611983.671389816</v>
      </c>
      <c r="I11" s="277">
        <f t="shared" si="0"/>
        <v>15620685.780068126</v>
      </c>
      <c r="J11" s="277">
        <f t="shared" si="0"/>
        <v>15688208</v>
      </c>
    </row>
    <row r="12" spans="1:10">
      <c r="A12" s="9"/>
      <c r="E12" s="10"/>
      <c r="F12" s="10"/>
      <c r="G12" s="10"/>
      <c r="H12" s="10"/>
      <c r="I12" s="10"/>
      <c r="J12" s="10"/>
    </row>
    <row r="13" spans="1:10" ht="25.5" thickBot="1">
      <c r="A13" s="9">
        <v>4</v>
      </c>
      <c r="C13" s="7" t="s">
        <v>99</v>
      </c>
      <c r="E13" s="12">
        <v>197643</v>
      </c>
      <c r="F13" s="12">
        <f>F11-E11</f>
        <v>-221649</v>
      </c>
      <c r="G13" s="12">
        <f t="shared" ref="G13:J13" si="1">G11-F11</f>
        <v>-327667</v>
      </c>
      <c r="H13" s="12">
        <f t="shared" si="1"/>
        <v>296448.67138981633</v>
      </c>
      <c r="I13" s="12">
        <f t="shared" si="1"/>
        <v>8702.1086783092469</v>
      </c>
      <c r="J13" s="12">
        <f t="shared" si="1"/>
        <v>67522.219931874424</v>
      </c>
    </row>
    <row r="14" spans="1:10" ht="13" thickTop="1">
      <c r="A14" s="9"/>
      <c r="E14" s="10"/>
      <c r="F14" s="10"/>
      <c r="G14" s="10"/>
      <c r="H14" s="10"/>
      <c r="I14" s="10"/>
      <c r="J14" s="10"/>
    </row>
    <row r="15" spans="1:10">
      <c r="A15" s="9"/>
      <c r="E15" s="10"/>
      <c r="F15" s="10"/>
      <c r="G15" s="10"/>
      <c r="H15" s="10"/>
      <c r="I15" s="10"/>
      <c r="J15" s="10"/>
    </row>
    <row r="16" spans="1:10">
      <c r="A16" s="9"/>
      <c r="E16" s="10"/>
      <c r="F16" s="10"/>
      <c r="G16" s="10"/>
      <c r="H16" s="10"/>
      <c r="I16" s="10"/>
      <c r="J16" s="10"/>
    </row>
    <row r="17" spans="1:10">
      <c r="A17" s="9"/>
      <c r="E17" s="10"/>
      <c r="F17" s="10"/>
      <c r="G17" s="10"/>
      <c r="H17" s="10"/>
      <c r="I17" s="10"/>
      <c r="J17" s="10"/>
    </row>
    <row r="18" spans="1:10">
      <c r="A18" s="9"/>
      <c r="E18" s="10"/>
      <c r="F18" s="10"/>
      <c r="G18" s="10"/>
      <c r="H18" s="10"/>
      <c r="I18" s="10"/>
      <c r="J18" s="10"/>
    </row>
    <row r="19" spans="1:10">
      <c r="A19" s="9"/>
      <c r="E19" s="10"/>
      <c r="F19" s="10"/>
      <c r="G19" s="10"/>
      <c r="H19" s="10"/>
      <c r="I19" s="10"/>
      <c r="J19" s="10"/>
    </row>
    <row r="20" spans="1:10">
      <c r="A20" s="9"/>
      <c r="E20" s="10"/>
      <c r="F20" s="10"/>
      <c r="G20" s="10"/>
      <c r="H20" s="10"/>
      <c r="I20" s="10"/>
      <c r="J20" s="10"/>
    </row>
    <row r="21" spans="1:10">
      <c r="A21" s="9"/>
      <c r="E21" s="10"/>
      <c r="F21" s="10"/>
      <c r="G21" s="10"/>
      <c r="H21" s="10"/>
      <c r="I21" s="10"/>
      <c r="J21" s="10"/>
    </row>
    <row r="22" spans="1:10">
      <c r="A22" s="9"/>
      <c r="E22" s="10"/>
      <c r="F22" s="10"/>
      <c r="G22" s="10"/>
      <c r="H22" s="10"/>
      <c r="I22" s="10"/>
      <c r="J22" s="10"/>
    </row>
    <row r="23" spans="1:10">
      <c r="A23" s="9"/>
      <c r="E23" s="10"/>
      <c r="F23" s="10"/>
      <c r="G23" s="10"/>
      <c r="H23" s="10"/>
      <c r="I23" s="10"/>
      <c r="J23" s="10"/>
    </row>
    <row r="24" spans="1:10">
      <c r="A24" s="9"/>
      <c r="E24" s="10"/>
      <c r="F24" s="10"/>
      <c r="G24" s="10"/>
      <c r="H24" s="10"/>
      <c r="I24" s="10"/>
      <c r="J24" s="10"/>
    </row>
    <row r="31" spans="1:10">
      <c r="A31" s="44"/>
      <c r="B31" s="44"/>
      <c r="C31" s="44"/>
      <c r="D31" s="44"/>
      <c r="E31" s="44"/>
      <c r="F31" s="44"/>
      <c r="G31" s="44"/>
      <c r="H31" s="44"/>
      <c r="I31" s="44"/>
      <c r="J31" s="44"/>
    </row>
    <row r="32" spans="1:10">
      <c r="A32" s="45"/>
      <c r="B32" s="45"/>
      <c r="C32" s="45"/>
      <c r="D32" s="45"/>
      <c r="E32" s="45"/>
      <c r="F32" s="45"/>
      <c r="G32" s="45"/>
      <c r="H32" s="45"/>
      <c r="I32" s="45"/>
      <c r="J32" s="45"/>
    </row>
    <row r="33" spans="1:10">
      <c r="A33" s="46"/>
      <c r="B33" s="46"/>
      <c r="C33" s="46"/>
      <c r="D33" s="46"/>
      <c r="E33" s="47"/>
      <c r="F33" s="47"/>
      <c r="G33" s="47"/>
      <c r="H33" s="47"/>
      <c r="I33" s="47"/>
      <c r="J33" s="47"/>
    </row>
    <row r="34" spans="1:10">
      <c r="A34" s="48"/>
      <c r="B34" s="49"/>
      <c r="C34" s="49"/>
      <c r="D34" s="49"/>
      <c r="E34" s="48"/>
      <c r="F34" s="48"/>
      <c r="G34" s="48"/>
      <c r="H34" s="48"/>
      <c r="I34" s="48"/>
      <c r="J34" s="48"/>
    </row>
    <row r="35" spans="1:10">
      <c r="A35" s="45"/>
      <c r="B35" s="45"/>
      <c r="C35" s="45"/>
      <c r="D35" s="45"/>
      <c r="E35" s="50"/>
      <c r="F35" s="50"/>
      <c r="G35" s="50"/>
      <c r="H35" s="50"/>
      <c r="I35" s="50"/>
      <c r="J35" s="50"/>
    </row>
    <row r="36" spans="1:10">
      <c r="A36" s="45"/>
      <c r="B36" s="45"/>
      <c r="C36" s="45"/>
      <c r="D36" s="45"/>
      <c r="E36" s="50"/>
      <c r="F36" s="50"/>
      <c r="G36" s="50"/>
      <c r="H36" s="50"/>
      <c r="I36" s="50"/>
      <c r="J36" s="50"/>
    </row>
    <row r="37" spans="1:10">
      <c r="A37" s="50"/>
      <c r="B37" s="45"/>
      <c r="C37" s="46"/>
      <c r="D37" s="45"/>
      <c r="E37" s="45"/>
      <c r="F37" s="45"/>
      <c r="G37" s="45"/>
      <c r="H37" s="45"/>
      <c r="I37" s="45"/>
      <c r="J37" s="45"/>
    </row>
    <row r="38" spans="1:10">
      <c r="A38" s="50"/>
      <c r="B38" s="45"/>
      <c r="C38" s="45"/>
      <c r="D38" s="45"/>
      <c r="E38" s="45"/>
      <c r="F38" s="45"/>
      <c r="G38" s="45"/>
      <c r="H38" s="45"/>
      <c r="I38" s="45"/>
      <c r="J38" s="45"/>
    </row>
    <row r="39" spans="1:10">
      <c r="A39" s="50"/>
      <c r="B39" s="45"/>
      <c r="C39" s="45"/>
      <c r="D39" s="45"/>
      <c r="E39" s="51"/>
      <c r="F39" s="51"/>
      <c r="G39" s="52"/>
      <c r="H39" s="51"/>
      <c r="I39" s="51"/>
      <c r="J39" s="51"/>
    </row>
    <row r="40" spans="1:10">
      <c r="A40" s="50"/>
      <c r="B40" s="45"/>
      <c r="C40" s="45"/>
      <c r="D40" s="45"/>
      <c r="E40" s="51"/>
      <c r="F40" s="51"/>
      <c r="G40" s="52"/>
      <c r="H40" s="51"/>
      <c r="I40" s="51"/>
      <c r="J40" s="51"/>
    </row>
    <row r="41" spans="1:10">
      <c r="A41" s="50"/>
      <c r="B41" s="45"/>
      <c r="C41" s="45"/>
      <c r="D41" s="45"/>
      <c r="E41" s="51"/>
      <c r="F41" s="51"/>
      <c r="G41" s="52"/>
      <c r="H41" s="51"/>
      <c r="I41" s="51"/>
      <c r="J41" s="51"/>
    </row>
    <row r="42" spans="1:10">
      <c r="A42" s="50"/>
      <c r="B42" s="45"/>
      <c r="C42" s="45"/>
      <c r="D42" s="45"/>
      <c r="E42" s="51"/>
      <c r="F42" s="51"/>
      <c r="G42" s="51"/>
      <c r="H42" s="51"/>
      <c r="I42" s="51"/>
      <c r="J42" s="51"/>
    </row>
    <row r="43" spans="1:10">
      <c r="A43" s="50"/>
      <c r="B43" s="45"/>
      <c r="C43" s="45"/>
      <c r="D43" s="45"/>
      <c r="E43" s="53"/>
      <c r="F43" s="53"/>
      <c r="G43" s="53"/>
      <c r="H43" s="53"/>
      <c r="I43" s="53"/>
      <c r="J43" s="53"/>
    </row>
    <row r="44" spans="1:10">
      <c r="A44" s="50"/>
      <c r="B44" s="45"/>
      <c r="C44" s="46"/>
      <c r="D44" s="45"/>
      <c r="E44" s="45"/>
      <c r="F44" s="45"/>
      <c r="G44" s="45"/>
      <c r="H44" s="45"/>
      <c r="I44" s="45"/>
      <c r="J44" s="45"/>
    </row>
    <row r="45" spans="1:10">
      <c r="A45" s="50"/>
      <c r="B45" s="45"/>
      <c r="C45" s="46"/>
      <c r="D45" s="45"/>
      <c r="E45" s="45"/>
      <c r="F45" s="45"/>
      <c r="G45" s="45"/>
      <c r="H45" s="45"/>
      <c r="I45" s="45"/>
      <c r="J45" s="45"/>
    </row>
    <row r="46" spans="1:10">
      <c r="A46" s="50"/>
      <c r="B46" s="45"/>
      <c r="C46" s="45"/>
      <c r="D46" s="45"/>
      <c r="E46" s="52"/>
      <c r="F46" s="52"/>
      <c r="G46" s="52"/>
      <c r="H46" s="52"/>
      <c r="I46" s="52"/>
      <c r="J46" s="52"/>
    </row>
    <row r="47" spans="1:10">
      <c r="A47" s="50"/>
      <c r="B47" s="45"/>
      <c r="C47" s="45"/>
      <c r="D47" s="45"/>
      <c r="E47" s="52"/>
      <c r="F47" s="52"/>
      <c r="G47" s="52"/>
      <c r="H47" s="52"/>
      <c r="I47" s="52"/>
      <c r="J47" s="52"/>
    </row>
    <row r="48" spans="1:10">
      <c r="A48" s="50"/>
      <c r="B48" s="45"/>
      <c r="C48" s="45"/>
      <c r="D48" s="45"/>
      <c r="E48" s="52"/>
      <c r="F48" s="52"/>
      <c r="G48" s="52"/>
      <c r="H48" s="52"/>
      <c r="I48" s="52"/>
      <c r="J48" s="52"/>
    </row>
    <row r="49" spans="1:10">
      <c r="A49" s="50"/>
      <c r="B49" s="45"/>
      <c r="C49" s="45"/>
      <c r="D49" s="45"/>
      <c r="E49" s="52"/>
      <c r="F49" s="52"/>
      <c r="G49" s="52"/>
      <c r="H49" s="52"/>
      <c r="I49" s="52"/>
      <c r="J49" s="52"/>
    </row>
    <row r="50" spans="1:10">
      <c r="A50" s="50"/>
      <c r="B50" s="45"/>
      <c r="C50" s="45"/>
      <c r="D50" s="45"/>
      <c r="E50" s="52"/>
      <c r="F50" s="52"/>
      <c r="G50" s="52"/>
      <c r="H50" s="52"/>
      <c r="I50" s="52"/>
      <c r="J50" s="52"/>
    </row>
    <row r="51" spans="1:10">
      <c r="A51" s="50"/>
      <c r="B51" s="45"/>
      <c r="C51" s="45"/>
      <c r="D51" s="45"/>
      <c r="E51" s="52"/>
      <c r="F51" s="52"/>
      <c r="G51" s="52"/>
      <c r="H51" s="52"/>
      <c r="I51" s="52"/>
      <c r="J51" s="52"/>
    </row>
    <row r="52" spans="1:10">
      <c r="A52" s="50"/>
      <c r="B52" s="45"/>
      <c r="C52" s="45"/>
      <c r="D52" s="45"/>
      <c r="E52" s="52"/>
      <c r="F52" s="52"/>
      <c r="G52" s="52"/>
      <c r="H52" s="52"/>
      <c r="I52" s="52"/>
      <c r="J52" s="52"/>
    </row>
    <row r="53" spans="1:10">
      <c r="A53" s="50"/>
      <c r="B53" s="45"/>
      <c r="C53" s="45"/>
      <c r="D53" s="45"/>
      <c r="E53" s="52"/>
      <c r="F53" s="52"/>
      <c r="G53" s="52"/>
      <c r="H53" s="52"/>
      <c r="I53" s="52"/>
      <c r="J53" s="52"/>
    </row>
    <row r="54" spans="1:10">
      <c r="A54" s="50"/>
      <c r="B54" s="45"/>
      <c r="C54" s="45"/>
      <c r="D54" s="45"/>
      <c r="E54" s="52"/>
      <c r="F54" s="52"/>
      <c r="G54" s="52"/>
      <c r="H54" s="52"/>
      <c r="I54" s="52"/>
      <c r="J54" s="52"/>
    </row>
    <row r="55" spans="1:10">
      <c r="A55" s="50"/>
      <c r="B55" s="45"/>
      <c r="C55" s="45"/>
      <c r="D55" s="45"/>
      <c r="E55" s="52"/>
      <c r="F55" s="52"/>
      <c r="G55" s="52"/>
      <c r="H55" s="52"/>
      <c r="I55" s="52"/>
      <c r="J55" s="52"/>
    </row>
    <row r="56" spans="1:10">
      <c r="A56" s="50"/>
      <c r="B56" s="45"/>
      <c r="C56" s="45"/>
      <c r="D56" s="45"/>
      <c r="E56" s="52"/>
      <c r="F56" s="52"/>
      <c r="G56" s="52"/>
      <c r="H56" s="52"/>
      <c r="I56" s="52"/>
      <c r="J56" s="52"/>
    </row>
    <row r="57" spans="1:10">
      <c r="A57" s="50"/>
      <c r="B57" s="45"/>
      <c r="C57" s="45"/>
      <c r="D57" s="45"/>
      <c r="E57" s="52"/>
      <c r="F57" s="52"/>
      <c r="G57" s="52"/>
      <c r="H57" s="52"/>
      <c r="I57" s="52"/>
      <c r="J57" s="52"/>
    </row>
    <row r="58" spans="1:10">
      <c r="A58" s="50"/>
      <c r="B58" s="45"/>
      <c r="C58" s="45"/>
      <c r="D58" s="45"/>
      <c r="E58" s="51"/>
      <c r="F58" s="51"/>
      <c r="G58" s="51"/>
      <c r="H58" s="51"/>
      <c r="I58" s="51"/>
      <c r="J58" s="51"/>
    </row>
    <row r="59" spans="1:10">
      <c r="A59" s="50"/>
      <c r="B59" s="45"/>
      <c r="C59" s="45"/>
      <c r="D59" s="45"/>
      <c r="E59" s="45"/>
      <c r="F59" s="45"/>
      <c r="G59" s="53"/>
      <c r="H59" s="45"/>
      <c r="I59" s="45"/>
      <c r="J59" s="45"/>
    </row>
    <row r="60" spans="1:10">
      <c r="A60" s="50"/>
      <c r="B60" s="45"/>
      <c r="C60" s="45"/>
      <c r="D60" s="45"/>
      <c r="E60" s="51"/>
      <c r="F60" s="51"/>
      <c r="G60" s="51"/>
      <c r="H60" s="51"/>
      <c r="I60" s="51"/>
      <c r="J60" s="51"/>
    </row>
    <row r="61" spans="1:10">
      <c r="E61" s="11"/>
      <c r="F61" s="11"/>
      <c r="G61" s="11"/>
      <c r="H61" s="11"/>
      <c r="I61" s="11"/>
      <c r="J61" s="11"/>
    </row>
    <row r="62" spans="1:10">
      <c r="E62" s="13"/>
      <c r="F62" s="13"/>
      <c r="G62" s="13"/>
      <c r="H62" s="13"/>
      <c r="I62" s="13"/>
      <c r="J62" s="13"/>
    </row>
  </sheetData>
  <mergeCells count="1">
    <mergeCell ref="A1:J1"/>
  </mergeCells>
  <pageMargins left="0.7" right="0.7" top="0.75" bottom="0.75" header="0.3" footer="0.3"/>
  <pageSetup paperSize="5" orientation="landscape" r:id="rId1"/>
  <customProperties>
    <customPr name="EpmWorksheetKeyString_GUID" r:id="rId2"/>
  </customPropertie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32EF2-E6D8-4BBC-A3FF-CDE95D20D610}">
  <dimension ref="A1:J61"/>
  <sheetViews>
    <sheetView zoomScaleNormal="100" zoomScalePageLayoutView="90" workbookViewId="0">
      <selection activeCell="G19" sqref="G19"/>
    </sheetView>
  </sheetViews>
  <sheetFormatPr defaultColWidth="101.1796875" defaultRowHeight="12.5"/>
  <cols>
    <col min="1" max="1" width="4.7265625" style="2" customWidth="1"/>
    <col min="2" max="2" width="1.7265625" style="2" customWidth="1"/>
    <col min="3" max="3" width="23.81640625" style="2" bestFit="1" customWidth="1"/>
    <col min="4" max="4" width="1.7265625" style="2" customWidth="1"/>
    <col min="5" max="10" width="11.453125" style="2" customWidth="1"/>
    <col min="11" max="16384" width="101.1796875" style="2"/>
  </cols>
  <sheetData>
    <row r="1" spans="1:10">
      <c r="A1" s="293" t="s">
        <v>26</v>
      </c>
      <c r="B1" s="293"/>
      <c r="C1" s="293"/>
      <c r="D1" s="293"/>
      <c r="E1" s="293"/>
      <c r="F1" s="293"/>
      <c r="G1" s="293"/>
      <c r="H1" s="293"/>
      <c r="I1" s="293"/>
      <c r="J1" s="293"/>
    </row>
    <row r="2" spans="1:10" s="4" customFormat="1">
      <c r="A2" s="3" t="s">
        <v>96</v>
      </c>
      <c r="B2" s="3"/>
      <c r="C2" s="3"/>
      <c r="D2" s="3"/>
      <c r="E2" s="3"/>
      <c r="F2" s="3"/>
      <c r="G2" s="3"/>
      <c r="H2" s="3"/>
      <c r="I2" s="3"/>
      <c r="J2" s="3"/>
    </row>
    <row r="4" spans="1:10" s="5" customFormat="1">
      <c r="E4" s="1">
        <v>2019</v>
      </c>
      <c r="F4" s="1">
        <v>2020</v>
      </c>
      <c r="G4" s="1">
        <v>2021</v>
      </c>
      <c r="H4" s="1">
        <v>2022</v>
      </c>
      <c r="I4" s="1">
        <v>2023</v>
      </c>
      <c r="J4" s="1">
        <v>2024</v>
      </c>
    </row>
    <row r="5" spans="1:10" s="7" customFormat="1" ht="25">
      <c r="A5" s="6" t="s">
        <v>147</v>
      </c>
      <c r="C5" s="8" t="s">
        <v>97</v>
      </c>
      <c r="E5" s="6" t="s">
        <v>65</v>
      </c>
      <c r="F5" s="6" t="s">
        <v>65</v>
      </c>
      <c r="G5" s="6" t="s">
        <v>65</v>
      </c>
      <c r="H5" s="6" t="s">
        <v>66</v>
      </c>
      <c r="I5" s="6" t="s">
        <v>67</v>
      </c>
      <c r="J5" s="6" t="s">
        <v>68</v>
      </c>
    </row>
    <row r="6" spans="1:10">
      <c r="E6" s="9" t="s">
        <v>14</v>
      </c>
      <c r="F6" s="9" t="s">
        <v>15</v>
      </c>
      <c r="G6" s="9" t="s">
        <v>16</v>
      </c>
      <c r="H6" s="9" t="s">
        <v>17</v>
      </c>
      <c r="I6" s="9" t="s">
        <v>18</v>
      </c>
      <c r="J6" s="9" t="s">
        <v>19</v>
      </c>
    </row>
    <row r="7" spans="1:10">
      <c r="A7" s="9"/>
      <c r="E7" s="10"/>
      <c r="F7" s="10"/>
      <c r="G7" s="10"/>
      <c r="H7" s="10"/>
      <c r="I7" s="10"/>
      <c r="J7" s="10"/>
    </row>
    <row r="8" spans="1:10">
      <c r="A8" s="9">
        <v>1</v>
      </c>
      <c r="C8" s="2" t="s">
        <v>106</v>
      </c>
      <c r="E8" s="10">
        <v>2495594.0390499998</v>
      </c>
      <c r="F8" s="10">
        <v>2436549</v>
      </c>
      <c r="G8" s="10">
        <v>2778378.98</v>
      </c>
      <c r="H8" s="10">
        <v>2748835.3416966479</v>
      </c>
      <c r="I8" s="10">
        <v>2893315.7181199999</v>
      </c>
      <c r="J8" s="10">
        <v>2883019.9711199999</v>
      </c>
    </row>
    <row r="9" spans="1:10">
      <c r="A9" s="9">
        <v>2</v>
      </c>
      <c r="C9" s="2" t="s">
        <v>319</v>
      </c>
      <c r="E9" s="10">
        <v>7913443.4900000002</v>
      </c>
      <c r="F9" s="10">
        <v>7971108</v>
      </c>
      <c r="G9" s="10">
        <v>8585840.9800000004</v>
      </c>
      <c r="H9" s="10">
        <v>8441781.9010900315</v>
      </c>
      <c r="I9" s="10">
        <v>9133458.2044099737</v>
      </c>
      <c r="J9" s="10">
        <v>9351645.1787300017</v>
      </c>
    </row>
    <row r="10" spans="1:10">
      <c r="A10" s="9">
        <v>3</v>
      </c>
      <c r="C10" s="2" t="s">
        <v>98</v>
      </c>
      <c r="E10" s="277">
        <f t="shared" ref="E10:J10" si="0">E8+E9</f>
        <v>10409037.52905</v>
      </c>
      <c r="F10" s="277">
        <f t="shared" si="0"/>
        <v>10407657</v>
      </c>
      <c r="G10" s="277">
        <f t="shared" si="0"/>
        <v>11364219.960000001</v>
      </c>
      <c r="H10" s="277">
        <f t="shared" si="0"/>
        <v>11190617.242786679</v>
      </c>
      <c r="I10" s="277">
        <f t="shared" si="0"/>
        <v>12026773.922529973</v>
      </c>
      <c r="J10" s="277">
        <f t="shared" si="0"/>
        <v>12234665.149850002</v>
      </c>
    </row>
    <row r="11" spans="1:10">
      <c r="A11" s="9"/>
      <c r="E11" s="10"/>
      <c r="F11" s="10"/>
      <c r="G11" s="10"/>
      <c r="H11" s="10"/>
      <c r="I11" s="10"/>
      <c r="J11" s="10"/>
    </row>
    <row r="12" spans="1:10" ht="25.5" thickBot="1">
      <c r="A12" s="9">
        <v>4</v>
      </c>
      <c r="C12" s="7" t="s">
        <v>99</v>
      </c>
      <c r="E12" s="12">
        <v>593678</v>
      </c>
      <c r="F12" s="12">
        <f>F10-E10</f>
        <v>-1380.5290500000119</v>
      </c>
      <c r="G12" s="12">
        <f t="shared" ref="G12:J12" si="1">G10-F10</f>
        <v>956562.96000000089</v>
      </c>
      <c r="H12" s="12">
        <f t="shared" si="1"/>
        <v>-173602.71721332148</v>
      </c>
      <c r="I12" s="12">
        <f t="shared" si="1"/>
        <v>836156.67974329367</v>
      </c>
      <c r="J12" s="12">
        <f t="shared" si="1"/>
        <v>207891.22732002847</v>
      </c>
    </row>
    <row r="13" spans="1:10" ht="13" thickTop="1">
      <c r="A13" s="9"/>
      <c r="E13" s="10"/>
      <c r="F13" s="10"/>
      <c r="G13" s="10"/>
      <c r="H13" s="10"/>
      <c r="I13" s="10"/>
      <c r="J13" s="10"/>
    </row>
    <row r="14" spans="1:10">
      <c r="A14" s="9"/>
      <c r="E14" s="10"/>
      <c r="F14" s="10"/>
      <c r="G14" s="10"/>
      <c r="H14" s="10"/>
      <c r="I14" s="10"/>
      <c r="J14" s="10"/>
    </row>
    <row r="15" spans="1:10">
      <c r="A15" s="9"/>
      <c r="E15" s="10"/>
      <c r="F15" s="10"/>
      <c r="G15" s="10"/>
      <c r="H15" s="10"/>
      <c r="I15" s="10"/>
      <c r="J15" s="10"/>
    </row>
    <row r="16" spans="1:10">
      <c r="A16" s="9"/>
      <c r="E16" s="10"/>
      <c r="F16" s="10"/>
      <c r="G16" s="10"/>
      <c r="H16" s="10"/>
      <c r="I16" s="10"/>
      <c r="J16" s="10"/>
    </row>
    <row r="17" spans="1:10">
      <c r="A17" s="9"/>
      <c r="E17" s="10"/>
      <c r="F17" s="10"/>
      <c r="G17" s="10"/>
      <c r="H17" s="10"/>
      <c r="I17" s="10"/>
      <c r="J17" s="10"/>
    </row>
    <row r="18" spans="1:10">
      <c r="A18" s="9"/>
      <c r="E18" s="10"/>
      <c r="F18" s="10"/>
      <c r="G18" s="10"/>
      <c r="H18" s="10"/>
      <c r="I18" s="10"/>
      <c r="J18" s="10"/>
    </row>
    <row r="19" spans="1:10">
      <c r="A19" s="9"/>
      <c r="E19" s="10"/>
      <c r="F19" s="10"/>
      <c r="G19" s="10"/>
      <c r="H19" s="10"/>
      <c r="I19" s="10"/>
      <c r="J19" s="10"/>
    </row>
    <row r="20" spans="1:10">
      <c r="A20" s="9"/>
      <c r="E20" s="10"/>
      <c r="F20" s="10"/>
      <c r="G20" s="10"/>
      <c r="H20" s="10"/>
      <c r="I20" s="10"/>
      <c r="J20" s="10"/>
    </row>
    <row r="21" spans="1:10">
      <c r="A21" s="9"/>
      <c r="E21" s="10"/>
      <c r="F21" s="10"/>
      <c r="G21" s="10"/>
      <c r="H21" s="10"/>
      <c r="I21" s="10"/>
      <c r="J21" s="10"/>
    </row>
    <row r="22" spans="1:10">
      <c r="A22" s="9"/>
      <c r="E22" s="10"/>
      <c r="F22" s="10"/>
      <c r="G22" s="10"/>
      <c r="H22" s="10"/>
      <c r="I22" s="10"/>
      <c r="J22" s="10"/>
    </row>
    <row r="23" spans="1:10">
      <c r="A23" s="9"/>
      <c r="E23" s="10"/>
      <c r="F23" s="10"/>
      <c r="G23" s="10"/>
      <c r="H23" s="10"/>
      <c r="I23" s="10"/>
      <c r="J23" s="10"/>
    </row>
    <row r="30" spans="1:10">
      <c r="A30" s="44"/>
      <c r="B30" s="44"/>
      <c r="C30" s="44"/>
      <c r="D30" s="44"/>
      <c r="E30" s="44"/>
      <c r="F30" s="44"/>
      <c r="G30" s="44"/>
      <c r="H30" s="44"/>
      <c r="I30" s="44"/>
      <c r="J30" s="44"/>
    </row>
    <row r="31" spans="1:10">
      <c r="A31" s="45"/>
      <c r="B31" s="45"/>
      <c r="C31" s="45"/>
      <c r="D31" s="45"/>
      <c r="E31" s="45"/>
      <c r="F31" s="45"/>
      <c r="G31" s="45"/>
      <c r="H31" s="45"/>
      <c r="I31" s="45"/>
      <c r="J31" s="45"/>
    </row>
    <row r="32" spans="1:10">
      <c r="A32" s="46"/>
      <c r="B32" s="46"/>
      <c r="C32" s="46"/>
      <c r="D32" s="46"/>
      <c r="E32" s="47"/>
      <c r="F32" s="47"/>
      <c r="G32" s="47"/>
      <c r="H32" s="47"/>
      <c r="I32" s="47"/>
      <c r="J32" s="47"/>
    </row>
    <row r="33" spans="1:10">
      <c r="A33" s="48"/>
      <c r="B33" s="49"/>
      <c r="C33" s="49"/>
      <c r="D33" s="49"/>
      <c r="E33" s="48"/>
      <c r="F33" s="48"/>
      <c r="G33" s="48"/>
      <c r="H33" s="48"/>
      <c r="I33" s="48"/>
      <c r="J33" s="48"/>
    </row>
    <row r="34" spans="1:10">
      <c r="A34" s="45"/>
      <c r="B34" s="45"/>
      <c r="C34" s="45"/>
      <c r="D34" s="45"/>
      <c r="E34" s="50"/>
      <c r="F34" s="50"/>
      <c r="G34" s="50"/>
      <c r="H34" s="50"/>
      <c r="I34" s="50"/>
      <c r="J34" s="50"/>
    </row>
    <row r="35" spans="1:10">
      <c r="A35" s="45"/>
      <c r="B35" s="45"/>
      <c r="C35" s="45"/>
      <c r="D35" s="45"/>
      <c r="E35" s="50"/>
      <c r="F35" s="50"/>
      <c r="G35" s="50"/>
      <c r="H35" s="50"/>
      <c r="I35" s="50"/>
      <c r="J35" s="50"/>
    </row>
    <row r="36" spans="1:10">
      <c r="A36" s="50"/>
      <c r="B36" s="45"/>
      <c r="C36" s="46"/>
      <c r="D36" s="45"/>
      <c r="E36" s="45"/>
      <c r="F36" s="45"/>
      <c r="G36" s="45"/>
      <c r="H36" s="45"/>
      <c r="I36" s="45"/>
      <c r="J36" s="45"/>
    </row>
    <row r="37" spans="1:10">
      <c r="A37" s="50"/>
      <c r="B37" s="45"/>
      <c r="C37" s="45"/>
      <c r="D37" s="45"/>
      <c r="E37" s="45"/>
      <c r="F37" s="45"/>
      <c r="G37" s="45"/>
      <c r="H37" s="45"/>
      <c r="I37" s="45"/>
      <c r="J37" s="45"/>
    </row>
    <row r="38" spans="1:10">
      <c r="A38" s="50"/>
      <c r="B38" s="45"/>
      <c r="C38" s="45"/>
      <c r="D38" s="45"/>
      <c r="E38" s="51"/>
      <c r="F38" s="51"/>
      <c r="G38" s="52"/>
      <c r="H38" s="51"/>
      <c r="I38" s="51"/>
      <c r="J38" s="51"/>
    </row>
    <row r="39" spans="1:10">
      <c r="A39" s="50"/>
      <c r="B39" s="45"/>
      <c r="C39" s="45"/>
      <c r="D39" s="45"/>
      <c r="E39" s="51"/>
      <c r="F39" s="51"/>
      <c r="G39" s="52"/>
      <c r="H39" s="51"/>
      <c r="I39" s="51"/>
      <c r="J39" s="51"/>
    </row>
    <row r="40" spans="1:10">
      <c r="A40" s="50"/>
      <c r="B40" s="45"/>
      <c r="C40" s="45"/>
      <c r="D40" s="45"/>
      <c r="E40" s="51"/>
      <c r="F40" s="51"/>
      <c r="G40" s="52"/>
      <c r="H40" s="51"/>
      <c r="I40" s="51"/>
      <c r="J40" s="51"/>
    </row>
    <row r="41" spans="1:10">
      <c r="A41" s="50"/>
      <c r="B41" s="45"/>
      <c r="C41" s="45"/>
      <c r="D41" s="45"/>
      <c r="E41" s="51"/>
      <c r="F41" s="51"/>
      <c r="G41" s="51"/>
      <c r="H41" s="51"/>
      <c r="I41" s="51"/>
      <c r="J41" s="51"/>
    </row>
    <row r="42" spans="1:10">
      <c r="A42" s="50"/>
      <c r="B42" s="45"/>
      <c r="C42" s="45"/>
      <c r="D42" s="45"/>
      <c r="E42" s="53"/>
      <c r="F42" s="53"/>
      <c r="G42" s="53"/>
      <c r="H42" s="53"/>
      <c r="I42" s="53"/>
      <c r="J42" s="53"/>
    </row>
    <row r="43" spans="1:10">
      <c r="A43" s="50"/>
      <c r="B43" s="45"/>
      <c r="C43" s="46"/>
      <c r="D43" s="45"/>
      <c r="E43" s="45"/>
      <c r="F43" s="45"/>
      <c r="G43" s="45"/>
      <c r="H43" s="45"/>
      <c r="I43" s="45"/>
      <c r="J43" s="45"/>
    </row>
    <row r="44" spans="1:10">
      <c r="A44" s="50"/>
      <c r="B44" s="45"/>
      <c r="C44" s="46"/>
      <c r="D44" s="45"/>
      <c r="E44" s="45"/>
      <c r="F44" s="45"/>
      <c r="G44" s="45"/>
      <c r="H44" s="45"/>
      <c r="I44" s="45"/>
      <c r="J44" s="45"/>
    </row>
    <row r="45" spans="1:10">
      <c r="A45" s="50"/>
      <c r="B45" s="45"/>
      <c r="C45" s="45"/>
      <c r="D45" s="45"/>
      <c r="E45" s="52"/>
      <c r="F45" s="52"/>
      <c r="G45" s="52"/>
      <c r="H45" s="52"/>
      <c r="I45" s="52"/>
      <c r="J45" s="52"/>
    </row>
    <row r="46" spans="1:10">
      <c r="A46" s="50"/>
      <c r="B46" s="45"/>
      <c r="C46" s="45"/>
      <c r="D46" s="45"/>
      <c r="E46" s="52"/>
      <c r="F46" s="52"/>
      <c r="G46" s="52"/>
      <c r="H46" s="52"/>
      <c r="I46" s="52"/>
      <c r="J46" s="52"/>
    </row>
    <row r="47" spans="1:10">
      <c r="A47" s="50"/>
      <c r="B47" s="45"/>
      <c r="C47" s="45"/>
      <c r="D47" s="45"/>
      <c r="E47" s="52"/>
      <c r="F47" s="52"/>
      <c r="G47" s="52"/>
      <c r="H47" s="52"/>
      <c r="I47" s="52"/>
      <c r="J47" s="52"/>
    </row>
    <row r="48" spans="1:10">
      <c r="A48" s="50"/>
      <c r="B48" s="45"/>
      <c r="C48" s="45"/>
      <c r="D48" s="45"/>
      <c r="E48" s="52"/>
      <c r="F48" s="52"/>
      <c r="G48" s="52"/>
      <c r="H48" s="52"/>
      <c r="I48" s="52"/>
      <c r="J48" s="52"/>
    </row>
    <row r="49" spans="1:10">
      <c r="A49" s="50"/>
      <c r="B49" s="45"/>
      <c r="C49" s="45"/>
      <c r="D49" s="45"/>
      <c r="E49" s="52"/>
      <c r="F49" s="52"/>
      <c r="G49" s="52"/>
      <c r="H49" s="52"/>
      <c r="I49" s="52"/>
      <c r="J49" s="52"/>
    </row>
    <row r="50" spans="1:10">
      <c r="A50" s="50"/>
      <c r="B50" s="45"/>
      <c r="C50" s="45"/>
      <c r="D50" s="45"/>
      <c r="E50" s="52"/>
      <c r="F50" s="52"/>
      <c r="G50" s="52"/>
      <c r="H50" s="52"/>
      <c r="I50" s="52"/>
      <c r="J50" s="52"/>
    </row>
    <row r="51" spans="1:10">
      <c r="A51" s="50"/>
      <c r="B51" s="45"/>
      <c r="C51" s="45"/>
      <c r="D51" s="45"/>
      <c r="E51" s="52"/>
      <c r="F51" s="52"/>
      <c r="G51" s="52"/>
      <c r="H51" s="52"/>
      <c r="I51" s="52"/>
      <c r="J51" s="52"/>
    </row>
    <row r="52" spans="1:10">
      <c r="A52" s="50"/>
      <c r="B52" s="45"/>
      <c r="C52" s="45"/>
      <c r="D52" s="45"/>
      <c r="E52" s="52"/>
      <c r="F52" s="52"/>
      <c r="G52" s="52"/>
      <c r="H52" s="52"/>
      <c r="I52" s="52"/>
      <c r="J52" s="52"/>
    </row>
    <row r="53" spans="1:10">
      <c r="A53" s="50"/>
      <c r="B53" s="45"/>
      <c r="C53" s="45"/>
      <c r="D53" s="45"/>
      <c r="E53" s="52"/>
      <c r="F53" s="52"/>
      <c r="G53" s="52"/>
      <c r="H53" s="52"/>
      <c r="I53" s="52"/>
      <c r="J53" s="52"/>
    </row>
    <row r="54" spans="1:10">
      <c r="A54" s="50"/>
      <c r="B54" s="45"/>
      <c r="C54" s="45"/>
      <c r="D54" s="45"/>
      <c r="E54" s="52"/>
      <c r="F54" s="52"/>
      <c r="G54" s="52"/>
      <c r="H54" s="52"/>
      <c r="I54" s="52"/>
      <c r="J54" s="52"/>
    </row>
    <row r="55" spans="1:10">
      <c r="A55" s="50"/>
      <c r="B55" s="45"/>
      <c r="C55" s="45"/>
      <c r="D55" s="45"/>
      <c r="E55" s="52"/>
      <c r="F55" s="52"/>
      <c r="G55" s="52"/>
      <c r="H55" s="52"/>
      <c r="I55" s="52"/>
      <c r="J55" s="52"/>
    </row>
    <row r="56" spans="1:10">
      <c r="A56" s="50"/>
      <c r="B56" s="45"/>
      <c r="C56" s="45"/>
      <c r="D56" s="45"/>
      <c r="E56" s="52"/>
      <c r="F56" s="52"/>
      <c r="G56" s="52"/>
      <c r="H56" s="52"/>
      <c r="I56" s="52"/>
      <c r="J56" s="52"/>
    </row>
    <row r="57" spans="1:10">
      <c r="A57" s="50"/>
      <c r="B57" s="45"/>
      <c r="C57" s="45"/>
      <c r="D57" s="45"/>
      <c r="E57" s="51"/>
      <c r="F57" s="51"/>
      <c r="G57" s="51"/>
      <c r="H57" s="51"/>
      <c r="I57" s="51"/>
      <c r="J57" s="51"/>
    </row>
    <row r="58" spans="1:10">
      <c r="A58" s="50"/>
      <c r="B58" s="45"/>
      <c r="C58" s="45"/>
      <c r="D58" s="45"/>
      <c r="E58" s="45"/>
      <c r="F58" s="45"/>
      <c r="G58" s="53"/>
      <c r="H58" s="45"/>
      <c r="I58" s="45"/>
      <c r="J58" s="45"/>
    </row>
    <row r="59" spans="1:10">
      <c r="A59" s="50"/>
      <c r="B59" s="45"/>
      <c r="C59" s="45"/>
      <c r="D59" s="45"/>
      <c r="E59" s="51"/>
      <c r="F59" s="51"/>
      <c r="G59" s="51"/>
      <c r="H59" s="51"/>
      <c r="I59" s="51"/>
      <c r="J59" s="51"/>
    </row>
    <row r="60" spans="1:10">
      <c r="E60" s="11"/>
      <c r="F60" s="11"/>
      <c r="G60" s="11"/>
      <c r="H60" s="11"/>
      <c r="I60" s="11"/>
      <c r="J60" s="11"/>
    </row>
    <row r="61" spans="1:10">
      <c r="E61" s="13"/>
      <c r="F61" s="13"/>
      <c r="G61" s="13"/>
      <c r="H61" s="13"/>
      <c r="I61" s="13"/>
      <c r="J61" s="13"/>
    </row>
  </sheetData>
  <mergeCells count="1">
    <mergeCell ref="A1:J1"/>
  </mergeCells>
  <pageMargins left="0.7" right="0.7" top="0.75" bottom="0.75" header="0.3" footer="0.3"/>
  <pageSetup paperSize="5" orientation="landscape" r:id="rId1"/>
  <customProperties>
    <customPr name="EpmWorksheetKeyString_GUID" r:id="rId2"/>
  </customPropertie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BC8FB-270E-4438-BADE-3C3FF660739D}">
  <dimension ref="A1:J61"/>
  <sheetViews>
    <sheetView zoomScaleNormal="100" zoomScalePageLayoutView="90" workbookViewId="0">
      <selection activeCell="G16" sqref="G16"/>
    </sheetView>
  </sheetViews>
  <sheetFormatPr defaultColWidth="101.1796875" defaultRowHeight="12.5"/>
  <cols>
    <col min="1" max="1" width="4.7265625" style="2" customWidth="1"/>
    <col min="2" max="2" width="1.7265625" style="2" customWidth="1"/>
    <col min="3" max="3" width="21.54296875" style="2" customWidth="1"/>
    <col min="4" max="4" width="1.7265625" style="2" customWidth="1"/>
    <col min="5" max="5" width="11.54296875" style="2" customWidth="1"/>
    <col min="6" max="10" width="11.453125" style="2" customWidth="1"/>
    <col min="11" max="16384" width="101.1796875" style="2"/>
  </cols>
  <sheetData>
    <row r="1" spans="1:10">
      <c r="A1" s="293" t="s">
        <v>37</v>
      </c>
      <c r="B1" s="293"/>
      <c r="C1" s="293"/>
      <c r="D1" s="293"/>
      <c r="E1" s="293"/>
      <c r="F1" s="293"/>
      <c r="G1" s="293"/>
      <c r="H1" s="293"/>
      <c r="I1" s="293"/>
      <c r="J1" s="293"/>
    </row>
    <row r="2" spans="1:10" s="4" customFormat="1">
      <c r="A2" s="3" t="s">
        <v>110</v>
      </c>
      <c r="B2" s="3"/>
      <c r="C2" s="3"/>
      <c r="D2" s="3"/>
      <c r="E2" s="3"/>
      <c r="F2" s="3"/>
      <c r="G2" s="3"/>
      <c r="H2" s="3"/>
      <c r="I2" s="3"/>
      <c r="J2" s="3"/>
    </row>
    <row r="4" spans="1:10" s="5" customFormat="1">
      <c r="E4" s="14">
        <v>2019</v>
      </c>
      <c r="F4" s="14">
        <v>2020</v>
      </c>
      <c r="G4" s="14">
        <v>2021</v>
      </c>
      <c r="H4" s="14">
        <v>2022</v>
      </c>
      <c r="I4" s="14">
        <v>2023</v>
      </c>
      <c r="J4" s="14">
        <v>2024</v>
      </c>
    </row>
    <row r="5" spans="1:10" s="7" customFormat="1" ht="25">
      <c r="A5" s="6" t="s">
        <v>147</v>
      </c>
      <c r="C5" s="8" t="s">
        <v>114</v>
      </c>
      <c r="E5" s="6" t="s">
        <v>65</v>
      </c>
      <c r="F5" s="6" t="s">
        <v>65</v>
      </c>
      <c r="G5" s="6" t="s">
        <v>65</v>
      </c>
      <c r="H5" s="6" t="s">
        <v>66</v>
      </c>
      <c r="I5" s="6" t="s">
        <v>67</v>
      </c>
      <c r="J5" s="6" t="s">
        <v>68</v>
      </c>
    </row>
    <row r="6" spans="1:10">
      <c r="E6" s="9" t="s">
        <v>14</v>
      </c>
      <c r="F6" s="9" t="s">
        <v>15</v>
      </c>
      <c r="G6" s="9" t="s">
        <v>16</v>
      </c>
      <c r="H6" s="9" t="s">
        <v>17</v>
      </c>
      <c r="I6" s="9" t="s">
        <v>18</v>
      </c>
      <c r="J6" s="9" t="s">
        <v>19</v>
      </c>
    </row>
    <row r="7" spans="1:10">
      <c r="A7" s="9"/>
      <c r="E7" s="10"/>
      <c r="F7" s="10"/>
      <c r="G7" s="10"/>
      <c r="H7" s="10"/>
      <c r="I7" s="10"/>
      <c r="J7" s="10"/>
    </row>
    <row r="8" spans="1:10">
      <c r="A8" s="9">
        <v>1</v>
      </c>
      <c r="C8" s="2" t="s">
        <v>106</v>
      </c>
      <c r="E8" s="15">
        <v>2698.8</v>
      </c>
      <c r="F8" s="15">
        <v>2555.6</v>
      </c>
      <c r="G8" s="15">
        <v>2789.5</v>
      </c>
      <c r="H8" s="15">
        <v>2973.4582303055149</v>
      </c>
      <c r="I8" s="15">
        <v>3418.9431954888246</v>
      </c>
      <c r="J8" s="15">
        <v>3397.1000862052379</v>
      </c>
    </row>
    <row r="9" spans="1:10">
      <c r="A9" s="9">
        <v>2</v>
      </c>
      <c r="C9" s="2" t="s">
        <v>319</v>
      </c>
      <c r="E9" s="15">
        <v>1481.3</v>
      </c>
      <c r="F9" s="15">
        <v>1391.3000000000002</v>
      </c>
      <c r="G9" s="15">
        <v>1510.6</v>
      </c>
      <c r="H9" s="15">
        <v>1591.4902775822095</v>
      </c>
      <c r="I9" s="15">
        <v>1919.8558481495297</v>
      </c>
      <c r="J9" s="15">
        <v>2057.0920386480689</v>
      </c>
    </row>
    <row r="10" spans="1:10" ht="25">
      <c r="A10" s="9">
        <v>3</v>
      </c>
      <c r="C10" s="7" t="s">
        <v>111</v>
      </c>
      <c r="E10" s="255">
        <f t="shared" ref="E10:J10" si="0">E8+E9</f>
        <v>4180.1000000000004</v>
      </c>
      <c r="F10" s="255">
        <f t="shared" si="0"/>
        <v>3946.9</v>
      </c>
      <c r="G10" s="255">
        <f t="shared" si="0"/>
        <v>4300.1000000000004</v>
      </c>
      <c r="H10" s="255">
        <f t="shared" si="0"/>
        <v>4564.9485078877242</v>
      </c>
      <c r="I10" s="255">
        <f t="shared" si="0"/>
        <v>5338.7990436383543</v>
      </c>
      <c r="J10" s="255">
        <f t="shared" si="0"/>
        <v>5454.1921248533072</v>
      </c>
    </row>
    <row r="11" spans="1:10">
      <c r="A11" s="9"/>
      <c r="E11" s="15"/>
      <c r="F11" s="15"/>
      <c r="G11" s="15"/>
      <c r="H11" s="15"/>
      <c r="I11" s="15"/>
      <c r="J11" s="15"/>
    </row>
    <row r="12" spans="1:10" ht="25.5" thickBot="1">
      <c r="A12" s="9">
        <v>4</v>
      </c>
      <c r="C12" s="7" t="s">
        <v>112</v>
      </c>
      <c r="E12" s="20">
        <v>-211.77599999999984</v>
      </c>
      <c r="F12" s="20">
        <f>F10-E10</f>
        <v>-233.20000000000027</v>
      </c>
      <c r="G12" s="20">
        <f t="shared" ref="G12:J12" si="1">G10-F10</f>
        <v>353.20000000000027</v>
      </c>
      <c r="H12" s="20">
        <f>H10-G10+0.1</f>
        <v>264.94850788772385</v>
      </c>
      <c r="I12" s="20">
        <f t="shared" si="1"/>
        <v>773.85053575063012</v>
      </c>
      <c r="J12" s="20">
        <f t="shared" si="1"/>
        <v>115.39308121495287</v>
      </c>
    </row>
    <row r="13" spans="1:10" ht="13" thickTop="1">
      <c r="A13" s="9"/>
      <c r="E13" s="10"/>
      <c r="F13" s="10"/>
      <c r="G13" s="10"/>
      <c r="H13" s="10"/>
      <c r="I13" s="10"/>
      <c r="J13" s="10"/>
    </row>
    <row r="14" spans="1:10">
      <c r="A14" s="9"/>
      <c r="E14" s="10"/>
      <c r="F14" s="10"/>
      <c r="G14" s="10"/>
      <c r="H14" s="10"/>
      <c r="I14" s="10"/>
      <c r="J14" s="10"/>
    </row>
    <row r="15" spans="1:10">
      <c r="A15" s="9"/>
      <c r="E15" s="10"/>
      <c r="F15" s="10"/>
      <c r="G15" s="10"/>
      <c r="H15" s="10"/>
      <c r="I15" s="10"/>
      <c r="J15" s="10"/>
    </row>
    <row r="16" spans="1:10">
      <c r="A16" s="9"/>
      <c r="E16" s="10"/>
      <c r="F16" s="10"/>
      <c r="G16" s="10"/>
      <c r="H16" s="10"/>
      <c r="I16" s="10"/>
      <c r="J16" s="10"/>
    </row>
    <row r="17" spans="1:10">
      <c r="A17" s="9"/>
      <c r="E17" s="10"/>
      <c r="F17" s="10"/>
      <c r="G17" s="10"/>
      <c r="H17" s="10"/>
      <c r="I17" s="10"/>
      <c r="J17" s="10"/>
    </row>
    <row r="18" spans="1:10">
      <c r="A18" s="9"/>
      <c r="E18" s="10"/>
      <c r="F18" s="10"/>
      <c r="G18" s="10"/>
      <c r="H18" s="10"/>
      <c r="I18" s="10"/>
      <c r="J18" s="10"/>
    </row>
    <row r="19" spans="1:10">
      <c r="A19" s="9"/>
      <c r="E19" s="10"/>
      <c r="F19" s="10"/>
      <c r="G19" s="10"/>
      <c r="H19" s="10"/>
      <c r="I19" s="10"/>
      <c r="J19" s="10"/>
    </row>
    <row r="20" spans="1:10">
      <c r="A20" s="9"/>
      <c r="E20" s="10"/>
      <c r="F20" s="10"/>
      <c r="G20" s="10"/>
      <c r="H20" s="10"/>
      <c r="I20" s="10"/>
      <c r="J20" s="10"/>
    </row>
    <row r="21" spans="1:10">
      <c r="A21" s="9"/>
      <c r="E21" s="10"/>
      <c r="F21" s="10"/>
      <c r="G21" s="10"/>
      <c r="H21" s="10"/>
      <c r="I21" s="10"/>
      <c r="J21" s="10"/>
    </row>
    <row r="22" spans="1:10">
      <c r="A22" s="9"/>
      <c r="E22" s="10"/>
      <c r="F22" s="10"/>
      <c r="G22" s="10"/>
      <c r="H22" s="10"/>
      <c r="I22" s="10"/>
      <c r="J22" s="10"/>
    </row>
    <row r="23" spans="1:10">
      <c r="A23" s="9"/>
      <c r="E23" s="10"/>
      <c r="F23" s="10"/>
      <c r="G23" s="10"/>
      <c r="H23" s="10"/>
      <c r="I23" s="10"/>
      <c r="J23" s="10"/>
    </row>
    <row r="30" spans="1:10">
      <c r="A30" s="44"/>
      <c r="B30" s="44"/>
      <c r="C30" s="44"/>
      <c r="D30" s="44"/>
      <c r="E30" s="44"/>
      <c r="F30" s="44"/>
      <c r="G30" s="44"/>
      <c r="H30" s="44"/>
      <c r="I30" s="44"/>
      <c r="J30" s="44"/>
    </row>
    <row r="31" spans="1:10">
      <c r="A31" s="45"/>
      <c r="B31" s="45"/>
      <c r="C31" s="45"/>
      <c r="D31" s="45"/>
      <c r="E31" s="45"/>
      <c r="F31" s="45"/>
      <c r="G31" s="45"/>
      <c r="H31" s="45"/>
      <c r="I31" s="45"/>
      <c r="J31" s="45"/>
    </row>
    <row r="32" spans="1:10">
      <c r="A32" s="46"/>
      <c r="B32" s="46"/>
      <c r="C32" s="46"/>
      <c r="D32" s="46"/>
      <c r="E32" s="47"/>
      <c r="F32" s="47"/>
      <c r="G32" s="47"/>
      <c r="H32" s="47"/>
      <c r="I32" s="47"/>
      <c r="J32" s="47"/>
    </row>
    <row r="33" spans="1:10">
      <c r="A33" s="48"/>
      <c r="B33" s="49"/>
      <c r="C33" s="49"/>
      <c r="D33" s="49"/>
      <c r="E33" s="48"/>
      <c r="F33" s="48"/>
      <c r="G33" s="48"/>
      <c r="H33" s="48"/>
      <c r="I33" s="48"/>
      <c r="J33" s="48"/>
    </row>
    <row r="34" spans="1:10">
      <c r="A34" s="45"/>
      <c r="B34" s="45"/>
      <c r="C34" s="45"/>
      <c r="D34" s="45"/>
      <c r="E34" s="50"/>
      <c r="F34" s="50"/>
      <c r="G34" s="50"/>
      <c r="H34" s="50"/>
      <c r="I34" s="50"/>
      <c r="J34" s="50"/>
    </row>
    <row r="35" spans="1:10">
      <c r="A35" s="45"/>
      <c r="B35" s="45"/>
      <c r="C35" s="45"/>
      <c r="D35" s="45"/>
      <c r="E35" s="50"/>
      <c r="F35" s="50"/>
      <c r="G35" s="50"/>
      <c r="H35" s="50"/>
      <c r="I35" s="50"/>
      <c r="J35" s="50"/>
    </row>
    <row r="36" spans="1:10">
      <c r="A36" s="50"/>
      <c r="B36" s="45"/>
      <c r="C36" s="46"/>
      <c r="D36" s="45"/>
      <c r="E36" s="45"/>
      <c r="F36" s="45"/>
      <c r="G36" s="45"/>
      <c r="H36" s="45"/>
      <c r="I36" s="45"/>
      <c r="J36" s="45"/>
    </row>
    <row r="37" spans="1:10">
      <c r="A37" s="50"/>
      <c r="B37" s="45"/>
      <c r="C37" s="45"/>
      <c r="D37" s="45"/>
      <c r="E37" s="45"/>
      <c r="F37" s="45"/>
      <c r="G37" s="45"/>
      <c r="H37" s="45"/>
      <c r="I37" s="45"/>
      <c r="J37" s="45"/>
    </row>
    <row r="38" spans="1:10">
      <c r="A38" s="50"/>
      <c r="B38" s="45"/>
      <c r="C38" s="45"/>
      <c r="D38" s="45"/>
      <c r="E38" s="51"/>
      <c r="F38" s="51"/>
      <c r="G38" s="52"/>
      <c r="H38" s="51"/>
      <c r="I38" s="51"/>
      <c r="J38" s="51"/>
    </row>
    <row r="39" spans="1:10">
      <c r="A39" s="50"/>
      <c r="B39" s="45"/>
      <c r="C39" s="45"/>
      <c r="D39" s="45"/>
      <c r="E39" s="51"/>
      <c r="F39" s="51"/>
      <c r="G39" s="52"/>
      <c r="H39" s="51"/>
      <c r="I39" s="51"/>
      <c r="J39" s="51"/>
    </row>
    <row r="40" spans="1:10">
      <c r="A40" s="50"/>
      <c r="B40" s="45"/>
      <c r="C40" s="45"/>
      <c r="D40" s="45"/>
      <c r="E40" s="51"/>
      <c r="F40" s="51"/>
      <c r="G40" s="52"/>
      <c r="H40" s="51"/>
      <c r="I40" s="51"/>
      <c r="J40" s="51"/>
    </row>
    <row r="41" spans="1:10">
      <c r="A41" s="50"/>
      <c r="B41" s="45"/>
      <c r="C41" s="45"/>
      <c r="D41" s="45"/>
      <c r="E41" s="51"/>
      <c r="F41" s="51"/>
      <c r="G41" s="51"/>
      <c r="H41" s="51"/>
      <c r="I41" s="51"/>
      <c r="J41" s="51"/>
    </row>
    <row r="42" spans="1:10">
      <c r="A42" s="50"/>
      <c r="B42" s="45"/>
      <c r="C42" s="45"/>
      <c r="D42" s="45"/>
      <c r="E42" s="53"/>
      <c r="F42" s="53"/>
      <c r="G42" s="53"/>
      <c r="H42" s="53"/>
      <c r="I42" s="53"/>
      <c r="J42" s="53"/>
    </row>
    <row r="43" spans="1:10">
      <c r="A43" s="50"/>
      <c r="B43" s="45"/>
      <c r="C43" s="46"/>
      <c r="D43" s="45"/>
      <c r="E43" s="45"/>
      <c r="F43" s="45"/>
      <c r="G43" s="45"/>
      <c r="H43" s="45"/>
      <c r="I43" s="45"/>
      <c r="J43" s="45"/>
    </row>
    <row r="44" spans="1:10">
      <c r="A44" s="50"/>
      <c r="B44" s="45"/>
      <c r="C44" s="46"/>
      <c r="D44" s="45"/>
      <c r="E44" s="45"/>
      <c r="F44" s="45"/>
      <c r="G44" s="45"/>
      <c r="H44" s="45"/>
      <c r="I44" s="45"/>
      <c r="J44" s="45"/>
    </row>
    <row r="45" spans="1:10">
      <c r="A45" s="50"/>
      <c r="B45" s="45"/>
      <c r="C45" s="45"/>
      <c r="D45" s="45"/>
      <c r="E45" s="52"/>
      <c r="F45" s="52"/>
      <c r="G45" s="52"/>
      <c r="H45" s="52"/>
      <c r="I45" s="52"/>
      <c r="J45" s="52"/>
    </row>
    <row r="46" spans="1:10">
      <c r="A46" s="50"/>
      <c r="B46" s="45"/>
      <c r="C46" s="45"/>
      <c r="D46" s="45"/>
      <c r="E46" s="52"/>
      <c r="F46" s="52"/>
      <c r="G46" s="52"/>
      <c r="H46" s="52"/>
      <c r="I46" s="52"/>
      <c r="J46" s="52"/>
    </row>
    <row r="47" spans="1:10">
      <c r="A47" s="50"/>
      <c r="B47" s="45"/>
      <c r="C47" s="45"/>
      <c r="D47" s="45"/>
      <c r="E47" s="52"/>
      <c r="F47" s="52"/>
      <c r="G47" s="52"/>
      <c r="H47" s="52"/>
      <c r="I47" s="52"/>
      <c r="J47" s="52"/>
    </row>
    <row r="48" spans="1:10">
      <c r="A48" s="50"/>
      <c r="B48" s="45"/>
      <c r="C48" s="45"/>
      <c r="D48" s="45"/>
      <c r="E48" s="52"/>
      <c r="F48" s="52"/>
      <c r="G48" s="52"/>
      <c r="H48" s="52"/>
      <c r="I48" s="52"/>
      <c r="J48" s="52"/>
    </row>
    <row r="49" spans="1:10">
      <c r="A49" s="50"/>
      <c r="B49" s="45"/>
      <c r="C49" s="45"/>
      <c r="D49" s="45"/>
      <c r="E49" s="52"/>
      <c r="F49" s="52"/>
      <c r="G49" s="52"/>
      <c r="H49" s="52"/>
      <c r="I49" s="52"/>
      <c r="J49" s="52"/>
    </row>
    <row r="50" spans="1:10">
      <c r="A50" s="50"/>
      <c r="B50" s="45"/>
      <c r="C50" s="45"/>
      <c r="D50" s="45"/>
      <c r="E50" s="52"/>
      <c r="F50" s="52"/>
      <c r="G50" s="52"/>
      <c r="H50" s="52"/>
      <c r="I50" s="52"/>
      <c r="J50" s="52"/>
    </row>
    <row r="51" spans="1:10">
      <c r="A51" s="50"/>
      <c r="B51" s="45"/>
      <c r="C51" s="45"/>
      <c r="D51" s="45"/>
      <c r="E51" s="52"/>
      <c r="F51" s="52"/>
      <c r="G51" s="52"/>
      <c r="H51" s="52"/>
      <c r="I51" s="52"/>
      <c r="J51" s="52"/>
    </row>
    <row r="52" spans="1:10">
      <c r="A52" s="50"/>
      <c r="B52" s="45"/>
      <c r="C52" s="45"/>
      <c r="D52" s="45"/>
      <c r="E52" s="52"/>
      <c r="F52" s="52"/>
      <c r="G52" s="52"/>
      <c r="H52" s="52"/>
      <c r="I52" s="52"/>
      <c r="J52" s="52"/>
    </row>
    <row r="53" spans="1:10">
      <c r="A53" s="50"/>
      <c r="B53" s="45"/>
      <c r="C53" s="45"/>
      <c r="D53" s="45"/>
      <c r="E53" s="52"/>
      <c r="F53" s="52"/>
      <c r="G53" s="52"/>
      <c r="H53" s="52"/>
      <c r="I53" s="52"/>
      <c r="J53" s="52"/>
    </row>
    <row r="54" spans="1:10">
      <c r="A54" s="50"/>
      <c r="B54" s="45"/>
      <c r="C54" s="45"/>
      <c r="D54" s="45"/>
      <c r="E54" s="52"/>
      <c r="F54" s="52"/>
      <c r="G54" s="52"/>
      <c r="H54" s="52"/>
      <c r="I54" s="52"/>
      <c r="J54" s="52"/>
    </row>
    <row r="55" spans="1:10">
      <c r="A55" s="50"/>
      <c r="B55" s="45"/>
      <c r="C55" s="45"/>
      <c r="D55" s="45"/>
      <c r="E55" s="52"/>
      <c r="F55" s="52"/>
      <c r="G55" s="52"/>
      <c r="H55" s="52"/>
      <c r="I55" s="52"/>
      <c r="J55" s="52"/>
    </row>
    <row r="56" spans="1:10">
      <c r="A56" s="50"/>
      <c r="B56" s="45"/>
      <c r="C56" s="45"/>
      <c r="D56" s="45"/>
      <c r="E56" s="52"/>
      <c r="F56" s="52"/>
      <c r="G56" s="52"/>
      <c r="H56" s="52"/>
      <c r="I56" s="52"/>
      <c r="J56" s="52"/>
    </row>
    <row r="57" spans="1:10">
      <c r="A57" s="50"/>
      <c r="B57" s="45"/>
      <c r="C57" s="45"/>
      <c r="D57" s="45"/>
      <c r="E57" s="51"/>
      <c r="F57" s="51"/>
      <c r="G57" s="51"/>
      <c r="H57" s="51"/>
      <c r="I57" s="51"/>
      <c r="J57" s="51"/>
    </row>
    <row r="58" spans="1:10">
      <c r="A58" s="50"/>
      <c r="B58" s="45"/>
      <c r="C58" s="45"/>
      <c r="D58" s="45"/>
      <c r="E58" s="45"/>
      <c r="F58" s="45"/>
      <c r="G58" s="53"/>
      <c r="H58" s="45"/>
      <c r="I58" s="45"/>
      <c r="J58" s="45"/>
    </row>
    <row r="59" spans="1:10">
      <c r="A59" s="50"/>
      <c r="B59" s="45"/>
      <c r="C59" s="45"/>
      <c r="D59" s="45"/>
      <c r="E59" s="51"/>
      <c r="F59" s="51"/>
      <c r="G59" s="51"/>
      <c r="H59" s="51"/>
      <c r="I59" s="51"/>
      <c r="J59" s="51"/>
    </row>
    <row r="60" spans="1:10">
      <c r="E60" s="11"/>
      <c r="F60" s="11"/>
      <c r="G60" s="11"/>
      <c r="H60" s="11"/>
      <c r="I60" s="11"/>
      <c r="J60" s="11"/>
    </row>
    <row r="61" spans="1:10">
      <c r="E61" s="13"/>
      <c r="F61" s="13"/>
      <c r="G61" s="13"/>
      <c r="H61" s="13"/>
      <c r="I61" s="13"/>
      <c r="J61" s="13"/>
    </row>
  </sheetData>
  <mergeCells count="1">
    <mergeCell ref="A1:J1"/>
  </mergeCells>
  <pageMargins left="0.7" right="0.7" top="0.75" bottom="0.75" header="0.3" footer="0.3"/>
  <pageSetup paperSize="5"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9005D-AE69-47E2-A87A-138E548230DF}">
  <dimension ref="A1:J13"/>
  <sheetViews>
    <sheetView zoomScaleNormal="100" workbookViewId="0">
      <selection activeCell="E13" sqref="E13"/>
    </sheetView>
  </sheetViews>
  <sheetFormatPr defaultRowHeight="14.5"/>
  <cols>
    <col min="1" max="1" width="4.7265625" customWidth="1"/>
    <col min="2" max="2" width="1.7265625" customWidth="1"/>
    <col min="3" max="3" width="27" customWidth="1"/>
    <col min="4" max="4" width="1.7265625" customWidth="1"/>
    <col min="5" max="10" width="8.1796875" customWidth="1"/>
  </cols>
  <sheetData>
    <row r="1" spans="1:10">
      <c r="A1" s="293" t="s">
        <v>26</v>
      </c>
      <c r="B1" s="293"/>
      <c r="C1" s="293"/>
      <c r="D1" s="293"/>
      <c r="E1" s="293"/>
      <c r="F1" s="293"/>
      <c r="G1" s="293"/>
      <c r="H1" s="293"/>
      <c r="I1" s="293"/>
      <c r="J1" s="293"/>
    </row>
    <row r="2" spans="1:10">
      <c r="A2" s="3" t="s">
        <v>178</v>
      </c>
      <c r="B2" s="3"/>
      <c r="C2" s="3"/>
      <c r="D2" s="3"/>
      <c r="E2" s="3"/>
      <c r="F2" s="3"/>
      <c r="G2" s="3"/>
      <c r="H2" s="3"/>
      <c r="I2" s="3"/>
      <c r="J2" s="3"/>
    </row>
    <row r="3" spans="1:10">
      <c r="A3" s="2"/>
      <c r="B3" s="2"/>
      <c r="C3" s="2"/>
      <c r="D3" s="2"/>
      <c r="E3" s="2"/>
      <c r="F3" s="2"/>
      <c r="G3" s="2"/>
      <c r="H3" s="2"/>
      <c r="I3" s="2"/>
      <c r="J3" s="2"/>
    </row>
    <row r="4" spans="1:10">
      <c r="A4" s="5"/>
      <c r="B4" s="5"/>
      <c r="C4" s="5"/>
      <c r="D4" s="5"/>
      <c r="E4" s="43">
        <v>2019</v>
      </c>
      <c r="F4" s="43">
        <v>2020</v>
      </c>
      <c r="G4" s="43">
        <v>2021</v>
      </c>
      <c r="H4" s="43">
        <v>2022</v>
      </c>
      <c r="I4" s="43">
        <v>2023</v>
      </c>
      <c r="J4" s="43">
        <v>2024</v>
      </c>
    </row>
    <row r="5" spans="1:10" ht="30.75" customHeight="1">
      <c r="A5" s="6" t="s">
        <v>147</v>
      </c>
      <c r="B5" s="7"/>
      <c r="C5" s="8" t="s">
        <v>114</v>
      </c>
      <c r="D5" s="7"/>
      <c r="E5" s="6" t="s">
        <v>65</v>
      </c>
      <c r="F5" s="6" t="s">
        <v>65</v>
      </c>
      <c r="G5" s="6" t="s">
        <v>65</v>
      </c>
      <c r="H5" s="6" t="s">
        <v>66</v>
      </c>
      <c r="I5" s="6" t="s">
        <v>67</v>
      </c>
      <c r="J5" s="6" t="s">
        <v>68</v>
      </c>
    </row>
    <row r="6" spans="1:10">
      <c r="A6" s="2"/>
      <c r="B6" s="2"/>
      <c r="C6" s="2"/>
      <c r="D6" s="2"/>
      <c r="E6" s="42" t="s">
        <v>14</v>
      </c>
      <c r="F6" s="42" t="s">
        <v>15</v>
      </c>
      <c r="G6" s="42" t="s">
        <v>16</v>
      </c>
      <c r="H6" s="42" t="s">
        <v>17</v>
      </c>
      <c r="I6" s="42" t="s">
        <v>18</v>
      </c>
      <c r="J6" s="42" t="s">
        <v>19</v>
      </c>
    </row>
    <row r="7" spans="1:10">
      <c r="A7" s="42"/>
      <c r="B7" s="2"/>
      <c r="C7" s="5"/>
      <c r="D7" s="2"/>
      <c r="E7" s="10"/>
      <c r="F7" s="10"/>
      <c r="G7" s="10"/>
      <c r="H7" s="10"/>
      <c r="I7" s="10"/>
      <c r="J7" s="10"/>
    </row>
    <row r="8" spans="1:10">
      <c r="A8" s="42">
        <v>1</v>
      </c>
      <c r="B8" s="2"/>
      <c r="C8" s="2" t="s">
        <v>106</v>
      </c>
      <c r="D8" s="2"/>
      <c r="E8" s="41">
        <v>107.82000000000001</v>
      </c>
      <c r="F8" s="41">
        <v>98.699999999999989</v>
      </c>
      <c r="G8" s="41">
        <v>118.63000000000001</v>
      </c>
      <c r="H8" s="41">
        <v>123.63034070419955</v>
      </c>
      <c r="I8" s="41">
        <v>140.67150858599965</v>
      </c>
      <c r="J8" s="41">
        <v>140.60461448099952</v>
      </c>
    </row>
    <row r="9" spans="1:10">
      <c r="A9" s="42">
        <v>2</v>
      </c>
      <c r="B9" s="2"/>
      <c r="C9" s="2" t="s">
        <v>107</v>
      </c>
      <c r="D9" s="2"/>
      <c r="E9" s="41">
        <v>208.92</v>
      </c>
      <c r="F9" s="41">
        <v>212.9</v>
      </c>
      <c r="G9" s="41">
        <v>236.77999999999997</v>
      </c>
      <c r="H9" s="41">
        <v>234.89135113766412</v>
      </c>
      <c r="I9" s="41">
        <v>250.86233529595572</v>
      </c>
      <c r="J9" s="41">
        <v>256.81761665424074</v>
      </c>
    </row>
    <row r="10" spans="1:10">
      <c r="A10" s="42">
        <v>3</v>
      </c>
      <c r="B10" s="2"/>
      <c r="C10" s="7" t="s">
        <v>113</v>
      </c>
      <c r="D10" s="2"/>
      <c r="E10" s="255">
        <f t="shared" ref="E10:J10" si="0">E8+E9</f>
        <v>316.74</v>
      </c>
      <c r="F10" s="255">
        <f t="shared" si="0"/>
        <v>311.60000000000002</v>
      </c>
      <c r="G10" s="255">
        <f t="shared" si="0"/>
        <v>355.40999999999997</v>
      </c>
      <c r="H10" s="255">
        <f t="shared" si="0"/>
        <v>358.52169184186369</v>
      </c>
      <c r="I10" s="255">
        <f t="shared" si="0"/>
        <v>391.53384388195536</v>
      </c>
      <c r="J10" s="255">
        <f t="shared" si="0"/>
        <v>397.42223113524028</v>
      </c>
    </row>
    <row r="11" spans="1:10">
      <c r="A11" s="42"/>
      <c r="B11" s="2"/>
      <c r="C11" s="2"/>
      <c r="D11" s="2"/>
      <c r="E11" s="15"/>
      <c r="F11" s="15"/>
      <c r="G11" s="15"/>
      <c r="H11" s="15"/>
      <c r="I11" s="15"/>
      <c r="J11" s="15"/>
    </row>
    <row r="12" spans="1:10" ht="26.5" thickBot="1">
      <c r="A12" s="42">
        <v>4</v>
      </c>
      <c r="B12" s="2"/>
      <c r="C12" s="7" t="s">
        <v>112</v>
      </c>
      <c r="D12" s="2"/>
      <c r="E12" s="20">
        <v>-11.4</v>
      </c>
      <c r="F12" s="20">
        <f>F10-E10</f>
        <v>-5.1399999999999864</v>
      </c>
      <c r="G12" s="20">
        <f t="shared" ref="G12:J12" si="1">G10-F10</f>
        <v>43.809999999999945</v>
      </c>
      <c r="H12" s="20">
        <f t="shared" si="1"/>
        <v>3.1116918418637169</v>
      </c>
      <c r="I12" s="20">
        <f t="shared" si="1"/>
        <v>33.012152040091678</v>
      </c>
      <c r="J12" s="20">
        <f t="shared" si="1"/>
        <v>5.8883872532849182</v>
      </c>
    </row>
    <row r="13" spans="1:10" ht="15" thickTop="1"/>
  </sheetData>
  <mergeCells count="1">
    <mergeCell ref="A1:J1"/>
  </mergeCells>
  <pageMargins left="0.7" right="0.7" top="0.75" bottom="0.75" header="0.3" footer="0.3"/>
  <pageSetup orientation="portrait" r:id="rId1"/>
  <customProperties>
    <customPr name="EpmWorksheetKeyString_GUID" r:id="rId2"/>
    <customPr name="FPMExcelClientCellBasedFunctionStatus" r:id="rId3"/>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B8568-3A3A-4EB6-8B50-569961FAF60F}">
  <dimension ref="A1:J61"/>
  <sheetViews>
    <sheetView zoomScaleNormal="100" zoomScalePageLayoutView="90" workbookViewId="0">
      <selection activeCell="G23" sqref="G23"/>
    </sheetView>
  </sheetViews>
  <sheetFormatPr defaultColWidth="101.1796875" defaultRowHeight="12.5"/>
  <cols>
    <col min="1" max="1" width="4.7265625" style="2" customWidth="1"/>
    <col min="2" max="2" width="1.7265625" style="2" customWidth="1"/>
    <col min="3" max="3" width="22.81640625" style="2" customWidth="1"/>
    <col min="4" max="4" width="1.7265625" style="2" customWidth="1"/>
    <col min="5" max="10" width="11.453125" style="2" customWidth="1"/>
    <col min="11" max="16384" width="101.1796875" style="2"/>
  </cols>
  <sheetData>
    <row r="1" spans="1:10">
      <c r="A1" s="293" t="s">
        <v>39</v>
      </c>
      <c r="B1" s="293"/>
      <c r="C1" s="293"/>
      <c r="D1" s="293"/>
      <c r="E1" s="293"/>
      <c r="F1" s="293"/>
      <c r="G1" s="293"/>
      <c r="H1" s="293"/>
      <c r="I1" s="293"/>
      <c r="J1" s="293"/>
    </row>
    <row r="2" spans="1:10" s="4" customFormat="1">
      <c r="A2" s="3" t="s">
        <v>109</v>
      </c>
      <c r="B2" s="3"/>
      <c r="C2" s="3"/>
      <c r="D2" s="3"/>
      <c r="E2" s="3"/>
      <c r="F2" s="3"/>
      <c r="G2" s="3"/>
      <c r="H2" s="3"/>
      <c r="I2" s="3"/>
      <c r="J2" s="3"/>
    </row>
    <row r="4" spans="1:10" s="5" customFormat="1">
      <c r="E4" s="14">
        <v>2019</v>
      </c>
      <c r="F4" s="14">
        <v>2020</v>
      </c>
      <c r="G4" s="14">
        <v>2021</v>
      </c>
      <c r="H4" s="14">
        <v>2022</v>
      </c>
      <c r="I4" s="14">
        <v>2023</v>
      </c>
      <c r="J4" s="14">
        <v>2024</v>
      </c>
    </row>
    <row r="5" spans="1:10" s="7" customFormat="1" ht="25">
      <c r="A5" s="6" t="s">
        <v>147</v>
      </c>
      <c r="C5" s="8" t="s">
        <v>114</v>
      </c>
      <c r="E5" s="6" t="s">
        <v>65</v>
      </c>
      <c r="F5" s="6" t="s">
        <v>65</v>
      </c>
      <c r="G5" s="6" t="s">
        <v>65</v>
      </c>
      <c r="H5" s="6" t="s">
        <v>66</v>
      </c>
      <c r="I5" s="6" t="s">
        <v>67</v>
      </c>
      <c r="J5" s="6" t="s">
        <v>68</v>
      </c>
    </row>
    <row r="6" spans="1:10">
      <c r="E6" s="9" t="s">
        <v>14</v>
      </c>
      <c r="F6" s="9" t="s">
        <v>15</v>
      </c>
      <c r="G6" s="9" t="s">
        <v>16</v>
      </c>
      <c r="H6" s="9" t="s">
        <v>17</v>
      </c>
      <c r="I6" s="9" t="s">
        <v>18</v>
      </c>
      <c r="J6" s="9" t="s">
        <v>19</v>
      </c>
    </row>
    <row r="7" spans="1:10">
      <c r="A7" s="9"/>
      <c r="E7" s="10"/>
      <c r="F7" s="10"/>
      <c r="G7" s="10"/>
      <c r="H7" s="10"/>
      <c r="I7" s="10"/>
      <c r="J7" s="10"/>
    </row>
    <row r="8" spans="1:10">
      <c r="A8" s="9">
        <v>1</v>
      </c>
      <c r="C8" s="2" t="s">
        <v>106</v>
      </c>
      <c r="E8" s="15">
        <v>106.10000000000001</v>
      </c>
      <c r="F8" s="15">
        <v>99.633040324487368</v>
      </c>
      <c r="G8" s="15">
        <v>119.97818805594899</v>
      </c>
      <c r="H8" s="15">
        <v>123.63034070419955</v>
      </c>
      <c r="I8" s="15">
        <v>140.67150858599956</v>
      </c>
      <c r="J8" s="15">
        <v>140.60461448099952</v>
      </c>
    </row>
    <row r="9" spans="1:10">
      <c r="A9" s="9">
        <v>2</v>
      </c>
      <c r="C9" s="2" t="s">
        <v>319</v>
      </c>
      <c r="E9" s="15">
        <v>209.20000000000002</v>
      </c>
      <c r="F9" s="15">
        <v>212.90280493928208</v>
      </c>
      <c r="G9" s="15">
        <v>236.78294252494044</v>
      </c>
      <c r="H9" s="15">
        <v>234.89135113766412</v>
      </c>
      <c r="I9" s="15">
        <v>250.86233529595572</v>
      </c>
      <c r="J9" s="15">
        <v>256.81761665424074</v>
      </c>
    </row>
    <row r="10" spans="1:10">
      <c r="A10" s="9">
        <v>3</v>
      </c>
      <c r="C10" s="2" t="s">
        <v>113</v>
      </c>
      <c r="E10" s="255">
        <f t="shared" ref="E10:J10" si="0">E8+E9</f>
        <v>315.3</v>
      </c>
      <c r="F10" s="255">
        <f t="shared" si="0"/>
        <v>312.53584526376943</v>
      </c>
      <c r="G10" s="255">
        <f t="shared" si="0"/>
        <v>356.76113058088941</v>
      </c>
      <c r="H10" s="255">
        <f t="shared" si="0"/>
        <v>358.52169184186369</v>
      </c>
      <c r="I10" s="255">
        <f t="shared" si="0"/>
        <v>391.53384388195525</v>
      </c>
      <c r="J10" s="255">
        <f t="shared" si="0"/>
        <v>397.42223113524028</v>
      </c>
    </row>
    <row r="11" spans="1:10">
      <c r="A11" s="9"/>
      <c r="E11" s="15"/>
      <c r="F11" s="15"/>
      <c r="G11" s="15"/>
      <c r="H11" s="15"/>
      <c r="I11" s="15"/>
      <c r="J11" s="15"/>
    </row>
    <row r="12" spans="1:10" ht="25.5" thickBot="1">
      <c r="A12" s="9">
        <v>4</v>
      </c>
      <c r="C12" s="7" t="s">
        <v>112</v>
      </c>
      <c r="E12" s="20">
        <v>-13.115000000000009</v>
      </c>
      <c r="F12" s="20">
        <f>F10-E10</f>
        <v>-2.7641547362305801</v>
      </c>
      <c r="G12" s="20">
        <f t="shared" ref="G12:J12" si="1">G10-F10</f>
        <v>44.225285317119983</v>
      </c>
      <c r="H12" s="20">
        <f>H10-G10</f>
        <v>1.7605612609742707</v>
      </c>
      <c r="I12" s="20">
        <f t="shared" si="1"/>
        <v>33.012152040091564</v>
      </c>
      <c r="J12" s="20">
        <f t="shared" si="1"/>
        <v>5.8883872532850319</v>
      </c>
    </row>
    <row r="13" spans="1:10" ht="13" thickTop="1">
      <c r="A13" s="9"/>
      <c r="E13" s="10"/>
      <c r="F13" s="10"/>
      <c r="G13" s="10"/>
      <c r="H13" s="10"/>
      <c r="I13" s="10"/>
      <c r="J13" s="10"/>
    </row>
    <row r="14" spans="1:10">
      <c r="A14" s="9"/>
      <c r="E14" s="10"/>
      <c r="F14" s="10"/>
      <c r="G14" s="10"/>
      <c r="H14" s="10"/>
      <c r="I14" s="10"/>
      <c r="J14" s="10"/>
    </row>
    <row r="15" spans="1:10">
      <c r="A15" s="9"/>
      <c r="E15" s="10"/>
      <c r="F15" s="10"/>
      <c r="G15" s="10"/>
      <c r="H15" s="10"/>
      <c r="I15" s="10"/>
      <c r="J15" s="10"/>
    </row>
    <row r="16" spans="1:10">
      <c r="A16" s="9"/>
      <c r="E16" s="10"/>
      <c r="F16" s="10"/>
      <c r="G16" s="10"/>
      <c r="H16" s="10"/>
      <c r="I16" s="10"/>
      <c r="J16" s="10"/>
    </row>
    <row r="17" spans="1:10">
      <c r="A17" s="9"/>
      <c r="E17" s="10"/>
      <c r="F17" s="10"/>
      <c r="G17" s="10"/>
      <c r="H17" s="10"/>
      <c r="I17" s="10"/>
      <c r="J17" s="10"/>
    </row>
    <row r="18" spans="1:10">
      <c r="A18" s="9"/>
      <c r="E18" s="10"/>
      <c r="F18" s="10"/>
      <c r="G18" s="10"/>
      <c r="H18" s="10"/>
      <c r="I18" s="10"/>
      <c r="J18" s="10"/>
    </row>
    <row r="19" spans="1:10">
      <c r="A19" s="9"/>
      <c r="E19" s="10"/>
      <c r="F19" s="10"/>
      <c r="G19" s="10"/>
      <c r="H19" s="10"/>
      <c r="I19" s="10"/>
      <c r="J19" s="10"/>
    </row>
    <row r="20" spans="1:10">
      <c r="A20" s="9"/>
      <c r="E20" s="10"/>
      <c r="F20" s="10"/>
      <c r="G20" s="10"/>
      <c r="H20" s="10"/>
      <c r="I20" s="10"/>
      <c r="J20" s="10"/>
    </row>
    <row r="21" spans="1:10">
      <c r="A21" s="9"/>
      <c r="E21" s="10"/>
      <c r="F21" s="10"/>
      <c r="G21" s="10"/>
      <c r="H21" s="10"/>
      <c r="I21" s="10"/>
      <c r="J21" s="10"/>
    </row>
    <row r="22" spans="1:10">
      <c r="A22" s="9"/>
      <c r="E22" s="10"/>
      <c r="F22" s="10"/>
      <c r="G22" s="10"/>
      <c r="H22" s="10"/>
      <c r="I22" s="10"/>
      <c r="J22" s="10"/>
    </row>
    <row r="23" spans="1:10">
      <c r="A23" s="9"/>
      <c r="E23" s="10"/>
      <c r="F23" s="10"/>
      <c r="G23" s="10"/>
      <c r="H23" s="10"/>
      <c r="I23" s="10"/>
      <c r="J23" s="10"/>
    </row>
    <row r="30" spans="1:10">
      <c r="A30" s="44"/>
      <c r="B30" s="44"/>
      <c r="C30" s="44"/>
      <c r="D30" s="44"/>
      <c r="E30" s="44"/>
      <c r="F30" s="44"/>
      <c r="G30" s="44"/>
      <c r="H30" s="44"/>
      <c r="I30" s="44"/>
      <c r="J30" s="44"/>
    </row>
    <row r="31" spans="1:10">
      <c r="A31" s="45"/>
      <c r="B31" s="45"/>
      <c r="C31" s="45"/>
      <c r="D31" s="45"/>
      <c r="E31" s="45"/>
      <c r="F31" s="45"/>
      <c r="G31" s="45"/>
      <c r="H31" s="45"/>
      <c r="I31" s="45"/>
      <c r="J31" s="45"/>
    </row>
    <row r="32" spans="1:10">
      <c r="A32" s="46"/>
      <c r="B32" s="46"/>
      <c r="C32" s="46"/>
      <c r="D32" s="46"/>
      <c r="E32" s="47"/>
      <c r="F32" s="47"/>
      <c r="G32" s="47"/>
      <c r="H32" s="47"/>
      <c r="I32" s="47"/>
      <c r="J32" s="47"/>
    </row>
    <row r="33" spans="1:10">
      <c r="A33" s="48"/>
      <c r="B33" s="49"/>
      <c r="C33" s="49"/>
      <c r="D33" s="49"/>
      <c r="E33" s="48"/>
      <c r="F33" s="48"/>
      <c r="G33" s="48"/>
      <c r="H33" s="48"/>
      <c r="I33" s="48"/>
      <c r="J33" s="48"/>
    </row>
    <row r="34" spans="1:10">
      <c r="A34" s="45"/>
      <c r="B34" s="45"/>
      <c r="C34" s="45"/>
      <c r="D34" s="45"/>
      <c r="E34" s="50"/>
      <c r="F34" s="50"/>
      <c r="G34" s="50"/>
      <c r="H34" s="50"/>
      <c r="I34" s="50"/>
      <c r="J34" s="50"/>
    </row>
    <row r="35" spans="1:10">
      <c r="A35" s="45"/>
      <c r="B35" s="45"/>
      <c r="C35" s="45"/>
      <c r="D35" s="45"/>
      <c r="E35" s="50"/>
      <c r="F35" s="50"/>
      <c r="G35" s="50"/>
      <c r="H35" s="50"/>
      <c r="I35" s="50"/>
      <c r="J35" s="50"/>
    </row>
    <row r="36" spans="1:10">
      <c r="A36" s="50"/>
      <c r="B36" s="45"/>
      <c r="C36" s="46"/>
      <c r="D36" s="45"/>
      <c r="E36" s="45"/>
      <c r="F36" s="45"/>
      <c r="G36" s="45"/>
      <c r="H36" s="45"/>
      <c r="I36" s="45"/>
      <c r="J36" s="45"/>
    </row>
    <row r="37" spans="1:10">
      <c r="A37" s="50"/>
      <c r="B37" s="45"/>
      <c r="C37" s="45"/>
      <c r="D37" s="45"/>
      <c r="E37" s="45"/>
      <c r="F37" s="45"/>
      <c r="G37" s="45"/>
      <c r="H37" s="45"/>
      <c r="I37" s="45"/>
      <c r="J37" s="45"/>
    </row>
    <row r="38" spans="1:10">
      <c r="A38" s="50"/>
      <c r="B38" s="45"/>
      <c r="C38" s="45"/>
      <c r="D38" s="45"/>
      <c r="E38" s="51"/>
      <c r="F38" s="51"/>
      <c r="G38" s="52"/>
      <c r="H38" s="51"/>
      <c r="I38" s="51"/>
      <c r="J38" s="51"/>
    </row>
    <row r="39" spans="1:10">
      <c r="A39" s="50"/>
      <c r="B39" s="45"/>
      <c r="C39" s="45"/>
      <c r="D39" s="45"/>
      <c r="E39" s="51"/>
      <c r="F39" s="51"/>
      <c r="G39" s="52"/>
      <c r="H39" s="51"/>
      <c r="I39" s="51"/>
      <c r="J39" s="51"/>
    </row>
    <row r="40" spans="1:10">
      <c r="A40" s="50"/>
      <c r="B40" s="45"/>
      <c r="C40" s="45"/>
      <c r="D40" s="45"/>
      <c r="E40" s="51"/>
      <c r="F40" s="51"/>
      <c r="G40" s="52"/>
      <c r="H40" s="51"/>
      <c r="I40" s="51"/>
      <c r="J40" s="51"/>
    </row>
    <row r="41" spans="1:10">
      <c r="A41" s="50"/>
      <c r="B41" s="45"/>
      <c r="C41" s="45"/>
      <c r="D41" s="45"/>
      <c r="E41" s="51"/>
      <c r="F41" s="51"/>
      <c r="G41" s="51"/>
      <c r="H41" s="51"/>
      <c r="I41" s="51"/>
      <c r="J41" s="51"/>
    </row>
    <row r="42" spans="1:10">
      <c r="A42" s="50"/>
      <c r="B42" s="45"/>
      <c r="C42" s="45"/>
      <c r="D42" s="45"/>
      <c r="E42" s="53"/>
      <c r="F42" s="53"/>
      <c r="G42" s="53"/>
      <c r="H42" s="53"/>
      <c r="I42" s="53"/>
      <c r="J42" s="53"/>
    </row>
    <row r="43" spans="1:10">
      <c r="A43" s="50"/>
      <c r="B43" s="45"/>
      <c r="C43" s="46"/>
      <c r="D43" s="45"/>
      <c r="E43" s="45"/>
      <c r="F43" s="45"/>
      <c r="G43" s="45"/>
      <c r="H43" s="45"/>
      <c r="I43" s="45"/>
      <c r="J43" s="45"/>
    </row>
    <row r="44" spans="1:10">
      <c r="A44" s="50"/>
      <c r="B44" s="45"/>
      <c r="C44" s="46"/>
      <c r="D44" s="45"/>
      <c r="E44" s="45"/>
      <c r="F44" s="45"/>
      <c r="G44" s="45"/>
      <c r="H44" s="45"/>
      <c r="I44" s="45"/>
      <c r="J44" s="45"/>
    </row>
    <row r="45" spans="1:10">
      <c r="A45" s="50"/>
      <c r="B45" s="45"/>
      <c r="C45" s="45"/>
      <c r="D45" s="45"/>
      <c r="E45" s="52"/>
      <c r="F45" s="52"/>
      <c r="G45" s="52"/>
      <c r="H45" s="52"/>
      <c r="I45" s="52"/>
      <c r="J45" s="52"/>
    </row>
    <row r="46" spans="1:10">
      <c r="A46" s="50"/>
      <c r="B46" s="45"/>
      <c r="C46" s="45"/>
      <c r="D46" s="45"/>
      <c r="E46" s="52"/>
      <c r="F46" s="52"/>
      <c r="G46" s="52"/>
      <c r="H46" s="52"/>
      <c r="I46" s="52"/>
      <c r="J46" s="52"/>
    </row>
    <row r="47" spans="1:10">
      <c r="A47" s="50"/>
      <c r="B47" s="45"/>
      <c r="C47" s="45"/>
      <c r="D47" s="45"/>
      <c r="E47" s="52"/>
      <c r="F47" s="52"/>
      <c r="G47" s="52"/>
      <c r="H47" s="52"/>
      <c r="I47" s="52"/>
      <c r="J47" s="52"/>
    </row>
    <row r="48" spans="1:10">
      <c r="A48" s="50"/>
      <c r="B48" s="45"/>
      <c r="C48" s="45"/>
      <c r="D48" s="45"/>
      <c r="E48" s="52"/>
      <c r="F48" s="52"/>
      <c r="G48" s="52"/>
      <c r="H48" s="52"/>
      <c r="I48" s="52"/>
      <c r="J48" s="52"/>
    </row>
    <row r="49" spans="1:10">
      <c r="A49" s="50"/>
      <c r="B49" s="45"/>
      <c r="C49" s="45"/>
      <c r="D49" s="45"/>
      <c r="E49" s="52"/>
      <c r="F49" s="52"/>
      <c r="G49" s="52"/>
      <c r="H49" s="52"/>
      <c r="I49" s="52"/>
      <c r="J49" s="52"/>
    </row>
    <row r="50" spans="1:10">
      <c r="A50" s="50"/>
      <c r="B50" s="45"/>
      <c r="C50" s="45"/>
      <c r="D50" s="45"/>
      <c r="E50" s="52"/>
      <c r="F50" s="52"/>
      <c r="G50" s="52"/>
      <c r="H50" s="52"/>
      <c r="I50" s="52"/>
      <c r="J50" s="52"/>
    </row>
    <row r="51" spans="1:10">
      <c r="A51" s="50"/>
      <c r="B51" s="45"/>
      <c r="C51" s="45"/>
      <c r="D51" s="45"/>
      <c r="E51" s="52"/>
      <c r="F51" s="52"/>
      <c r="G51" s="52"/>
      <c r="H51" s="52"/>
      <c r="I51" s="52"/>
      <c r="J51" s="52"/>
    </row>
    <row r="52" spans="1:10">
      <c r="A52" s="50"/>
      <c r="B52" s="45"/>
      <c r="C52" s="45"/>
      <c r="D52" s="45"/>
      <c r="E52" s="52"/>
      <c r="F52" s="52"/>
      <c r="G52" s="52"/>
      <c r="H52" s="52"/>
      <c r="I52" s="52"/>
      <c r="J52" s="52"/>
    </row>
    <row r="53" spans="1:10">
      <c r="A53" s="50"/>
      <c r="B53" s="45"/>
      <c r="C53" s="45"/>
      <c r="D53" s="45"/>
      <c r="E53" s="52"/>
      <c r="F53" s="52"/>
      <c r="G53" s="52"/>
      <c r="H53" s="52"/>
      <c r="I53" s="52"/>
      <c r="J53" s="52"/>
    </row>
    <row r="54" spans="1:10">
      <c r="A54" s="50"/>
      <c r="B54" s="45"/>
      <c r="C54" s="45"/>
      <c r="D54" s="45"/>
      <c r="E54" s="52"/>
      <c r="F54" s="52"/>
      <c r="G54" s="52"/>
      <c r="H54" s="52"/>
      <c r="I54" s="52"/>
      <c r="J54" s="52"/>
    </row>
    <row r="55" spans="1:10">
      <c r="A55" s="50"/>
      <c r="B55" s="45"/>
      <c r="C55" s="45"/>
      <c r="D55" s="45"/>
      <c r="E55" s="52"/>
      <c r="F55" s="52"/>
      <c r="G55" s="52"/>
      <c r="H55" s="52"/>
      <c r="I55" s="52"/>
      <c r="J55" s="52"/>
    </row>
    <row r="56" spans="1:10">
      <c r="A56" s="50"/>
      <c r="B56" s="45"/>
      <c r="C56" s="45"/>
      <c r="D56" s="45"/>
      <c r="E56" s="52"/>
      <c r="F56" s="52"/>
      <c r="G56" s="52"/>
      <c r="H56" s="52"/>
      <c r="I56" s="52"/>
      <c r="J56" s="52"/>
    </row>
    <row r="57" spans="1:10">
      <c r="A57" s="50"/>
      <c r="B57" s="45"/>
      <c r="C57" s="45"/>
      <c r="D57" s="45"/>
      <c r="E57" s="51"/>
      <c r="F57" s="51"/>
      <c r="G57" s="51"/>
      <c r="H57" s="51"/>
      <c r="I57" s="51"/>
      <c r="J57" s="51"/>
    </row>
    <row r="58" spans="1:10">
      <c r="A58" s="50"/>
      <c r="B58" s="45"/>
      <c r="C58" s="45"/>
      <c r="D58" s="45"/>
      <c r="E58" s="45"/>
      <c r="F58" s="45"/>
      <c r="G58" s="53"/>
      <c r="H58" s="45"/>
      <c r="I58" s="45"/>
      <c r="J58" s="45"/>
    </row>
    <row r="59" spans="1:10">
      <c r="A59" s="50"/>
      <c r="B59" s="45"/>
      <c r="C59" s="45"/>
      <c r="D59" s="45"/>
      <c r="E59" s="51"/>
      <c r="F59" s="51"/>
      <c r="G59" s="51"/>
      <c r="H59" s="51"/>
      <c r="I59" s="51"/>
      <c r="J59" s="51"/>
    </row>
    <row r="60" spans="1:10">
      <c r="E60" s="11"/>
      <c r="F60" s="11"/>
      <c r="G60" s="11"/>
      <c r="H60" s="11"/>
      <c r="I60" s="11"/>
      <c r="J60" s="11"/>
    </row>
    <row r="61" spans="1:10">
      <c r="E61" s="13"/>
      <c r="F61" s="13"/>
      <c r="G61" s="13"/>
      <c r="H61" s="13"/>
      <c r="I61" s="13"/>
      <c r="J61" s="13"/>
    </row>
  </sheetData>
  <mergeCells count="1">
    <mergeCell ref="A1:J1"/>
  </mergeCells>
  <pageMargins left="0.7" right="0.7" top="0.75" bottom="0.75" header="0.3" footer="0.3"/>
  <pageSetup paperSize="5" orientation="landscape" r:id="rId1"/>
  <customProperties>
    <customPr name="EpmWorksheetKeyString_GUID" r:id="rId2"/>
  </customPropertie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CB37A-F654-4A09-8D25-B8050F40F146}">
  <dimension ref="A1:J25"/>
  <sheetViews>
    <sheetView zoomScaleNormal="100" zoomScalePageLayoutView="90" workbookViewId="0">
      <selection activeCell="C25" sqref="C25"/>
    </sheetView>
  </sheetViews>
  <sheetFormatPr defaultColWidth="101.1796875" defaultRowHeight="12.5"/>
  <cols>
    <col min="1" max="1" width="4.7265625" style="2" customWidth="1"/>
    <col min="2" max="2" width="1.7265625" style="2" customWidth="1"/>
    <col min="3" max="3" width="42" style="2" customWidth="1"/>
    <col min="4" max="4" width="1.7265625" style="2" customWidth="1"/>
    <col min="5" max="5" width="10.54296875" style="2" customWidth="1"/>
    <col min="6" max="10" width="8.26953125" style="2" customWidth="1"/>
    <col min="11" max="16384" width="101.1796875" style="2"/>
  </cols>
  <sheetData>
    <row r="1" spans="1:10">
      <c r="A1" s="293" t="s">
        <v>0</v>
      </c>
      <c r="B1" s="293"/>
      <c r="C1" s="293"/>
      <c r="D1" s="293"/>
      <c r="E1" s="293"/>
      <c r="F1" s="293"/>
      <c r="G1" s="293"/>
      <c r="H1" s="293"/>
      <c r="I1" s="293"/>
      <c r="J1" s="293"/>
    </row>
    <row r="2" spans="1:10">
      <c r="A2" s="293" t="s">
        <v>291</v>
      </c>
      <c r="B2" s="293"/>
      <c r="C2" s="293"/>
      <c r="D2" s="293"/>
      <c r="E2" s="293"/>
      <c r="F2" s="293"/>
      <c r="G2" s="293"/>
      <c r="H2" s="293"/>
      <c r="I2" s="293"/>
      <c r="J2" s="293"/>
    </row>
    <row r="3" spans="1:10" ht="7.5" customHeight="1">
      <c r="A3" s="42"/>
      <c r="B3" s="42"/>
      <c r="C3" s="42"/>
      <c r="D3" s="42"/>
      <c r="E3" s="42"/>
      <c r="F3" s="42"/>
      <c r="G3" s="42"/>
      <c r="H3" s="42"/>
      <c r="I3" s="42"/>
      <c r="J3" s="42"/>
    </row>
    <row r="4" spans="1:10">
      <c r="A4" s="42"/>
      <c r="E4" s="72">
        <v>2019</v>
      </c>
      <c r="F4" s="72">
        <v>2020</v>
      </c>
      <c r="G4" s="72">
        <v>2021</v>
      </c>
      <c r="H4" s="72">
        <v>2022</v>
      </c>
      <c r="I4" s="72">
        <v>2023</v>
      </c>
      <c r="J4" s="72">
        <v>2024</v>
      </c>
    </row>
    <row r="5" spans="1:10" ht="25">
      <c r="A5" s="6" t="s">
        <v>147</v>
      </c>
      <c r="C5" s="236" t="s">
        <v>114</v>
      </c>
      <c r="E5" s="235" t="s">
        <v>65</v>
      </c>
      <c r="F5" s="235" t="s">
        <v>65</v>
      </c>
      <c r="G5" s="235" t="s">
        <v>65</v>
      </c>
      <c r="H5" s="235" t="s">
        <v>66</v>
      </c>
      <c r="I5" s="6" t="s">
        <v>67</v>
      </c>
      <c r="J5" s="6" t="s">
        <v>68</v>
      </c>
    </row>
    <row r="6" spans="1:10">
      <c r="A6" s="42"/>
      <c r="E6" s="238" t="s">
        <v>14</v>
      </c>
      <c r="F6" s="238" t="s">
        <v>15</v>
      </c>
      <c r="G6" s="238" t="s">
        <v>16</v>
      </c>
      <c r="H6" s="238" t="s">
        <v>17</v>
      </c>
      <c r="I6" s="239" t="s">
        <v>18</v>
      </c>
      <c r="J6" s="239" t="s">
        <v>19</v>
      </c>
    </row>
    <row r="7" spans="1:10" ht="12.75" customHeight="1">
      <c r="A7" s="42"/>
      <c r="C7" s="5" t="s">
        <v>292</v>
      </c>
    </row>
    <row r="8" spans="1:10" ht="12.75" customHeight="1">
      <c r="A8" s="42">
        <v>1</v>
      </c>
      <c r="C8" s="2" t="s">
        <v>293</v>
      </c>
      <c r="E8" s="244">
        <v>5.9960000000000004</v>
      </c>
      <c r="F8" s="244">
        <v>5.63</v>
      </c>
      <c r="G8" s="244">
        <v>6.1304364092782491</v>
      </c>
      <c r="H8" s="244">
        <v>5.9560851649264492</v>
      </c>
      <c r="I8" s="244">
        <v>5.9859878948681509</v>
      </c>
      <c r="J8" s="244">
        <v>0</v>
      </c>
    </row>
    <row r="9" spans="1:10" ht="12.75" customHeight="1">
      <c r="A9" s="42"/>
      <c r="E9" s="245"/>
      <c r="F9" s="245"/>
      <c r="G9" s="245"/>
      <c r="H9" s="245"/>
      <c r="I9" s="245"/>
      <c r="J9" s="245"/>
    </row>
    <row r="10" spans="1:10" ht="12.75" customHeight="1">
      <c r="A10" s="42"/>
      <c r="C10" s="5" t="s">
        <v>294</v>
      </c>
      <c r="E10" s="245"/>
      <c r="F10" s="245"/>
      <c r="G10" s="245"/>
      <c r="H10" s="245"/>
      <c r="I10" s="245"/>
      <c r="J10" s="245"/>
    </row>
    <row r="11" spans="1:10" ht="12.75" customHeight="1">
      <c r="A11" s="42">
        <v>2</v>
      </c>
      <c r="C11" s="7" t="s">
        <v>360</v>
      </c>
      <c r="E11" s="246">
        <v>262.89800000000002</v>
      </c>
      <c r="F11" s="246">
        <v>271.78800000000001</v>
      </c>
      <c r="G11" s="246">
        <v>272.13129426399973</v>
      </c>
      <c r="H11" s="246">
        <v>278.10555682540877</v>
      </c>
      <c r="I11" s="246">
        <v>277.71494976911924</v>
      </c>
      <c r="J11" s="246">
        <v>132.51704527733853</v>
      </c>
    </row>
    <row r="12" spans="1:10" ht="24.75" customHeight="1">
      <c r="A12" s="42">
        <v>3</v>
      </c>
      <c r="C12" s="7" t="s">
        <v>298</v>
      </c>
      <c r="E12" s="244">
        <v>-132.00899999999999</v>
      </c>
      <c r="F12" s="244">
        <v>-136.155</v>
      </c>
      <c r="G12" s="244">
        <v>-138.48930387999999</v>
      </c>
      <c r="H12" s="244">
        <v>-143.82676882774999</v>
      </c>
      <c r="I12" s="244">
        <v>-145.77135085249998</v>
      </c>
      <c r="J12" s="244">
        <v>0</v>
      </c>
    </row>
    <row r="13" spans="1:10" ht="12.75" customHeight="1">
      <c r="A13" s="42">
        <v>4</v>
      </c>
      <c r="C13" s="7" t="s">
        <v>361</v>
      </c>
      <c r="E13" s="246">
        <f>SUM(E11:E12)</f>
        <v>130.88900000000004</v>
      </c>
      <c r="F13" s="246">
        <f t="shared" ref="F13:J13" si="0">SUM(F11:F12)</f>
        <v>135.63300000000001</v>
      </c>
      <c r="G13" s="246">
        <f t="shared" si="0"/>
        <v>133.64199038399974</v>
      </c>
      <c r="H13" s="246">
        <f t="shared" si="0"/>
        <v>134.27878799765878</v>
      </c>
      <c r="I13" s="246">
        <f t="shared" si="0"/>
        <v>131.94359891661927</v>
      </c>
      <c r="J13" s="246">
        <f t="shared" si="0"/>
        <v>132.51704527733853</v>
      </c>
    </row>
    <row r="14" spans="1:10" ht="12.75" customHeight="1">
      <c r="A14" s="42">
        <v>5</v>
      </c>
      <c r="C14" s="2" t="s">
        <v>362</v>
      </c>
      <c r="E14" s="246">
        <v>9.0760000000000005</v>
      </c>
      <c r="F14" s="246">
        <v>5.6980000000000004</v>
      </c>
      <c r="G14" s="246">
        <v>7.2264396890963303</v>
      </c>
      <c r="H14" s="246">
        <v>7.1563790659787294</v>
      </c>
      <c r="I14" s="246">
        <v>7.1797423024998768</v>
      </c>
      <c r="J14" s="246">
        <v>14.526992302499877</v>
      </c>
    </row>
    <row r="15" spans="1:10" ht="12.75" customHeight="1">
      <c r="A15" s="42">
        <v>6</v>
      </c>
      <c r="C15" s="2" t="s">
        <v>295</v>
      </c>
      <c r="E15" s="244">
        <v>2.2789999999999999</v>
      </c>
      <c r="F15" s="244">
        <v>0.999</v>
      </c>
      <c r="G15" s="244">
        <v>1.7287616399999999</v>
      </c>
      <c r="H15" s="244">
        <v>0.70492745999999995</v>
      </c>
      <c r="I15" s="244">
        <v>0</v>
      </c>
      <c r="J15" s="244">
        <v>15.3365926054518</v>
      </c>
    </row>
    <row r="16" spans="1:10" ht="12.75" customHeight="1">
      <c r="A16" s="42">
        <v>7</v>
      </c>
      <c r="C16" s="7" t="s">
        <v>296</v>
      </c>
      <c r="E16" s="247">
        <f>SUM(E13:E15)</f>
        <v>142.24400000000003</v>
      </c>
      <c r="F16" s="247">
        <f t="shared" ref="F16:J16" si="1">SUM(F13:F15)</f>
        <v>142.33000000000001</v>
      </c>
      <c r="G16" s="247">
        <f t="shared" si="1"/>
        <v>142.59719171309607</v>
      </c>
      <c r="H16" s="247">
        <f t="shared" si="1"/>
        <v>142.14009452363752</v>
      </c>
      <c r="I16" s="247">
        <f t="shared" si="1"/>
        <v>139.12334121911914</v>
      </c>
      <c r="J16" s="247">
        <f t="shared" si="1"/>
        <v>162.38063018529022</v>
      </c>
    </row>
    <row r="17" spans="1:10" ht="30.75" customHeight="1" thickBot="1">
      <c r="A17" s="42">
        <v>8</v>
      </c>
      <c r="C17" s="7" t="s">
        <v>297</v>
      </c>
      <c r="E17" s="248">
        <f t="shared" ref="E17:J17" si="2">E8+E16</f>
        <v>148.24000000000004</v>
      </c>
      <c r="F17" s="248">
        <f t="shared" si="2"/>
        <v>147.96</v>
      </c>
      <c r="G17" s="248">
        <f t="shared" si="2"/>
        <v>148.72762812237431</v>
      </c>
      <c r="H17" s="248">
        <f t="shared" si="2"/>
        <v>148.09617968856395</v>
      </c>
      <c r="I17" s="248">
        <f t="shared" si="2"/>
        <v>145.10932911398729</v>
      </c>
      <c r="J17" s="248">
        <f t="shared" si="2"/>
        <v>162.38063018529022</v>
      </c>
    </row>
    <row r="18" spans="1:10" ht="12.75" customHeight="1" thickTop="1">
      <c r="A18" s="42"/>
      <c r="E18" s="246"/>
      <c r="F18" s="246"/>
      <c r="G18" s="246"/>
      <c r="H18" s="246"/>
      <c r="I18" s="246"/>
      <c r="J18" s="246"/>
    </row>
    <row r="19" spans="1:10" ht="12.75" customHeight="1">
      <c r="A19" s="42">
        <v>9</v>
      </c>
      <c r="C19" s="2" t="s">
        <v>299</v>
      </c>
      <c r="E19" s="246"/>
      <c r="F19" s="246">
        <f>F17-E17</f>
        <v>-0.28000000000002956</v>
      </c>
      <c r="G19" s="246">
        <f t="shared" ref="G19:J19" si="3">G17-F17</f>
        <v>0.76762812237430467</v>
      </c>
      <c r="H19" s="246">
        <f t="shared" si="3"/>
        <v>-0.63144843381036253</v>
      </c>
      <c r="I19" s="246">
        <f t="shared" si="3"/>
        <v>-2.986850574576664</v>
      </c>
      <c r="J19" s="246">
        <f t="shared" si="3"/>
        <v>17.271301071302929</v>
      </c>
    </row>
    <row r="20" spans="1:10" ht="12.75" customHeight="1">
      <c r="A20" s="42"/>
      <c r="E20" s="240"/>
    </row>
    <row r="21" spans="1:10" ht="12.75" customHeight="1">
      <c r="A21" s="241"/>
    </row>
    <row r="22" spans="1:10" ht="12.75" customHeight="1"/>
    <row r="24" spans="1:10">
      <c r="J24" s="242"/>
    </row>
    <row r="25" spans="1:10">
      <c r="E25" s="237"/>
      <c r="F25" s="237"/>
      <c r="G25" s="237"/>
      <c r="H25" s="237"/>
      <c r="I25" s="237"/>
    </row>
  </sheetData>
  <mergeCells count="2">
    <mergeCell ref="A1:J1"/>
    <mergeCell ref="A2:J2"/>
  </mergeCells>
  <pageMargins left="0.7" right="0.7" top="0.75" bottom="0.75" header="0.3" footer="0.3"/>
  <pageSetup paperSize="5" orientation="landscape" r:id="rId1"/>
  <headerFooter differentFirst="1">
    <oddHeader>&amp;R&amp;"Arial,Regular"&amp;10Filed: 2022-XX-XX
EB-2022-XXXX
Exhibit 3
Tab 2
Schedule 1
Attachment X
Page 2 of 2</oddHeader>
    <firstHeader>&amp;R&amp;"Arial,Regular"&amp;10Filed: 2022-XX-XX
EB-2022-XXXX
Exhibit 3
Tab 2
Schedule 1
Attachment X
Page 1 of 2</firstHeader>
  </headerFooter>
  <customProperties>
    <customPr name="EpmWorksheetKeyString_GUID" r:id="rId2"/>
  </customPropertie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8CF50-874D-44F3-A7CB-8BB9C96A7F7A}">
  <dimension ref="A1:J17"/>
  <sheetViews>
    <sheetView zoomScaleNormal="100" zoomScalePageLayoutView="90" workbookViewId="0">
      <selection activeCell="K28" sqref="K28"/>
    </sheetView>
  </sheetViews>
  <sheetFormatPr defaultColWidth="101.1796875" defaultRowHeight="12.5"/>
  <cols>
    <col min="1" max="1" width="4.54296875" style="42" customWidth="1"/>
    <col min="2" max="2" width="1.7265625" style="2" customWidth="1"/>
    <col min="3" max="3" width="29.81640625" style="2" bestFit="1" customWidth="1"/>
    <col min="4" max="4" width="1.7265625" style="2" customWidth="1"/>
    <col min="5" max="10" width="8.26953125" style="2" customWidth="1"/>
    <col min="11" max="16384" width="101.1796875" style="2"/>
  </cols>
  <sheetData>
    <row r="1" spans="1:10">
      <c r="A1" s="293" t="s">
        <v>26</v>
      </c>
      <c r="B1" s="293"/>
      <c r="C1" s="293"/>
      <c r="D1" s="293"/>
      <c r="E1" s="293"/>
      <c r="F1" s="293"/>
      <c r="G1" s="293"/>
      <c r="H1" s="293"/>
      <c r="I1" s="293"/>
      <c r="J1" s="293"/>
    </row>
    <row r="2" spans="1:10">
      <c r="A2" s="293" t="s">
        <v>300</v>
      </c>
      <c r="B2" s="293"/>
      <c r="C2" s="293"/>
      <c r="D2" s="293"/>
      <c r="E2" s="293"/>
      <c r="F2" s="293"/>
      <c r="G2" s="293"/>
      <c r="H2" s="293"/>
      <c r="I2" s="293"/>
      <c r="J2" s="293"/>
    </row>
    <row r="3" spans="1:10" ht="7.5" customHeight="1">
      <c r="B3" s="42"/>
      <c r="C3" s="42"/>
      <c r="D3" s="42"/>
      <c r="E3" s="42"/>
      <c r="F3" s="42"/>
      <c r="G3" s="42"/>
      <c r="H3" s="42"/>
      <c r="I3" s="42"/>
      <c r="J3" s="42"/>
    </row>
    <row r="4" spans="1:10">
      <c r="E4" s="42">
        <v>2019</v>
      </c>
      <c r="F4" s="42">
        <v>2020</v>
      </c>
      <c r="G4" s="42">
        <v>2021</v>
      </c>
      <c r="H4" s="42">
        <v>2022</v>
      </c>
      <c r="I4" s="42">
        <v>2023</v>
      </c>
      <c r="J4" s="42">
        <v>2024</v>
      </c>
    </row>
    <row r="5" spans="1:10" ht="25">
      <c r="A5" s="6" t="s">
        <v>147</v>
      </c>
      <c r="C5" s="236" t="s">
        <v>301</v>
      </c>
      <c r="E5" s="235" t="s">
        <v>65</v>
      </c>
      <c r="F5" s="235" t="s">
        <v>65</v>
      </c>
      <c r="G5" s="235" t="s">
        <v>65</v>
      </c>
      <c r="H5" s="235" t="s">
        <v>66</v>
      </c>
      <c r="I5" s="6" t="s">
        <v>67</v>
      </c>
      <c r="J5" s="6" t="s">
        <v>68</v>
      </c>
    </row>
    <row r="6" spans="1:10">
      <c r="A6" s="48"/>
      <c r="C6" s="45"/>
      <c r="E6" s="238" t="s">
        <v>14</v>
      </c>
      <c r="F6" s="238" t="s">
        <v>15</v>
      </c>
      <c r="G6" s="238" t="s">
        <v>16</v>
      </c>
      <c r="H6" s="238" t="s">
        <v>17</v>
      </c>
      <c r="I6" s="239" t="s">
        <v>18</v>
      </c>
      <c r="J6" s="239" t="s">
        <v>19</v>
      </c>
    </row>
    <row r="8" spans="1:10" ht="14">
      <c r="A8" s="42">
        <v>1</v>
      </c>
      <c r="C8" s="2" t="s">
        <v>302</v>
      </c>
      <c r="E8" s="246">
        <v>100</v>
      </c>
      <c r="F8" s="249">
        <v>100</v>
      </c>
      <c r="G8" s="246">
        <v>100</v>
      </c>
      <c r="H8" s="246">
        <v>100</v>
      </c>
      <c r="I8" s="246">
        <v>100</v>
      </c>
      <c r="J8" s="246">
        <v>100</v>
      </c>
    </row>
    <row r="9" spans="1:10">
      <c r="A9" s="42">
        <v>2</v>
      </c>
      <c r="C9" s="2" t="s">
        <v>303</v>
      </c>
      <c r="E9" s="244">
        <v>97.1469051343053</v>
      </c>
      <c r="F9" s="244">
        <v>97.676983000000007</v>
      </c>
      <c r="G9" s="19">
        <f>+G8-G10</f>
        <v>97.015314322920375</v>
      </c>
      <c r="H9" s="19">
        <f>+H8-H10</f>
        <v>96.517044352056914</v>
      </c>
      <c r="I9" s="19">
        <f>+I8-I10</f>
        <v>96.695576673599604</v>
      </c>
      <c r="J9" s="19">
        <v>100</v>
      </c>
    </row>
    <row r="10" spans="1:10">
      <c r="A10" s="42">
        <v>3</v>
      </c>
      <c r="C10" s="7" t="s">
        <v>300</v>
      </c>
      <c r="E10" s="15">
        <f>E8-E9</f>
        <v>2.8530948656947004</v>
      </c>
      <c r="F10" s="15">
        <f t="shared" ref="F10:J10" si="0">F8-F9</f>
        <v>2.323016999999993</v>
      </c>
      <c r="G10" s="15">
        <v>2.98468567707963</v>
      </c>
      <c r="H10" s="15">
        <v>3.4829556479430899</v>
      </c>
      <c r="I10" s="15">
        <v>3.3044233264003999</v>
      </c>
      <c r="J10" s="15">
        <f t="shared" si="0"/>
        <v>0</v>
      </c>
    </row>
    <row r="11" spans="1:10">
      <c r="E11" s="15"/>
      <c r="F11" s="15"/>
      <c r="G11" s="15"/>
      <c r="H11" s="15"/>
      <c r="I11" s="15"/>
      <c r="J11" s="15"/>
    </row>
    <row r="12" spans="1:10" ht="25">
      <c r="A12" s="42">
        <v>4</v>
      </c>
      <c r="C12" s="7" t="s">
        <v>312</v>
      </c>
      <c r="E12" s="256">
        <v>0.73</v>
      </c>
      <c r="F12" s="256">
        <v>1.17</v>
      </c>
      <c r="G12" s="256">
        <v>0.51</v>
      </c>
      <c r="H12" s="15" t="s">
        <v>304</v>
      </c>
      <c r="I12" s="15" t="s">
        <v>304</v>
      </c>
      <c r="J12" s="15" t="s">
        <v>100</v>
      </c>
    </row>
    <row r="17" spans="5:5">
      <c r="E17" s="42"/>
    </row>
  </sheetData>
  <mergeCells count="2">
    <mergeCell ref="A1:J1"/>
    <mergeCell ref="A2:J2"/>
  </mergeCells>
  <pageMargins left="0.7" right="0.7" top="0.75" bottom="0.75" header="0.3" footer="0.3"/>
  <pageSetup paperSize="5" orientation="landscape" r:id="rId1"/>
  <headerFooter differentFirst="1">
    <oddHeader>&amp;R&amp;"Arial,Regular"&amp;10Filed: 2022-XX-XX
EB-2022-XXXX
Exhibit 3
Tab 2
Schedule 1
Attachment X
Page 2 of 2</oddHeader>
    <firstHeader>&amp;R&amp;"Arial,Regular"&amp;10Filed: 2022-XX-XX
EB-2022-XXXX
Exhibit 3
Tab 2
Schedule 1
Attachment X
Page 1 of 2</firstHeader>
  </headerFooter>
  <customProperties>
    <customPr name="EpmWorksheetKeyString_GUID" r:id="rId2"/>
  </customPropertie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FE5E7-4F1C-47CA-BE20-FEB7E4E5A27B}">
  <dimension ref="A1:L32"/>
  <sheetViews>
    <sheetView topLeftCell="A16" zoomScaleNormal="100" zoomScalePageLayoutView="90" workbookViewId="0">
      <selection activeCell="B32" sqref="B32:L32"/>
    </sheetView>
  </sheetViews>
  <sheetFormatPr defaultColWidth="101.1796875" defaultRowHeight="12.5"/>
  <cols>
    <col min="1" max="1" width="4.7265625" style="2" customWidth="1"/>
    <col min="2" max="2" width="1.7265625" style="2" customWidth="1"/>
    <col min="3" max="3" width="39.26953125" style="2" customWidth="1"/>
    <col min="4" max="4" width="1.7265625" style="2" customWidth="1"/>
    <col min="5" max="5" width="8.81640625" style="9" customWidth="1"/>
    <col min="6" max="6" width="1.7265625" style="2" customWidth="1"/>
    <col min="7" max="7" width="10" style="2" customWidth="1"/>
    <col min="8" max="12" width="10.1796875" style="2" customWidth="1"/>
    <col min="13" max="16384" width="101.1796875" style="2"/>
  </cols>
  <sheetData>
    <row r="1" spans="1:12">
      <c r="A1" s="293" t="s">
        <v>0</v>
      </c>
      <c r="B1" s="293"/>
      <c r="C1" s="293"/>
      <c r="D1" s="293"/>
      <c r="E1" s="293"/>
      <c r="F1" s="293"/>
      <c r="G1" s="293"/>
      <c r="H1" s="293"/>
      <c r="I1" s="293"/>
      <c r="J1" s="293"/>
      <c r="K1" s="293"/>
      <c r="L1" s="293"/>
    </row>
    <row r="2" spans="1:12" s="4" customFormat="1">
      <c r="A2" s="3" t="s">
        <v>127</v>
      </c>
      <c r="B2" s="3"/>
      <c r="C2" s="3"/>
      <c r="D2" s="3"/>
      <c r="E2" s="3"/>
      <c r="F2" s="3"/>
      <c r="G2" s="3"/>
      <c r="H2" s="3"/>
      <c r="I2" s="3"/>
      <c r="J2" s="3"/>
      <c r="K2" s="3"/>
      <c r="L2" s="3"/>
    </row>
    <row r="4" spans="1:12" s="5" customFormat="1">
      <c r="E4" s="17"/>
      <c r="G4" s="17">
        <v>2019</v>
      </c>
      <c r="H4" s="17">
        <v>2020</v>
      </c>
      <c r="I4" s="17">
        <v>2021</v>
      </c>
      <c r="J4" s="17">
        <v>2022</v>
      </c>
      <c r="K4" s="17">
        <v>2023</v>
      </c>
      <c r="L4" s="17">
        <v>2024</v>
      </c>
    </row>
    <row r="5" spans="1:12" s="7" customFormat="1" ht="25">
      <c r="A5" s="6" t="s">
        <v>147</v>
      </c>
      <c r="C5" s="8" t="s">
        <v>114</v>
      </c>
      <c r="E5" s="6" t="s">
        <v>128</v>
      </c>
      <c r="G5" s="6" t="s">
        <v>65</v>
      </c>
      <c r="H5" s="6" t="s">
        <v>65</v>
      </c>
      <c r="I5" s="6" t="s">
        <v>65</v>
      </c>
      <c r="J5" s="6" t="s">
        <v>66</v>
      </c>
      <c r="K5" s="6" t="s">
        <v>67</v>
      </c>
      <c r="L5" s="6" t="s">
        <v>68</v>
      </c>
    </row>
    <row r="6" spans="1:12">
      <c r="G6" s="9" t="s">
        <v>14</v>
      </c>
      <c r="H6" s="9" t="s">
        <v>15</v>
      </c>
      <c r="I6" s="9" t="s">
        <v>16</v>
      </c>
      <c r="J6" s="9" t="s">
        <v>17</v>
      </c>
      <c r="K6" s="9" t="s">
        <v>18</v>
      </c>
      <c r="L6" s="9" t="s">
        <v>19</v>
      </c>
    </row>
    <row r="7" spans="1:12">
      <c r="G7" s="9"/>
      <c r="H7" s="9"/>
      <c r="I7" s="9"/>
      <c r="J7" s="9"/>
      <c r="K7" s="9"/>
      <c r="L7" s="9"/>
    </row>
    <row r="8" spans="1:12">
      <c r="C8" s="5" t="s">
        <v>129</v>
      </c>
      <c r="G8" s="9"/>
      <c r="H8" s="9"/>
      <c r="I8" s="9"/>
      <c r="J8" s="9"/>
      <c r="K8" s="9"/>
      <c r="L8" s="9"/>
    </row>
    <row r="9" spans="1:12">
      <c r="A9" s="9"/>
      <c r="G9" s="10"/>
      <c r="H9" s="10"/>
      <c r="I9" s="10"/>
      <c r="J9" s="10"/>
      <c r="K9" s="10"/>
      <c r="L9" s="10"/>
    </row>
    <row r="10" spans="1:12">
      <c r="A10" s="9">
        <v>1</v>
      </c>
      <c r="C10" s="2" t="s">
        <v>130</v>
      </c>
      <c r="E10" s="9" t="s">
        <v>120</v>
      </c>
      <c r="G10" s="15">
        <v>19.396037680000003</v>
      </c>
      <c r="H10" s="15">
        <v>20.8138825592</v>
      </c>
      <c r="I10" s="15">
        <v>19.857061376900003</v>
      </c>
      <c r="J10" s="15">
        <v>20.215198085144198</v>
      </c>
      <c r="K10" s="15">
        <v>25.296656152717098</v>
      </c>
      <c r="L10" s="15">
        <v>26.8706236172399</v>
      </c>
    </row>
    <row r="11" spans="1:12">
      <c r="A11" s="9">
        <v>2</v>
      </c>
      <c r="C11" s="2" t="s">
        <v>131</v>
      </c>
      <c r="E11" s="9" t="s">
        <v>120</v>
      </c>
      <c r="G11" s="15">
        <v>12.44481227</v>
      </c>
      <c r="H11" s="15">
        <v>9.8143566699999987</v>
      </c>
      <c r="I11" s="15">
        <v>11.056149719999999</v>
      </c>
      <c r="J11" s="15">
        <v>15.069675394300001</v>
      </c>
      <c r="K11" s="15">
        <v>13.6184928</v>
      </c>
      <c r="L11" s="15">
        <v>13.910144799999999</v>
      </c>
    </row>
    <row r="12" spans="1:12">
      <c r="A12" s="9">
        <v>3</v>
      </c>
      <c r="C12" s="2" t="s">
        <v>132</v>
      </c>
      <c r="E12" s="9" t="s">
        <v>120</v>
      </c>
      <c r="G12" s="19">
        <v>4.1286766500000001</v>
      </c>
      <c r="H12" s="19">
        <v>2.99209038</v>
      </c>
      <c r="I12" s="19">
        <v>3.2110817699999998</v>
      </c>
      <c r="J12" s="19">
        <v>10.842809789413401</v>
      </c>
      <c r="K12" s="19">
        <v>10.154826167017699</v>
      </c>
      <c r="L12" s="19">
        <v>11.043678840071399</v>
      </c>
    </row>
    <row r="13" spans="1:12">
      <c r="A13" s="9">
        <v>4</v>
      </c>
      <c r="C13" s="2" t="s">
        <v>133</v>
      </c>
      <c r="G13" s="15">
        <f>SUM(G10:G12)</f>
        <v>35.969526600000002</v>
      </c>
      <c r="H13" s="15">
        <f t="shared" ref="H13:L13" si="0">SUM(H10:H12)</f>
        <v>33.620329609199999</v>
      </c>
      <c r="I13" s="15">
        <f t="shared" si="0"/>
        <v>34.124292866899999</v>
      </c>
      <c r="J13" s="15">
        <f t="shared" si="0"/>
        <v>46.127683268857602</v>
      </c>
      <c r="K13" s="15">
        <f t="shared" si="0"/>
        <v>49.069975119734792</v>
      </c>
      <c r="L13" s="15">
        <f t="shared" si="0"/>
        <v>51.824447257311299</v>
      </c>
    </row>
    <row r="14" spans="1:12">
      <c r="G14" s="15"/>
      <c r="H14" s="15"/>
      <c r="I14" s="15"/>
      <c r="J14" s="15"/>
      <c r="K14" s="15"/>
      <c r="L14" s="15"/>
    </row>
    <row r="15" spans="1:12" ht="25">
      <c r="A15" s="9">
        <v>5</v>
      </c>
      <c r="C15" s="7" t="s">
        <v>134</v>
      </c>
      <c r="E15" s="9" t="s">
        <v>120</v>
      </c>
      <c r="G15" s="15">
        <v>2.50487568</v>
      </c>
      <c r="H15" s="15">
        <v>2.37959765</v>
      </c>
      <c r="I15" s="15">
        <v>2.32763834</v>
      </c>
      <c r="J15" s="15">
        <v>2.2735798944606</v>
      </c>
      <c r="K15" s="15">
        <v>2.1971614133333</v>
      </c>
      <c r="L15" s="15">
        <v>5.3642499551859002</v>
      </c>
    </row>
    <row r="16" spans="1:12">
      <c r="A16" s="9">
        <v>6</v>
      </c>
      <c r="C16" s="2" t="s">
        <v>135</v>
      </c>
      <c r="E16" s="9" t="s">
        <v>120</v>
      </c>
      <c r="G16" s="15">
        <v>5.3890000000000002</v>
      </c>
      <c r="H16" s="15">
        <v>5.3890000000000002</v>
      </c>
      <c r="I16" s="15">
        <v>5.3890000000000002</v>
      </c>
      <c r="J16" s="15">
        <v>5.3890000000000002</v>
      </c>
      <c r="K16" s="15">
        <v>5.3890000000000002</v>
      </c>
      <c r="L16" s="15">
        <v>0</v>
      </c>
    </row>
    <row r="17" spans="1:12">
      <c r="A17" s="9">
        <v>7</v>
      </c>
      <c r="C17" s="2" t="s">
        <v>136</v>
      </c>
      <c r="E17" s="9" t="s">
        <v>120</v>
      </c>
      <c r="G17" s="15">
        <v>1.41068254</v>
      </c>
      <c r="H17" s="15">
        <v>1.1465265</v>
      </c>
      <c r="I17" s="15">
        <v>1.1743289800000001</v>
      </c>
      <c r="J17" s="15">
        <v>1.1973859213282998</v>
      </c>
      <c r="K17" s="15">
        <v>1.1724072015542</v>
      </c>
      <c r="L17" s="15">
        <v>1.1724072015542</v>
      </c>
    </row>
    <row r="18" spans="1:12">
      <c r="A18" s="9">
        <v>8</v>
      </c>
      <c r="C18" s="2" t="s">
        <v>137</v>
      </c>
      <c r="E18" s="9" t="s">
        <v>120</v>
      </c>
      <c r="G18" s="15">
        <v>1.6</v>
      </c>
      <c r="H18" s="15">
        <v>1.8031244099999999</v>
      </c>
      <c r="I18" s="15">
        <v>1.8099290399999999</v>
      </c>
      <c r="J18" s="15">
        <v>2.0312885500000002</v>
      </c>
      <c r="K18" s="15">
        <v>1.9060080000000001</v>
      </c>
      <c r="L18" s="15">
        <v>1.9060080000000001</v>
      </c>
    </row>
    <row r="19" spans="1:12">
      <c r="A19" s="9">
        <v>9</v>
      </c>
      <c r="C19" s="2" t="s">
        <v>138</v>
      </c>
      <c r="E19" s="9" t="s">
        <v>120</v>
      </c>
      <c r="G19" s="15">
        <f>2.85978765-0.1</f>
        <v>2.7597876499999998</v>
      </c>
      <c r="H19" s="15">
        <v>3.3550920500000001</v>
      </c>
      <c r="I19" s="15">
        <v>4.2433786600000003</v>
      </c>
      <c r="J19" s="15">
        <v>1.9145041140180998</v>
      </c>
      <c r="K19" s="15">
        <v>1.6612611025000001</v>
      </c>
      <c r="L19" s="15">
        <v>1.6612611025000001</v>
      </c>
    </row>
    <row r="20" spans="1:12">
      <c r="G20" s="15"/>
      <c r="H20" s="15"/>
      <c r="I20" s="15"/>
      <c r="J20" s="15"/>
      <c r="K20" s="15"/>
      <c r="L20" s="15"/>
    </row>
    <row r="21" spans="1:12">
      <c r="A21" s="9">
        <v>10</v>
      </c>
      <c r="C21" s="2" t="s">
        <v>104</v>
      </c>
      <c r="G21" s="16">
        <f t="shared" ref="G21:L21" si="1">SUM(G13:G20)</f>
        <v>49.633872470000007</v>
      </c>
      <c r="H21" s="16">
        <f t="shared" si="1"/>
        <v>47.693670219200008</v>
      </c>
      <c r="I21" s="16">
        <f t="shared" si="1"/>
        <v>49.068567886899999</v>
      </c>
      <c r="J21" s="16">
        <f t="shared" si="1"/>
        <v>58.933441748664606</v>
      </c>
      <c r="K21" s="16">
        <f t="shared" si="1"/>
        <v>61.395812837122293</v>
      </c>
      <c r="L21" s="16">
        <f t="shared" si="1"/>
        <v>61.928373516551396</v>
      </c>
    </row>
    <row r="22" spans="1:12">
      <c r="A22" s="9"/>
      <c r="G22" s="15"/>
      <c r="H22" s="15"/>
      <c r="I22" s="15"/>
      <c r="J22" s="15"/>
      <c r="K22" s="15"/>
      <c r="L22" s="15"/>
    </row>
    <row r="23" spans="1:12">
      <c r="A23" s="9"/>
      <c r="C23" s="5" t="s">
        <v>139</v>
      </c>
      <c r="G23" s="15"/>
      <c r="H23" s="15"/>
      <c r="I23" s="15"/>
      <c r="J23" s="15"/>
      <c r="K23" s="15"/>
      <c r="L23" s="15"/>
    </row>
    <row r="24" spans="1:12">
      <c r="A24" s="9"/>
      <c r="G24" s="15"/>
      <c r="H24" s="15"/>
      <c r="I24" s="15"/>
      <c r="J24" s="15"/>
      <c r="K24" s="15"/>
      <c r="L24" s="15"/>
    </row>
    <row r="25" spans="1:12">
      <c r="A25" s="9">
        <v>11</v>
      </c>
      <c r="C25" s="2" t="s">
        <v>348</v>
      </c>
      <c r="E25" s="9" t="s">
        <v>120</v>
      </c>
      <c r="G25" s="15">
        <v>-1.8</v>
      </c>
      <c r="H25" s="15">
        <v>4.5</v>
      </c>
      <c r="I25" s="15">
        <v>0.8862254900000005</v>
      </c>
      <c r="J25" s="15">
        <v>1.0269259058838993</v>
      </c>
      <c r="K25" s="15">
        <v>1.8392423091551084</v>
      </c>
      <c r="L25" s="15">
        <v>2.3512921841523804</v>
      </c>
    </row>
    <row r="26" spans="1:12">
      <c r="A26" s="9"/>
      <c r="G26" s="15"/>
      <c r="H26" s="15"/>
      <c r="I26" s="15"/>
      <c r="J26" s="15"/>
      <c r="K26" s="15"/>
      <c r="L26" s="15"/>
    </row>
    <row r="27" spans="1:12" ht="13" thickBot="1">
      <c r="A27" s="9">
        <v>12</v>
      </c>
      <c r="C27" s="2" t="s">
        <v>140</v>
      </c>
      <c r="G27" s="20">
        <f t="shared" ref="G27:L27" si="2">G21+G25</f>
        <v>47.83387247000001</v>
      </c>
      <c r="H27" s="20">
        <f t="shared" si="2"/>
        <v>52.193670219200008</v>
      </c>
      <c r="I27" s="20">
        <f t="shared" si="2"/>
        <v>49.9547933769</v>
      </c>
      <c r="J27" s="20">
        <f t="shared" si="2"/>
        <v>59.960367654548506</v>
      </c>
      <c r="K27" s="20">
        <f t="shared" si="2"/>
        <v>63.235055146277404</v>
      </c>
      <c r="L27" s="20">
        <f t="shared" si="2"/>
        <v>64.279665700703774</v>
      </c>
    </row>
    <row r="28" spans="1:12" ht="13" thickTop="1">
      <c r="A28" s="9"/>
    </row>
    <row r="29" spans="1:12">
      <c r="A29" s="5" t="s">
        <v>84</v>
      </c>
    </row>
    <row r="30" spans="1:12" ht="25.5" customHeight="1">
      <c r="A30" s="21" t="s">
        <v>85</v>
      </c>
      <c r="B30" s="322" t="s">
        <v>350</v>
      </c>
      <c r="C30" s="322"/>
      <c r="D30" s="322"/>
      <c r="E30" s="322"/>
      <c r="F30" s="322"/>
      <c r="G30" s="322"/>
      <c r="H30" s="322"/>
      <c r="I30" s="322"/>
      <c r="J30" s="322"/>
      <c r="K30" s="322"/>
      <c r="L30" s="322"/>
    </row>
    <row r="31" spans="1:12" ht="25.5" customHeight="1">
      <c r="A31" s="21" t="s">
        <v>141</v>
      </c>
      <c r="B31" s="322" t="s">
        <v>349</v>
      </c>
      <c r="C31" s="322"/>
      <c r="D31" s="322"/>
      <c r="E31" s="322"/>
      <c r="F31" s="322"/>
      <c r="G31" s="322"/>
      <c r="H31" s="322"/>
      <c r="I31" s="322"/>
      <c r="J31" s="322"/>
      <c r="K31" s="322"/>
      <c r="L31" s="322"/>
    </row>
    <row r="32" spans="1:12">
      <c r="A32" s="21" t="s">
        <v>198</v>
      </c>
      <c r="B32" s="322" t="s">
        <v>142</v>
      </c>
      <c r="C32" s="322"/>
      <c r="D32" s="322"/>
      <c r="E32" s="322"/>
      <c r="F32" s="322"/>
      <c r="G32" s="322"/>
      <c r="H32" s="322"/>
      <c r="I32" s="322"/>
      <c r="J32" s="322"/>
      <c r="K32" s="322"/>
      <c r="L32" s="322"/>
    </row>
  </sheetData>
  <mergeCells count="4">
    <mergeCell ref="A1:L1"/>
    <mergeCell ref="B30:L30"/>
    <mergeCell ref="B31:L31"/>
    <mergeCell ref="B32:L32"/>
  </mergeCells>
  <pageMargins left="0.7" right="0.7" top="0.75" bottom="0.75" header="0.3" footer="0.3"/>
  <pageSetup paperSize="5" orientation="landscape" r:id="rId1"/>
  <headerFooter differentFirst="1">
    <oddHeader>&amp;R&amp;"Arial,Regular"&amp;10Filed: 2022-XX-XX
EB-2022-XXXX
Exhibit 3
Tab 5
Schedule 1
Attachment 2
Page 2 of 2</oddHeader>
  </headerFooter>
  <customProperties>
    <customPr name="EpmWorksheetKeyString_GUID" r:id="rId2"/>
  </customPropertie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E5D6B-D746-472C-9B4F-EB4A5613800A}">
  <dimension ref="A1:L14"/>
  <sheetViews>
    <sheetView zoomScaleNormal="100" zoomScalePageLayoutView="90" workbookViewId="0">
      <selection activeCell="C18" sqref="C18"/>
    </sheetView>
  </sheetViews>
  <sheetFormatPr defaultColWidth="101.1796875" defaultRowHeight="12.5"/>
  <cols>
    <col min="1" max="1" width="5.7265625" style="2" bestFit="1" customWidth="1"/>
    <col min="2" max="2" width="1.26953125" style="2" customWidth="1"/>
    <col min="3" max="3" width="39.26953125" style="2" customWidth="1"/>
    <col min="4" max="4" width="1.26953125" style="2" customWidth="1"/>
    <col min="5" max="5" width="8.81640625" style="9" customWidth="1"/>
    <col min="6" max="6" width="1.26953125" style="2" customWidth="1"/>
    <col min="7" max="7" width="10" style="2" customWidth="1"/>
    <col min="8" max="12" width="10.1796875" style="2" customWidth="1"/>
    <col min="13" max="16384" width="101.1796875" style="2"/>
  </cols>
  <sheetData>
    <row r="1" spans="1:12">
      <c r="A1" s="293" t="s">
        <v>26</v>
      </c>
      <c r="B1" s="293"/>
      <c r="C1" s="293"/>
      <c r="D1" s="293"/>
      <c r="E1" s="293"/>
      <c r="F1" s="293"/>
      <c r="G1" s="293"/>
      <c r="H1" s="293"/>
      <c r="I1" s="293"/>
      <c r="J1" s="293"/>
      <c r="K1" s="293"/>
      <c r="L1" s="293"/>
    </row>
    <row r="2" spans="1:12" s="4" customFormat="1">
      <c r="A2" s="3" t="s">
        <v>353</v>
      </c>
      <c r="B2" s="3"/>
      <c r="C2" s="3"/>
      <c r="D2" s="3"/>
      <c r="E2" s="3"/>
      <c r="F2" s="3"/>
      <c r="G2" s="3"/>
      <c r="H2" s="3"/>
      <c r="I2" s="3"/>
      <c r="J2" s="3"/>
      <c r="K2" s="3"/>
      <c r="L2" s="3"/>
    </row>
    <row r="4" spans="1:12" s="5" customFormat="1">
      <c r="E4" s="17"/>
      <c r="G4" s="17">
        <v>2019</v>
      </c>
      <c r="H4" s="17">
        <v>2020</v>
      </c>
      <c r="I4" s="17">
        <v>2021</v>
      </c>
      <c r="J4" s="17">
        <v>2022</v>
      </c>
      <c r="K4" s="17">
        <v>2023</v>
      </c>
      <c r="L4" s="17">
        <v>2024</v>
      </c>
    </row>
    <row r="5" spans="1:12" s="7" customFormat="1" ht="25">
      <c r="A5" s="6" t="s">
        <v>147</v>
      </c>
      <c r="C5" s="8" t="s">
        <v>114</v>
      </c>
      <c r="E5" s="6" t="s">
        <v>128</v>
      </c>
      <c r="G5" s="6" t="s">
        <v>65</v>
      </c>
      <c r="H5" s="6" t="s">
        <v>65</v>
      </c>
      <c r="I5" s="6" t="s">
        <v>65</v>
      </c>
      <c r="J5" s="6" t="s">
        <v>66</v>
      </c>
      <c r="K5" s="6" t="s">
        <v>67</v>
      </c>
      <c r="L5" s="6" t="s">
        <v>68</v>
      </c>
    </row>
    <row r="6" spans="1:12">
      <c r="G6" s="9" t="s">
        <v>14</v>
      </c>
      <c r="H6" s="9" t="s">
        <v>15</v>
      </c>
      <c r="I6" s="9" t="s">
        <v>16</v>
      </c>
      <c r="J6" s="9" t="s">
        <v>17</v>
      </c>
      <c r="K6" s="9" t="s">
        <v>18</v>
      </c>
      <c r="L6" s="9" t="s">
        <v>19</v>
      </c>
    </row>
    <row r="7" spans="1:12">
      <c r="G7" s="9"/>
      <c r="H7" s="9"/>
      <c r="I7" s="9"/>
      <c r="J7" s="9"/>
      <c r="K7" s="9"/>
      <c r="L7" s="9"/>
    </row>
    <row r="8" spans="1:12" ht="14.5">
      <c r="A8" s="9">
        <v>1</v>
      </c>
      <c r="C8" s="22" t="s">
        <v>143</v>
      </c>
      <c r="D8"/>
      <c r="E8" s="23" t="s">
        <v>120</v>
      </c>
      <c r="F8"/>
      <c r="G8" s="23">
        <v>9.9</v>
      </c>
      <c r="H8" s="23">
        <v>9.6999999999999993</v>
      </c>
      <c r="I8" s="23">
        <v>10.8</v>
      </c>
      <c r="J8" s="23">
        <v>12.5</v>
      </c>
      <c r="K8" s="290">
        <v>11</v>
      </c>
      <c r="L8" s="23">
        <v>9.4</v>
      </c>
    </row>
    <row r="9" spans="1:12" ht="14.5">
      <c r="A9" s="9">
        <v>2</v>
      </c>
      <c r="C9" s="22" t="s">
        <v>144</v>
      </c>
      <c r="D9"/>
      <c r="E9" s="23" t="s">
        <v>120</v>
      </c>
      <c r="F9"/>
      <c r="G9" s="23">
        <v>2.6</v>
      </c>
      <c r="H9" s="23">
        <v>0.1</v>
      </c>
      <c r="I9" s="23">
        <v>0.2</v>
      </c>
      <c r="J9" s="23">
        <v>2.6</v>
      </c>
      <c r="K9" s="23">
        <v>2.6</v>
      </c>
      <c r="L9" s="23">
        <v>4.5</v>
      </c>
    </row>
    <row r="10" spans="1:12" ht="15" thickBot="1">
      <c r="A10" s="9">
        <v>3</v>
      </c>
      <c r="C10" s="22" t="s">
        <v>145</v>
      </c>
      <c r="D10"/>
      <c r="E10"/>
      <c r="F10"/>
      <c r="G10" s="234">
        <v>12.4</v>
      </c>
      <c r="H10" s="234">
        <v>9.8000000000000007</v>
      </c>
      <c r="I10" s="234">
        <v>11.1</v>
      </c>
      <c r="J10" s="234">
        <v>15.1</v>
      </c>
      <c r="K10" s="234">
        <v>13.6</v>
      </c>
      <c r="L10" s="234">
        <v>13.9</v>
      </c>
    </row>
    <row r="11" spans="1:12" ht="13" thickTop="1">
      <c r="A11" s="9"/>
    </row>
    <row r="12" spans="1:12">
      <c r="A12" s="5" t="s">
        <v>84</v>
      </c>
    </row>
    <row r="13" spans="1:12" ht="15" customHeight="1">
      <c r="A13" s="21" t="s">
        <v>85</v>
      </c>
      <c r="B13" s="323" t="s">
        <v>352</v>
      </c>
      <c r="C13" s="323"/>
      <c r="D13" s="323"/>
      <c r="E13" s="323"/>
      <c r="F13" s="323"/>
      <c r="G13" s="323"/>
      <c r="H13" s="323"/>
      <c r="I13" s="323"/>
      <c r="J13" s="323"/>
      <c r="K13" s="323"/>
      <c r="L13" s="323"/>
    </row>
    <row r="14" spans="1:12" ht="25.5" customHeight="1">
      <c r="A14" s="21" t="s">
        <v>141</v>
      </c>
      <c r="B14" s="323" t="s">
        <v>351</v>
      </c>
      <c r="C14" s="323"/>
      <c r="D14" s="323"/>
      <c r="E14" s="323"/>
      <c r="F14" s="323"/>
      <c r="G14" s="323"/>
      <c r="H14" s="323"/>
      <c r="I14" s="323"/>
      <c r="J14" s="323"/>
      <c r="K14" s="323"/>
      <c r="L14" s="323"/>
    </row>
  </sheetData>
  <mergeCells count="3">
    <mergeCell ref="A1:L1"/>
    <mergeCell ref="B13:L13"/>
    <mergeCell ref="B14:L14"/>
  </mergeCells>
  <pageMargins left="0.7" right="0.7" top="0.75" bottom="0.75" header="0.3" footer="0.3"/>
  <pageSetup paperSize="5" orientation="landscape" r:id="rId1"/>
  <headerFooter differentFirst="1">
    <oddHeader>&amp;R&amp;"Arial,Regular"&amp;10Filed: 2022-XX-XX
EB-2022-XXXX
Exhibit 3
Tab 5
Schedule 1
Attachment 2
Page 2 of 2</oddHeader>
  </headerFooter>
  <customProperties>
    <customPr name="EpmWorksheetKeyString_GUID" r:id="rId2"/>
  </customPropertie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E70ED-B12D-4A8C-92C4-C4C6D1CD3541}">
  <dimension ref="A1:G9"/>
  <sheetViews>
    <sheetView workbookViewId="0">
      <selection activeCell="C12" sqref="C12"/>
    </sheetView>
  </sheetViews>
  <sheetFormatPr defaultRowHeight="14.5"/>
  <cols>
    <col min="1" max="1" width="4.7265625" customWidth="1"/>
    <col min="2" max="2" width="1.7265625" customWidth="1"/>
    <col min="3" max="3" width="41.1796875" customWidth="1"/>
    <col min="4" max="4" width="1.7265625" customWidth="1"/>
    <col min="6" max="6" width="10.7265625" customWidth="1"/>
    <col min="7" max="7" width="12" customWidth="1"/>
  </cols>
  <sheetData>
    <row r="1" spans="1:7">
      <c r="A1" s="324" t="s">
        <v>0</v>
      </c>
      <c r="B1" s="324"/>
      <c r="C1" s="324"/>
      <c r="D1" s="324"/>
      <c r="E1" s="324"/>
      <c r="F1" s="324"/>
      <c r="G1" s="324"/>
    </row>
    <row r="2" spans="1:7" ht="15" customHeight="1">
      <c r="A2" s="324" t="s">
        <v>343</v>
      </c>
      <c r="B2" s="324"/>
      <c r="C2" s="324"/>
      <c r="D2" s="324"/>
      <c r="E2" s="324"/>
      <c r="F2" s="324"/>
      <c r="G2" s="324"/>
    </row>
    <row r="3" spans="1:7">
      <c r="A3" s="283"/>
      <c r="B3" s="283"/>
      <c r="C3" s="282"/>
      <c r="D3" s="283"/>
      <c r="E3" s="283"/>
      <c r="F3" s="283"/>
      <c r="G3" s="283"/>
    </row>
    <row r="4" spans="1:7" ht="38.5">
      <c r="A4" s="285" t="s">
        <v>147</v>
      </c>
      <c r="B4" s="286"/>
      <c r="C4" s="287" t="s">
        <v>337</v>
      </c>
      <c r="D4" s="286"/>
      <c r="E4" s="285" t="s">
        <v>106</v>
      </c>
      <c r="F4" s="285" t="s">
        <v>338</v>
      </c>
      <c r="G4" s="285" t="s">
        <v>339</v>
      </c>
    </row>
    <row r="5" spans="1:7">
      <c r="A5" s="283"/>
      <c r="B5" s="283"/>
      <c r="C5" s="282"/>
      <c r="D5" s="283"/>
      <c r="E5" s="283" t="s">
        <v>14</v>
      </c>
      <c r="F5" s="284" t="s">
        <v>15</v>
      </c>
      <c r="G5" s="284" t="s">
        <v>16</v>
      </c>
    </row>
    <row r="6" spans="1:7">
      <c r="A6" s="283"/>
      <c r="B6" s="283"/>
      <c r="C6" s="282"/>
      <c r="D6" s="283"/>
      <c r="E6" s="283"/>
      <c r="F6" s="282"/>
      <c r="G6" s="282"/>
    </row>
    <row r="7" spans="1:7">
      <c r="A7" s="283">
        <v>1</v>
      </c>
      <c r="B7" s="283"/>
      <c r="C7" s="282" t="s">
        <v>340</v>
      </c>
      <c r="D7" s="283"/>
      <c r="E7" s="283">
        <v>38.99</v>
      </c>
      <c r="F7" s="283">
        <v>38.81</v>
      </c>
      <c r="G7" s="283">
        <v>39.119999999999997</v>
      </c>
    </row>
    <row r="8" spans="1:7">
      <c r="A8" s="283">
        <v>2</v>
      </c>
      <c r="B8" s="283"/>
      <c r="C8" s="282" t="s">
        <v>341</v>
      </c>
      <c r="D8" s="283"/>
      <c r="E8" s="283">
        <v>39.08</v>
      </c>
      <c r="F8" s="283">
        <v>38.86</v>
      </c>
      <c r="G8" s="283">
        <v>39.08</v>
      </c>
    </row>
    <row r="9" spans="1:7">
      <c r="A9" s="283">
        <v>3</v>
      </c>
      <c r="B9" s="283"/>
      <c r="C9" s="282" t="s">
        <v>342</v>
      </c>
      <c r="D9" s="283"/>
      <c r="E9" s="283">
        <v>39.04</v>
      </c>
      <c r="F9" s="283">
        <v>39.04</v>
      </c>
      <c r="G9" s="283">
        <v>39.04</v>
      </c>
    </row>
  </sheetData>
  <mergeCells count="2">
    <mergeCell ref="A1:G1"/>
    <mergeCell ref="A2:G2"/>
  </mergeCells>
  <pageMargins left="0.7" right="0.7" top="0.75" bottom="0.75" header="0.3" footer="0.3"/>
  <pageSetup orientation="portrait" r:id="rId1"/>
  <customProperties>
    <customPr name="EpmWorksheetKeyString_GUID" r:id="rId2"/>
  </customPropertie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AE60A-2183-4CC7-986D-3817C4E1EDFF}">
  <dimension ref="A1:G9"/>
  <sheetViews>
    <sheetView tabSelected="1" workbookViewId="0">
      <selection activeCell="M16" sqref="M16"/>
    </sheetView>
  </sheetViews>
  <sheetFormatPr defaultRowHeight="14.5"/>
  <cols>
    <col min="1" max="1" width="4.7265625" customWidth="1"/>
    <col min="2" max="2" width="1.7265625" customWidth="1"/>
    <col min="3" max="3" width="40" bestFit="1" customWidth="1"/>
    <col min="4" max="4" width="1.7265625" customWidth="1"/>
    <col min="6" max="6" width="12.26953125" customWidth="1"/>
    <col min="7" max="7" width="13.26953125" customWidth="1"/>
  </cols>
  <sheetData>
    <row r="1" spans="1:7">
      <c r="A1" s="324" t="s">
        <v>26</v>
      </c>
      <c r="B1" s="324"/>
      <c r="C1" s="324"/>
      <c r="D1" s="324"/>
      <c r="E1" s="324"/>
      <c r="F1" s="324"/>
      <c r="G1" s="324"/>
    </row>
    <row r="2" spans="1:7">
      <c r="A2" s="324" t="s">
        <v>344</v>
      </c>
      <c r="B2" s="324"/>
      <c r="C2" s="324"/>
      <c r="D2" s="324"/>
      <c r="E2" s="324"/>
      <c r="F2" s="324"/>
      <c r="G2" s="324"/>
    </row>
    <row r="3" spans="1:7" ht="15.5">
      <c r="A3" s="281"/>
      <c r="B3" s="281"/>
      <c r="C3" s="281"/>
      <c r="D3" s="281"/>
      <c r="E3" s="281"/>
      <c r="F3" s="281"/>
      <c r="G3" s="281"/>
    </row>
    <row r="4" spans="1:7" ht="38.5">
      <c r="A4" s="287" t="s">
        <v>147</v>
      </c>
      <c r="B4" s="288"/>
      <c r="C4" s="287" t="s">
        <v>345</v>
      </c>
      <c r="D4" s="288"/>
      <c r="E4" s="285" t="s">
        <v>106</v>
      </c>
      <c r="F4" s="285" t="s">
        <v>338</v>
      </c>
      <c r="G4" s="285" t="s">
        <v>339</v>
      </c>
    </row>
    <row r="5" spans="1:7" ht="15.5">
      <c r="A5" s="281"/>
      <c r="B5" s="281"/>
      <c r="C5" s="281"/>
      <c r="D5" s="281"/>
      <c r="E5" s="283" t="s">
        <v>14</v>
      </c>
      <c r="F5" s="283" t="s">
        <v>15</v>
      </c>
      <c r="G5" s="283" t="s">
        <v>16</v>
      </c>
    </row>
    <row r="6" spans="1:7" ht="15.5">
      <c r="A6" s="281"/>
      <c r="B6" s="281"/>
      <c r="C6" s="281"/>
      <c r="D6" s="281"/>
      <c r="E6" s="281"/>
      <c r="F6" s="281"/>
      <c r="G6" s="281"/>
    </row>
    <row r="7" spans="1:7" ht="15.5">
      <c r="A7" s="283">
        <v>1</v>
      </c>
      <c r="B7" s="281"/>
      <c r="C7" s="282" t="s">
        <v>346</v>
      </c>
      <c r="D7" s="281"/>
      <c r="E7" s="283" t="s">
        <v>347</v>
      </c>
      <c r="F7" s="283" t="s">
        <v>347</v>
      </c>
      <c r="G7" s="283" t="s">
        <v>347</v>
      </c>
    </row>
    <row r="8" spans="1:7" ht="15.5">
      <c r="A8" s="283">
        <v>2</v>
      </c>
      <c r="B8" s="281"/>
      <c r="C8" s="282" t="s">
        <v>341</v>
      </c>
      <c r="D8" s="281"/>
      <c r="E8" s="289">
        <v>2.3E-3</v>
      </c>
      <c r="F8" s="289">
        <v>1.2999999999999999E-3</v>
      </c>
      <c r="G8" s="289">
        <v>-1E-3</v>
      </c>
    </row>
    <row r="9" spans="1:7" ht="15.5">
      <c r="A9" s="283">
        <v>3</v>
      </c>
      <c r="B9" s="281"/>
      <c r="C9" s="282" t="s">
        <v>342</v>
      </c>
      <c r="D9" s="281"/>
      <c r="E9" s="289">
        <v>1.2999999999999999E-3</v>
      </c>
      <c r="F9" s="289">
        <v>5.8999999999999999E-3</v>
      </c>
      <c r="G9" s="289">
        <v>-2E-3</v>
      </c>
    </row>
  </sheetData>
  <mergeCells count="2">
    <mergeCell ref="A1:G1"/>
    <mergeCell ref="A2:G2"/>
  </mergeCells>
  <pageMargins left="0.7" right="0.7" top="0.75" bottom="0.75" header="0.3" footer="0.3"/>
  <pageSetup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9A77B-8812-49C9-AA0E-51AA140001D1}">
  <dimension ref="A1:O26"/>
  <sheetViews>
    <sheetView topLeftCell="A9" zoomScaleNormal="100" workbookViewId="0">
      <selection activeCell="R8" sqref="R8"/>
    </sheetView>
  </sheetViews>
  <sheetFormatPr defaultColWidth="9.1796875" defaultRowHeight="14.5"/>
  <cols>
    <col min="1" max="1" width="4.7265625" style="80" customWidth="1"/>
    <col min="2" max="2" width="1.7265625" style="75" customWidth="1"/>
    <col min="3" max="3" width="8.26953125" style="75" bestFit="1" customWidth="1"/>
    <col min="4" max="4" width="1.7265625" style="75" customWidth="1"/>
    <col min="5" max="5" width="6.81640625" style="75" bestFit="1" customWidth="1"/>
    <col min="6" max="7" width="5.54296875" style="75" bestFit="1" customWidth="1"/>
    <col min="8" max="8" width="7.7265625" style="75" customWidth="1"/>
    <col min="9" max="9" width="5.54296875" style="75" bestFit="1" customWidth="1"/>
    <col min="10" max="10" width="7.26953125" style="75" customWidth="1"/>
    <col min="11" max="11" width="5.54296875" style="75" bestFit="1" customWidth="1"/>
    <col min="12" max="13" width="8.1796875" style="75" bestFit="1" customWidth="1"/>
    <col min="14" max="14" width="6.81640625" style="75" bestFit="1" customWidth="1"/>
    <col min="15" max="15" width="6.26953125" style="75" bestFit="1" customWidth="1"/>
    <col min="16" max="16384" width="9.1796875" style="75"/>
  </cols>
  <sheetData>
    <row r="1" spans="1:15">
      <c r="A1" s="294" t="s">
        <v>0</v>
      </c>
      <c r="B1" s="294"/>
      <c r="C1" s="294"/>
      <c r="D1" s="294"/>
      <c r="E1" s="294"/>
      <c r="F1" s="294"/>
      <c r="G1" s="294"/>
      <c r="H1" s="294"/>
      <c r="I1" s="294"/>
      <c r="J1" s="294"/>
      <c r="K1" s="294"/>
      <c r="L1" s="294"/>
      <c r="M1" s="294"/>
      <c r="N1" s="294"/>
      <c r="O1" s="294"/>
    </row>
    <row r="2" spans="1:15" ht="15" customHeight="1">
      <c r="A2" s="294" t="s">
        <v>1</v>
      </c>
      <c r="B2" s="294"/>
      <c r="C2" s="294"/>
      <c r="D2" s="294"/>
      <c r="E2" s="294"/>
      <c r="F2" s="294"/>
      <c r="G2" s="294"/>
      <c r="H2" s="294"/>
      <c r="I2" s="294"/>
      <c r="J2" s="294"/>
      <c r="K2" s="294"/>
      <c r="L2" s="294"/>
      <c r="M2" s="294"/>
      <c r="N2" s="294"/>
      <c r="O2" s="294"/>
    </row>
    <row r="3" spans="1:15">
      <c r="A3" s="73"/>
      <c r="B3" s="74"/>
      <c r="C3" s="73"/>
      <c r="D3" s="73"/>
      <c r="E3" s="74"/>
      <c r="F3" s="74"/>
      <c r="G3" s="74"/>
      <c r="H3" s="74"/>
      <c r="I3" s="74"/>
      <c r="J3" s="74"/>
      <c r="K3" s="74"/>
      <c r="L3" s="74"/>
      <c r="M3" s="74"/>
      <c r="N3" s="74"/>
      <c r="O3" s="74"/>
    </row>
    <row r="4" spans="1:15" ht="44.15" customHeight="1">
      <c r="A4" s="76" t="s">
        <v>147</v>
      </c>
      <c r="B4" s="115"/>
      <c r="C4" s="77" t="s">
        <v>2</v>
      </c>
      <c r="D4" s="73"/>
      <c r="E4" s="78" t="s">
        <v>3</v>
      </c>
      <c r="F4" s="78" t="s">
        <v>4</v>
      </c>
      <c r="G4" s="77" t="s">
        <v>5</v>
      </c>
      <c r="H4" s="77" t="s">
        <v>6</v>
      </c>
      <c r="I4" s="77" t="s">
        <v>7</v>
      </c>
      <c r="J4" s="77" t="s">
        <v>8</v>
      </c>
      <c r="K4" s="78" t="s">
        <v>9</v>
      </c>
      <c r="L4" s="78" t="s">
        <v>10</v>
      </c>
      <c r="M4" s="77" t="s">
        <v>11</v>
      </c>
      <c r="N4" s="77" t="s">
        <v>12</v>
      </c>
      <c r="O4" s="77" t="s">
        <v>13</v>
      </c>
    </row>
    <row r="5" spans="1:15">
      <c r="A5" s="73"/>
      <c r="B5" s="74"/>
      <c r="C5" s="73"/>
      <c r="D5" s="73"/>
      <c r="E5" s="73" t="s">
        <v>14</v>
      </c>
      <c r="F5" s="73" t="s">
        <v>15</v>
      </c>
      <c r="G5" s="73" t="s">
        <v>16</v>
      </c>
      <c r="H5" s="73" t="s">
        <v>17</v>
      </c>
      <c r="I5" s="73" t="s">
        <v>18</v>
      </c>
      <c r="J5" s="73" t="s">
        <v>19</v>
      </c>
      <c r="K5" s="73" t="s">
        <v>20</v>
      </c>
      <c r="L5" s="73" t="s">
        <v>21</v>
      </c>
      <c r="M5" s="73" t="s">
        <v>22</v>
      </c>
      <c r="N5" s="73" t="s">
        <v>23</v>
      </c>
      <c r="O5" s="73" t="s">
        <v>24</v>
      </c>
    </row>
    <row r="6" spans="1:15">
      <c r="A6" s="73"/>
      <c r="B6" s="74"/>
      <c r="C6" s="73"/>
      <c r="D6" s="73"/>
      <c r="E6" s="73"/>
      <c r="F6" s="73"/>
      <c r="G6" s="73"/>
      <c r="H6" s="73"/>
      <c r="I6" s="73"/>
      <c r="J6" s="73"/>
      <c r="K6" s="73"/>
      <c r="L6" s="73"/>
      <c r="M6" s="73"/>
      <c r="N6" s="73"/>
      <c r="O6" s="73"/>
    </row>
    <row r="7" spans="1:15">
      <c r="A7" s="73">
        <v>1</v>
      </c>
      <c r="B7" s="74"/>
      <c r="C7" s="73">
        <v>2002</v>
      </c>
      <c r="D7" s="74"/>
      <c r="E7" s="79">
        <v>3596.7999999999997</v>
      </c>
      <c r="F7" s="79">
        <v>3784.1000000000004</v>
      </c>
      <c r="G7" s="79">
        <v>3833.5099999999998</v>
      </c>
      <c r="H7" s="79">
        <v>3896.5000000000014</v>
      </c>
      <c r="I7" s="79">
        <v>3686.9371428571399</v>
      </c>
      <c r="J7" s="79">
        <v>3995.2053432848638</v>
      </c>
      <c r="K7" s="79">
        <v>3841.0712430710018</v>
      </c>
      <c r="L7" s="79">
        <v>3771.9780116494198</v>
      </c>
      <c r="M7" s="79">
        <v>3730.6636814724602</v>
      </c>
      <c r="N7" s="79">
        <v>3719.0880874701902</v>
      </c>
      <c r="O7" s="79">
        <v>3760.2235714285698</v>
      </c>
    </row>
    <row r="8" spans="1:15">
      <c r="A8" s="73">
        <v>2</v>
      </c>
      <c r="B8" s="74"/>
      <c r="C8" s="73">
        <v>2003</v>
      </c>
      <c r="D8" s="74"/>
      <c r="E8" s="79">
        <v>3949.1000000000004</v>
      </c>
      <c r="F8" s="79">
        <v>3399.4999999999995</v>
      </c>
      <c r="G8" s="79">
        <v>3808.53</v>
      </c>
      <c r="H8" s="79">
        <v>3862.9050000000002</v>
      </c>
      <c r="I8" s="79">
        <v>3603.4503007518701</v>
      </c>
      <c r="J8" s="79">
        <v>3972.0533755019569</v>
      </c>
      <c r="K8" s="79">
        <v>3787.7518381269138</v>
      </c>
      <c r="L8" s="79">
        <v>3661.5650200222999</v>
      </c>
      <c r="M8" s="79">
        <v>3535.7420184114999</v>
      </c>
      <c r="N8" s="79">
        <v>3542.4775945474598</v>
      </c>
      <c r="O8" s="79">
        <v>3705.9901503759352</v>
      </c>
    </row>
    <row r="9" spans="1:15">
      <c r="A9" s="73">
        <v>3</v>
      </c>
      <c r="B9" s="74"/>
      <c r="C9" s="73">
        <v>2004</v>
      </c>
      <c r="D9" s="74"/>
      <c r="E9" s="79">
        <v>3765.8</v>
      </c>
      <c r="F9" s="79">
        <v>3596.7999999999997</v>
      </c>
      <c r="G9" s="79">
        <v>3769.3300000000004</v>
      </c>
      <c r="H9" s="79">
        <v>3837.8550000000009</v>
      </c>
      <c r="I9" s="79">
        <v>3577.3350375939799</v>
      </c>
      <c r="J9" s="79">
        <v>3942.6757359595708</v>
      </c>
      <c r="K9" s="79">
        <v>3760.0053867767756</v>
      </c>
      <c r="L9" s="79">
        <v>3614.8146241864001</v>
      </c>
      <c r="M9" s="79">
        <v>3527.6539633973298</v>
      </c>
      <c r="N9" s="79">
        <v>3559.13783175148</v>
      </c>
      <c r="O9" s="79">
        <v>3673.3325187969904</v>
      </c>
    </row>
    <row r="10" spans="1:15">
      <c r="A10" s="73">
        <v>4</v>
      </c>
      <c r="B10" s="74"/>
      <c r="C10" s="73">
        <v>2005</v>
      </c>
      <c r="D10" s="74"/>
      <c r="E10" s="79">
        <v>3750.1999999999994</v>
      </c>
      <c r="F10" s="79">
        <v>3949.1000000000004</v>
      </c>
      <c r="G10" s="79">
        <v>3760.21</v>
      </c>
      <c r="H10" s="79">
        <v>3835.2700000000004</v>
      </c>
      <c r="I10" s="79">
        <v>3622.6133834586399</v>
      </c>
      <c r="J10" s="79">
        <v>3944.7477625507731</v>
      </c>
      <c r="K10" s="79">
        <v>3783.6805730047063</v>
      </c>
      <c r="L10" s="79">
        <v>3780.4322467778902</v>
      </c>
      <c r="M10" s="79">
        <v>3679.73966634826</v>
      </c>
      <c r="N10" s="79">
        <v>3724.0108795187398</v>
      </c>
      <c r="O10" s="79">
        <v>3691.41169172932</v>
      </c>
    </row>
    <row r="11" spans="1:15">
      <c r="A11" s="73">
        <v>5</v>
      </c>
      <c r="B11" s="74"/>
      <c r="C11" s="73">
        <v>2006</v>
      </c>
      <c r="D11" s="74"/>
      <c r="E11" s="79">
        <v>3354.5</v>
      </c>
      <c r="F11" s="79">
        <v>3765.8</v>
      </c>
      <c r="G11" s="79">
        <v>3728.4300000000003</v>
      </c>
      <c r="H11" s="79">
        <v>3821.13</v>
      </c>
      <c r="I11" s="79">
        <v>3635.7966917293202</v>
      </c>
      <c r="J11" s="79">
        <v>3931.6021910840745</v>
      </c>
      <c r="K11" s="79">
        <v>3783.6994414066976</v>
      </c>
      <c r="L11" s="79">
        <v>3814.26985209143</v>
      </c>
      <c r="M11" s="79">
        <v>3703.2980288171898</v>
      </c>
      <c r="N11" s="79">
        <v>3753.20761021626</v>
      </c>
      <c r="O11" s="79">
        <v>3682.11334586466</v>
      </c>
    </row>
    <row r="12" spans="1:15">
      <c r="A12" s="73">
        <v>6</v>
      </c>
      <c r="B12" s="74"/>
      <c r="C12" s="73">
        <v>2007</v>
      </c>
      <c r="D12" s="74"/>
      <c r="E12" s="79">
        <v>3658.8</v>
      </c>
      <c r="F12" s="79">
        <v>3750.1999999999994</v>
      </c>
      <c r="G12" s="79">
        <v>3704.3599999999997</v>
      </c>
      <c r="H12" s="79">
        <v>3807.41</v>
      </c>
      <c r="I12" s="79">
        <v>3647.3697744360902</v>
      </c>
      <c r="J12" s="79">
        <v>3925.2000000000003</v>
      </c>
      <c r="K12" s="79">
        <v>3786.2848872180452</v>
      </c>
      <c r="L12" s="79">
        <v>3821.4504518609301</v>
      </c>
      <c r="M12" s="79">
        <v>3700.5334178789499</v>
      </c>
      <c r="N12" s="79">
        <v>3771.7805372057801</v>
      </c>
      <c r="O12" s="79">
        <v>3675.8648872180447</v>
      </c>
    </row>
    <row r="13" spans="1:15">
      <c r="A13" s="73">
        <v>7</v>
      </c>
      <c r="B13" s="74"/>
      <c r="C13" s="73">
        <v>2008</v>
      </c>
      <c r="D13" s="74"/>
      <c r="E13" s="79">
        <v>3801.4999999999995</v>
      </c>
      <c r="F13" s="79">
        <v>3354.5</v>
      </c>
      <c r="G13" s="79">
        <v>3626.5199999999995</v>
      </c>
      <c r="H13" s="79">
        <v>3780.1549999999997</v>
      </c>
      <c r="I13" s="79">
        <v>3562.4478947368402</v>
      </c>
      <c r="J13" s="79">
        <v>3889.7733333333335</v>
      </c>
      <c r="K13" s="79">
        <v>3726.1106140350867</v>
      </c>
      <c r="L13" s="79">
        <v>3716.7107390780102</v>
      </c>
      <c r="M13" s="79">
        <v>3625.3969159795201</v>
      </c>
      <c r="N13" s="79">
        <v>3621.03255574063</v>
      </c>
      <c r="O13" s="79">
        <v>3594.4839473684196</v>
      </c>
    </row>
    <row r="14" spans="1:15">
      <c r="A14" s="73">
        <v>8</v>
      </c>
      <c r="B14" s="74"/>
      <c r="C14" s="73">
        <v>2009</v>
      </c>
      <c r="D14" s="74"/>
      <c r="E14" s="79">
        <v>3766.5</v>
      </c>
      <c r="F14" s="79">
        <v>3658.8</v>
      </c>
      <c r="G14" s="79">
        <v>3595.78</v>
      </c>
      <c r="H14" s="79">
        <v>3779.5050000000001</v>
      </c>
      <c r="I14" s="79">
        <v>3522.1860150375901</v>
      </c>
      <c r="J14" s="79">
        <v>3876.8833333333341</v>
      </c>
      <c r="K14" s="79">
        <v>3699.5346741854619</v>
      </c>
      <c r="L14" s="79">
        <v>3704.8055601168398</v>
      </c>
      <c r="M14" s="79">
        <v>3632.5128008267502</v>
      </c>
      <c r="N14" s="79">
        <v>3614.6915630468402</v>
      </c>
      <c r="O14" s="79">
        <v>3558.9830075187951</v>
      </c>
    </row>
    <row r="15" spans="1:15">
      <c r="A15" s="73">
        <v>9</v>
      </c>
      <c r="B15" s="74"/>
      <c r="C15" s="73">
        <v>2010</v>
      </c>
      <c r="D15" s="74"/>
      <c r="E15" s="79">
        <v>3465.9999999999995</v>
      </c>
      <c r="F15" s="79">
        <v>3801.4999999999995</v>
      </c>
      <c r="G15" s="79">
        <v>3655.7299999999996</v>
      </c>
      <c r="H15" s="79">
        <v>3768.7950000000005</v>
      </c>
      <c r="I15" s="79">
        <v>3557.9775187969899</v>
      </c>
      <c r="J15" s="79">
        <v>3855.9900000000007</v>
      </c>
      <c r="K15" s="79">
        <v>3706.9837593984953</v>
      </c>
      <c r="L15" s="79">
        <v>3736.4340191084698</v>
      </c>
      <c r="M15" s="79">
        <v>3665.4576049192201</v>
      </c>
      <c r="N15" s="79">
        <v>3673.4837412826901</v>
      </c>
      <c r="O15" s="79">
        <v>3606.8537593984947</v>
      </c>
    </row>
    <row r="16" spans="1:15">
      <c r="A16" s="73">
        <v>10</v>
      </c>
      <c r="B16" s="74"/>
      <c r="C16" s="73">
        <v>2011</v>
      </c>
      <c r="D16" s="74"/>
      <c r="E16" s="79">
        <v>3597.3</v>
      </c>
      <c r="F16" s="79">
        <v>3766.5</v>
      </c>
      <c r="G16" s="79">
        <v>3682.6799999999994</v>
      </c>
      <c r="H16" s="79">
        <v>3747.6049999999996</v>
      </c>
      <c r="I16" s="79">
        <v>3612.9469172932299</v>
      </c>
      <c r="J16" s="79">
        <v>3842.1166666666672</v>
      </c>
      <c r="K16" s="79">
        <v>3727.5317919799486</v>
      </c>
      <c r="L16" s="79">
        <v>3763.4746156229198</v>
      </c>
      <c r="M16" s="79">
        <v>3692.0134140525702</v>
      </c>
      <c r="N16" s="79">
        <v>3710.12201780645</v>
      </c>
      <c r="O16" s="79">
        <v>3647.8134586466149</v>
      </c>
    </row>
    <row r="17" spans="1:15">
      <c r="A17" s="73">
        <v>11</v>
      </c>
      <c r="B17" s="74"/>
      <c r="C17" s="73">
        <v>2012</v>
      </c>
      <c r="D17" s="74"/>
      <c r="E17" s="79">
        <v>3193.7</v>
      </c>
      <c r="F17" s="79">
        <v>3465.9999999999995</v>
      </c>
      <c r="G17" s="79">
        <v>3650.87</v>
      </c>
      <c r="H17" s="79">
        <v>3742.19</v>
      </c>
      <c r="I17" s="79">
        <v>3529.7996992481098</v>
      </c>
      <c r="J17" s="79">
        <v>3814.6233333333348</v>
      </c>
      <c r="K17" s="79">
        <v>3672.2115162907221</v>
      </c>
      <c r="L17" s="79">
        <v>3700.18467268215</v>
      </c>
      <c r="M17" s="79">
        <v>3632.1105096145302</v>
      </c>
      <c r="N17" s="79">
        <v>3645.23089331655</v>
      </c>
      <c r="O17" s="79">
        <v>3590.3348496240551</v>
      </c>
    </row>
    <row r="18" spans="1:15">
      <c r="A18" s="73">
        <v>12</v>
      </c>
      <c r="B18" s="74"/>
      <c r="C18" s="73">
        <v>2013</v>
      </c>
      <c r="D18" s="74"/>
      <c r="E18" s="79">
        <v>3746.1000000000004</v>
      </c>
      <c r="F18" s="79">
        <v>3597.3</v>
      </c>
      <c r="G18" s="79">
        <v>3670.65</v>
      </c>
      <c r="H18" s="79">
        <v>3739.59</v>
      </c>
      <c r="I18" s="79">
        <v>3486.5294736842102</v>
      </c>
      <c r="J18" s="79">
        <v>3798.8200000000006</v>
      </c>
      <c r="K18" s="79">
        <v>3642.6747368421056</v>
      </c>
      <c r="L18" s="79">
        <v>3689.1984616145701</v>
      </c>
      <c r="M18" s="79">
        <v>3620.0502229710301</v>
      </c>
      <c r="N18" s="79">
        <v>3618.3402715881298</v>
      </c>
      <c r="O18" s="79">
        <v>3578.5897368421051</v>
      </c>
    </row>
    <row r="19" spans="1:15">
      <c r="A19" s="73">
        <v>13</v>
      </c>
      <c r="B19" s="74"/>
      <c r="C19" s="73">
        <v>2014</v>
      </c>
      <c r="D19" s="74"/>
      <c r="E19" s="79">
        <v>4044.1</v>
      </c>
      <c r="F19" s="79">
        <v>3193.7</v>
      </c>
      <c r="G19" s="79">
        <v>3630.34</v>
      </c>
      <c r="H19" s="79">
        <v>3699.835</v>
      </c>
      <c r="I19" s="79">
        <v>3402.3438345864802</v>
      </c>
      <c r="J19" s="79">
        <v>3768.6833333333343</v>
      </c>
      <c r="K19" s="79">
        <v>3585.513583959907</v>
      </c>
      <c r="L19" s="79">
        <v>3533.02399935009</v>
      </c>
      <c r="M19" s="79">
        <v>3482.46514840796</v>
      </c>
      <c r="N19" s="79">
        <v>3479.7043719467301</v>
      </c>
      <c r="O19" s="79">
        <v>3516.3419172932399</v>
      </c>
    </row>
    <row r="20" spans="1:15">
      <c r="A20" s="73">
        <v>14</v>
      </c>
      <c r="B20" s="74"/>
      <c r="C20" s="73">
        <v>2015</v>
      </c>
      <c r="D20" s="74"/>
      <c r="E20" s="79">
        <v>3709.5</v>
      </c>
      <c r="F20" s="79">
        <v>3746.1000000000004</v>
      </c>
      <c r="G20" s="79">
        <v>3610.04</v>
      </c>
      <c r="H20" s="79">
        <v>3685.125</v>
      </c>
      <c r="I20" s="79">
        <v>3457.0557894736799</v>
      </c>
      <c r="J20" s="79">
        <v>3760.1933333333341</v>
      </c>
      <c r="K20" s="79">
        <v>3608.624561403507</v>
      </c>
      <c r="L20" s="79">
        <v>3588.3086065464499</v>
      </c>
      <c r="M20" s="79">
        <v>3530.4173278451599</v>
      </c>
      <c r="N20" s="79">
        <v>3530.5368103904498</v>
      </c>
      <c r="O20" s="79">
        <v>3533.5478947368401</v>
      </c>
    </row>
    <row r="21" spans="1:15">
      <c r="A21" s="73">
        <v>15</v>
      </c>
      <c r="B21" s="74"/>
      <c r="C21" s="73">
        <v>2016</v>
      </c>
      <c r="D21" s="74"/>
      <c r="E21" s="79">
        <v>3412.0999999999995</v>
      </c>
      <c r="F21" s="79">
        <v>4044.1</v>
      </c>
      <c r="G21" s="79">
        <v>3637.87</v>
      </c>
      <c r="H21" s="79">
        <v>3683.1500000000005</v>
      </c>
      <c r="I21" s="79">
        <v>3586.4099248120301</v>
      </c>
      <c r="J21" s="79">
        <v>3760.043333333334</v>
      </c>
      <c r="K21" s="79">
        <v>3673.226629072682</v>
      </c>
      <c r="L21" s="79">
        <v>3749.0964116744499</v>
      </c>
      <c r="M21" s="79">
        <v>3668.1451877959498</v>
      </c>
      <c r="N21" s="79">
        <v>3638.9882462126998</v>
      </c>
      <c r="O21" s="79">
        <v>3612.139962406015</v>
      </c>
    </row>
    <row r="22" spans="1:15">
      <c r="A22" s="73">
        <v>16</v>
      </c>
      <c r="B22" s="74"/>
      <c r="C22" s="73">
        <v>2017</v>
      </c>
      <c r="D22" s="74"/>
      <c r="E22" s="79">
        <v>3498.8</v>
      </c>
      <c r="F22" s="79">
        <v>3709.5</v>
      </c>
      <c r="G22" s="79">
        <v>3633.8</v>
      </c>
      <c r="H22" s="79">
        <v>3669.0800000000004</v>
      </c>
      <c r="I22" s="79">
        <v>3632.54977443609</v>
      </c>
      <c r="J22" s="79">
        <v>3749.5400000000004</v>
      </c>
      <c r="K22" s="79">
        <v>3691.044887218045</v>
      </c>
      <c r="L22" s="79">
        <v>3776.7072318580499</v>
      </c>
      <c r="M22" s="79">
        <v>3691.0510240213098</v>
      </c>
      <c r="N22" s="79">
        <v>3667.87489349821</v>
      </c>
      <c r="O22" s="79">
        <v>3633.1748872180451</v>
      </c>
    </row>
    <row r="23" spans="1:15">
      <c r="A23" s="73">
        <v>17</v>
      </c>
      <c r="B23" s="74"/>
      <c r="C23" s="73">
        <v>2018</v>
      </c>
      <c r="D23" s="74"/>
      <c r="E23" s="79">
        <v>3727.7</v>
      </c>
      <c r="F23" s="79">
        <v>3412.0999999999995</v>
      </c>
      <c r="G23" s="79">
        <v>3639.56</v>
      </c>
      <c r="H23" s="79">
        <v>3633.04</v>
      </c>
      <c r="I23" s="79">
        <v>3638.5115789473698</v>
      </c>
      <c r="J23" s="79">
        <v>3733.2900000000004</v>
      </c>
      <c r="K23" s="79">
        <v>3685.9007894736851</v>
      </c>
      <c r="L23" s="79">
        <v>3705.4977496831102</v>
      </c>
      <c r="M23" s="79">
        <v>3626.3347992395202</v>
      </c>
      <c r="N23" s="79">
        <v>3606.4188190401701</v>
      </c>
      <c r="O23" s="79">
        <v>3639.0357894736849</v>
      </c>
    </row>
    <row r="24" spans="1:15">
      <c r="A24" s="73">
        <v>18</v>
      </c>
      <c r="B24" s="74"/>
      <c r="C24" s="73">
        <v>2019</v>
      </c>
      <c r="D24" s="74"/>
      <c r="E24" s="79">
        <v>3886.8999999999996</v>
      </c>
      <c r="F24" s="79">
        <v>3498.8</v>
      </c>
      <c r="G24" s="79">
        <v>3623.56</v>
      </c>
      <c r="H24" s="79">
        <v>3609.6700000000005</v>
      </c>
      <c r="I24" s="79">
        <v>3653.5827067669302</v>
      </c>
      <c r="J24" s="79">
        <v>3727.523333333334</v>
      </c>
      <c r="K24" s="79">
        <v>3690.5530200501321</v>
      </c>
      <c r="L24" s="79">
        <v>3665.7370728791798</v>
      </c>
      <c r="M24" s="79">
        <v>3589.4613971536901</v>
      </c>
      <c r="N24" s="79">
        <v>3623.3795878825499</v>
      </c>
      <c r="O24" s="79">
        <v>3638.5713533834651</v>
      </c>
    </row>
    <row r="25" spans="1:15">
      <c r="A25" s="73">
        <v>19</v>
      </c>
      <c r="B25" s="74"/>
      <c r="C25" s="73">
        <v>2020</v>
      </c>
      <c r="D25" s="74"/>
      <c r="E25" s="79">
        <v>3459.1</v>
      </c>
      <c r="F25" s="79">
        <v>3727.7</v>
      </c>
      <c r="G25" s="79">
        <v>3616.1799999999994</v>
      </c>
      <c r="H25" s="79">
        <v>3635.9549999999995</v>
      </c>
      <c r="I25" s="79">
        <v>3625.2340601503702</v>
      </c>
      <c r="J25" s="79">
        <v>3717.9233333333341</v>
      </c>
      <c r="K25" s="79">
        <v>3671.5786967418521</v>
      </c>
      <c r="L25" s="79">
        <v>3678.5392968487899</v>
      </c>
      <c r="M25" s="79">
        <v>3600.62741455174</v>
      </c>
      <c r="N25" s="79">
        <v>3624.33972904752</v>
      </c>
      <c r="O25" s="79">
        <v>3620.7070300751848</v>
      </c>
    </row>
    <row r="26" spans="1:15">
      <c r="A26" s="73">
        <v>20</v>
      </c>
      <c r="B26" s="74"/>
      <c r="C26" s="73">
        <v>2021</v>
      </c>
      <c r="D26" s="74"/>
      <c r="E26" s="79">
        <v>3300.8000000000006</v>
      </c>
      <c r="F26" s="79">
        <v>3886.8999999999996</v>
      </c>
      <c r="G26" s="79">
        <v>3628.22</v>
      </c>
      <c r="H26" s="79">
        <v>3655.4499999999994</v>
      </c>
      <c r="I26" s="79">
        <v>3660.72443609022</v>
      </c>
      <c r="J26" s="79">
        <v>3707.81</v>
      </c>
      <c r="K26" s="79">
        <v>3684.26721804511</v>
      </c>
      <c r="L26" s="79">
        <v>3739.0421548947602</v>
      </c>
      <c r="M26" s="79">
        <v>3651.48707191621</v>
      </c>
      <c r="N26" s="79">
        <v>3617.3367840270498</v>
      </c>
      <c r="O26" s="79">
        <v>3644.4722180451099</v>
      </c>
    </row>
  </sheetData>
  <mergeCells count="2">
    <mergeCell ref="A2:O2"/>
    <mergeCell ref="A1:O1"/>
  </mergeCells>
  <pageMargins left="0.7" right="0.7" top="0.75" bottom="0.75" header="0.3" footer="0.3"/>
  <pageSetup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50D88-2F6F-47C6-82A1-E187F7CB7422}">
  <dimension ref="A1:U20"/>
  <sheetViews>
    <sheetView workbookViewId="0">
      <selection activeCell="L11" sqref="L11"/>
    </sheetView>
  </sheetViews>
  <sheetFormatPr defaultColWidth="9.1796875" defaultRowHeight="14.5"/>
  <cols>
    <col min="1" max="1" width="4.7265625" style="80" customWidth="1"/>
    <col min="2" max="2" width="1.7265625" style="75" customWidth="1"/>
    <col min="3" max="3" width="17.453125" style="75" bestFit="1" customWidth="1"/>
    <col min="4" max="4" width="1.7265625" style="75" customWidth="1"/>
    <col min="5" max="5" width="9.1796875" style="75"/>
    <col min="6" max="6" width="3.1796875" style="75" bestFit="1" customWidth="1"/>
    <col min="7" max="7" width="7.7265625" style="75" bestFit="1" customWidth="1"/>
    <col min="8" max="8" width="3.1796875" style="75" bestFit="1" customWidth="1"/>
    <col min="9" max="9" width="1.7265625" style="75" customWidth="1"/>
    <col min="10" max="10" width="7.54296875" style="75" customWidth="1"/>
    <col min="11" max="11" width="3.1796875" style="75" bestFit="1" customWidth="1"/>
    <col min="12" max="12" width="11.26953125" style="75" bestFit="1" customWidth="1"/>
    <col min="13" max="13" width="3" style="75" bestFit="1" customWidth="1"/>
    <col min="14" max="14" width="1.7265625" style="75" customWidth="1"/>
    <col min="15" max="15" width="8.453125" style="75" bestFit="1" customWidth="1"/>
    <col min="16" max="16" width="3.1796875" style="75" bestFit="1" customWidth="1"/>
    <col min="17" max="17" width="1.7265625" style="75" customWidth="1"/>
    <col min="18" max="18" width="5.81640625" style="75" bestFit="1" customWidth="1"/>
    <col min="19" max="19" width="6.54296875" style="75" bestFit="1" customWidth="1"/>
    <col min="20" max="16384" width="9.1796875" style="75"/>
  </cols>
  <sheetData>
    <row r="1" spans="1:21">
      <c r="A1" s="294" t="s">
        <v>26</v>
      </c>
      <c r="B1" s="294"/>
      <c r="C1" s="294"/>
      <c r="D1" s="294"/>
      <c r="E1" s="294"/>
      <c r="F1" s="294"/>
      <c r="G1" s="294"/>
      <c r="H1" s="294"/>
      <c r="I1" s="294"/>
      <c r="J1" s="294"/>
      <c r="K1" s="294"/>
      <c r="L1" s="294"/>
      <c r="M1" s="294"/>
      <c r="N1" s="294"/>
      <c r="O1" s="294"/>
      <c r="P1" s="294"/>
      <c r="Q1" s="294"/>
      <c r="R1" s="294"/>
      <c r="S1" s="294"/>
    </row>
    <row r="2" spans="1:21">
      <c r="A2" s="296" t="s">
        <v>354</v>
      </c>
      <c r="B2" s="296"/>
      <c r="C2" s="296"/>
      <c r="D2" s="296"/>
      <c r="E2" s="296"/>
      <c r="F2" s="296"/>
      <c r="G2" s="296"/>
      <c r="H2" s="296"/>
      <c r="I2" s="296"/>
      <c r="J2" s="296"/>
      <c r="K2" s="296"/>
      <c r="L2" s="296"/>
      <c r="M2" s="296"/>
      <c r="N2" s="296"/>
      <c r="O2" s="296"/>
      <c r="P2" s="296"/>
      <c r="Q2" s="296"/>
      <c r="R2" s="296"/>
      <c r="S2" s="296"/>
    </row>
    <row r="3" spans="1:21">
      <c r="A3" s="73"/>
      <c r="B3" s="74"/>
      <c r="C3" s="82"/>
      <c r="D3" s="82"/>
      <c r="E3" s="82"/>
      <c r="F3" s="82"/>
      <c r="G3" s="82"/>
      <c r="H3" s="82"/>
      <c r="I3" s="82"/>
      <c r="J3" s="82"/>
      <c r="K3" s="82"/>
      <c r="L3" s="82"/>
      <c r="M3" s="82"/>
      <c r="N3" s="82"/>
      <c r="O3" s="82"/>
      <c r="P3" s="82"/>
      <c r="Q3" s="82"/>
      <c r="R3" s="82"/>
      <c r="S3" s="82"/>
    </row>
    <row r="4" spans="1:21" ht="26">
      <c r="A4" s="76" t="s">
        <v>147</v>
      </c>
      <c r="B4" s="83"/>
      <c r="C4" s="118" t="s">
        <v>27</v>
      </c>
      <c r="D4" s="73"/>
      <c r="E4" s="295" t="s">
        <v>28</v>
      </c>
      <c r="F4" s="295"/>
      <c r="G4" s="295"/>
      <c r="H4" s="295"/>
      <c r="I4" s="87"/>
      <c r="J4" s="295" t="s">
        <v>29</v>
      </c>
      <c r="K4" s="295"/>
      <c r="L4" s="295"/>
      <c r="M4" s="295"/>
      <c r="N4" s="87"/>
      <c r="O4" s="295" t="s">
        <v>30</v>
      </c>
      <c r="P4" s="295"/>
      <c r="Q4" s="84"/>
      <c r="R4" s="82"/>
      <c r="S4" s="84"/>
    </row>
    <row r="5" spans="1:21" ht="42" customHeight="1">
      <c r="A5" s="73"/>
      <c r="B5" s="74"/>
      <c r="C5" s="111"/>
      <c r="D5" s="74"/>
      <c r="E5" s="86" t="s">
        <v>31</v>
      </c>
      <c r="F5" s="87"/>
      <c r="G5" s="86" t="s">
        <v>32</v>
      </c>
      <c r="H5" s="87"/>
      <c r="I5" s="87"/>
      <c r="J5" s="86" t="s">
        <v>33</v>
      </c>
      <c r="K5" s="87"/>
      <c r="L5" s="86" t="s">
        <v>40</v>
      </c>
      <c r="M5" s="87"/>
      <c r="N5" s="87"/>
      <c r="O5" s="86" t="s">
        <v>34</v>
      </c>
      <c r="P5" s="87"/>
      <c r="Q5" s="87"/>
      <c r="R5" s="77" t="s">
        <v>271</v>
      </c>
      <c r="S5" s="77" t="s">
        <v>35</v>
      </c>
    </row>
    <row r="6" spans="1:21" ht="15" customHeight="1">
      <c r="A6" s="73"/>
      <c r="B6" s="74"/>
      <c r="C6" s="112"/>
      <c r="D6" s="82"/>
      <c r="E6" s="84" t="s">
        <v>14</v>
      </c>
      <c r="F6" s="84" t="s">
        <v>15</v>
      </c>
      <c r="G6" s="84" t="s">
        <v>16</v>
      </c>
      <c r="H6" s="84" t="s">
        <v>17</v>
      </c>
      <c r="I6" s="84"/>
      <c r="J6" s="84" t="s">
        <v>18</v>
      </c>
      <c r="K6" s="84" t="s">
        <v>19</v>
      </c>
      <c r="L6" s="84" t="s">
        <v>20</v>
      </c>
      <c r="M6" s="84" t="s">
        <v>21</v>
      </c>
      <c r="N6" s="84"/>
      <c r="O6" s="84" t="s">
        <v>22</v>
      </c>
      <c r="P6" s="84" t="s">
        <v>23</v>
      </c>
      <c r="Q6" s="84"/>
      <c r="R6" s="82" t="s">
        <v>24</v>
      </c>
      <c r="S6" s="82" t="s">
        <v>25</v>
      </c>
    </row>
    <row r="7" spans="1:21">
      <c r="A7" s="73"/>
      <c r="B7" s="74"/>
      <c r="C7" s="112"/>
      <c r="D7" s="82"/>
      <c r="E7" s="84"/>
      <c r="F7" s="84"/>
      <c r="G7" s="84"/>
      <c r="H7" s="84"/>
      <c r="I7" s="84"/>
      <c r="J7" s="84"/>
      <c r="K7" s="84"/>
      <c r="L7" s="84"/>
      <c r="M7" s="84"/>
      <c r="N7" s="84"/>
      <c r="O7" s="84"/>
      <c r="P7" s="84"/>
      <c r="Q7" s="84"/>
      <c r="R7" s="82"/>
      <c r="S7" s="82"/>
    </row>
    <row r="8" spans="1:21">
      <c r="A8" s="73">
        <v>1</v>
      </c>
      <c r="B8" s="74"/>
      <c r="C8" s="111" t="s">
        <v>4</v>
      </c>
      <c r="D8" s="74"/>
      <c r="E8" s="89">
        <v>8.7853201640523612E-2</v>
      </c>
      <c r="F8" s="90">
        <v>10</v>
      </c>
      <c r="G8" s="89">
        <v>0.10358178328723959</v>
      </c>
      <c r="H8" s="90">
        <v>10</v>
      </c>
      <c r="I8" s="90"/>
      <c r="J8" s="89">
        <v>1.13789505755821E-2</v>
      </c>
      <c r="K8" s="90">
        <v>5</v>
      </c>
      <c r="L8" s="91">
        <v>0.6</v>
      </c>
      <c r="M8" s="90">
        <v>7</v>
      </c>
      <c r="N8" s="90"/>
      <c r="O8" s="92">
        <v>214.51928265677887</v>
      </c>
      <c r="P8" s="90">
        <v>10</v>
      </c>
      <c r="Q8" s="90"/>
      <c r="R8" s="79">
        <v>42</v>
      </c>
      <c r="S8" s="79">
        <v>9</v>
      </c>
      <c r="U8" s="93"/>
    </row>
    <row r="9" spans="1:21">
      <c r="A9" s="73">
        <v>2</v>
      </c>
      <c r="B9" s="74"/>
      <c r="C9" s="111" t="s">
        <v>5</v>
      </c>
      <c r="D9" s="74"/>
      <c r="E9" s="89">
        <v>5.1596567093511278E-2</v>
      </c>
      <c r="F9" s="94">
        <v>1</v>
      </c>
      <c r="G9" s="89">
        <v>6.3608653669717671E-2</v>
      </c>
      <c r="H9" s="94">
        <v>1</v>
      </c>
      <c r="I9" s="94"/>
      <c r="J9" s="89">
        <v>1.483546686990562E-2</v>
      </c>
      <c r="K9" s="94">
        <v>6</v>
      </c>
      <c r="L9" s="95">
        <v>0.6</v>
      </c>
      <c r="M9" s="94">
        <v>7</v>
      </c>
      <c r="N9" s="94"/>
      <c r="O9" s="92">
        <v>69.330513011759066</v>
      </c>
      <c r="P9" s="94">
        <v>4</v>
      </c>
      <c r="Q9" s="94"/>
      <c r="R9" s="79">
        <v>19</v>
      </c>
      <c r="S9" s="79">
        <v>3</v>
      </c>
      <c r="U9" s="93"/>
    </row>
    <row r="10" spans="1:21">
      <c r="A10" s="73">
        <v>3</v>
      </c>
      <c r="B10" s="74"/>
      <c r="C10" s="111" t="s">
        <v>6</v>
      </c>
      <c r="D10" s="74"/>
      <c r="E10" s="89">
        <v>5.5673809556167353E-2</v>
      </c>
      <c r="F10" s="94">
        <v>3</v>
      </c>
      <c r="G10" s="89">
        <v>7.2138226416086526E-2</v>
      </c>
      <c r="H10" s="94">
        <v>5</v>
      </c>
      <c r="I10" s="94"/>
      <c r="J10" s="89">
        <v>3.3914235801304461E-2</v>
      </c>
      <c r="K10" s="94">
        <v>9</v>
      </c>
      <c r="L10" s="95">
        <v>0.65</v>
      </c>
      <c r="M10" s="94">
        <v>9</v>
      </c>
      <c r="N10" s="94"/>
      <c r="O10" s="92">
        <v>83.45203750587288</v>
      </c>
      <c r="P10" s="94">
        <v>8</v>
      </c>
      <c r="Q10" s="94"/>
      <c r="R10" s="79">
        <v>34</v>
      </c>
      <c r="S10" s="79">
        <v>8</v>
      </c>
      <c r="U10" s="93"/>
    </row>
    <row r="11" spans="1:21">
      <c r="A11" s="73">
        <v>4</v>
      </c>
      <c r="B11" s="74"/>
      <c r="C11" s="111" t="s">
        <v>36</v>
      </c>
      <c r="D11" s="74"/>
      <c r="E11" s="89">
        <v>5.8693880046292779E-2</v>
      </c>
      <c r="F11" s="94">
        <v>5</v>
      </c>
      <c r="G11" s="89">
        <v>6.9286012517235152E-2</v>
      </c>
      <c r="H11" s="94">
        <v>3</v>
      </c>
      <c r="I11" s="94"/>
      <c r="J11" s="89">
        <v>-9.5514017605952076E-3</v>
      </c>
      <c r="K11" s="94">
        <v>4</v>
      </c>
      <c r="L11" s="95">
        <v>0.45</v>
      </c>
      <c r="M11" s="94">
        <v>4</v>
      </c>
      <c r="N11" s="94"/>
      <c r="O11" s="92">
        <v>74.091057462589887</v>
      </c>
      <c r="P11" s="94">
        <v>6</v>
      </c>
      <c r="Q11" s="94"/>
      <c r="R11" s="79">
        <v>22</v>
      </c>
      <c r="S11" s="79">
        <v>5</v>
      </c>
      <c r="U11" s="93"/>
    </row>
    <row r="12" spans="1:21">
      <c r="A12" s="73">
        <v>5</v>
      </c>
      <c r="B12" s="74"/>
      <c r="C12" s="111" t="s">
        <v>8</v>
      </c>
      <c r="D12" s="74"/>
      <c r="E12" s="89">
        <v>6.9895518254223368E-2</v>
      </c>
      <c r="F12" s="94">
        <v>9</v>
      </c>
      <c r="G12" s="89">
        <v>8.7072529542079516E-2</v>
      </c>
      <c r="H12" s="94">
        <v>9</v>
      </c>
      <c r="I12" s="94"/>
      <c r="J12" s="89">
        <v>5.8984831324966416E-2</v>
      </c>
      <c r="K12" s="94">
        <v>10</v>
      </c>
      <c r="L12" s="95">
        <v>0.9</v>
      </c>
      <c r="M12" s="94">
        <v>10</v>
      </c>
      <c r="N12" s="94"/>
      <c r="O12" s="92">
        <v>93.811470549865902</v>
      </c>
      <c r="P12" s="94">
        <v>9</v>
      </c>
      <c r="Q12" s="94"/>
      <c r="R12" s="79">
        <v>47</v>
      </c>
      <c r="S12" s="79">
        <v>10</v>
      </c>
      <c r="U12" s="93"/>
    </row>
    <row r="13" spans="1:21">
      <c r="A13" s="73">
        <v>6</v>
      </c>
      <c r="B13" s="74"/>
      <c r="C13" s="96" t="s">
        <v>9</v>
      </c>
      <c r="D13" s="96"/>
      <c r="E13" s="89">
        <v>5.5710071271883932E-2</v>
      </c>
      <c r="F13" s="94">
        <v>4</v>
      </c>
      <c r="G13" s="89">
        <v>6.9438718478142605E-2</v>
      </c>
      <c r="H13" s="94">
        <v>4</v>
      </c>
      <c r="I13" s="94"/>
      <c r="J13" s="89">
        <v>2.4716714782185591E-2</v>
      </c>
      <c r="K13" s="94">
        <v>7</v>
      </c>
      <c r="L13" s="95">
        <v>0.55000000000000004</v>
      </c>
      <c r="M13" s="94">
        <v>4</v>
      </c>
      <c r="N13" s="94"/>
      <c r="O13" s="92">
        <v>64.738715445489149</v>
      </c>
      <c r="P13" s="94">
        <v>2</v>
      </c>
      <c r="Q13" s="94"/>
      <c r="R13" s="79">
        <v>21</v>
      </c>
      <c r="S13" s="79">
        <v>4</v>
      </c>
      <c r="U13" s="93"/>
    </row>
    <row r="14" spans="1:21">
      <c r="A14" s="73">
        <v>7</v>
      </c>
      <c r="B14" s="74"/>
      <c r="C14" s="111" t="s">
        <v>10</v>
      </c>
      <c r="D14" s="74"/>
      <c r="E14" s="89">
        <v>6.4208443568694068E-2</v>
      </c>
      <c r="F14" s="94">
        <v>8</v>
      </c>
      <c r="G14" s="89">
        <v>7.8263347293514432E-2</v>
      </c>
      <c r="H14" s="94">
        <v>8</v>
      </c>
      <c r="I14" s="94"/>
      <c r="J14" s="89">
        <v>2.5340502220007777E-2</v>
      </c>
      <c r="K14" s="94">
        <v>8</v>
      </c>
      <c r="L14" s="95">
        <v>0.55000000000000004</v>
      </c>
      <c r="M14" s="94">
        <v>4</v>
      </c>
      <c r="N14" s="94"/>
      <c r="O14" s="92">
        <v>73.833015246951362</v>
      </c>
      <c r="P14" s="94">
        <v>5</v>
      </c>
      <c r="Q14" s="94"/>
      <c r="R14" s="79">
        <v>33</v>
      </c>
      <c r="S14" s="79">
        <v>7</v>
      </c>
      <c r="U14" s="93"/>
    </row>
    <row r="15" spans="1:21">
      <c r="A15" s="73">
        <v>8</v>
      </c>
      <c r="B15" s="74"/>
      <c r="C15" s="111" t="s">
        <v>11</v>
      </c>
      <c r="D15" s="74"/>
      <c r="E15" s="89">
        <v>6.2200672602907403E-2</v>
      </c>
      <c r="F15" s="94">
        <v>6</v>
      </c>
      <c r="G15" s="89">
        <v>7.2405978608535954E-2</v>
      </c>
      <c r="H15" s="94">
        <v>6</v>
      </c>
      <c r="I15" s="94"/>
      <c r="J15" s="89">
        <v>2.8891279790414586E-3</v>
      </c>
      <c r="K15" s="94">
        <v>2</v>
      </c>
      <c r="L15" s="95">
        <v>0.5</v>
      </c>
      <c r="M15" s="94">
        <v>1</v>
      </c>
      <c r="N15" s="94"/>
      <c r="O15" s="92">
        <v>67.816968751033215</v>
      </c>
      <c r="P15" s="94">
        <v>3</v>
      </c>
      <c r="Q15" s="94"/>
      <c r="R15" s="79">
        <v>18</v>
      </c>
      <c r="S15" s="79">
        <v>2</v>
      </c>
      <c r="U15" s="93"/>
    </row>
    <row r="16" spans="1:21">
      <c r="A16" s="73">
        <v>9</v>
      </c>
      <c r="B16" s="74"/>
      <c r="C16" s="111" t="s">
        <v>12</v>
      </c>
      <c r="D16" s="74"/>
      <c r="E16" s="89">
        <v>6.2483790095242721E-2</v>
      </c>
      <c r="F16" s="94">
        <v>7</v>
      </c>
      <c r="G16" s="89">
        <v>7.2522668991080855E-2</v>
      </c>
      <c r="H16" s="94">
        <v>7</v>
      </c>
      <c r="I16" s="94"/>
      <c r="J16" s="89">
        <v>4.9990642856385398E-3</v>
      </c>
      <c r="K16" s="94">
        <v>3</v>
      </c>
      <c r="L16" s="95">
        <v>0.5</v>
      </c>
      <c r="M16" s="94">
        <v>1</v>
      </c>
      <c r="N16" s="94"/>
      <c r="O16" s="92">
        <v>75.227346452281864</v>
      </c>
      <c r="P16" s="94">
        <v>7</v>
      </c>
      <c r="Q16" s="94"/>
      <c r="R16" s="79">
        <v>25</v>
      </c>
      <c r="S16" s="79">
        <v>6</v>
      </c>
      <c r="U16" s="93"/>
    </row>
    <row r="17" spans="1:21">
      <c r="A17" s="73">
        <v>10</v>
      </c>
      <c r="B17" s="74"/>
      <c r="C17" s="111" t="s">
        <v>13</v>
      </c>
      <c r="D17" s="74"/>
      <c r="E17" s="89">
        <v>5.4808692993762051E-2</v>
      </c>
      <c r="F17" s="94">
        <v>2</v>
      </c>
      <c r="G17" s="89">
        <v>6.4575156197819117E-2</v>
      </c>
      <c r="H17" s="94">
        <v>2</v>
      </c>
      <c r="I17" s="94"/>
      <c r="J17" s="89">
        <v>2.6420325546552019E-3</v>
      </c>
      <c r="K17" s="94">
        <v>1</v>
      </c>
      <c r="L17" s="95">
        <v>0.5</v>
      </c>
      <c r="M17" s="94">
        <v>1</v>
      </c>
      <c r="N17" s="94"/>
      <c r="O17" s="92">
        <v>59.637385115236953</v>
      </c>
      <c r="P17" s="94">
        <v>1</v>
      </c>
      <c r="Q17" s="94"/>
      <c r="R17" s="79">
        <v>7</v>
      </c>
      <c r="S17" s="79">
        <v>1</v>
      </c>
      <c r="U17" s="93"/>
    </row>
    <row r="18" spans="1:21">
      <c r="A18" s="73"/>
      <c r="B18" s="74"/>
      <c r="C18" s="73"/>
      <c r="D18" s="74"/>
      <c r="E18" s="89"/>
      <c r="F18" s="94"/>
      <c r="G18" s="89"/>
      <c r="H18" s="94"/>
      <c r="I18" s="94"/>
      <c r="J18" s="89"/>
      <c r="K18" s="94"/>
      <c r="L18" s="95"/>
      <c r="M18" s="94"/>
      <c r="N18" s="94"/>
      <c r="O18" s="92"/>
      <c r="P18" s="94"/>
      <c r="Q18" s="94"/>
      <c r="R18" s="79"/>
      <c r="S18" s="79"/>
    </row>
    <row r="19" spans="1:21">
      <c r="A19" s="97" t="s">
        <v>277</v>
      </c>
      <c r="B19" s="74"/>
      <c r="C19" s="73"/>
      <c r="D19" s="74"/>
      <c r="E19" s="89"/>
      <c r="F19" s="94"/>
      <c r="G19" s="89"/>
      <c r="H19" s="94"/>
      <c r="I19" s="94"/>
      <c r="J19" s="89"/>
      <c r="K19" s="94"/>
      <c r="L19" s="95"/>
      <c r="M19" s="94"/>
      <c r="N19" s="94"/>
      <c r="O19" s="92"/>
      <c r="P19" s="94"/>
      <c r="Q19" s="94"/>
      <c r="R19" s="79"/>
      <c r="S19" s="79"/>
    </row>
    <row r="20" spans="1:21">
      <c r="A20" s="98" t="s">
        <v>85</v>
      </c>
      <c r="B20" s="99" t="s">
        <v>336</v>
      </c>
      <c r="D20" s="74"/>
      <c r="E20" s="89"/>
      <c r="F20" s="94"/>
      <c r="G20" s="89"/>
      <c r="H20" s="94"/>
      <c r="I20" s="94"/>
      <c r="J20" s="89"/>
      <c r="K20" s="94"/>
      <c r="L20" s="95"/>
      <c r="M20" s="94"/>
      <c r="N20" s="94"/>
      <c r="O20" s="92"/>
      <c r="P20" s="94"/>
      <c r="Q20" s="94"/>
      <c r="R20" s="79"/>
      <c r="S20" s="79"/>
    </row>
  </sheetData>
  <mergeCells count="5">
    <mergeCell ref="E4:H4"/>
    <mergeCell ref="J4:M4"/>
    <mergeCell ref="O4:P4"/>
    <mergeCell ref="A1:S1"/>
    <mergeCell ref="A2:S2"/>
  </mergeCells>
  <pageMargins left="0.7" right="0.7" top="0.75" bottom="0.75" header="0.3" footer="0.3"/>
  <pageSetup orientation="portrait"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89393-7CE5-41FD-B0E4-F19A6EC891AC}">
  <dimension ref="A1:O27"/>
  <sheetViews>
    <sheetView workbookViewId="0">
      <selection activeCell="Q11" sqref="Q11"/>
    </sheetView>
  </sheetViews>
  <sheetFormatPr defaultColWidth="9.1796875" defaultRowHeight="14.5"/>
  <cols>
    <col min="1" max="1" width="4.7265625" style="80" customWidth="1"/>
    <col min="2" max="2" width="1.7265625" style="75" customWidth="1"/>
    <col min="3" max="3" width="8.26953125" style="75" bestFit="1" customWidth="1"/>
    <col min="4" max="4" width="1.7265625" style="75" customWidth="1"/>
    <col min="5" max="5" width="6.81640625" style="75" bestFit="1" customWidth="1"/>
    <col min="6" max="6" width="6.7265625" style="75" customWidth="1"/>
    <col min="7" max="7" width="5.54296875" style="75" bestFit="1" customWidth="1"/>
    <col min="8" max="8" width="7.7265625" style="75" customWidth="1"/>
    <col min="9" max="9" width="5.54296875" style="75" bestFit="1" customWidth="1"/>
    <col min="10" max="10" width="7.26953125" style="75" customWidth="1"/>
    <col min="11" max="11" width="5.54296875" style="75" bestFit="1" customWidth="1"/>
    <col min="12" max="13" width="8.1796875" style="75" bestFit="1" customWidth="1"/>
    <col min="14" max="14" width="6.81640625" style="75" bestFit="1" customWidth="1"/>
    <col min="15" max="15" width="6.26953125" style="75" bestFit="1" customWidth="1"/>
    <col min="16" max="16384" width="9.1796875" style="75"/>
  </cols>
  <sheetData>
    <row r="1" spans="1:15">
      <c r="A1" s="294" t="s">
        <v>37</v>
      </c>
      <c r="B1" s="294"/>
      <c r="C1" s="294"/>
      <c r="D1" s="294"/>
      <c r="E1" s="294"/>
      <c r="F1" s="294"/>
      <c r="G1" s="294"/>
      <c r="H1" s="294"/>
      <c r="I1" s="294"/>
      <c r="J1" s="294"/>
      <c r="K1" s="294"/>
      <c r="L1" s="294"/>
      <c r="M1" s="294"/>
      <c r="N1" s="294"/>
      <c r="O1" s="294"/>
    </row>
    <row r="2" spans="1:15" ht="15" customHeight="1">
      <c r="A2" s="294" t="s">
        <v>38</v>
      </c>
      <c r="B2" s="294"/>
      <c r="C2" s="294"/>
      <c r="D2" s="294"/>
      <c r="E2" s="294"/>
      <c r="F2" s="294"/>
      <c r="G2" s="294"/>
      <c r="H2" s="294"/>
      <c r="I2" s="294"/>
      <c r="J2" s="294"/>
      <c r="K2" s="294"/>
      <c r="L2" s="294"/>
      <c r="M2" s="294"/>
      <c r="N2" s="294"/>
      <c r="O2" s="294"/>
    </row>
    <row r="3" spans="1:15">
      <c r="A3" s="73"/>
      <c r="B3" s="74"/>
      <c r="C3" s="73"/>
      <c r="D3" s="73"/>
      <c r="E3" s="74"/>
      <c r="F3" s="74"/>
      <c r="G3" s="74"/>
      <c r="H3" s="74"/>
      <c r="I3" s="74"/>
      <c r="J3" s="74"/>
      <c r="K3" s="74"/>
      <c r="L3" s="74"/>
      <c r="M3" s="74"/>
      <c r="N3" s="74"/>
      <c r="O3" s="74"/>
    </row>
    <row r="4" spans="1:15" ht="44.15" customHeight="1">
      <c r="A4" s="76" t="s">
        <v>147</v>
      </c>
      <c r="B4" s="74"/>
      <c r="C4" s="77" t="s">
        <v>2</v>
      </c>
      <c r="D4" s="73"/>
      <c r="E4" s="78" t="s">
        <v>3</v>
      </c>
      <c r="F4" s="78" t="s">
        <v>4</v>
      </c>
      <c r="G4" s="77" t="s">
        <v>5</v>
      </c>
      <c r="H4" s="77" t="s">
        <v>6</v>
      </c>
      <c r="I4" s="77" t="s">
        <v>7</v>
      </c>
      <c r="J4" s="77" t="s">
        <v>8</v>
      </c>
      <c r="K4" s="78" t="s">
        <v>9</v>
      </c>
      <c r="L4" s="78" t="s">
        <v>10</v>
      </c>
      <c r="M4" s="77" t="s">
        <v>11</v>
      </c>
      <c r="N4" s="77" t="s">
        <v>12</v>
      </c>
      <c r="O4" s="77" t="s">
        <v>13</v>
      </c>
    </row>
    <row r="5" spans="1:15">
      <c r="A5" s="73"/>
      <c r="B5" s="74"/>
      <c r="C5" s="73"/>
      <c r="D5" s="73"/>
      <c r="E5" s="73" t="s">
        <v>14</v>
      </c>
      <c r="F5" s="73" t="s">
        <v>15</v>
      </c>
      <c r="G5" s="73" t="s">
        <v>16</v>
      </c>
      <c r="H5" s="73" t="s">
        <v>17</v>
      </c>
      <c r="I5" s="73" t="s">
        <v>18</v>
      </c>
      <c r="J5" s="73" t="s">
        <v>19</v>
      </c>
      <c r="K5" s="73" t="s">
        <v>20</v>
      </c>
      <c r="L5" s="73" t="s">
        <v>21</v>
      </c>
      <c r="M5" s="73" t="s">
        <v>22</v>
      </c>
      <c r="N5" s="73" t="s">
        <v>23</v>
      </c>
      <c r="O5" s="73" t="s">
        <v>24</v>
      </c>
    </row>
    <row r="6" spans="1:15">
      <c r="A6" s="73"/>
      <c r="B6" s="74"/>
      <c r="C6" s="73"/>
      <c r="D6" s="73"/>
      <c r="E6" s="73"/>
      <c r="F6" s="73"/>
      <c r="G6" s="73"/>
      <c r="H6" s="73"/>
      <c r="I6" s="73"/>
      <c r="J6" s="73"/>
      <c r="K6" s="73"/>
      <c r="L6" s="73"/>
      <c r="M6" s="73"/>
      <c r="N6" s="73"/>
      <c r="O6" s="73"/>
    </row>
    <row r="7" spans="1:15">
      <c r="A7" s="73">
        <v>1</v>
      </c>
      <c r="B7" s="74"/>
      <c r="C7" s="73">
        <v>2002</v>
      </c>
      <c r="D7" s="74"/>
      <c r="E7" s="79">
        <v>4317.0000000000009</v>
      </c>
      <c r="F7" s="79">
        <v>4505.8999999999996</v>
      </c>
      <c r="G7" s="79">
        <v>4465.3</v>
      </c>
      <c r="H7" s="79">
        <v>4489.125</v>
      </c>
      <c r="I7" s="79">
        <v>4390.8933834586396</v>
      </c>
      <c r="J7" s="79">
        <v>4560.5202236286123</v>
      </c>
      <c r="K7" s="79">
        <v>4475.7068035436259</v>
      </c>
      <c r="L7" s="79">
        <v>4436.3740726149799</v>
      </c>
      <c r="M7" s="79">
        <v>4420.4652105221903</v>
      </c>
      <c r="N7" s="79">
        <v>4580.2420143849104</v>
      </c>
      <c r="O7" s="79">
        <v>4428.0966917293199</v>
      </c>
    </row>
    <row r="8" spans="1:15">
      <c r="A8" s="73">
        <v>2</v>
      </c>
      <c r="B8" s="74"/>
      <c r="C8" s="73">
        <v>2003</v>
      </c>
      <c r="D8" s="74"/>
      <c r="E8" s="79">
        <v>4663.2000000000007</v>
      </c>
      <c r="F8" s="79">
        <v>4070.8</v>
      </c>
      <c r="G8" s="79">
        <v>4445.3999999999996</v>
      </c>
      <c r="H8" s="79">
        <v>4474.5950000000003</v>
      </c>
      <c r="I8" s="79">
        <v>4284.4463909774404</v>
      </c>
      <c r="J8" s="79">
        <v>4538.210829423002</v>
      </c>
      <c r="K8" s="79">
        <v>4411.3286102002212</v>
      </c>
      <c r="L8" s="79">
        <v>4417.7754718874503</v>
      </c>
      <c r="M8" s="79">
        <v>4385.1350419659302</v>
      </c>
      <c r="N8" s="79">
        <v>4638.1587457600699</v>
      </c>
      <c r="O8" s="79">
        <v>4364.92319548872</v>
      </c>
    </row>
    <row r="9" spans="1:15">
      <c r="A9" s="73">
        <v>3</v>
      </c>
      <c r="B9" s="74"/>
      <c r="C9" s="73">
        <v>2004</v>
      </c>
      <c r="D9" s="74"/>
      <c r="E9" s="79">
        <v>4597.5999999999995</v>
      </c>
      <c r="F9" s="79">
        <v>4317.0000000000009</v>
      </c>
      <c r="G9" s="79">
        <v>4402.53</v>
      </c>
      <c r="H9" s="79">
        <v>4459.6000000000004</v>
      </c>
      <c r="I9" s="79">
        <v>4269.4003759398502</v>
      </c>
      <c r="J9" s="79">
        <v>4517.1819974799591</v>
      </c>
      <c r="K9" s="79">
        <v>4393.2911867099047</v>
      </c>
      <c r="L9" s="79">
        <v>4409.2905418953596</v>
      </c>
      <c r="M9" s="79">
        <v>4381.7458647438298</v>
      </c>
      <c r="N9" s="79">
        <v>4415.7780478110599</v>
      </c>
      <c r="O9" s="79">
        <v>4335.965187969925</v>
      </c>
    </row>
    <row r="10" spans="1:15">
      <c r="A10" s="73">
        <v>4</v>
      </c>
      <c r="B10" s="74"/>
      <c r="C10" s="73">
        <v>2005</v>
      </c>
      <c r="D10" s="74"/>
      <c r="E10" s="79">
        <v>4397.0999999999995</v>
      </c>
      <c r="F10" s="79">
        <v>4663.2000000000007</v>
      </c>
      <c r="G10" s="79">
        <v>4397.3899999999994</v>
      </c>
      <c r="H10" s="79">
        <v>4467.0049999999992</v>
      </c>
      <c r="I10" s="79">
        <v>4320.33157894736</v>
      </c>
      <c r="J10" s="79">
        <v>4526.6634211078144</v>
      </c>
      <c r="K10" s="79">
        <v>4423.4975000275872</v>
      </c>
      <c r="L10" s="79">
        <v>4454.98054447096</v>
      </c>
      <c r="M10" s="79">
        <v>4404.9240507270497</v>
      </c>
      <c r="N10" s="79">
        <v>4223.0601865727403</v>
      </c>
      <c r="O10" s="79">
        <v>4358.8607894736797</v>
      </c>
    </row>
    <row r="11" spans="1:15">
      <c r="A11" s="73">
        <v>5</v>
      </c>
      <c r="B11" s="74"/>
      <c r="C11" s="73">
        <v>2006</v>
      </c>
      <c r="D11" s="74"/>
      <c r="E11" s="79">
        <v>4012.1</v>
      </c>
      <c r="F11" s="79">
        <v>4597.5999999999995</v>
      </c>
      <c r="G11" s="79">
        <v>4387.1299999999992</v>
      </c>
      <c r="H11" s="79">
        <v>4471.6649999999991</v>
      </c>
      <c r="I11" s="79">
        <v>4353.2366165413496</v>
      </c>
      <c r="J11" s="79">
        <v>4524.2227283702377</v>
      </c>
      <c r="K11" s="79">
        <v>4438.7296724557937</v>
      </c>
      <c r="L11" s="79">
        <v>4378.3548161875297</v>
      </c>
      <c r="M11" s="79">
        <v>4366.9455102163402</v>
      </c>
      <c r="N11" s="79">
        <v>4259.1712914322497</v>
      </c>
      <c r="O11" s="79">
        <v>4370.1833082706744</v>
      </c>
    </row>
    <row r="12" spans="1:15">
      <c r="A12" s="73">
        <v>6</v>
      </c>
      <c r="B12" s="74"/>
      <c r="C12" s="73">
        <v>2007</v>
      </c>
      <c r="D12" s="74"/>
      <c r="E12" s="79">
        <v>4411</v>
      </c>
      <c r="F12" s="79">
        <v>4397.0999999999995</v>
      </c>
      <c r="G12" s="79">
        <v>4373.83</v>
      </c>
      <c r="H12" s="79">
        <v>4459.13</v>
      </c>
      <c r="I12" s="79">
        <v>4360.43406015037</v>
      </c>
      <c r="J12" s="79">
        <v>4521.836666666668</v>
      </c>
      <c r="K12" s="79">
        <v>4441.135363408519</v>
      </c>
      <c r="L12" s="79">
        <v>4341.8316983859204</v>
      </c>
      <c r="M12" s="79">
        <v>4341.2891000445097</v>
      </c>
      <c r="N12" s="79">
        <v>4491.9241139066598</v>
      </c>
      <c r="O12" s="79">
        <v>4367.132030075185</v>
      </c>
    </row>
    <row r="13" spans="1:15">
      <c r="A13" s="73">
        <v>7</v>
      </c>
      <c r="B13" s="74"/>
      <c r="C13" s="73">
        <v>2008</v>
      </c>
      <c r="D13" s="74"/>
      <c r="E13" s="79">
        <v>4430.8999999999996</v>
      </c>
      <c r="F13" s="79">
        <v>4012.1</v>
      </c>
      <c r="G13" s="79">
        <v>4318.92</v>
      </c>
      <c r="H13" s="79">
        <v>4434.3700000000008</v>
      </c>
      <c r="I13" s="79">
        <v>4270.9800751879702</v>
      </c>
      <c r="J13" s="79">
        <v>4492.213333333334</v>
      </c>
      <c r="K13" s="79">
        <v>4381.5967042606517</v>
      </c>
      <c r="L13" s="79">
        <v>4247.7247491202297</v>
      </c>
      <c r="M13" s="79">
        <v>4266.66815961875</v>
      </c>
      <c r="N13" s="79">
        <v>4379.9263275245703</v>
      </c>
      <c r="O13" s="79">
        <v>4294.9500375939851</v>
      </c>
    </row>
    <row r="14" spans="1:15">
      <c r="A14" s="73">
        <v>8</v>
      </c>
      <c r="B14" s="74"/>
      <c r="C14" s="73">
        <v>2009</v>
      </c>
      <c r="D14" s="74"/>
      <c r="E14" s="79">
        <v>4471.8</v>
      </c>
      <c r="F14" s="79">
        <v>4411</v>
      </c>
      <c r="G14" s="79">
        <v>4288.91</v>
      </c>
      <c r="H14" s="79">
        <v>4441.5150000000012</v>
      </c>
      <c r="I14" s="79">
        <v>4244.0945864661599</v>
      </c>
      <c r="J14" s="79">
        <v>4485.7733333333335</v>
      </c>
      <c r="K14" s="79">
        <v>4364.9339598997467</v>
      </c>
      <c r="L14" s="79">
        <v>4316.1927815551298</v>
      </c>
      <c r="M14" s="79">
        <v>4319.2168510066303</v>
      </c>
      <c r="N14" s="79">
        <v>4163.4361945394803</v>
      </c>
      <c r="O14" s="79">
        <v>4266.5022932330794</v>
      </c>
    </row>
    <row r="15" spans="1:15">
      <c r="A15" s="73">
        <v>9</v>
      </c>
      <c r="B15" s="74"/>
      <c r="C15" s="73">
        <v>2010</v>
      </c>
      <c r="D15" s="74"/>
      <c r="E15" s="79">
        <v>3947.4</v>
      </c>
      <c r="F15" s="79">
        <v>4430.8999999999996</v>
      </c>
      <c r="G15" s="79">
        <v>4351.79</v>
      </c>
      <c r="H15" s="79">
        <v>4433.0300000000007</v>
      </c>
      <c r="I15" s="79">
        <v>4262.7521804511198</v>
      </c>
      <c r="J15" s="79">
        <v>4469.4766666666674</v>
      </c>
      <c r="K15" s="79">
        <v>4366.1144235588936</v>
      </c>
      <c r="L15" s="79">
        <v>4411.0713814488199</v>
      </c>
      <c r="M15" s="79">
        <v>4418.0834366724202</v>
      </c>
      <c r="N15" s="79">
        <v>3920.0888082015099</v>
      </c>
      <c r="O15" s="79">
        <v>4307.2710902255603</v>
      </c>
    </row>
    <row r="16" spans="1:15">
      <c r="A16" s="73">
        <v>10</v>
      </c>
      <c r="B16" s="74"/>
      <c r="C16" s="73">
        <v>2011</v>
      </c>
      <c r="D16" s="74"/>
      <c r="E16" s="79">
        <v>4107.8</v>
      </c>
      <c r="F16" s="79">
        <v>4471.8</v>
      </c>
      <c r="G16" s="79">
        <v>4387.74</v>
      </c>
      <c r="H16" s="79">
        <v>4412.4600000000009</v>
      </c>
      <c r="I16" s="79">
        <v>4330.2929323308199</v>
      </c>
      <c r="J16" s="79">
        <v>4466.8866666666672</v>
      </c>
      <c r="K16" s="79">
        <v>4398.5897994987436</v>
      </c>
      <c r="L16" s="79">
        <v>4454.9544576079197</v>
      </c>
      <c r="M16" s="79">
        <v>4466.0826745001305</v>
      </c>
      <c r="N16" s="79">
        <v>4139.5837713886503</v>
      </c>
      <c r="O16" s="79">
        <v>4359.0164661654098</v>
      </c>
    </row>
    <row r="17" spans="1:15">
      <c r="A17" s="73">
        <v>11</v>
      </c>
      <c r="B17" s="74"/>
      <c r="C17" s="73">
        <v>2012</v>
      </c>
      <c r="D17" s="74"/>
      <c r="E17" s="79">
        <v>4047.7999999999997</v>
      </c>
      <c r="F17" s="79">
        <v>3947.4</v>
      </c>
      <c r="G17" s="79">
        <v>4331.8900000000003</v>
      </c>
      <c r="H17" s="79">
        <v>4398.5949999999993</v>
      </c>
      <c r="I17" s="79">
        <v>4205.9319548872199</v>
      </c>
      <c r="J17" s="79">
        <v>4436.713333333334</v>
      </c>
      <c r="K17" s="79">
        <v>4321.322644110277</v>
      </c>
      <c r="L17" s="79">
        <v>4419.1467311709002</v>
      </c>
      <c r="M17" s="79">
        <v>4413.8153670744096</v>
      </c>
      <c r="N17" s="79">
        <v>4306.9480620214399</v>
      </c>
      <c r="O17" s="79">
        <v>4268.9109774436101</v>
      </c>
    </row>
    <row r="18" spans="1:15">
      <c r="A18" s="73">
        <v>12</v>
      </c>
      <c r="B18" s="74"/>
      <c r="C18" s="73">
        <v>2013</v>
      </c>
      <c r="D18" s="74"/>
      <c r="E18" s="79">
        <v>4483.8</v>
      </c>
      <c r="F18" s="79">
        <v>4107.8</v>
      </c>
      <c r="G18" s="79">
        <v>4335.59</v>
      </c>
      <c r="H18" s="79">
        <v>4390.4949999999999</v>
      </c>
      <c r="I18" s="79">
        <v>4126.6720300751904</v>
      </c>
      <c r="J18" s="79">
        <v>4428.26</v>
      </c>
      <c r="K18" s="79">
        <v>4277.4660150375948</v>
      </c>
      <c r="L18" s="79">
        <v>4403.2243556898802</v>
      </c>
      <c r="M18" s="79">
        <v>4384.79693871579</v>
      </c>
      <c r="N18" s="79">
        <v>4528.6390086414704</v>
      </c>
      <c r="O18" s="79">
        <v>4231.1310150375957</v>
      </c>
    </row>
    <row r="19" spans="1:15">
      <c r="A19" s="73">
        <v>13</v>
      </c>
      <c r="B19" s="74"/>
      <c r="C19" s="73">
        <v>2014</v>
      </c>
      <c r="D19" s="74"/>
      <c r="E19" s="79">
        <v>4552.2000000000007</v>
      </c>
      <c r="F19" s="79">
        <v>4047.7999999999997</v>
      </c>
      <c r="G19" s="79">
        <v>4308.67</v>
      </c>
      <c r="H19" s="79">
        <v>4355.5999999999995</v>
      </c>
      <c r="I19" s="79">
        <v>4099.9748872180598</v>
      </c>
      <c r="J19" s="79">
        <v>4409.29</v>
      </c>
      <c r="K19" s="79">
        <v>4254.6324436090299</v>
      </c>
      <c r="L19" s="79">
        <v>4416.8238047865298</v>
      </c>
      <c r="M19" s="79">
        <v>4318.6151760634903</v>
      </c>
      <c r="N19" s="79">
        <v>4440.6925324985596</v>
      </c>
      <c r="O19" s="79">
        <v>4204.3224436090295</v>
      </c>
    </row>
    <row r="20" spans="1:15">
      <c r="A20" s="73">
        <v>14</v>
      </c>
      <c r="B20" s="74"/>
      <c r="C20" s="73">
        <v>2015</v>
      </c>
      <c r="D20" s="74"/>
      <c r="E20" s="79">
        <v>4396.7</v>
      </c>
      <c r="F20" s="79">
        <v>4483.8</v>
      </c>
      <c r="G20" s="79">
        <v>4290.7300000000005</v>
      </c>
      <c r="H20" s="79">
        <v>4344.0599999999995</v>
      </c>
      <c r="I20" s="79">
        <v>4174.6831578947304</v>
      </c>
      <c r="J20" s="79">
        <v>4408.2466666666669</v>
      </c>
      <c r="K20" s="79">
        <v>4291.4649122806986</v>
      </c>
      <c r="L20" s="79">
        <v>4302.0340952360802</v>
      </c>
      <c r="M20" s="79">
        <v>4267.4187881183097</v>
      </c>
      <c r="N20" s="79">
        <v>4178.2756616679499</v>
      </c>
      <c r="O20" s="79">
        <v>4232.7065789473654</v>
      </c>
    </row>
    <row r="21" spans="1:15">
      <c r="A21" s="73">
        <v>15</v>
      </c>
      <c r="B21" s="74"/>
      <c r="C21" s="73">
        <v>2016</v>
      </c>
      <c r="D21" s="74"/>
      <c r="E21" s="79">
        <v>4231.2000000000007</v>
      </c>
      <c r="F21" s="79">
        <v>4552.2000000000007</v>
      </c>
      <c r="G21" s="79">
        <v>4286.1900000000005</v>
      </c>
      <c r="H21" s="79">
        <v>4336.66</v>
      </c>
      <c r="I21" s="79">
        <v>4266.1451127819601</v>
      </c>
      <c r="J21" s="79">
        <v>4409.84</v>
      </c>
      <c r="K21" s="79">
        <v>4337.9925563909801</v>
      </c>
      <c r="L21" s="79">
        <v>4384.3178841364697</v>
      </c>
      <c r="M21" s="79">
        <v>4364.4427313096803</v>
      </c>
      <c r="N21" s="79">
        <v>3935.4559116065302</v>
      </c>
      <c r="O21" s="79">
        <v>4276.1675563909803</v>
      </c>
    </row>
    <row r="22" spans="1:15">
      <c r="A22" s="73">
        <v>16</v>
      </c>
      <c r="B22" s="74"/>
      <c r="C22" s="73">
        <v>2017</v>
      </c>
      <c r="D22" s="74"/>
      <c r="E22" s="79">
        <v>4317.8999999999996</v>
      </c>
      <c r="F22" s="79">
        <v>4396.7</v>
      </c>
      <c r="G22" s="79">
        <v>4286.1499999999996</v>
      </c>
      <c r="H22" s="79">
        <v>4329.99</v>
      </c>
      <c r="I22" s="79">
        <v>4304.46345864662</v>
      </c>
      <c r="J22" s="79">
        <v>4401.47</v>
      </c>
      <c r="K22" s="79">
        <v>4352.9667293233106</v>
      </c>
      <c r="L22" s="79">
        <v>4429.4323141851801</v>
      </c>
      <c r="M22" s="79">
        <v>4405.5996684752499</v>
      </c>
      <c r="N22" s="79">
        <v>4135.5843196168498</v>
      </c>
      <c r="O22" s="79">
        <v>4295.3067293233098</v>
      </c>
    </row>
    <row r="23" spans="1:15">
      <c r="A23" s="73">
        <v>17</v>
      </c>
      <c r="B23" s="74"/>
      <c r="C23" s="73">
        <v>2018</v>
      </c>
      <c r="D23" s="74"/>
      <c r="E23" s="79">
        <v>4459.2000000000007</v>
      </c>
      <c r="F23" s="79">
        <v>4231.2000000000007</v>
      </c>
      <c r="G23" s="79">
        <v>4308.0599999999995</v>
      </c>
      <c r="H23" s="79">
        <v>4313.49</v>
      </c>
      <c r="I23" s="79">
        <v>4313.7165413533803</v>
      </c>
      <c r="J23" s="79">
        <v>4392.2666666666664</v>
      </c>
      <c r="K23" s="79">
        <v>4352.9916040100234</v>
      </c>
      <c r="L23" s="79">
        <v>4403.8872613735302</v>
      </c>
      <c r="M23" s="79">
        <v>4376.9324508365698</v>
      </c>
      <c r="N23" s="79">
        <v>4327.4598276178303</v>
      </c>
      <c r="O23" s="79">
        <v>4310.8882706766899</v>
      </c>
    </row>
    <row r="24" spans="1:15">
      <c r="A24" s="73">
        <v>18</v>
      </c>
      <c r="B24" s="74"/>
      <c r="C24" s="73">
        <v>2019</v>
      </c>
      <c r="D24" s="74"/>
      <c r="E24" s="79">
        <v>4681.7000000000007</v>
      </c>
      <c r="F24" s="79">
        <v>4317.8999999999996</v>
      </c>
      <c r="G24" s="79">
        <v>4298.7500000000009</v>
      </c>
      <c r="H24" s="79">
        <v>4293.83</v>
      </c>
      <c r="I24" s="79">
        <v>4366.9786466165297</v>
      </c>
      <c r="J24" s="79">
        <v>4393.9266666666672</v>
      </c>
      <c r="K24" s="79">
        <v>4380.4526566415989</v>
      </c>
      <c r="L24" s="79">
        <v>4395.1334677021996</v>
      </c>
      <c r="M24" s="79">
        <v>4365.0158683314503</v>
      </c>
      <c r="N24" s="79">
        <v>4545.9650972354502</v>
      </c>
      <c r="O24" s="79">
        <v>4332.8643233082657</v>
      </c>
    </row>
    <row r="25" spans="1:15">
      <c r="A25" s="73">
        <v>19</v>
      </c>
      <c r="B25" s="74"/>
      <c r="C25" s="73">
        <v>2020</v>
      </c>
      <c r="D25" s="74"/>
      <c r="E25" s="79">
        <v>4199.7</v>
      </c>
      <c r="F25" s="79">
        <v>4459.2000000000007</v>
      </c>
      <c r="G25" s="79">
        <v>4301.58</v>
      </c>
      <c r="H25" s="79">
        <v>4326.6849999999995</v>
      </c>
      <c r="I25" s="79">
        <v>4337.7137593984899</v>
      </c>
      <c r="J25" s="79">
        <v>4389.213333333334</v>
      </c>
      <c r="K25" s="79">
        <v>4363.4635463659124</v>
      </c>
      <c r="L25" s="79">
        <v>4412.2759398110402</v>
      </c>
      <c r="M25" s="79">
        <v>4382.7188005073303</v>
      </c>
      <c r="N25" s="79">
        <v>4486.5551282667002</v>
      </c>
      <c r="O25" s="79">
        <v>4319.6468796992449</v>
      </c>
    </row>
    <row r="26" spans="1:15">
      <c r="A26" s="73">
        <v>20</v>
      </c>
      <c r="B26" s="74"/>
      <c r="C26" s="73">
        <v>2021</v>
      </c>
      <c r="D26" s="74"/>
      <c r="E26" s="79">
        <v>4008.7000000000003</v>
      </c>
      <c r="F26" s="79">
        <v>4681.7000000000007</v>
      </c>
      <c r="G26" s="79">
        <v>4322.57</v>
      </c>
      <c r="H26" s="79">
        <v>4355.1549999999997</v>
      </c>
      <c r="I26" s="79">
        <v>4385.5798496240304</v>
      </c>
      <c r="J26" s="79">
        <v>4382.4966666666678</v>
      </c>
      <c r="K26" s="79">
        <v>4384.0382581453487</v>
      </c>
      <c r="L26" s="79">
        <v>4489.0608784613796</v>
      </c>
      <c r="M26" s="79">
        <v>4465.77917884009</v>
      </c>
      <c r="N26" s="79">
        <v>4351.126245167</v>
      </c>
      <c r="O26" s="79">
        <v>4354.0749248120155</v>
      </c>
    </row>
    <row r="27" spans="1:15">
      <c r="A27" s="73"/>
      <c r="B27" s="74"/>
      <c r="C27" s="73"/>
      <c r="D27" s="74"/>
      <c r="E27" s="79"/>
      <c r="F27" s="79"/>
      <c r="G27" s="79"/>
      <c r="H27" s="79"/>
      <c r="I27" s="79"/>
      <c r="J27" s="79"/>
      <c r="K27" s="79"/>
      <c r="L27" s="79"/>
      <c r="M27" s="79"/>
      <c r="N27" s="79"/>
      <c r="O27" s="79"/>
    </row>
  </sheetData>
  <mergeCells count="2">
    <mergeCell ref="A1:O1"/>
    <mergeCell ref="A2:O2"/>
  </mergeCells>
  <pageMargins left="0.7" right="0.7" top="0.75" bottom="0.75" header="0.3" footer="0.3"/>
  <pageSetup orientation="portrait" r:id="rId1"/>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6A31C-80B0-4461-9A0B-67F1B2B9DB4A}">
  <dimension ref="A1:U21"/>
  <sheetViews>
    <sheetView workbookViewId="0">
      <selection activeCell="A3" sqref="A3"/>
    </sheetView>
  </sheetViews>
  <sheetFormatPr defaultColWidth="9.1796875" defaultRowHeight="14.5"/>
  <cols>
    <col min="1" max="1" width="4.7265625" style="80" customWidth="1"/>
    <col min="2" max="2" width="1.7265625" style="75" customWidth="1"/>
    <col min="3" max="3" width="17.453125" style="75" bestFit="1" customWidth="1"/>
    <col min="4" max="4" width="1.7265625" style="75" customWidth="1"/>
    <col min="5" max="5" width="6.453125" style="75" bestFit="1" customWidth="1"/>
    <col min="6" max="6" width="3.1796875" style="75" bestFit="1" customWidth="1"/>
    <col min="7" max="7" width="7.7265625" style="75" bestFit="1" customWidth="1"/>
    <col min="8" max="8" width="3.1796875" style="75" bestFit="1" customWidth="1"/>
    <col min="9" max="9" width="1.7265625" style="75" customWidth="1"/>
    <col min="10" max="10" width="7.7265625" style="75" customWidth="1"/>
    <col min="11" max="11" width="3.1796875" style="75" bestFit="1" customWidth="1"/>
    <col min="12" max="12" width="8.26953125" style="75" bestFit="1" customWidth="1"/>
    <col min="13" max="13" width="3" style="75" bestFit="1" customWidth="1"/>
    <col min="14" max="14" width="1.7265625" style="75" customWidth="1"/>
    <col min="15" max="15" width="8.453125" style="75" bestFit="1" customWidth="1"/>
    <col min="16" max="16" width="3.1796875" style="75" bestFit="1" customWidth="1"/>
    <col min="17" max="17" width="1.7265625" style="75" customWidth="1"/>
    <col min="18" max="18" width="5.81640625" style="75" customWidth="1"/>
    <col min="19" max="19" width="6.54296875" style="75" bestFit="1" customWidth="1"/>
    <col min="20" max="16384" width="9.1796875" style="75"/>
  </cols>
  <sheetData>
    <row r="1" spans="1:21">
      <c r="A1" s="294" t="s">
        <v>39</v>
      </c>
      <c r="B1" s="294"/>
      <c r="C1" s="294"/>
      <c r="D1" s="294"/>
      <c r="E1" s="294"/>
      <c r="F1" s="294"/>
      <c r="G1" s="294"/>
      <c r="H1" s="294"/>
      <c r="I1" s="294"/>
      <c r="J1" s="294"/>
      <c r="K1" s="294"/>
      <c r="L1" s="294"/>
      <c r="M1" s="294"/>
      <c r="N1" s="294"/>
      <c r="O1" s="294"/>
      <c r="P1" s="294"/>
      <c r="Q1" s="294"/>
      <c r="R1" s="294"/>
      <c r="S1" s="294"/>
    </row>
    <row r="2" spans="1:21">
      <c r="A2" s="296" t="s">
        <v>355</v>
      </c>
      <c r="B2" s="296"/>
      <c r="C2" s="296"/>
      <c r="D2" s="296"/>
      <c r="E2" s="296"/>
      <c r="F2" s="296"/>
      <c r="G2" s="296"/>
      <c r="H2" s="296"/>
      <c r="I2" s="296"/>
      <c r="J2" s="296"/>
      <c r="K2" s="296"/>
      <c r="L2" s="296"/>
      <c r="M2" s="296"/>
      <c r="N2" s="296"/>
      <c r="O2" s="296"/>
      <c r="P2" s="296"/>
      <c r="Q2" s="296"/>
      <c r="R2" s="296"/>
      <c r="S2" s="296"/>
    </row>
    <row r="3" spans="1:21">
      <c r="A3" s="73"/>
      <c r="B3" s="74"/>
      <c r="C3" s="82"/>
      <c r="D3" s="82"/>
      <c r="E3" s="82"/>
      <c r="F3" s="82"/>
      <c r="G3" s="82"/>
      <c r="H3" s="82"/>
      <c r="I3" s="82"/>
      <c r="J3" s="82"/>
      <c r="K3" s="82"/>
      <c r="L3" s="82"/>
      <c r="M3" s="82"/>
      <c r="N3" s="82"/>
      <c r="O3" s="82"/>
      <c r="P3" s="82"/>
      <c r="Q3" s="82"/>
      <c r="R3" s="82"/>
      <c r="S3" s="82"/>
    </row>
    <row r="4" spans="1:21" ht="26">
      <c r="A4" s="76" t="s">
        <v>147</v>
      </c>
      <c r="B4" s="83"/>
      <c r="C4" s="118" t="s">
        <v>27</v>
      </c>
      <c r="D4" s="73"/>
      <c r="E4" s="295" t="s">
        <v>28</v>
      </c>
      <c r="F4" s="295"/>
      <c r="G4" s="295"/>
      <c r="H4" s="295"/>
      <c r="I4" s="87"/>
      <c r="J4" s="295" t="s">
        <v>29</v>
      </c>
      <c r="K4" s="295"/>
      <c r="L4" s="295"/>
      <c r="M4" s="295"/>
      <c r="N4" s="87"/>
      <c r="O4" s="295" t="s">
        <v>30</v>
      </c>
      <c r="P4" s="295"/>
      <c r="Q4" s="84"/>
      <c r="R4" s="82"/>
      <c r="S4" s="84"/>
    </row>
    <row r="5" spans="1:21" ht="45.75" customHeight="1">
      <c r="A5" s="73"/>
      <c r="B5" s="74"/>
      <c r="C5" s="111"/>
      <c r="D5" s="74"/>
      <c r="E5" s="86" t="s">
        <v>31</v>
      </c>
      <c r="F5" s="87"/>
      <c r="G5" s="86" t="s">
        <v>32</v>
      </c>
      <c r="H5" s="87"/>
      <c r="I5" s="87"/>
      <c r="J5" s="86" t="s">
        <v>33</v>
      </c>
      <c r="K5" s="87"/>
      <c r="L5" s="86" t="s">
        <v>40</v>
      </c>
      <c r="M5" s="87"/>
      <c r="N5" s="87"/>
      <c r="O5" s="86" t="s">
        <v>34</v>
      </c>
      <c r="P5" s="87"/>
      <c r="Q5" s="87"/>
      <c r="R5" s="77" t="s">
        <v>271</v>
      </c>
      <c r="S5" s="77" t="s">
        <v>35</v>
      </c>
    </row>
    <row r="6" spans="1:21" ht="15" customHeight="1">
      <c r="A6" s="73"/>
      <c r="B6" s="74"/>
      <c r="C6" s="112"/>
      <c r="D6" s="82"/>
      <c r="E6" s="84" t="s">
        <v>14</v>
      </c>
      <c r="F6" s="84" t="s">
        <v>15</v>
      </c>
      <c r="G6" s="84" t="s">
        <v>16</v>
      </c>
      <c r="H6" s="84" t="s">
        <v>17</v>
      </c>
      <c r="I6" s="84"/>
      <c r="J6" s="84" t="s">
        <v>18</v>
      </c>
      <c r="K6" s="84" t="s">
        <v>19</v>
      </c>
      <c r="L6" s="84" t="s">
        <v>20</v>
      </c>
      <c r="M6" s="84" t="s">
        <v>21</v>
      </c>
      <c r="N6" s="84"/>
      <c r="O6" s="84" t="s">
        <v>22</v>
      </c>
      <c r="P6" s="84" t="s">
        <v>23</v>
      </c>
      <c r="Q6" s="84"/>
      <c r="R6" s="82" t="s">
        <v>24</v>
      </c>
      <c r="S6" s="82" t="s">
        <v>25</v>
      </c>
    </row>
    <row r="7" spans="1:21">
      <c r="A7" s="73"/>
      <c r="B7" s="74"/>
      <c r="C7" s="112"/>
      <c r="D7" s="82"/>
      <c r="E7" s="84"/>
      <c r="F7" s="84"/>
      <c r="G7" s="84"/>
      <c r="H7" s="84"/>
      <c r="I7" s="84"/>
      <c r="J7" s="84"/>
      <c r="K7" s="84"/>
      <c r="L7" s="84"/>
      <c r="M7" s="84"/>
      <c r="N7" s="84"/>
      <c r="O7" s="84"/>
      <c r="P7" s="84"/>
      <c r="Q7" s="84"/>
      <c r="R7" s="82"/>
      <c r="S7" s="82"/>
    </row>
    <row r="8" spans="1:21">
      <c r="A8" s="73">
        <v>1</v>
      </c>
      <c r="B8" s="74"/>
      <c r="C8" s="111" t="s">
        <v>4</v>
      </c>
      <c r="D8" s="74"/>
      <c r="E8" s="89">
        <v>7.2627088110699969E-2</v>
      </c>
      <c r="F8" s="90">
        <v>10</v>
      </c>
      <c r="G8" s="89">
        <v>8.5376208834980094E-2</v>
      </c>
      <c r="H8" s="90">
        <v>10</v>
      </c>
      <c r="I8" s="90"/>
      <c r="J8" s="89">
        <v>7.8634569105573617E-3</v>
      </c>
      <c r="K8" s="90">
        <v>4</v>
      </c>
      <c r="L8" s="91">
        <v>0.5</v>
      </c>
      <c r="M8" s="90">
        <v>1</v>
      </c>
      <c r="N8" s="90"/>
      <c r="O8" s="92">
        <v>219.31050200451807</v>
      </c>
      <c r="P8" s="90">
        <v>10</v>
      </c>
      <c r="Q8" s="90"/>
      <c r="R8" s="79">
        <v>35</v>
      </c>
      <c r="S8" s="79">
        <v>9</v>
      </c>
      <c r="U8" s="93"/>
    </row>
    <row r="9" spans="1:21">
      <c r="A9" s="73">
        <v>2</v>
      </c>
      <c r="B9" s="74"/>
      <c r="C9" s="111" t="s">
        <v>5</v>
      </c>
      <c r="D9" s="74"/>
      <c r="E9" s="89">
        <v>4.4082659971265967E-2</v>
      </c>
      <c r="F9" s="94">
        <v>3</v>
      </c>
      <c r="G9" s="89">
        <v>5.2755818977542529E-2</v>
      </c>
      <c r="H9" s="94">
        <v>2</v>
      </c>
      <c r="I9" s="94"/>
      <c r="J9" s="89">
        <v>4.3395894989341748E-3</v>
      </c>
      <c r="K9" s="94">
        <v>3</v>
      </c>
      <c r="L9" s="95">
        <v>0.45</v>
      </c>
      <c r="M9" s="94">
        <v>4</v>
      </c>
      <c r="N9" s="94"/>
      <c r="O9" s="92">
        <v>54.408495989040688</v>
      </c>
      <c r="P9" s="94">
        <v>2</v>
      </c>
      <c r="Q9" s="94"/>
      <c r="R9" s="79">
        <v>14</v>
      </c>
      <c r="S9" s="79">
        <v>1</v>
      </c>
      <c r="U9" s="93"/>
    </row>
    <row r="10" spans="1:21">
      <c r="A10" s="73">
        <v>3</v>
      </c>
      <c r="B10" s="74"/>
      <c r="C10" s="111" t="s">
        <v>6</v>
      </c>
      <c r="D10" s="74"/>
      <c r="E10" s="89">
        <v>4.3948892742570161E-2</v>
      </c>
      <c r="F10" s="94">
        <v>2</v>
      </c>
      <c r="G10" s="89">
        <v>5.709530733995976E-2</v>
      </c>
      <c r="H10" s="94">
        <v>5</v>
      </c>
      <c r="I10" s="94"/>
      <c r="J10" s="89">
        <v>1.7076116552245463E-2</v>
      </c>
      <c r="K10" s="94">
        <v>9</v>
      </c>
      <c r="L10" s="95">
        <v>0.6</v>
      </c>
      <c r="M10" s="94">
        <v>6</v>
      </c>
      <c r="N10" s="94"/>
      <c r="O10" s="92">
        <v>62.648944786236967</v>
      </c>
      <c r="P10" s="94">
        <v>7</v>
      </c>
      <c r="Q10" s="94"/>
      <c r="R10" s="79">
        <v>29</v>
      </c>
      <c r="S10" s="79">
        <v>7</v>
      </c>
      <c r="U10" s="93"/>
    </row>
    <row r="11" spans="1:21">
      <c r="A11" s="73">
        <v>4</v>
      </c>
      <c r="B11" s="74"/>
      <c r="C11" s="111" t="s">
        <v>36</v>
      </c>
      <c r="D11" s="74"/>
      <c r="E11" s="89">
        <v>5.0569431602928684E-2</v>
      </c>
      <c r="F11" s="94">
        <v>9</v>
      </c>
      <c r="G11" s="89">
        <v>5.8622506074226623E-2</v>
      </c>
      <c r="H11" s="94">
        <v>6</v>
      </c>
      <c r="I11" s="94"/>
      <c r="J11" s="89">
        <v>-9.5295119591679214E-3</v>
      </c>
      <c r="K11" s="94">
        <v>5</v>
      </c>
      <c r="L11" s="95">
        <v>0.4</v>
      </c>
      <c r="M11" s="94">
        <v>6</v>
      </c>
      <c r="N11" s="94"/>
      <c r="O11" s="92">
        <v>81.536993272740446</v>
      </c>
      <c r="P11" s="94">
        <v>8</v>
      </c>
      <c r="Q11" s="94"/>
      <c r="R11" s="79">
        <v>34</v>
      </c>
      <c r="S11" s="79">
        <v>8</v>
      </c>
      <c r="U11" s="93"/>
    </row>
    <row r="12" spans="1:21">
      <c r="A12" s="73">
        <v>5</v>
      </c>
      <c r="B12" s="74"/>
      <c r="C12" s="111" t="s">
        <v>8</v>
      </c>
      <c r="D12" s="74"/>
      <c r="E12" s="89">
        <v>4.6924442737575442E-2</v>
      </c>
      <c r="F12" s="94">
        <v>5</v>
      </c>
      <c r="G12" s="89">
        <v>6.1075094637161119E-2</v>
      </c>
      <c r="H12" s="94">
        <v>9</v>
      </c>
      <c r="I12" s="94"/>
      <c r="J12" s="89">
        <v>3.0469152893506317E-2</v>
      </c>
      <c r="K12" s="94">
        <v>10</v>
      </c>
      <c r="L12" s="95">
        <v>0.7</v>
      </c>
      <c r="M12" s="94">
        <v>10</v>
      </c>
      <c r="N12" s="94"/>
      <c r="O12" s="92">
        <v>59.086204321058233</v>
      </c>
      <c r="P12" s="94">
        <v>6</v>
      </c>
      <c r="Q12" s="94"/>
      <c r="R12" s="79">
        <v>40</v>
      </c>
      <c r="S12" s="79">
        <v>10</v>
      </c>
      <c r="U12" s="93"/>
    </row>
    <row r="13" spans="1:21">
      <c r="A13" s="73">
        <v>6</v>
      </c>
      <c r="B13" s="74"/>
      <c r="C13" s="96" t="s">
        <v>9</v>
      </c>
      <c r="D13" s="96"/>
      <c r="E13" s="89">
        <v>4.6165789765436796E-2</v>
      </c>
      <c r="F13" s="94">
        <v>4</v>
      </c>
      <c r="G13" s="89">
        <v>5.5596244176077218E-2</v>
      </c>
      <c r="H13" s="94">
        <v>4</v>
      </c>
      <c r="I13" s="94"/>
      <c r="J13" s="89">
        <v>1.0469820467169193E-2</v>
      </c>
      <c r="K13" s="94">
        <v>6</v>
      </c>
      <c r="L13" s="95">
        <v>0.55000000000000004</v>
      </c>
      <c r="M13" s="94">
        <v>4</v>
      </c>
      <c r="N13" s="94"/>
      <c r="O13" s="92">
        <v>55.922229277848018</v>
      </c>
      <c r="P13" s="94">
        <v>3</v>
      </c>
      <c r="Q13" s="94"/>
      <c r="R13" s="79">
        <v>21</v>
      </c>
      <c r="S13" s="79">
        <v>4</v>
      </c>
      <c r="U13" s="93"/>
    </row>
    <row r="14" spans="1:21">
      <c r="A14" s="73">
        <v>7</v>
      </c>
      <c r="B14" s="74"/>
      <c r="C14" s="111" t="s">
        <v>10</v>
      </c>
      <c r="D14" s="74"/>
      <c r="E14" s="89">
        <v>4.9327136415462124E-2</v>
      </c>
      <c r="F14" s="94">
        <v>7</v>
      </c>
      <c r="G14" s="89">
        <v>5.9460008328572109E-2</v>
      </c>
      <c r="H14" s="94">
        <v>7</v>
      </c>
      <c r="I14" s="94"/>
      <c r="J14" s="89">
        <v>1.650100957749482E-2</v>
      </c>
      <c r="K14" s="94">
        <v>8</v>
      </c>
      <c r="L14" s="95">
        <v>0.5</v>
      </c>
      <c r="M14" s="94">
        <v>1</v>
      </c>
      <c r="N14" s="94"/>
      <c r="O14" s="92">
        <v>56.733665771167168</v>
      </c>
      <c r="P14" s="94">
        <v>5</v>
      </c>
      <c r="Q14" s="94"/>
      <c r="R14" s="79">
        <v>28</v>
      </c>
      <c r="S14" s="79">
        <v>6</v>
      </c>
      <c r="U14" s="93"/>
    </row>
    <row r="15" spans="1:21" s="80" customFormat="1">
      <c r="A15" s="73">
        <v>8</v>
      </c>
      <c r="B15" s="73"/>
      <c r="C15" s="113" t="s">
        <v>11</v>
      </c>
      <c r="D15" s="73"/>
      <c r="E15" s="101">
        <v>5.0146615498614086E-2</v>
      </c>
      <c r="F15" s="102">
        <v>8</v>
      </c>
      <c r="G15" s="101">
        <v>6.0064386294559673E-2</v>
      </c>
      <c r="H15" s="102">
        <v>8</v>
      </c>
      <c r="I15" s="102"/>
      <c r="J15" s="101">
        <v>1.1900825844393873E-2</v>
      </c>
      <c r="K15" s="102">
        <v>7</v>
      </c>
      <c r="L15" s="103">
        <v>0.5</v>
      </c>
      <c r="M15" s="102">
        <v>1</v>
      </c>
      <c r="N15" s="102"/>
      <c r="O15" s="104">
        <v>53.854952930806249</v>
      </c>
      <c r="P15" s="102">
        <v>1</v>
      </c>
      <c r="Q15" s="102"/>
      <c r="R15" s="105">
        <v>25</v>
      </c>
      <c r="S15" s="105">
        <v>5</v>
      </c>
      <c r="U15" s="93"/>
    </row>
    <row r="16" spans="1:21" s="106" customFormat="1">
      <c r="A16" s="73">
        <v>9</v>
      </c>
      <c r="B16" s="85"/>
      <c r="C16" s="114" t="s">
        <v>12</v>
      </c>
      <c r="D16" s="85"/>
      <c r="E16" s="101">
        <v>3.9654873108244684E-2</v>
      </c>
      <c r="F16" s="102">
        <v>1</v>
      </c>
      <c r="G16" s="101">
        <v>4.6697123395976807E-2</v>
      </c>
      <c r="H16" s="102">
        <v>1</v>
      </c>
      <c r="I16" s="102"/>
      <c r="J16" s="101">
        <v>-2.0159128420581818E-3</v>
      </c>
      <c r="K16" s="102">
        <v>1</v>
      </c>
      <c r="L16" s="103">
        <v>0.4</v>
      </c>
      <c r="M16" s="102">
        <v>6</v>
      </c>
      <c r="N16" s="102"/>
      <c r="O16" s="104">
        <v>202.78432983767914</v>
      </c>
      <c r="P16" s="102">
        <v>9</v>
      </c>
      <c r="Q16" s="102"/>
      <c r="R16" s="105">
        <v>18</v>
      </c>
      <c r="S16" s="105">
        <v>2</v>
      </c>
      <c r="U16" s="93"/>
    </row>
    <row r="17" spans="1:21" s="106" customFormat="1">
      <c r="A17" s="73">
        <v>10</v>
      </c>
      <c r="B17" s="85"/>
      <c r="C17" s="114" t="s">
        <v>13</v>
      </c>
      <c r="D17" s="85"/>
      <c r="E17" s="101">
        <v>4.7322748159115254E-2</v>
      </c>
      <c r="F17" s="102">
        <v>6</v>
      </c>
      <c r="G17" s="101">
        <v>5.4616999611473364E-2</v>
      </c>
      <c r="H17" s="102">
        <v>3</v>
      </c>
      <c r="I17" s="102"/>
      <c r="J17" s="101">
        <v>-2.5949612301168655E-3</v>
      </c>
      <c r="K17" s="102">
        <v>2</v>
      </c>
      <c r="L17" s="103">
        <v>0.4</v>
      </c>
      <c r="M17" s="102">
        <v>5</v>
      </c>
      <c r="N17" s="102"/>
      <c r="O17" s="104">
        <v>56.241321606789612</v>
      </c>
      <c r="P17" s="102">
        <v>4</v>
      </c>
      <c r="Q17" s="102"/>
      <c r="R17" s="105">
        <v>20</v>
      </c>
      <c r="S17" s="105">
        <v>3</v>
      </c>
      <c r="U17" s="93"/>
    </row>
    <row r="18" spans="1:21" s="106" customFormat="1">
      <c r="A18" s="73"/>
      <c r="B18" s="85"/>
      <c r="C18" s="84"/>
      <c r="D18" s="85"/>
      <c r="E18" s="101"/>
      <c r="F18" s="102"/>
      <c r="G18" s="101"/>
      <c r="H18" s="102"/>
      <c r="I18" s="102"/>
      <c r="J18" s="101"/>
      <c r="K18" s="102"/>
      <c r="L18" s="103"/>
      <c r="M18" s="102"/>
      <c r="N18" s="102"/>
      <c r="O18" s="104"/>
      <c r="P18" s="102"/>
      <c r="Q18" s="102"/>
      <c r="R18" s="105"/>
      <c r="S18" s="105"/>
    </row>
    <row r="19" spans="1:21" s="106" customFormat="1">
      <c r="A19" s="97" t="s">
        <v>277</v>
      </c>
      <c r="B19" s="74"/>
      <c r="C19" s="73"/>
      <c r="D19" s="74"/>
      <c r="E19" s="89"/>
      <c r="F19" s="94"/>
      <c r="G19" s="89"/>
      <c r="H19" s="102"/>
      <c r="I19" s="102"/>
      <c r="J19" s="101"/>
      <c r="K19" s="102"/>
      <c r="L19" s="103"/>
      <c r="M19" s="102"/>
      <c r="N19" s="102"/>
      <c r="O19" s="104"/>
      <c r="P19" s="102"/>
      <c r="Q19" s="102"/>
      <c r="R19" s="105"/>
      <c r="S19" s="105"/>
    </row>
    <row r="20" spans="1:21">
      <c r="A20" s="98" t="s">
        <v>85</v>
      </c>
      <c r="B20" s="99" t="s">
        <v>336</v>
      </c>
      <c r="D20" s="74"/>
      <c r="E20" s="89"/>
      <c r="F20" s="94"/>
      <c r="G20" s="89"/>
      <c r="H20" s="107"/>
      <c r="I20" s="107"/>
      <c r="J20" s="107"/>
      <c r="K20" s="107"/>
      <c r="L20" s="107"/>
      <c r="M20" s="107"/>
      <c r="N20" s="107"/>
      <c r="O20" s="107"/>
      <c r="P20" s="107"/>
      <c r="Q20" s="107"/>
      <c r="R20" s="107"/>
      <c r="S20" s="107"/>
    </row>
    <row r="21" spans="1:21">
      <c r="A21" s="73"/>
      <c r="B21" s="85"/>
      <c r="C21" s="84"/>
      <c r="D21" s="85"/>
      <c r="E21" s="101"/>
      <c r="F21" s="102"/>
      <c r="G21" s="101"/>
      <c r="H21" s="102"/>
      <c r="I21" s="102"/>
      <c r="J21" s="101"/>
      <c r="K21" s="102"/>
      <c r="L21" s="103"/>
      <c r="M21" s="102"/>
      <c r="N21" s="102"/>
      <c r="O21" s="104"/>
      <c r="P21" s="102"/>
      <c r="Q21" s="102"/>
      <c r="R21" s="105"/>
      <c r="S21" s="105"/>
    </row>
  </sheetData>
  <mergeCells count="5">
    <mergeCell ref="E4:H4"/>
    <mergeCell ref="J4:M4"/>
    <mergeCell ref="O4:P4"/>
    <mergeCell ref="A1:S1"/>
    <mergeCell ref="A2:S2"/>
  </mergeCells>
  <pageMargins left="0.7" right="0.7" top="0.75" bottom="0.75" header="0.3" footer="0.3"/>
  <pageSetup orientation="portrait" r:id="rId1"/>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EDCCB-864C-49D2-AEC1-BB5EBEB8D782}">
  <dimension ref="A1:O26"/>
  <sheetViews>
    <sheetView topLeftCell="A6" workbookViewId="0">
      <selection activeCell="T22" sqref="T22"/>
    </sheetView>
  </sheetViews>
  <sheetFormatPr defaultColWidth="9.1796875" defaultRowHeight="14.5"/>
  <cols>
    <col min="1" max="1" width="4.7265625" style="80" customWidth="1"/>
    <col min="2" max="2" width="1.7265625" style="75" customWidth="1"/>
    <col min="3" max="3" width="8.26953125" style="75" bestFit="1" customWidth="1"/>
    <col min="4" max="4" width="1.7265625" style="75" customWidth="1"/>
    <col min="5" max="5" width="6.81640625" style="75" bestFit="1" customWidth="1"/>
    <col min="6" max="7" width="5.54296875" style="75" bestFit="1" customWidth="1"/>
    <col min="8" max="8" width="7.7265625" style="75" customWidth="1"/>
    <col min="9" max="9" width="5.54296875" style="75" bestFit="1" customWidth="1"/>
    <col min="10" max="10" width="7.26953125" style="75" customWidth="1"/>
    <col min="11" max="11" width="5.54296875" style="75" bestFit="1" customWidth="1"/>
    <col min="12" max="13" width="8.1796875" style="75" bestFit="1" customWidth="1"/>
    <col min="14" max="14" width="6.81640625" style="75" bestFit="1" customWidth="1"/>
    <col min="15" max="15" width="6.26953125" style="75" bestFit="1" customWidth="1"/>
    <col min="16" max="16384" width="9.1796875" style="75"/>
  </cols>
  <sheetData>
    <row r="1" spans="1:15">
      <c r="A1" s="294" t="s">
        <v>41</v>
      </c>
      <c r="B1" s="294"/>
      <c r="C1" s="294"/>
      <c r="D1" s="294"/>
      <c r="E1" s="294"/>
      <c r="F1" s="294"/>
      <c r="G1" s="294"/>
      <c r="H1" s="294"/>
      <c r="I1" s="294"/>
      <c r="J1" s="294"/>
      <c r="K1" s="294"/>
      <c r="L1" s="294"/>
      <c r="M1" s="294"/>
      <c r="N1" s="294"/>
      <c r="O1" s="294"/>
    </row>
    <row r="2" spans="1:15" ht="15" customHeight="1">
      <c r="A2" s="294" t="s">
        <v>42</v>
      </c>
      <c r="B2" s="294"/>
      <c r="C2" s="294"/>
      <c r="D2" s="294"/>
      <c r="E2" s="294"/>
      <c r="F2" s="294"/>
      <c r="G2" s="294"/>
      <c r="H2" s="294"/>
      <c r="I2" s="294"/>
      <c r="J2" s="294"/>
      <c r="K2" s="294"/>
      <c r="L2" s="294"/>
      <c r="M2" s="294"/>
      <c r="N2" s="294"/>
      <c r="O2" s="294"/>
    </row>
    <row r="3" spans="1:15">
      <c r="A3" s="73"/>
      <c r="B3" s="74"/>
      <c r="C3" s="73"/>
      <c r="D3" s="73"/>
      <c r="E3" s="74"/>
      <c r="F3" s="74"/>
      <c r="G3" s="74"/>
      <c r="H3" s="74"/>
      <c r="I3" s="74"/>
      <c r="J3" s="74"/>
      <c r="K3" s="74"/>
      <c r="L3" s="74"/>
      <c r="M3" s="74"/>
      <c r="N3" s="74"/>
      <c r="O3" s="74"/>
    </row>
    <row r="4" spans="1:15" ht="44.15" customHeight="1">
      <c r="A4" s="76" t="s">
        <v>147</v>
      </c>
      <c r="B4" s="115"/>
      <c r="C4" s="77" t="s">
        <v>2</v>
      </c>
      <c r="D4" s="73"/>
      <c r="E4" s="78" t="s">
        <v>3</v>
      </c>
      <c r="F4" s="78" t="s">
        <v>4</v>
      </c>
      <c r="G4" s="77" t="s">
        <v>5</v>
      </c>
      <c r="H4" s="77" t="s">
        <v>6</v>
      </c>
      <c r="I4" s="77" t="s">
        <v>7</v>
      </c>
      <c r="J4" s="77" t="s">
        <v>8</v>
      </c>
      <c r="K4" s="78" t="s">
        <v>9</v>
      </c>
      <c r="L4" s="78" t="s">
        <v>10</v>
      </c>
      <c r="M4" s="77" t="s">
        <v>11</v>
      </c>
      <c r="N4" s="77" t="s">
        <v>12</v>
      </c>
      <c r="O4" s="77" t="s">
        <v>13</v>
      </c>
    </row>
    <row r="5" spans="1:15">
      <c r="A5" s="73"/>
      <c r="B5" s="74"/>
      <c r="C5" s="73"/>
      <c r="D5" s="73"/>
      <c r="E5" s="73" t="s">
        <v>14</v>
      </c>
      <c r="F5" s="73" t="s">
        <v>15</v>
      </c>
      <c r="G5" s="73" t="s">
        <v>16</v>
      </c>
      <c r="H5" s="73" t="s">
        <v>17</v>
      </c>
      <c r="I5" s="73" t="s">
        <v>18</v>
      </c>
      <c r="J5" s="73" t="s">
        <v>19</v>
      </c>
      <c r="K5" s="73" t="s">
        <v>20</v>
      </c>
      <c r="L5" s="73" t="s">
        <v>21</v>
      </c>
      <c r="M5" s="73" t="s">
        <v>22</v>
      </c>
      <c r="N5" s="73" t="s">
        <v>23</v>
      </c>
      <c r="O5" s="73" t="s">
        <v>24</v>
      </c>
    </row>
    <row r="6" spans="1:15">
      <c r="A6" s="73"/>
      <c r="B6" s="74"/>
      <c r="C6" s="73"/>
      <c r="D6" s="73"/>
      <c r="E6" s="73"/>
      <c r="F6" s="73"/>
      <c r="G6" s="73"/>
      <c r="H6" s="73"/>
      <c r="I6" s="73"/>
      <c r="J6" s="73"/>
      <c r="K6" s="73"/>
      <c r="L6" s="73"/>
      <c r="M6" s="73"/>
      <c r="N6" s="73"/>
      <c r="O6" s="73"/>
    </row>
    <row r="7" spans="1:15">
      <c r="A7" s="73">
        <v>1</v>
      </c>
      <c r="B7" s="74"/>
      <c r="C7" s="73">
        <v>2002</v>
      </c>
      <c r="D7" s="74"/>
      <c r="E7" s="79">
        <v>3304</v>
      </c>
      <c r="F7" s="79">
        <v>3553.1</v>
      </c>
      <c r="G7" s="79">
        <v>3499.8799999999997</v>
      </c>
      <c r="H7" s="79">
        <v>3554.7350000000006</v>
      </c>
      <c r="I7" s="79">
        <v>3404.56488721804</v>
      </c>
      <c r="J7" s="79">
        <v>3636.7578848295007</v>
      </c>
      <c r="K7" s="79">
        <v>3520.6613860237703</v>
      </c>
      <c r="L7" s="79">
        <v>3502.0418914086099</v>
      </c>
      <c r="M7" s="79">
        <v>3474.0399521680602</v>
      </c>
      <c r="N7" s="79">
        <v>3559.9487456235702</v>
      </c>
      <c r="O7" s="79">
        <v>3452.22244360902</v>
      </c>
    </row>
    <row r="8" spans="1:15">
      <c r="A8" s="73">
        <v>2</v>
      </c>
      <c r="B8" s="74"/>
      <c r="C8" s="73">
        <v>2003</v>
      </c>
      <c r="D8" s="74"/>
      <c r="E8" s="79">
        <v>3687.7999999999993</v>
      </c>
      <c r="F8" s="79">
        <v>3162.4</v>
      </c>
      <c r="G8" s="79">
        <v>3487.4499999999994</v>
      </c>
      <c r="H8" s="79">
        <v>3532.4449999999997</v>
      </c>
      <c r="I8" s="79">
        <v>3327.5279699248099</v>
      </c>
      <c r="J8" s="79">
        <v>3621.2433333333329</v>
      </c>
      <c r="K8" s="79">
        <v>3474.3856516290716</v>
      </c>
      <c r="L8" s="79">
        <v>3461.8353486840701</v>
      </c>
      <c r="M8" s="79">
        <v>3440.9768640883699</v>
      </c>
      <c r="N8" s="79">
        <v>3673.7014462806601</v>
      </c>
      <c r="O8" s="79">
        <v>3407.4889849624046</v>
      </c>
    </row>
    <row r="9" spans="1:15">
      <c r="A9" s="73">
        <v>3</v>
      </c>
      <c r="B9" s="74"/>
      <c r="C9" s="73">
        <v>2004</v>
      </c>
      <c r="D9" s="74"/>
      <c r="E9" s="79">
        <v>3484.7000000000007</v>
      </c>
      <c r="F9" s="79">
        <v>3304</v>
      </c>
      <c r="G9" s="79">
        <v>3454.2300000000005</v>
      </c>
      <c r="H9" s="79">
        <v>3506.6449999999995</v>
      </c>
      <c r="I9" s="79">
        <v>3316.4116541353401</v>
      </c>
      <c r="J9" s="79">
        <v>3602.1533333333332</v>
      </c>
      <c r="K9" s="79">
        <v>3459.2824937343366</v>
      </c>
      <c r="L9" s="79">
        <v>3462.2512826184802</v>
      </c>
      <c r="M9" s="79">
        <v>3441.1367511670101</v>
      </c>
      <c r="N9" s="79">
        <v>3423.9647041426801</v>
      </c>
      <c r="O9" s="79">
        <v>3385.3208270676705</v>
      </c>
    </row>
    <row r="10" spans="1:15">
      <c r="A10" s="73">
        <v>4</v>
      </c>
      <c r="B10" s="74"/>
      <c r="C10" s="73">
        <v>2005</v>
      </c>
      <c r="D10" s="74"/>
      <c r="E10" s="79">
        <v>3579.9999999999995</v>
      </c>
      <c r="F10" s="79">
        <v>3687.7999999999993</v>
      </c>
      <c r="G10" s="79">
        <v>3456.3</v>
      </c>
      <c r="H10" s="79">
        <v>3512.3000000000006</v>
      </c>
      <c r="I10" s="79">
        <v>3364.1851879699202</v>
      </c>
      <c r="J10" s="79">
        <v>3606.52</v>
      </c>
      <c r="K10" s="79">
        <v>3485.3525939849601</v>
      </c>
      <c r="L10" s="79">
        <v>3513.8665338841001</v>
      </c>
      <c r="M10" s="79">
        <v>3486.36730448755</v>
      </c>
      <c r="N10" s="79">
        <v>3321.0326470537402</v>
      </c>
      <c r="O10" s="79">
        <v>3410.24259398496</v>
      </c>
    </row>
    <row r="11" spans="1:15">
      <c r="A11" s="73">
        <v>5</v>
      </c>
      <c r="B11" s="74"/>
      <c r="C11" s="73">
        <v>2006</v>
      </c>
      <c r="D11" s="74"/>
      <c r="E11" s="79">
        <v>3079.1</v>
      </c>
      <c r="F11" s="79">
        <v>3484.7000000000007</v>
      </c>
      <c r="G11" s="79">
        <v>3443.13</v>
      </c>
      <c r="H11" s="79">
        <v>3499.6099999999997</v>
      </c>
      <c r="I11" s="79">
        <v>3388.0340601503699</v>
      </c>
      <c r="J11" s="79">
        <v>3601.7400000000002</v>
      </c>
      <c r="K11" s="79">
        <v>3494.8870300751851</v>
      </c>
      <c r="L11" s="79">
        <v>3494.4264427982898</v>
      </c>
      <c r="M11" s="79">
        <v>3470.1135671747102</v>
      </c>
      <c r="N11" s="79">
        <v>3208.51264221976</v>
      </c>
      <c r="O11" s="79">
        <v>3415.5820300751848</v>
      </c>
    </row>
    <row r="12" spans="1:15">
      <c r="A12" s="73">
        <v>6</v>
      </c>
      <c r="B12" s="74"/>
      <c r="C12" s="73">
        <v>2007</v>
      </c>
      <c r="D12" s="74"/>
      <c r="E12" s="79">
        <v>3349.1999999999994</v>
      </c>
      <c r="F12" s="79">
        <v>3579.9999999999995</v>
      </c>
      <c r="G12" s="79">
        <v>3443.4399999999996</v>
      </c>
      <c r="H12" s="79">
        <v>3496.16</v>
      </c>
      <c r="I12" s="79">
        <v>3424.9170676691701</v>
      </c>
      <c r="J12" s="79">
        <v>3598.3833333333332</v>
      </c>
      <c r="K12" s="79">
        <v>3511.6502005012517</v>
      </c>
      <c r="L12" s="79">
        <v>3489.4439137331701</v>
      </c>
      <c r="M12" s="79">
        <v>3475.1493887730298</v>
      </c>
      <c r="N12" s="79">
        <v>3472.7946458556298</v>
      </c>
      <c r="O12" s="79">
        <v>3434.1785338345849</v>
      </c>
    </row>
    <row r="13" spans="1:15">
      <c r="A13" s="73">
        <v>7</v>
      </c>
      <c r="B13" s="74"/>
      <c r="C13" s="73">
        <v>2008</v>
      </c>
      <c r="D13" s="74"/>
      <c r="E13" s="79">
        <v>3510.4000000000005</v>
      </c>
      <c r="F13" s="79">
        <v>3079.1</v>
      </c>
      <c r="G13" s="79">
        <v>3370.54</v>
      </c>
      <c r="H13" s="79">
        <v>3480.9050000000002</v>
      </c>
      <c r="I13" s="79">
        <v>3320.8154887218002</v>
      </c>
      <c r="J13" s="79">
        <v>3575.83</v>
      </c>
      <c r="K13" s="79">
        <v>3448.3227443609003</v>
      </c>
      <c r="L13" s="79">
        <v>3377.9387521614399</v>
      </c>
      <c r="M13" s="79">
        <v>3363.5554090230498</v>
      </c>
      <c r="N13" s="79">
        <v>3597.76206702237</v>
      </c>
      <c r="O13" s="79">
        <v>3345.6777443608999</v>
      </c>
    </row>
    <row r="14" spans="1:15">
      <c r="A14" s="73">
        <v>8</v>
      </c>
      <c r="B14" s="74"/>
      <c r="C14" s="73">
        <v>2009</v>
      </c>
      <c r="D14" s="74"/>
      <c r="E14" s="79">
        <v>3546.9</v>
      </c>
      <c r="F14" s="79">
        <v>3349.1999999999994</v>
      </c>
      <c r="G14" s="79">
        <v>3340.8299999999995</v>
      </c>
      <c r="H14" s="79">
        <v>3468.35</v>
      </c>
      <c r="I14" s="79">
        <v>3308.3028571428499</v>
      </c>
      <c r="J14" s="79">
        <v>3544.9000000000005</v>
      </c>
      <c r="K14" s="79">
        <v>3426.6014285714255</v>
      </c>
      <c r="L14" s="79">
        <v>3414.7537577606299</v>
      </c>
      <c r="M14" s="79">
        <v>3384.3502328236</v>
      </c>
      <c r="N14" s="79">
        <v>3411.2973084041701</v>
      </c>
      <c r="O14" s="79">
        <v>3324.5664285714247</v>
      </c>
    </row>
    <row r="15" spans="1:15">
      <c r="A15" s="73">
        <v>9</v>
      </c>
      <c r="B15" s="74"/>
      <c r="C15" s="73">
        <v>2010</v>
      </c>
      <c r="D15" s="74"/>
      <c r="E15" s="79">
        <v>3321.5</v>
      </c>
      <c r="F15" s="79">
        <v>3510.4000000000005</v>
      </c>
      <c r="G15" s="79">
        <v>3398.79</v>
      </c>
      <c r="H15" s="79">
        <v>3463.3049999999994</v>
      </c>
      <c r="I15" s="79">
        <v>3336.1227819548799</v>
      </c>
      <c r="J15" s="79">
        <v>3538.7200000000003</v>
      </c>
      <c r="K15" s="79">
        <v>3437.4213909774398</v>
      </c>
      <c r="L15" s="79">
        <v>3521.4245834559802</v>
      </c>
      <c r="M15" s="79">
        <v>3519.6156880380499</v>
      </c>
      <c r="N15" s="79">
        <v>3150.4012004061001</v>
      </c>
      <c r="O15" s="79">
        <v>3367.4563909774397</v>
      </c>
    </row>
    <row r="16" spans="1:15">
      <c r="A16" s="73">
        <v>10</v>
      </c>
      <c r="B16" s="74"/>
      <c r="C16" s="73">
        <v>2011</v>
      </c>
      <c r="D16" s="74"/>
      <c r="E16" s="79">
        <v>3333.8</v>
      </c>
      <c r="F16" s="79">
        <v>3546.9</v>
      </c>
      <c r="G16" s="79">
        <v>3425.7599999999998</v>
      </c>
      <c r="H16" s="79">
        <v>3460.7099999999991</v>
      </c>
      <c r="I16" s="79">
        <v>3371.86428571429</v>
      </c>
      <c r="J16" s="79">
        <v>3525.4599999999996</v>
      </c>
      <c r="K16" s="79">
        <v>3448.6621428571448</v>
      </c>
      <c r="L16" s="79">
        <v>3557.6571869106801</v>
      </c>
      <c r="M16" s="79">
        <v>3559.69110491017</v>
      </c>
      <c r="N16" s="79">
        <v>3195.2531238644901</v>
      </c>
      <c r="O16" s="79">
        <v>3398.8121428571449</v>
      </c>
    </row>
    <row r="17" spans="1:15">
      <c r="A17" s="73">
        <v>11</v>
      </c>
      <c r="B17" s="74"/>
      <c r="C17" s="73">
        <v>2012</v>
      </c>
      <c r="D17" s="74"/>
      <c r="E17" s="79">
        <v>3013.2000000000003</v>
      </c>
      <c r="F17" s="79">
        <v>3321.5</v>
      </c>
      <c r="G17" s="79">
        <v>3402.6</v>
      </c>
      <c r="H17" s="79">
        <v>3451.2399999999993</v>
      </c>
      <c r="I17" s="79">
        <v>3348.6375187969902</v>
      </c>
      <c r="J17" s="79">
        <v>3504.0233333333331</v>
      </c>
      <c r="K17" s="79">
        <v>3426.3304260651616</v>
      </c>
      <c r="L17" s="79">
        <v>3505.1011274653702</v>
      </c>
      <c r="M17" s="79">
        <v>3497.3415237897998</v>
      </c>
      <c r="N17" s="79">
        <v>3350.8015459303801</v>
      </c>
      <c r="O17" s="79">
        <v>3375.6187593984951</v>
      </c>
    </row>
    <row r="18" spans="1:15">
      <c r="A18" s="73">
        <v>12</v>
      </c>
      <c r="B18" s="74"/>
      <c r="C18" s="73">
        <v>2013</v>
      </c>
      <c r="D18" s="74"/>
      <c r="E18" s="79">
        <v>3536.900000000001</v>
      </c>
      <c r="F18" s="79">
        <v>3333.8</v>
      </c>
      <c r="G18" s="79">
        <v>3419.7400000000002</v>
      </c>
      <c r="H18" s="79">
        <v>3453.5949999999989</v>
      </c>
      <c r="I18" s="79">
        <v>3301.8218045112799</v>
      </c>
      <c r="J18" s="79">
        <v>3494.8766666666661</v>
      </c>
      <c r="K18" s="79">
        <v>3398.349235588973</v>
      </c>
      <c r="L18" s="79">
        <v>3467.37949972972</v>
      </c>
      <c r="M18" s="79">
        <v>3451.2421702669799</v>
      </c>
      <c r="N18" s="79">
        <v>3702.4603704739998</v>
      </c>
      <c r="O18" s="79">
        <v>3360.7809022556403</v>
      </c>
    </row>
    <row r="19" spans="1:15">
      <c r="A19" s="73">
        <v>13</v>
      </c>
      <c r="B19" s="74"/>
      <c r="C19" s="73">
        <v>2014</v>
      </c>
      <c r="D19" s="74"/>
      <c r="E19" s="79">
        <v>3813.5</v>
      </c>
      <c r="F19" s="79">
        <v>3013.2000000000003</v>
      </c>
      <c r="G19" s="79">
        <v>3390.66</v>
      </c>
      <c r="H19" s="79">
        <v>3422.4450000000006</v>
      </c>
      <c r="I19" s="79">
        <v>3231.47842105263</v>
      </c>
      <c r="J19" s="79">
        <v>3467.9833333333327</v>
      </c>
      <c r="K19" s="79">
        <v>3349.7308771929811</v>
      </c>
      <c r="L19" s="79">
        <v>3463.1800115210599</v>
      </c>
      <c r="M19" s="79">
        <v>3431.5384426728001</v>
      </c>
      <c r="N19" s="79">
        <v>3637.2065376914702</v>
      </c>
      <c r="O19" s="79">
        <v>3311.0692105263151</v>
      </c>
    </row>
    <row r="20" spans="1:15">
      <c r="A20" s="73">
        <v>14</v>
      </c>
      <c r="B20" s="74"/>
      <c r="C20" s="73">
        <v>2015</v>
      </c>
      <c r="D20" s="74"/>
      <c r="E20" s="79">
        <v>3547.9</v>
      </c>
      <c r="F20" s="79">
        <v>3536.900000000001</v>
      </c>
      <c r="G20" s="79">
        <v>3375.5700000000006</v>
      </c>
      <c r="H20" s="79">
        <v>3415.9349999999999</v>
      </c>
      <c r="I20" s="79">
        <v>3288.1959398496201</v>
      </c>
      <c r="J20" s="79">
        <v>3466.7233333333334</v>
      </c>
      <c r="K20" s="79">
        <v>3377.4596365914767</v>
      </c>
      <c r="L20" s="79">
        <v>3399.0804510500302</v>
      </c>
      <c r="M20" s="79">
        <v>3367.4935070247502</v>
      </c>
      <c r="N20" s="79">
        <v>3401.9543743886002</v>
      </c>
      <c r="O20" s="79">
        <v>3331.8829699248104</v>
      </c>
    </row>
    <row r="21" spans="1:15">
      <c r="A21" s="73">
        <v>15</v>
      </c>
      <c r="B21" s="74"/>
      <c r="C21" s="73">
        <v>2016</v>
      </c>
      <c r="D21" s="74"/>
      <c r="E21" s="79">
        <v>3233.3</v>
      </c>
      <c r="F21" s="79">
        <v>3813.5</v>
      </c>
      <c r="G21" s="79">
        <v>3408.45</v>
      </c>
      <c r="H21" s="79">
        <v>3425.79</v>
      </c>
      <c r="I21" s="79">
        <v>3399.7654135338298</v>
      </c>
      <c r="J21" s="79">
        <v>3469.2233333333329</v>
      </c>
      <c r="K21" s="79">
        <v>3434.4943734335811</v>
      </c>
      <c r="L21" s="79">
        <v>3521.3732234148101</v>
      </c>
      <c r="M21" s="79">
        <v>3461.6524600823</v>
      </c>
      <c r="N21" s="79">
        <v>3171.60717793299</v>
      </c>
      <c r="O21" s="79">
        <v>3404.1077067669148</v>
      </c>
    </row>
    <row r="22" spans="1:15">
      <c r="A22" s="73">
        <v>16</v>
      </c>
      <c r="B22" s="74"/>
      <c r="C22" s="73">
        <v>2017</v>
      </c>
      <c r="D22" s="74"/>
      <c r="E22" s="79">
        <v>3282.3</v>
      </c>
      <c r="F22" s="79">
        <v>3547.9</v>
      </c>
      <c r="G22" s="79">
        <v>3405.2400000000002</v>
      </c>
      <c r="H22" s="79">
        <v>3424.3399999999992</v>
      </c>
      <c r="I22" s="79">
        <v>3445.8147368421101</v>
      </c>
      <c r="J22" s="79">
        <v>3465.8533333333326</v>
      </c>
      <c r="K22" s="79">
        <v>3455.8340350877215</v>
      </c>
      <c r="L22" s="79">
        <v>3551.2913757359902</v>
      </c>
      <c r="M22" s="79">
        <v>3529.3241702522701</v>
      </c>
      <c r="N22" s="79">
        <v>3213.5520598407502</v>
      </c>
      <c r="O22" s="79">
        <v>3425.5273684210551</v>
      </c>
    </row>
    <row r="23" spans="1:15">
      <c r="A23" s="73">
        <v>17</v>
      </c>
      <c r="B23" s="74"/>
      <c r="C23" s="73">
        <v>2018</v>
      </c>
      <c r="D23" s="74"/>
      <c r="E23" s="79">
        <v>3536.8000000000006</v>
      </c>
      <c r="F23" s="79">
        <v>3233.3</v>
      </c>
      <c r="G23" s="79">
        <v>3420.6600000000008</v>
      </c>
      <c r="H23" s="79">
        <v>3395.6</v>
      </c>
      <c r="I23" s="79">
        <v>3455.3723308270701</v>
      </c>
      <c r="J23" s="79">
        <v>3460.8233333333328</v>
      </c>
      <c r="K23" s="79">
        <v>3458.0978320802014</v>
      </c>
      <c r="L23" s="79">
        <v>3497.9647274460199</v>
      </c>
      <c r="M23" s="79">
        <v>3467.1721452796</v>
      </c>
      <c r="N23" s="79">
        <v>3350.0567270926099</v>
      </c>
      <c r="O23" s="79">
        <v>3438.0161654135354</v>
      </c>
    </row>
    <row r="24" spans="1:15">
      <c r="A24" s="73">
        <v>18</v>
      </c>
      <c r="B24" s="74"/>
      <c r="C24" s="73">
        <v>2019</v>
      </c>
      <c r="D24" s="74"/>
      <c r="E24" s="79">
        <v>3669.7999999999997</v>
      </c>
      <c r="F24" s="79">
        <v>3282.3</v>
      </c>
      <c r="G24" s="79">
        <v>3413.9700000000003</v>
      </c>
      <c r="H24" s="79">
        <v>3377.4</v>
      </c>
      <c r="I24" s="79">
        <v>3464.0806015037501</v>
      </c>
      <c r="J24" s="79">
        <v>3450.2233333333329</v>
      </c>
      <c r="K24" s="79">
        <v>3457.1519674185415</v>
      </c>
      <c r="L24" s="79">
        <v>3460.23970392516</v>
      </c>
      <c r="M24" s="79">
        <v>3423.3233686968902</v>
      </c>
      <c r="N24" s="79">
        <v>3698.4698097462101</v>
      </c>
      <c r="O24" s="79">
        <v>3439.025300751875</v>
      </c>
    </row>
    <row r="25" spans="1:15">
      <c r="A25" s="73">
        <v>19</v>
      </c>
      <c r="B25" s="74"/>
      <c r="C25" s="73">
        <v>2020</v>
      </c>
      <c r="D25" s="74"/>
      <c r="E25" s="79">
        <v>3224.2999999999993</v>
      </c>
      <c r="F25" s="79">
        <v>3536.8000000000006</v>
      </c>
      <c r="G25" s="79">
        <v>3416.6100000000006</v>
      </c>
      <c r="H25" s="79">
        <v>3407.7000000000007</v>
      </c>
      <c r="I25" s="79">
        <v>3439.47458646616</v>
      </c>
      <c r="J25" s="79">
        <v>3447.7399999999993</v>
      </c>
      <c r="K25" s="79">
        <v>3443.6072932330799</v>
      </c>
      <c r="L25" s="79">
        <v>3473.4964149094399</v>
      </c>
      <c r="M25" s="79">
        <v>3436.90687609722</v>
      </c>
      <c r="N25" s="79">
        <v>3656.6663091486698</v>
      </c>
      <c r="O25" s="79">
        <v>3428.0422932330803</v>
      </c>
    </row>
    <row r="26" spans="1:15">
      <c r="A26" s="73">
        <v>20</v>
      </c>
      <c r="B26" s="74"/>
      <c r="C26" s="73">
        <v>2021</v>
      </c>
      <c r="D26" s="74"/>
      <c r="E26" s="79">
        <v>3125.8</v>
      </c>
      <c r="F26" s="79">
        <v>3669.7999999999997</v>
      </c>
      <c r="G26" s="79">
        <v>3428.9</v>
      </c>
      <c r="H26" s="79">
        <v>3427.3300000000004</v>
      </c>
      <c r="I26" s="79">
        <v>3478.46781954886</v>
      </c>
      <c r="J26" s="79">
        <v>3450.1066666666661</v>
      </c>
      <c r="K26" s="79">
        <v>3464.2872431077631</v>
      </c>
      <c r="L26" s="79">
        <v>3520.06641379134</v>
      </c>
      <c r="M26" s="79">
        <v>3484.6708944337001</v>
      </c>
      <c r="N26" s="79">
        <v>3373.0074020851698</v>
      </c>
      <c r="O26" s="79">
        <v>3453.68390977443</v>
      </c>
    </row>
  </sheetData>
  <mergeCells count="2">
    <mergeCell ref="A1:O1"/>
    <mergeCell ref="A2:O2"/>
  </mergeCells>
  <pageMargins left="0.7" right="0.7" top="0.75" bottom="0.75" header="0.3" footer="0.3"/>
  <pageSetup orientation="portrait"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14ab40f3-767a-43a9-8b62-265d64c54f3b" ContentTypeId="0x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A68BE8D2D1B4442B56E8613E5D4A5D4" ma:contentTypeVersion="33" ma:contentTypeDescription="Create a new document." ma:contentTypeScope="" ma:versionID="6129b17777e4756d3484ea6abc615963">
  <xsd:schema xmlns:xsd="http://www.w3.org/2001/XMLSchema" xmlns:xs="http://www.w3.org/2001/XMLSchema" xmlns:p="http://schemas.microsoft.com/office/2006/metadata/properties" xmlns:ns2="0e4c58a4-4156-4653-af30-d293e31e5ce5" targetNamespace="http://schemas.microsoft.com/office/2006/metadata/properties" ma:root="true" ma:fieldsID="50cea4d8efb7eb9556150446c3ff5c58" ns2:_="">
    <xsd:import namespace="0e4c58a4-4156-4653-af30-d293e31e5ce5"/>
    <xsd:element name="properties">
      <xsd:complexType>
        <xsd:sequence>
          <xsd:element name="documentManagement">
            <xsd:complexType>
              <xsd:all>
                <xsd:element ref="ns2:Folder" minOccurs="0"/>
                <xsd:element ref="ns2:Phase" minOccurs="0"/>
                <xsd:element ref="ns2:Binder"/>
                <xsd:element ref="ns2:Status" minOccurs="0"/>
                <xsd:element ref="ns2:Witness" minOccurs="0"/>
                <xsd:element ref="ns2:Regulatory_x0020_Leads" minOccurs="0"/>
                <xsd:element ref="ns2:Version_x0020_Comments" minOccurs="0"/>
                <xsd:element ref="ns2:Legal_x0020_Team" minOccurs="0"/>
                <xsd:element ref="ns2:Attachment" minOccurs="0"/>
                <xsd:element ref="ns2:Exhibit_x002f_Tab_x002f_Schedule" minOccurs="0"/>
                <xsd:element ref="ns2:_x0031_st_x0020_draft_x0020_priority" minOccurs="0"/>
                <xsd:element ref="ns2:Reg_x002e__x0020_Review_x0020_Due_x0020_Date" minOccurs="0"/>
                <xsd:element ref="ns2:Energy_x0020_Services_x0020_View" minOccurs="0"/>
                <xsd:element ref="ns2:Finance_x0020_view" minOccurs="0"/>
                <xsd:element ref="ns2:_x0031_st_x0020_draft_x0020_ready_x0020_for_x0020_Regulatory" minOccurs="0"/>
                <xsd:element ref="ns2:_x0031_st_x0020_Draft_x0020_Evidence_x0020_Due" minOccurs="0"/>
                <xsd:element ref="ns2:Cust_x0020_Eng" minOccurs="0"/>
                <xsd:element ref="ns2:Customer_x0020_Care_x0020_View" minOccurs="0"/>
                <xsd:element ref="ns2:_x0031_st_x0020_Draft_x0020_SL_x0020_Review_x0020_Complete" minOccurs="0"/>
                <xsd:element ref="ns2:Accountable_x0020_Area" minOccurs="0"/>
                <xsd:element ref="ns2:Executive_x0020_Review" minOccurs="0"/>
                <xsd:element ref="ns2:Final_x0020_Draft_x0020_Due" minOccurs="0"/>
                <xsd:element ref="ns2:Formatting_x0020_Reqd" minOccurs="0"/>
                <xsd:element ref="ns2:Final_x0020_Draft_x0020_Ready_x0020_for_x0020_SL_x0020_Review" minOccurs="0"/>
                <xsd:element ref="ns2:Final_x0020_Draft_x0020_Reg_x002f_1st_x0020_Level_x0020_Review_x0020_Due_x0020_Date" minOccurs="0"/>
                <xsd:element ref="ns2:Legal_x0020_Handoff_x0020_Date" minOccurs="0"/>
                <xsd:element ref="ns2:Legal_x0020_Session_x0020_Date" minOccurs="0"/>
                <xsd:element ref="ns2:xewa" minOccurs="0"/>
                <xsd:element ref="ns2:TM_x0020_Sign_x0020_Off" minOccurs="0"/>
                <xsd:element ref="ns2:Reg_x002f_Formatting_x0020_Sign_x0020_Of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4c58a4-4156-4653-af30-d293e31e5ce5" elementFormDefault="qualified">
    <xsd:import namespace="http://schemas.microsoft.com/office/2006/documentManagement/types"/>
    <xsd:import namespace="http://schemas.microsoft.com/office/infopath/2007/PartnerControls"/>
    <xsd:element name="Folder" ma:index="8" nillable="true" ma:displayName="Folder" ma:format="Dropdown" ma:internalName="Folder">
      <xsd:simpleType>
        <xsd:restriction base="dms:Choice">
          <xsd:enumeration value="Assumptions"/>
          <xsd:enumeration value="Budget Support"/>
          <xsd:enumeration value="Prefiled Evidence"/>
          <xsd:enumeration value="Shared Documents"/>
          <xsd:enumeration value="Standards/Admin"/>
          <xsd:enumeration value="Regulatory"/>
          <xsd:enumeration value="Templates"/>
          <xsd:enumeration value="Financial Information"/>
          <xsd:enumeration value="Updated Evidence"/>
        </xsd:restriction>
      </xsd:simpleType>
    </xsd:element>
    <xsd:element name="Phase" ma:index="9" nillable="true" ma:displayName="Phase" ma:format="Dropdown" ma:internalName="Phase">
      <xsd:simpleType>
        <xsd:restriction base="dms:Choice">
          <xsd:enumeration value="Phase 1"/>
          <xsd:enumeration value="Phase 2"/>
          <xsd:enumeration value="Phase 3"/>
        </xsd:restriction>
      </xsd:simpleType>
    </xsd:element>
    <xsd:element name="Binder" ma:index="10" ma:displayName="Exhibit" ma:decimals="0" ma:default="0" ma:internalName="Binder" ma:percentage="FALSE">
      <xsd:simpleType>
        <xsd:restriction base="dms:Number">
          <xsd:maxInclusive value="10"/>
          <xsd:minInclusive value="0"/>
        </xsd:restriction>
      </xsd:simpleType>
    </xsd:element>
    <xsd:element name="Status" ma:index="11" nillable="true" ma:displayName="Status" ma:default="Shell Created" ma:description="Status of Written Evidence" ma:format="Dropdown" ma:internalName="Status">
      <xsd:simpleType>
        <xsd:restriction base="dms:Choice">
          <xsd:enumeration value="Shell Created"/>
          <xsd:enumeration value="1st Draft in Progress"/>
          <xsd:enumeration value="1st Draft Ready for Regulatory Review"/>
          <xsd:enumeration value="Back to Functional Team for Review"/>
          <xsd:enumeration value="1st Draft Reg Review Complete"/>
          <xsd:enumeration value="1st Draft Ready for Senior Leadership Review"/>
          <xsd:enumeration value="1st Draft Senior Leadership Review Complete"/>
          <xsd:enumeration value="Final Draft In Progress"/>
          <xsd:enumeration value="Final Draft Ready for Reg Review"/>
          <xsd:enumeration value="Final Comments Being Addressed"/>
          <xsd:enumeration value="Final Hand Off to Regulatory"/>
          <xsd:enumeration value="Ready for Legal Review"/>
          <xsd:enumeration value="Legal Review Complete"/>
          <xsd:enumeration value="Ready for Executive Review"/>
          <xsd:enumeration value="Executive Review Complete"/>
          <xsd:enumeration value="Ready for Final"/>
          <xsd:enumeration value="Ready to PDF"/>
          <xsd:enumeration value="Final PDF"/>
          <xsd:enumeration value="On Hold"/>
          <xsd:enumeration value="Update in Progress"/>
          <xsd:enumeration value="Update Complete"/>
        </xsd:restriction>
      </xsd:simpleType>
    </xsd:element>
    <xsd:element name="Witness" ma:index="12" nillable="true" ma:displayName="Witness" ma:list="UserInfo" ma:SearchPeopleOnly="false" ma:SharePointGroup="8" ma:internalName="Witnes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gulatory_x0020_Leads" ma:index="13" nillable="true" ma:displayName="Regulatory Team" ma:list="UserInfo" ma:SearchPeopleOnly="false" ma:SharePointGroup="8" ma:internalName="Regulatory_x0020_Lead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ersion_x0020_Comments" ma:index="14" nillable="true" ma:displayName="Version Comments" ma:internalName="Version_x0020_Comments">
      <xsd:simpleType>
        <xsd:restriction base="dms:Text">
          <xsd:maxLength value="255"/>
        </xsd:restriction>
      </xsd:simpleType>
    </xsd:element>
    <xsd:element name="Legal_x0020_Team" ma:index="15" nillable="true" ma:displayName="Legal Team" ma:list="UserInfo" ma:SharePointGroup="8" ma:internalName="Legal_x0020_Team"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ttachment" ma:index="16" nillable="true" ma:displayName="Attachment" ma:internalName="Attachment">
      <xsd:simpleType>
        <xsd:restriction base="dms:Number"/>
      </xsd:simpleType>
    </xsd:element>
    <xsd:element name="Exhibit_x002f_Tab_x002f_Schedule" ma:index="17" nillable="true" ma:displayName="Exhibit/Tab/Schedule" ma:internalName="Exhibit_x002f_Tab_x002f_Schedule">
      <xsd:simpleType>
        <xsd:restriction base="dms:Text">
          <xsd:maxLength value="255"/>
        </xsd:restriction>
      </xsd:simpleType>
    </xsd:element>
    <xsd:element name="_x0031_st_x0020_draft_x0020_priority" ma:index="18" nillable="true" ma:displayName="Reg. 1st Draft Priority" ma:default="H" ma:format="Dropdown" ma:internalName="_x0031_st_x0020_draft_x0020_priority">
      <xsd:simpleType>
        <xsd:restriction base="dms:Choice">
          <xsd:enumeration value="H"/>
          <xsd:enumeration value="M"/>
          <xsd:enumeration value="L"/>
          <xsd:enumeration value="NA"/>
        </xsd:restriction>
      </xsd:simpleType>
    </xsd:element>
    <xsd:element name="Reg_x002e__x0020_Review_x0020_Due_x0020_Date" ma:index="19" nillable="true" ma:displayName="Reg. 1st Review Due Date" ma:format="DateOnly" ma:internalName="Reg_x002e__x0020_Review_x0020_Due_x0020_Date">
      <xsd:simpleType>
        <xsd:restriction base="dms:DateTime"/>
      </xsd:simpleType>
    </xsd:element>
    <xsd:element name="Energy_x0020_Services_x0020_View" ma:index="20" nillable="true" ma:displayName="Energy Services View" ma:default="No" ma:format="Dropdown" ma:internalName="Energy_x0020_Services_x0020_View">
      <xsd:simpleType>
        <xsd:restriction base="dms:Choice">
          <xsd:enumeration value="No"/>
          <xsd:enumeration value="Yes"/>
        </xsd:restriction>
      </xsd:simpleType>
    </xsd:element>
    <xsd:element name="Finance_x0020_view" ma:index="21" nillable="true" ma:displayName="Finance view" ma:default="No" ma:format="Dropdown" ma:internalName="Finance_x0020_view">
      <xsd:simpleType>
        <xsd:restriction base="dms:Choice">
          <xsd:enumeration value="No"/>
          <xsd:enumeration value="Yes"/>
        </xsd:restriction>
      </xsd:simpleType>
    </xsd:element>
    <xsd:element name="_x0031_st_x0020_draft_x0020_ready_x0020_for_x0020_Regulatory" ma:index="22" nillable="true" ma:displayName="1st Draft Ready For Regulatory" ma:format="DateOnly" ma:internalName="_x0031_st_x0020_draft_x0020_ready_x0020_for_x0020_Regulatory">
      <xsd:simpleType>
        <xsd:restriction base="dms:DateTime"/>
      </xsd:simpleType>
    </xsd:element>
    <xsd:element name="_x0031_st_x0020_Draft_x0020_Evidence_x0020_Due" ma:index="23" nillable="true" ma:displayName="1st Draft Evidence Due" ma:format="DateOnly" ma:internalName="_x0031_st_x0020_Draft_x0020_Evidence_x0020_Due">
      <xsd:simpleType>
        <xsd:restriction base="dms:DateTime"/>
      </xsd:simpleType>
    </xsd:element>
    <xsd:element name="Cust_x0020_Eng" ma:index="24" nillable="true" ma:displayName="Cust Eng" ma:format="Dropdown" ma:internalName="Cust_x0020_Eng">
      <xsd:simpleType>
        <xsd:restriction base="dms:Choice">
          <xsd:enumeration value="Yes"/>
          <xsd:enumeration value="No"/>
        </xsd:restriction>
      </xsd:simpleType>
    </xsd:element>
    <xsd:element name="Customer_x0020_Care_x0020_View" ma:index="25" nillable="true" ma:displayName="Customer Care View" ma:default="No" ma:format="Dropdown" ma:internalName="Customer_x0020_Care_x0020_View">
      <xsd:simpleType>
        <xsd:restriction base="dms:Choice">
          <xsd:enumeration value="No"/>
          <xsd:enumeration value="Yes"/>
        </xsd:restriction>
      </xsd:simpleType>
    </xsd:element>
    <xsd:element name="_x0031_st_x0020_Draft_x0020_SL_x0020_Review_x0020_Complete" ma:index="26" nillable="true" ma:displayName="1st Draft SL Review Complete" ma:format="DateOnly" ma:internalName="_x0031_st_x0020_Draft_x0020_SL_x0020_Review_x0020_Complete">
      <xsd:simpleType>
        <xsd:restriction base="dms:DateTime"/>
      </xsd:simpleType>
    </xsd:element>
    <xsd:element name="Accountable_x0020_Area" ma:index="27" nillable="true" ma:displayName="Accountable Area" ma:default="BD&amp;R" ma:format="Dropdown" ma:internalName="Accountable_x0020_Area">
      <xsd:simpleType>
        <xsd:restriction base="dms:Choice">
          <xsd:enumeration value="BD&amp;R"/>
          <xsd:enumeration value="Customer Care"/>
          <xsd:enumeration value="Energy Services"/>
          <xsd:enumeration value="Finance"/>
          <xsd:enumeration value="HR"/>
          <xsd:enumeration value="Operations"/>
          <xsd:enumeration value="Eng &amp; STO"/>
          <xsd:enumeration value="TIS"/>
        </xsd:restriction>
      </xsd:simpleType>
    </xsd:element>
    <xsd:element name="Executive_x0020_Review" ma:index="28" nillable="true" ma:displayName="Executive Review" ma:default="0" ma:internalName="Executive_x0020_Review">
      <xsd:simpleType>
        <xsd:restriction base="dms:Boolean"/>
      </xsd:simpleType>
    </xsd:element>
    <xsd:element name="Final_x0020_Draft_x0020_Due" ma:index="29" nillable="true" ma:displayName="Final Draft Due" ma:format="DateOnly" ma:internalName="Final_x0020_Draft_x0020_Due">
      <xsd:simpleType>
        <xsd:restriction base="dms:DateTime"/>
      </xsd:simpleType>
    </xsd:element>
    <xsd:element name="Formatting_x0020_Reqd" ma:index="30" nillable="true" ma:displayName="Formatting Reqd" ma:default="0" ma:internalName="Formatting_x0020_Reqd">
      <xsd:simpleType>
        <xsd:restriction base="dms:Boolean"/>
      </xsd:simpleType>
    </xsd:element>
    <xsd:element name="Final_x0020_Draft_x0020_Ready_x0020_for_x0020_SL_x0020_Review" ma:index="31" nillable="true" ma:displayName="Final Draft Ready for SL Review" ma:default="0" ma:description="Trigger to appear in Reg Leadership and Malini view" ma:internalName="Final_x0020_Draft_x0020_Ready_x0020_for_x0020_SL_x0020_Review">
      <xsd:simpleType>
        <xsd:restriction base="dms:Boolean"/>
      </xsd:simpleType>
    </xsd:element>
    <xsd:element name="Final_x0020_Draft_x0020_Reg_x002f_1st_x0020_Level_x0020_Review_x0020_Due_x0020_Date" ma:index="32" nillable="true" ma:displayName="Reg. Final Draft Review Due" ma:format="DateOnly" ma:internalName="Final_x0020_Draft_x0020_Reg_x002f_1st_x0020_Level_x0020_Review_x0020_Due_x0020_Date">
      <xsd:simpleType>
        <xsd:restriction base="dms:DateTime"/>
      </xsd:simpleType>
    </xsd:element>
    <xsd:element name="Legal_x0020_Handoff_x0020_Date" ma:index="33" nillable="true" ma:displayName="Legal Handoff Date" ma:format="DateOnly" ma:internalName="Legal_x0020_Handoff_x0020_Date">
      <xsd:simpleType>
        <xsd:restriction base="dms:DateTime"/>
      </xsd:simpleType>
    </xsd:element>
    <xsd:element name="Legal_x0020_Session_x0020_Date" ma:index="34" nillable="true" ma:displayName="Legal Session Date" ma:format="DateOnly" ma:internalName="Legal_x0020_Session_x0020_Date">
      <xsd:simpleType>
        <xsd:restriction base="dms:DateTime"/>
      </xsd:simpleType>
    </xsd:element>
    <xsd:element name="xewa" ma:index="35" nillable="true" ma:displayName="Legal Comments Addressed" ma:format="DateOnly" ma:internalName="xewa">
      <xsd:simpleType>
        <xsd:restriction base="dms:DateTime"/>
      </xsd:simpleType>
    </xsd:element>
    <xsd:element name="TM_x0020_Sign_x0020_Off" ma:index="36" nillable="true" ma:displayName="TM Sign Off" ma:format="DateOnly" ma:internalName="TM_x0020_Sign_x0020_Off">
      <xsd:simpleType>
        <xsd:restriction base="dms:DateTime"/>
      </xsd:simpleType>
    </xsd:element>
    <xsd:element name="Reg_x002f_Formatting_x0020_Sign_x0020_Off" ma:index="37" nillable="true" ma:displayName="Reg/Formatting Sign Off" ma:format="DateOnly" ma:internalName="Reg_x002f_Formatting_x0020_Sign_x0020_Off">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x0031_st_x0020_draft_x0020_priority xmlns="0e4c58a4-4156-4653-af30-d293e31e5ce5">H</_x0031_st_x0020_draft_x0020_priority>
    <Reg_x002e__x0020_Review_x0020_Due_x0020_Date xmlns="0e4c58a4-4156-4653-af30-d293e31e5ce5" xsi:nil="true"/>
    <Finance_x0020_view xmlns="0e4c58a4-4156-4653-af30-d293e31e5ce5">No</Finance_x0020_view>
    <Status xmlns="0e4c58a4-4156-4653-af30-d293e31e5ce5">Final PDF</Status>
    <Customer_x0020_Care_x0020_View xmlns="0e4c58a4-4156-4653-af30-d293e31e5ce5">No</Customer_x0020_Care_x0020_View>
    <Energy_x0020_Services_x0020_View xmlns="0e4c58a4-4156-4653-af30-d293e31e5ce5">No</Energy_x0020_Services_x0020_View>
    <Regulatory_x0020_Leads xmlns="0e4c58a4-4156-4653-af30-d293e31e5ce5">
      <UserInfo>
        <DisplayName/>
        <AccountId xsi:nil="true"/>
        <AccountType/>
      </UserInfo>
    </Regulatory_x0020_Leads>
    <Exhibit_x002f_Tab_x002f_Schedule xmlns="0e4c58a4-4156-4653-af30-d293e31e5ce5">03.99</Exhibit_x002f_Tab_x002f_Schedule>
    <_x0031_st_x0020_Draft_x0020_SL_x0020_Review_x0020_Complete xmlns="0e4c58a4-4156-4653-af30-d293e31e5ce5" xsi:nil="true"/>
    <Binder xmlns="0e4c58a4-4156-4653-af30-d293e31e5ce5">3</Binder>
    <Attachment xmlns="0e4c58a4-4156-4653-af30-d293e31e5ce5" xsi:nil="true"/>
    <Phase xmlns="0e4c58a4-4156-4653-af30-d293e31e5ce5">Phase 1</Phase>
    <Version_x0020_Comments xmlns="0e4c58a4-4156-4653-af30-d293e31e5ce5" xsi:nil="true"/>
    <Legal_x0020_Team xmlns="0e4c58a4-4156-4653-af30-d293e31e5ce5">
      <UserInfo>
        <DisplayName/>
        <AccountId xsi:nil="true"/>
        <AccountType/>
      </UserInfo>
    </Legal_x0020_Team>
    <Witness xmlns="0e4c58a4-4156-4653-af30-d293e31e5ce5">
      <UserInfo>
        <DisplayName/>
        <AccountId xsi:nil="true"/>
        <AccountType/>
      </UserInfo>
    </Witness>
    <Folder xmlns="0e4c58a4-4156-4653-af30-d293e31e5ce5">Prefiled Evidence</Folder>
    <_x0031_st_x0020_Draft_x0020_Evidence_x0020_Due xmlns="0e4c58a4-4156-4653-af30-d293e31e5ce5" xsi:nil="true"/>
    <Cust_x0020_Eng xmlns="0e4c58a4-4156-4653-af30-d293e31e5ce5" xsi:nil="true"/>
    <_x0031_st_x0020_draft_x0020_ready_x0020_for_x0020_Regulatory xmlns="0e4c58a4-4156-4653-af30-d293e31e5ce5" xsi:nil="true"/>
    <Accountable_x0020_Area xmlns="0e4c58a4-4156-4653-af30-d293e31e5ce5">BD&amp;R</Accountable_x0020_Area>
    <Executive_x0020_Review xmlns="0e4c58a4-4156-4653-af30-d293e31e5ce5">false</Executive_x0020_Review>
    <Final_x0020_Draft_x0020_Due xmlns="0e4c58a4-4156-4653-af30-d293e31e5ce5" xsi:nil="true"/>
    <Formatting_x0020_Reqd xmlns="0e4c58a4-4156-4653-af30-d293e31e5ce5">false</Formatting_x0020_Reqd>
    <Final_x0020_Draft_x0020_Ready_x0020_for_x0020_SL_x0020_Review xmlns="0e4c58a4-4156-4653-af30-d293e31e5ce5">false</Final_x0020_Draft_x0020_Ready_x0020_for_x0020_SL_x0020_Review>
    <Final_x0020_Draft_x0020_Reg_x002f_1st_x0020_Level_x0020_Review_x0020_Due_x0020_Date xmlns="0e4c58a4-4156-4653-af30-d293e31e5ce5" xsi:nil="true"/>
    <Legal_x0020_Handoff_x0020_Date xmlns="0e4c58a4-4156-4653-af30-d293e31e5ce5">2022-09-09T06:00:00+00:00</Legal_x0020_Handoff_x0020_Date>
    <Legal_x0020_Session_x0020_Date xmlns="0e4c58a4-4156-4653-af30-d293e31e5ce5">2022-09-22T06:00:00+00:00</Legal_x0020_Session_x0020_Date>
    <xewa xmlns="0e4c58a4-4156-4653-af30-d293e31e5ce5" xsi:nil="true"/>
    <TM_x0020_Sign_x0020_Off xmlns="0e4c58a4-4156-4653-af30-d293e31e5ce5" xsi:nil="true"/>
    <Reg_x002f_Formatting_x0020_Sign_x0020_Off xmlns="0e4c58a4-4156-4653-af30-d293e31e5ce5" xsi:nil="true"/>
  </documentManagement>
</p:properties>
</file>

<file path=customXml/itemProps1.xml><?xml version="1.0" encoding="utf-8"?>
<ds:datastoreItem xmlns:ds="http://schemas.openxmlformats.org/officeDocument/2006/customXml" ds:itemID="{2DD6EC44-E30A-4849-AB3B-21B86D44FE30}">
  <ds:schemaRefs>
    <ds:schemaRef ds:uri="Microsoft.SharePoint.Taxonomy.ContentTypeSync"/>
  </ds:schemaRefs>
</ds:datastoreItem>
</file>

<file path=customXml/itemProps2.xml><?xml version="1.0" encoding="utf-8"?>
<ds:datastoreItem xmlns:ds="http://schemas.openxmlformats.org/officeDocument/2006/customXml" ds:itemID="{662EE4F4-1DF6-45D1-B4C1-7EADE45223D8}">
  <ds:schemaRefs>
    <ds:schemaRef ds:uri="http://schemas.microsoft.com/sharepoint/v3/contenttype/forms"/>
  </ds:schemaRefs>
</ds:datastoreItem>
</file>

<file path=customXml/itemProps3.xml><?xml version="1.0" encoding="utf-8"?>
<ds:datastoreItem xmlns:ds="http://schemas.openxmlformats.org/officeDocument/2006/customXml" ds:itemID="{1A549555-5894-434D-9C66-6C24B0CFC6E3}"/>
</file>

<file path=customXml/itemProps4.xml><?xml version="1.0" encoding="utf-8"?>
<ds:datastoreItem xmlns:ds="http://schemas.openxmlformats.org/officeDocument/2006/customXml" ds:itemID="{2F369406-F5FF-4690-8111-768C73B191B3}">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0e4c58a4-4156-4653-af30-d293e31e5ce5"/>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46</vt:i4>
      </vt:variant>
    </vt:vector>
  </HeadingPairs>
  <TitlesOfParts>
    <vt:vector size="46" baseType="lpstr">
      <vt:lpstr>3.1.1 - Table 1</vt:lpstr>
      <vt:lpstr>3.1.1 - Table 2</vt:lpstr>
      <vt:lpstr>3.2.1 - Table 1</vt:lpstr>
      <vt:lpstr>3.2.1 Table 2</vt:lpstr>
      <vt:lpstr>3.2.3 - Table 1</vt:lpstr>
      <vt:lpstr>3.2.3 - Table 2</vt:lpstr>
      <vt:lpstr>3.2.3 - Table 3</vt:lpstr>
      <vt:lpstr>3.2.3 - Table 4</vt:lpstr>
      <vt:lpstr>3.2.3 - Table 5</vt:lpstr>
      <vt:lpstr>3.2.3 - Table 6</vt:lpstr>
      <vt:lpstr>3.2.3 - Table 7</vt:lpstr>
      <vt:lpstr>3.2.3 - Table 8</vt:lpstr>
      <vt:lpstr>3.2.3 - Table 9</vt:lpstr>
      <vt:lpstr>3.2.3 - Table 10</vt:lpstr>
      <vt:lpstr>3.2.3 - Table 11</vt:lpstr>
      <vt:lpstr>3.2.3 - Table 12</vt:lpstr>
      <vt:lpstr>3.2.3 - Table 13</vt:lpstr>
      <vt:lpstr>3.2.4 - Table 1</vt:lpstr>
      <vt:lpstr>3.2.4 - Table 2</vt:lpstr>
      <vt:lpstr>3.2.4 - Table 3</vt:lpstr>
      <vt:lpstr>3.2.5 - Table 2</vt:lpstr>
      <vt:lpstr>3.2.5 - Table 3</vt:lpstr>
      <vt:lpstr>3.2.5 - Table 5</vt:lpstr>
      <vt:lpstr>3.2.5 - Table 6</vt:lpstr>
      <vt:lpstr>3.2.5.1 - Table 1</vt:lpstr>
      <vt:lpstr>3.2.5.1 - Table 2</vt:lpstr>
      <vt:lpstr>3.2.5.1 - Table 3</vt:lpstr>
      <vt:lpstr>3.2.5.1 - Table 4</vt:lpstr>
      <vt:lpstr>3.2.5.1 - Table 5</vt:lpstr>
      <vt:lpstr>3.2.5.1 - Table 6</vt:lpstr>
      <vt:lpstr>3.2.5.1. - Table 7</vt:lpstr>
      <vt:lpstr>3.2.5.1 - Table 8</vt:lpstr>
      <vt:lpstr>3.2.5.2 - Table 1</vt:lpstr>
      <vt:lpstr>3.2.5.2 - Table 2</vt:lpstr>
      <vt:lpstr>3.2.6 - Table 1</vt:lpstr>
      <vt:lpstr>3.2.7 - Table 1</vt:lpstr>
      <vt:lpstr>3.3.1 - Table 1</vt:lpstr>
      <vt:lpstr>3.3.1 - Table 2</vt:lpstr>
      <vt:lpstr>3.3.1 - Table 3</vt:lpstr>
      <vt:lpstr>3.3.1 - Table 4</vt:lpstr>
      <vt:lpstr>3.4.1 - Table 1</vt:lpstr>
      <vt:lpstr>3.4.1 - Table 2</vt:lpstr>
      <vt:lpstr>3.5.1 - Table 1</vt:lpstr>
      <vt:lpstr>3.5.1 - Table 2</vt:lpstr>
      <vt:lpstr>3.6.1 - Table 1</vt:lpstr>
      <vt:lpstr>3.6.1 - 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Laura Sheehan</dc:creator>
  <cp:lastModifiedBy>Monica Renaud</cp:lastModifiedBy>
  <dcterms:created xsi:type="dcterms:W3CDTF">2022-05-16T22:21:42Z</dcterms:created>
  <dcterms:modified xsi:type="dcterms:W3CDTF">2022-10-31T16:57:56Z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a6f161-e42b-4c47-8f69-f6a81e023e2d_Enabled">
    <vt:lpwstr>true</vt:lpwstr>
  </property>
  <property fmtid="{D5CDD505-2E9C-101B-9397-08002B2CF9AE}" pid="3" name="MSIP_Label_b1a6f161-e42b-4c47-8f69-f6a81e023e2d_SetDate">
    <vt:lpwstr>2022-05-16T22:21:42Z</vt:lpwstr>
  </property>
  <property fmtid="{D5CDD505-2E9C-101B-9397-08002B2CF9AE}" pid="4" name="MSIP_Label_b1a6f161-e42b-4c47-8f69-f6a81e023e2d_Method">
    <vt:lpwstr>Standard</vt:lpwstr>
  </property>
  <property fmtid="{D5CDD505-2E9C-101B-9397-08002B2CF9AE}" pid="5" name="MSIP_Label_b1a6f161-e42b-4c47-8f69-f6a81e023e2d_Name">
    <vt:lpwstr>b1a6f161-e42b-4c47-8f69-f6a81e023e2d</vt:lpwstr>
  </property>
  <property fmtid="{D5CDD505-2E9C-101B-9397-08002B2CF9AE}" pid="6" name="MSIP_Label_b1a6f161-e42b-4c47-8f69-f6a81e023e2d_SiteId">
    <vt:lpwstr>271df5c2-953a-497b-93ad-7adf7a4b3cd7</vt:lpwstr>
  </property>
  <property fmtid="{D5CDD505-2E9C-101B-9397-08002B2CF9AE}" pid="7" name="MSIP_Label_b1a6f161-e42b-4c47-8f69-f6a81e023e2d_ActionId">
    <vt:lpwstr>ce782027-4d19-470a-8041-526b6e1b2423</vt:lpwstr>
  </property>
  <property fmtid="{D5CDD505-2E9C-101B-9397-08002B2CF9AE}" pid="8" name="MSIP_Label_b1a6f161-e42b-4c47-8f69-f6a81e023e2d_ContentBits">
    <vt:lpwstr>0</vt:lpwstr>
  </property>
  <property fmtid="{D5CDD505-2E9C-101B-9397-08002B2CF9AE}" pid="9" name="ContentTypeId">
    <vt:lpwstr>0x010100BA68BE8D2D1B4442B56E8613E5D4A5D4</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ies>
</file>