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esites.enbridge.com/sites/2024RnI/Application and Evidence/"/>
    </mc:Choice>
  </mc:AlternateContent>
  <xr:revisionPtr revIDLastSave="0" documentId="13_ncr:1_{CE74BA8A-DB52-4009-9C47-858CF57295A7}" xr6:coauthVersionLast="47" xr6:coauthVersionMax="47" xr10:uidLastSave="{00000000-0000-0000-0000-000000000000}"/>
  <bookViews>
    <workbookView xWindow="-120" yWindow="-120" windowWidth="29040" windowHeight="15840" firstSheet="1" activeTab="1" xr2:uid="{2EF45D86-0228-4767-9F7A-393F119C8806}"/>
  </bookViews>
  <sheets>
    <sheet name="8-4-1 - old version" sheetId="8" state="hidden" r:id="rId1"/>
    <sheet name="8.1.1 - Table 1" sheetId="44" r:id="rId2"/>
    <sheet name="8.1.1 - Table 2" sheetId="45" r:id="rId3"/>
    <sheet name="8.1.3 - Table 1" sheetId="42" r:id="rId4"/>
    <sheet name="8.1.3 - Table 2" sheetId="43" r:id="rId5"/>
    <sheet name="8.1.4 - Table 1" sheetId="47" r:id="rId6"/>
    <sheet name="8.2.1 - Table 2" sheetId="53" r:id="rId7"/>
    <sheet name="8.2.2 - Table 1" sheetId="48" r:id="rId8"/>
    <sheet name="8.2.2 - Table 2" sheetId="49" r:id="rId9"/>
    <sheet name="8.2.2 - Table 3" sheetId="50" r:id="rId10"/>
    <sheet name="8.2.3 - Table 1" sheetId="60" r:id="rId11"/>
    <sheet name="8.2.3 - Table 2" sheetId="61" r:id="rId12"/>
    <sheet name="8.2.3 - Table 5" sheetId="62" r:id="rId13"/>
    <sheet name="8.2.5 - Table 1" sheetId="54" r:id="rId14"/>
    <sheet name="8.2.5 - Table 3" sheetId="55" r:id="rId15"/>
    <sheet name="8.2.5 - Table 4" sheetId="56" r:id="rId16"/>
    <sheet name="8.2.5 - Table 5" sheetId="57" r:id="rId17"/>
    <sheet name="8.2.5 - Table 9" sheetId="58" r:id="rId18"/>
    <sheet name="8.2.5 - Table 11" sheetId="63" r:id="rId19"/>
    <sheet name="8.2.5 - Table 13" sheetId="59" r:id="rId20"/>
    <sheet name="8.2.6 - Table 1" sheetId="64" r:id="rId21"/>
    <sheet name="8.2.6 - Table 2" sheetId="65" r:id="rId22"/>
    <sheet name="8.2.6 - Table 3" sheetId="66" r:id="rId23"/>
    <sheet name="8.2.6 - Table 4" sheetId="67" r:id="rId24"/>
    <sheet name="8.2.6 - Table 5" sheetId="68" r:id="rId25"/>
    <sheet name="8.3.1 - Table 1" sheetId="21" r:id="rId26"/>
    <sheet name="8.3.1 - Table 2" sheetId="40" r:id="rId27"/>
    <sheet name="8.3.1 - Table 3" sheetId="23" r:id="rId28"/>
    <sheet name="8.3.1 - Table 5" sheetId="26" r:id="rId29"/>
    <sheet name="8.3.1 - Table 6" sheetId="27" r:id="rId30"/>
    <sheet name="8.3.1 - Table 7" sheetId="28" r:id="rId31"/>
    <sheet name="8.3.2 - Table 1" sheetId="22" r:id="rId32"/>
    <sheet name="8.3.2 - Table 2" sheetId="29" r:id="rId33"/>
    <sheet name="8.3.2 - Table 3" sheetId="30" r:id="rId34"/>
    <sheet name="8.3.2 - Table 4" sheetId="31" r:id="rId35"/>
    <sheet name="8.3.2 - Table 5" sheetId="32" r:id="rId36"/>
    <sheet name="8.4.2 - Table 1" sheetId="16" r:id="rId37"/>
    <sheet name="8.4.2 - Table 2" sheetId="17" r:id="rId38"/>
    <sheet name="8.4.3 - Table 2" sheetId="13" r:id="rId39"/>
    <sheet name="8.4.4 - Table 2" sheetId="74" r:id="rId40"/>
    <sheet name="8.4.4 - Table 3" sheetId="37" r:id="rId41"/>
    <sheet name="8.4.5 - Table 5" sheetId="10" r:id="rId42"/>
    <sheet name="8.4.7 - Table 2" sheetId="52" r:id="rId43"/>
    <sheet name="8.4.7 - Table 3" sheetId="51" r:id="rId44"/>
  </sheets>
  <definedNames>
    <definedName name="_Hlk95647760" localSheetId="25">'8.3.1 - Table 1'!$A$1</definedName>
    <definedName name="_xlnm.Print_Area" localSheetId="25">'8.3.1 - Table 1'!$A$1:$Q$20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66" l="1"/>
  <c r="E12" i="66"/>
  <c r="E9" i="49"/>
  <c r="E11" i="49" s="1"/>
  <c r="E13" i="49" s="1"/>
  <c r="F12" i="48" l="1"/>
  <c r="G12" i="48"/>
  <c r="H12" i="48"/>
  <c r="I12" i="48"/>
  <c r="E12" i="48"/>
  <c r="F8" i="42"/>
  <c r="E10" i="50" l="1"/>
  <c r="E17" i="50" s="1"/>
  <c r="E20" i="50" s="1"/>
  <c r="E21" i="50" s="1"/>
  <c r="E27" i="45"/>
  <c r="E26" i="45"/>
  <c r="F9" i="42"/>
  <c r="F10" i="42" s="1"/>
  <c r="G7" i="42"/>
  <c r="F19" i="45"/>
  <c r="F27" i="45" s="1"/>
  <c r="A11" i="45"/>
  <c r="A12" i="45" s="1"/>
  <c r="A13" i="45" s="1"/>
  <c r="A16" i="45" s="1"/>
  <c r="A17" i="45" s="1"/>
  <c r="A18" i="45" s="1"/>
  <c r="A19" i="45" s="1"/>
  <c r="A21" i="45" s="1"/>
  <c r="A23" i="45" s="1"/>
  <c r="A26" i="45" s="1"/>
  <c r="A27" i="45" s="1"/>
  <c r="A28" i="45" s="1"/>
  <c r="G13" i="45"/>
  <c r="F13" i="45"/>
  <c r="F26" i="45" s="1"/>
  <c r="E13" i="45"/>
  <c r="G11" i="44"/>
  <c r="A10" i="44"/>
  <c r="A11" i="44" s="1"/>
  <c r="A12" i="44" s="1"/>
  <c r="F12" i="44"/>
  <c r="E12" i="44"/>
  <c r="G13" i="10"/>
  <c r="G10" i="10"/>
  <c r="E14" i="10"/>
  <c r="G14" i="10" s="1"/>
  <c r="E10" i="42" l="1"/>
  <c r="G8" i="42"/>
  <c r="D10" i="42"/>
  <c r="F7" i="42"/>
  <c r="E19" i="45"/>
  <c r="G19" i="45"/>
  <c r="G27" i="45" s="1"/>
  <c r="G26" i="45"/>
  <c r="F23" i="45"/>
  <c r="F28" i="45" s="1"/>
  <c r="G10" i="44"/>
  <c r="G9" i="44"/>
  <c r="G15" i="10"/>
  <c r="E15" i="10"/>
  <c r="G12" i="44" l="1"/>
  <c r="G23" i="45"/>
  <c r="G28" i="45" s="1"/>
  <c r="G10" i="42"/>
  <c r="E23" i="45"/>
  <c r="E28" i="45" s="1"/>
</calcChain>
</file>

<file path=xl/sharedStrings.xml><?xml version="1.0" encoding="utf-8"?>
<sst xmlns="http://schemas.openxmlformats.org/spreadsheetml/2006/main" count="1240" uniqueCount="651">
  <si>
    <t>Local Production Transportation</t>
  </si>
  <si>
    <t>Transportation</t>
  </si>
  <si>
    <t>Gas Purchase Agreement</t>
  </si>
  <si>
    <t>RNG Injection</t>
  </si>
  <si>
    <t>Parkway to Albion King's North Transportation</t>
  </si>
  <si>
    <t>Dawn-Parkway Transportation</t>
  </si>
  <si>
    <t xml:space="preserve">Tecumseh Transportation </t>
  </si>
  <si>
    <t>Ex-Franchise Transportation Service</t>
  </si>
  <si>
    <t>Wholesale</t>
  </si>
  <si>
    <t>Gas Storage at Dawn</t>
  </si>
  <si>
    <t>Gas Storage</t>
  </si>
  <si>
    <t>Unbundled Storage</t>
  </si>
  <si>
    <t>Unbundled Direct Purchase</t>
  </si>
  <si>
    <t>Dawn Transportation
Ontario Transportation
Western Transportation</t>
  </si>
  <si>
    <t>Bundled Direct Purchase</t>
  </si>
  <si>
    <t>In-Franchise Direct Purchase Service</t>
  </si>
  <si>
    <t>Seasonal</t>
  </si>
  <si>
    <t>Interruptible</t>
  </si>
  <si>
    <t>Firm</t>
  </si>
  <si>
    <t>In-Franchise Distribution Service</t>
  </si>
  <si>
    <t>General Service</t>
  </si>
  <si>
    <t>Union South</t>
  </si>
  <si>
    <t>Union North</t>
  </si>
  <si>
    <t>EGD</t>
  </si>
  <si>
    <t>Harmonized 
Service Description</t>
  </si>
  <si>
    <t>Line
No</t>
  </si>
  <si>
    <t>Current Service Description</t>
  </si>
  <si>
    <t>Mapping of Current Contract Services to Harmonized Contract Services</t>
  </si>
  <si>
    <t>Attachment 1</t>
  </si>
  <si>
    <t>Schedule 1</t>
  </si>
  <si>
    <t>Tab 4</t>
  </si>
  <si>
    <t>Exhibit 8</t>
  </si>
  <si>
    <t>EB-2022-XXXX</t>
  </si>
  <si>
    <t>Filed: 2022-11-30</t>
  </si>
  <si>
    <t>N/A</t>
  </si>
  <si>
    <t>Semi-Unbundled Direct Purchase</t>
  </si>
  <si>
    <t>Bundled Transportation</t>
  </si>
  <si>
    <t>Union South T-Service</t>
  </si>
  <si>
    <t>Union North T-Service</t>
  </si>
  <si>
    <t>Unbundled Firm or Interruptible Distribution</t>
  </si>
  <si>
    <t xml:space="preserve">Unbundled Extra Large Firm
</t>
  </si>
  <si>
    <t>Customer Managed Service</t>
  </si>
  <si>
    <t>Bundled Storage</t>
  </si>
  <si>
    <t>Ex-franchise Transportation</t>
  </si>
  <si>
    <t>Gas Distributor Contract Service</t>
  </si>
  <si>
    <t xml:space="preserve">Ex-franchise Transportation </t>
  </si>
  <si>
    <t>Wholesale (1)</t>
  </si>
  <si>
    <t>Cross-Franchise Transportation</t>
  </si>
  <si>
    <t>Producer Service</t>
  </si>
  <si>
    <t>Transportation to/from Storage Pools</t>
  </si>
  <si>
    <t>Table 1</t>
  </si>
  <si>
    <t>Summary of Bundled DP Components</t>
  </si>
  <si>
    <t>Rate Zone</t>
  </si>
  <si>
    <t>Proposed</t>
  </si>
  <si>
    <t>EGI</t>
  </si>
  <si>
    <t>(b)</t>
  </si>
  <si>
    <t>(c)</t>
  </si>
  <si>
    <t>(d)</t>
  </si>
  <si>
    <t>4 GJ/day</t>
  </si>
  <si>
    <t>1 GJ/day</t>
  </si>
  <si>
    <t>yes</t>
  </si>
  <si>
    <t>no</t>
  </si>
  <si>
    <t>Empress</t>
  </si>
  <si>
    <t>Dawn</t>
  </si>
  <si>
    <t>none</t>
  </si>
  <si>
    <t>checkpoints (3)</t>
  </si>
  <si>
    <t>and renewal</t>
  </si>
  <si>
    <t>Line</t>
  </si>
  <si>
    <t>No.</t>
  </si>
  <si>
    <t>Particulars</t>
  </si>
  <si>
    <t>EGD Rate</t>
  </si>
  <si>
    <t>Zone</t>
  </si>
  <si>
    <t>(a)</t>
  </si>
  <si>
    <t>DCQ</t>
  </si>
  <si>
    <t>Interruptible contract</t>
  </si>
  <si>
    <t>Empress only</t>
  </si>
  <si>
    <t>Balancing obligations</t>
  </si>
  <si>
    <t>renewal</t>
  </si>
  <si>
    <t>Notes:</t>
  </si>
  <si>
    <t>Table 2</t>
  </si>
  <si>
    <t xml:space="preserve"> </t>
  </si>
  <si>
    <t>Billing</t>
  </si>
  <si>
    <t>Unit</t>
  </si>
  <si>
    <t>Monthly</t>
  </si>
  <si>
    <t>Units</t>
  </si>
  <si>
    <t>Rate (1)</t>
  </si>
  <si>
    <t>Revenue</t>
  </si>
  <si>
    <t>(GJ)</t>
  </si>
  <si>
    <t>($/GJ)</t>
  </si>
  <si>
    <t>($)</t>
  </si>
  <si>
    <t>Prior to CMS</t>
  </si>
  <si>
    <t>Contracted Firm Injection/Withdrawal Rights</t>
  </si>
  <si>
    <t>With CMS</t>
  </si>
  <si>
    <t>Monthly Billing Adjustment</t>
  </si>
  <si>
    <t>Total</t>
  </si>
  <si>
    <t>(1)</t>
  </si>
  <si>
    <t>Union provides deliverability inventory.</t>
  </si>
  <si>
    <t>Union</t>
  </si>
  <si>
    <t>Note:</t>
  </si>
  <si>
    <t>(2)</t>
  </si>
  <si>
    <t>Rate Class</t>
  </si>
  <si>
    <t>n/a</t>
  </si>
  <si>
    <t>ECDA/ EEDA</t>
  </si>
  <si>
    <t xml:space="preserve"> (3) Checkpoints are winter (end of February) and fall (end of September).</t>
  </si>
  <si>
    <t>Minimum Pool DCQ</t>
  </si>
  <si>
    <t xml:space="preserve"> (1) Customer provides fuel required to transport DCQ from upstream point of receipt.</t>
  </si>
  <si>
    <t xml:space="preserve"> (2) Primarily Dawn unless Parkway is required by Enbridge Gas.</t>
  </si>
  <si>
    <t>Fuel in kind (1)</t>
  </si>
  <si>
    <t>Parkway (2)</t>
  </si>
  <si>
    <t>Points of Receipt</t>
  </si>
  <si>
    <t>Union South Rate Zone</t>
  </si>
  <si>
    <t>Contract Rate Distribution Services by Rate Zone and Rate Class</t>
  </si>
  <si>
    <t>Rate 100</t>
  </si>
  <si>
    <r>
      <t>CD between 10,000 m</t>
    </r>
    <r>
      <rPr>
        <vertAlign val="superscript"/>
        <sz val="10"/>
        <color rgb="FF000000"/>
        <rFont val="Arial"/>
        <family val="2"/>
      </rPr>
      <t>3</t>
    </r>
    <r>
      <rPr>
        <sz val="10"/>
        <color rgb="FF000000"/>
        <rFont val="Arial"/>
        <family val="2"/>
      </rPr>
      <t xml:space="preserve"> and 150,000 m</t>
    </r>
    <r>
      <rPr>
        <vertAlign val="superscript"/>
        <sz val="10"/>
        <color rgb="FF000000"/>
        <rFont val="Arial"/>
        <family val="2"/>
      </rPr>
      <t>3</t>
    </r>
    <r>
      <rPr>
        <sz val="10"/>
        <color rgb="FF000000"/>
        <rFont val="Arial"/>
        <family val="2"/>
      </rPr>
      <t>; no MAV requirement</t>
    </r>
    <r>
      <rPr>
        <sz val="8"/>
        <color rgb="FF000000"/>
        <rFont val="Arial"/>
        <family val="2"/>
      </rPr>
      <t>  </t>
    </r>
  </si>
  <si>
    <t>Rate 110</t>
  </si>
  <si>
    <r>
      <t>CD of at least 1,865 m</t>
    </r>
    <r>
      <rPr>
        <vertAlign val="superscript"/>
        <sz val="10"/>
        <color rgb="FF000000"/>
        <rFont val="Arial"/>
        <family val="2"/>
      </rPr>
      <t>3</t>
    </r>
    <r>
      <rPr>
        <sz val="10"/>
        <color rgb="FF000000"/>
        <rFont val="Arial"/>
        <family val="2"/>
      </rPr>
      <t xml:space="preserve">; MAV requirement of CD x 146 </t>
    </r>
  </si>
  <si>
    <t>Rate 115</t>
  </si>
  <si>
    <r>
      <t>CD of at least 1,165 m</t>
    </r>
    <r>
      <rPr>
        <vertAlign val="superscript"/>
        <sz val="10"/>
        <color rgb="FF000000"/>
        <rFont val="Arial"/>
        <family val="2"/>
      </rPr>
      <t>3</t>
    </r>
    <r>
      <rPr>
        <sz val="10"/>
        <color rgb="FF000000"/>
        <rFont val="Arial"/>
        <family val="2"/>
      </rPr>
      <t xml:space="preserve">; MAV requirement of CD x 292 </t>
    </r>
  </si>
  <si>
    <t>Rate 125</t>
  </si>
  <si>
    <r>
      <t>CD of at least 600,000 m</t>
    </r>
    <r>
      <rPr>
        <vertAlign val="superscript"/>
        <sz val="10"/>
        <color rgb="FF000000"/>
        <rFont val="Arial"/>
        <family val="2"/>
      </rPr>
      <t>3</t>
    </r>
    <r>
      <rPr>
        <sz val="10"/>
        <color rgb="FF000000"/>
        <rFont val="Arial"/>
        <family val="2"/>
      </rPr>
      <t>; no MAV requirement</t>
    </r>
  </si>
  <si>
    <t>Rate 135</t>
  </si>
  <si>
    <t>Firm - Seasonal</t>
  </si>
  <si>
    <r>
      <t>No CD requirement; MAV requirement of 340,000 m</t>
    </r>
    <r>
      <rPr>
        <vertAlign val="superscript"/>
        <sz val="10"/>
        <color rgb="FF000000"/>
        <rFont val="Arial"/>
        <family val="2"/>
      </rPr>
      <t>3</t>
    </r>
    <r>
      <rPr>
        <sz val="10"/>
        <color rgb="FF000000"/>
        <rFont val="Arial"/>
        <family val="2"/>
      </rPr>
      <t xml:space="preserve"> </t>
    </r>
  </si>
  <si>
    <t>Rate 145</t>
  </si>
  <si>
    <t>Rate 170</t>
  </si>
  <si>
    <r>
      <t>CD of at least 30,000 m</t>
    </r>
    <r>
      <rPr>
        <vertAlign val="superscript"/>
        <sz val="10"/>
        <color rgb="FF000000"/>
        <rFont val="Arial"/>
        <family val="2"/>
      </rPr>
      <t>3</t>
    </r>
    <r>
      <rPr>
        <sz val="10"/>
        <color rgb="FF000000"/>
        <rFont val="Arial"/>
        <family val="2"/>
      </rPr>
      <t>; MAV requirement of 5,000,000 m</t>
    </r>
    <r>
      <rPr>
        <vertAlign val="superscript"/>
        <sz val="10"/>
        <color rgb="FF000000"/>
        <rFont val="Arial"/>
        <family val="2"/>
      </rPr>
      <t>3</t>
    </r>
  </si>
  <si>
    <t>Rate 300</t>
  </si>
  <si>
    <r>
      <t>Firm and Interruptible</t>
    </r>
    <r>
      <rPr>
        <sz val="8"/>
        <color rgb="FF000000"/>
        <rFont val="Arial"/>
        <family val="2"/>
      </rPr>
      <t> </t>
    </r>
  </si>
  <si>
    <r>
      <t>The Company has the right to limit to customers with CD below 600,000 m</t>
    </r>
    <r>
      <rPr>
        <vertAlign val="superscript"/>
        <sz val="10"/>
        <color rgb="FF000000"/>
        <rFont val="Arial"/>
        <family val="2"/>
      </rPr>
      <t>3</t>
    </r>
  </si>
  <si>
    <t>Rate 20</t>
  </si>
  <si>
    <r>
      <t>CD of at least 14,000 m</t>
    </r>
    <r>
      <rPr>
        <vertAlign val="superscript"/>
        <sz val="10"/>
        <color rgb="FF000000"/>
        <rFont val="Arial"/>
        <family val="2"/>
      </rPr>
      <t>3</t>
    </r>
    <r>
      <rPr>
        <sz val="10"/>
        <color rgb="FF000000"/>
        <rFont val="Arial"/>
        <family val="2"/>
      </rPr>
      <t>; no MAV requirement</t>
    </r>
  </si>
  <si>
    <t>Rate 25</t>
  </si>
  <si>
    <r>
      <t>CD of at least 3,000 m</t>
    </r>
    <r>
      <rPr>
        <vertAlign val="superscript"/>
        <sz val="10"/>
        <color rgb="FF000000"/>
        <rFont val="Arial"/>
        <family val="2"/>
      </rPr>
      <t>3</t>
    </r>
    <r>
      <rPr>
        <sz val="10"/>
        <color rgb="FF000000"/>
        <rFont val="Arial"/>
        <family val="2"/>
      </rPr>
      <t xml:space="preserve"> if customer is 100% interruptible, or minimum CD of at least 14,000 m</t>
    </r>
    <r>
      <rPr>
        <vertAlign val="superscript"/>
        <sz val="10"/>
        <color rgb="FF000000"/>
        <rFont val="Arial"/>
        <family val="2"/>
      </rPr>
      <t>3</t>
    </r>
    <r>
      <rPr>
        <sz val="10"/>
        <color rgb="FF000000"/>
        <rFont val="Arial"/>
        <family val="2"/>
      </rPr>
      <t xml:space="preserve"> if combined with firm service</t>
    </r>
  </si>
  <si>
    <r>
      <t>CD of at least 100,000 m</t>
    </r>
    <r>
      <rPr>
        <vertAlign val="superscript"/>
        <sz val="10"/>
        <color rgb="FF000000"/>
        <rFont val="Arial"/>
        <family val="2"/>
      </rPr>
      <t>3</t>
    </r>
    <r>
      <rPr>
        <sz val="10"/>
        <color rgb="FF000000"/>
        <rFont val="Arial"/>
        <family val="2"/>
      </rPr>
      <t>, MAV requirement of CD x 256</t>
    </r>
  </si>
  <si>
    <t>Rate M4</t>
  </si>
  <si>
    <t>Firm/Interruptible</t>
  </si>
  <si>
    <r>
      <t>CD between 2,400 m</t>
    </r>
    <r>
      <rPr>
        <vertAlign val="superscript"/>
        <sz val="10"/>
        <color rgb="FF000000"/>
        <rFont val="Arial"/>
        <family val="2"/>
      </rPr>
      <t>3</t>
    </r>
    <r>
      <rPr>
        <sz val="10"/>
        <color rgb="FF000000"/>
        <rFont val="Arial"/>
        <family val="2"/>
      </rPr>
      <t xml:space="preserve"> and 60,000 m</t>
    </r>
    <r>
      <rPr>
        <vertAlign val="superscript"/>
        <sz val="10"/>
        <color rgb="FF000000"/>
        <rFont val="Arial"/>
        <family val="2"/>
      </rPr>
      <t>3</t>
    </r>
    <r>
      <rPr>
        <sz val="10"/>
        <color rgb="FF000000"/>
        <rFont val="Arial"/>
        <family val="2"/>
      </rPr>
      <t xml:space="preserve">; no </t>
    </r>
    <r>
      <rPr>
        <sz val="8"/>
        <color rgb="FF000000"/>
        <rFont val="Arial"/>
        <family val="2"/>
      </rPr>
      <t>  </t>
    </r>
    <r>
      <rPr>
        <sz val="10"/>
        <color rgb="FF000000"/>
        <rFont val="Arial"/>
        <family val="2"/>
      </rPr>
      <t>MAV requirement. MAV of at least 350,000 m</t>
    </r>
    <r>
      <rPr>
        <vertAlign val="superscript"/>
        <sz val="10"/>
        <color rgb="FF000000"/>
        <rFont val="Arial"/>
        <family val="2"/>
      </rPr>
      <t xml:space="preserve">3 </t>
    </r>
    <r>
      <rPr>
        <sz val="10"/>
        <color rgb="FF000000"/>
        <rFont val="Arial"/>
        <family val="2"/>
      </rPr>
      <t>for interruptible service.</t>
    </r>
  </si>
  <si>
    <t>Rate M5</t>
  </si>
  <si>
    <r>
      <t>CD between 2,400 m</t>
    </r>
    <r>
      <rPr>
        <vertAlign val="superscript"/>
        <sz val="10"/>
        <color rgb="FF000000"/>
        <rFont val="Arial"/>
        <family val="2"/>
      </rPr>
      <t>3</t>
    </r>
    <r>
      <rPr>
        <sz val="10"/>
        <color rgb="FF000000"/>
        <rFont val="Arial"/>
        <family val="2"/>
      </rPr>
      <t xml:space="preserve"> and 60,000 m</t>
    </r>
    <r>
      <rPr>
        <vertAlign val="superscript"/>
        <sz val="10"/>
        <color rgb="FF000000"/>
        <rFont val="Arial"/>
        <family val="2"/>
      </rPr>
      <t>3</t>
    </r>
    <r>
      <rPr>
        <sz val="10"/>
        <color rgb="FF000000"/>
        <rFont val="Arial"/>
        <family val="2"/>
      </rPr>
      <t>; no MAV requirement</t>
    </r>
  </si>
  <si>
    <t>Rate M7</t>
  </si>
  <si>
    <t>Firm/Interruptible/Seasonal</t>
  </si>
  <si>
    <r>
      <t>CD of at least 60,000 m</t>
    </r>
    <r>
      <rPr>
        <vertAlign val="superscript"/>
        <sz val="10"/>
        <color rgb="FF000000"/>
        <rFont val="Arial"/>
        <family val="2"/>
      </rPr>
      <t>3</t>
    </r>
    <r>
      <rPr>
        <sz val="10"/>
        <color rgb="FF000000"/>
        <rFont val="Arial"/>
        <family val="2"/>
      </rPr>
      <t xml:space="preserve">; no MAV requirement </t>
    </r>
  </si>
  <si>
    <t>Rate T1</t>
  </si>
  <si>
    <r>
      <t>Firm CD up to 140,870 m</t>
    </r>
    <r>
      <rPr>
        <vertAlign val="superscript"/>
        <sz val="10"/>
        <color rgb="FF000000"/>
        <rFont val="Arial"/>
        <family val="2"/>
      </rPr>
      <t>3</t>
    </r>
    <r>
      <rPr>
        <sz val="10"/>
        <color rgb="FF000000"/>
        <rFont val="Arial"/>
        <family val="2"/>
      </rPr>
      <t>; minimum total firm and interruptible consumption of at least 2,500,000 m</t>
    </r>
    <r>
      <rPr>
        <vertAlign val="superscript"/>
        <sz val="10"/>
        <color rgb="FF000000"/>
        <rFont val="Arial"/>
        <family val="2"/>
      </rPr>
      <t>3</t>
    </r>
    <r>
      <rPr>
        <sz val="10"/>
        <color rgb="FF000000"/>
        <rFont val="Arial"/>
        <family val="2"/>
      </rPr>
      <t xml:space="preserve"> </t>
    </r>
  </si>
  <si>
    <t>Rate T2</t>
  </si>
  <si>
    <r>
      <t>Firm CD of at least 140,870 m</t>
    </r>
    <r>
      <rPr>
        <vertAlign val="superscript"/>
        <sz val="10"/>
        <color rgb="FF000000"/>
        <rFont val="Arial"/>
        <family val="2"/>
      </rPr>
      <t>3</t>
    </r>
    <r>
      <rPr>
        <sz val="10"/>
        <color rgb="FF000000"/>
        <rFont val="Arial"/>
        <family val="2"/>
      </rPr>
      <t xml:space="preserve"> - firm and interruptible CD cannot be combined to qualify; no MAV requirement.</t>
    </r>
  </si>
  <si>
    <t xml:space="preserve"> EGD Rate Zone</t>
  </si>
  <si>
    <t xml:space="preserve"> Rate Zone</t>
  </si>
  <si>
    <t>Character of Service</t>
  </si>
  <si>
    <t>Union North Rate Zone</t>
  </si>
  <si>
    <t>Applicability  </t>
  </si>
  <si>
    <t xml:space="preserve"> One EGI Rate Zone</t>
  </si>
  <si>
    <r>
      <t>CD of at least 1,800 m</t>
    </r>
    <r>
      <rPr>
        <vertAlign val="superscript"/>
        <sz val="10"/>
        <color rgb="FF000000"/>
        <rFont val="Arial"/>
        <family val="2"/>
      </rPr>
      <t>3</t>
    </r>
  </si>
  <si>
    <t>Rate E10</t>
  </si>
  <si>
    <t>Rate E20</t>
  </si>
  <si>
    <t>Rate E30</t>
  </si>
  <si>
    <r>
      <t>CD of at least 1,180 m</t>
    </r>
    <r>
      <rPr>
        <vertAlign val="superscript"/>
        <sz val="10"/>
        <color rgb="FF000000"/>
        <rFont val="Arial"/>
        <family val="2"/>
      </rPr>
      <t>3</t>
    </r>
  </si>
  <si>
    <r>
      <t>CD of at least 13,000 m</t>
    </r>
    <r>
      <rPr>
        <vertAlign val="superscript"/>
        <sz val="10"/>
        <color rgb="FF000000"/>
        <rFont val="Arial"/>
        <family val="2"/>
      </rPr>
      <t>3</t>
    </r>
  </si>
  <si>
    <t>Rate E22</t>
  </si>
  <si>
    <t>Rate E24</t>
  </si>
  <si>
    <r>
      <t>Firm and/or interruptible CD of at least 1,200,000 m</t>
    </r>
    <r>
      <rPr>
        <vertAlign val="superscript"/>
        <sz val="10"/>
        <color rgb="FF000000"/>
        <rFont val="Arial"/>
        <family val="2"/>
      </rPr>
      <t>3</t>
    </r>
  </si>
  <si>
    <r>
      <t>Firm and/or interruptible CD of at least 13,000 m</t>
    </r>
    <r>
      <rPr>
        <vertAlign val="superscript"/>
        <sz val="10"/>
        <color rgb="FF000000"/>
        <rFont val="Arial"/>
        <family val="2"/>
      </rPr>
      <t>3</t>
    </r>
  </si>
  <si>
    <t>Rate E34</t>
  </si>
  <si>
    <t>Proposed Contract Rate Distribution Services by Rate Zone and Rate Class</t>
  </si>
  <si>
    <t>For the month April 2022</t>
  </si>
  <si>
    <t>EB-2022-0089 (April 2022 QRAM) Rate T2 Annual Firm Injection/Withdrawal Right,</t>
  </si>
  <si>
    <t>CMS Revenue Neutrality Example  </t>
  </si>
  <si>
    <t>Table 4</t>
  </si>
  <si>
    <t>East</t>
  </si>
  <si>
    <t>Central</t>
  </si>
  <si>
    <t>North</t>
  </si>
  <si>
    <t>South</t>
  </si>
  <si>
    <t>Table 3</t>
  </si>
  <si>
    <t>Current Rate Zones</t>
  </si>
  <si>
    <t xml:space="preserve">Summary of Current Approved and Proposed Service Charges </t>
  </si>
  <si>
    <t>Particulars ($)</t>
  </si>
  <si>
    <t>Charges</t>
  </si>
  <si>
    <t xml:space="preserve">New Account </t>
  </si>
  <si>
    <t>35/38 (1)</t>
  </si>
  <si>
    <t>Non-Sufficient Funds</t>
  </si>
  <si>
    <t>Construction Heat Activation</t>
  </si>
  <si>
    <t>Safety Inspection</t>
  </si>
  <si>
    <t xml:space="preserve">Meter Unlock </t>
  </si>
  <si>
    <t>35-65 (2)</t>
  </si>
  <si>
    <t xml:space="preserve">Meter Dispute Test (3) </t>
  </si>
  <si>
    <t>Varies</t>
  </si>
  <si>
    <t>Extra Length Charge (per metre)</t>
  </si>
  <si>
    <t>$35 for residential customers and $38 for non-residential customers in the Union rate zones.</t>
  </si>
  <si>
    <t>$35 for residential customers and $38 for non-residential for seasonal and $65 for non-payment for residential and non-residential customers in the Union rate zones.</t>
  </si>
  <si>
    <t xml:space="preserve">$105 for residential customers in the EGD rate zone and $50 for residential customers in the Union rate zones. Enbridge Gas charges non-residential customers in all rate zones a custom rate. </t>
  </si>
  <si>
    <t>Current Charges</t>
  </si>
  <si>
    <t>Charge</t>
  </si>
  <si>
    <t>Emergency crew response (2)</t>
  </si>
  <si>
    <t>Damage investigation</t>
  </si>
  <si>
    <t>Loss of containment (gas loss)</t>
  </si>
  <si>
    <t>Flat rates or specific calculation based on duration and pipe size</t>
  </si>
  <si>
    <t>$0.10/ standard cubic metre of gas lost</t>
  </si>
  <si>
    <t>HPPE</t>
  </si>
  <si>
    <t>IP</t>
  </si>
  <si>
    <t>MP</t>
  </si>
  <si>
    <t>Summary of Proposed Damage Loss of Containment (Gas Loss) Flat Rate Charges</t>
  </si>
  <si>
    <t>16 to 30 minutes</t>
  </si>
  <si>
    <t>31 to 45 minutes</t>
  </si>
  <si>
    <t>46 to 60 minutes</t>
  </si>
  <si>
    <t>61 to 75 minutes</t>
  </si>
  <si>
    <t>76 to 90 minutes</t>
  </si>
  <si>
    <t>91 to 105 minutes</t>
  </si>
  <si>
    <t>106 to 180 minutes</t>
  </si>
  <si>
    <t>Table 5</t>
  </si>
  <si>
    <t xml:space="preserve">Summary of Current and Proposed Custom Charges </t>
  </si>
  <si>
    <t>Regular Labour (per hour)</t>
  </si>
  <si>
    <t>Overtime Labour (per hour)</t>
  </si>
  <si>
    <t>188 (1)</t>
  </si>
  <si>
    <t xml:space="preserve">Third Party Invoices </t>
  </si>
  <si>
    <t>Materials</t>
  </si>
  <si>
    <t>Material costs</t>
  </si>
  <si>
    <t>Line No.</t>
  </si>
  <si>
    <t>Proposed Charges</t>
  </si>
  <si>
    <t>Summary of Service Charges - Eliminated</t>
  </si>
  <si>
    <t xml:space="preserve">Lawyer Letter Handling </t>
  </si>
  <si>
    <t>Request for Service Call Information</t>
  </si>
  <si>
    <t>Duplicate Bills (Manual processing)</t>
  </si>
  <si>
    <t xml:space="preserve">Detailed Billing Analysis/Statement of Account </t>
  </si>
  <si>
    <t>Varies (1)</t>
  </si>
  <si>
    <t xml:space="preserve">Valve Lock </t>
  </si>
  <si>
    <t>135-280</t>
  </si>
  <si>
    <t xml:space="preserve">Removal of Meter </t>
  </si>
  <si>
    <t>Meter Lock</t>
  </si>
  <si>
    <t>22 (seasonal)</t>
  </si>
  <si>
    <t>Meter in/out</t>
  </si>
  <si>
    <t>Cut off at Main (Residential)</t>
  </si>
  <si>
    <t>Cut off at Main (Non-Residential)</t>
  </si>
  <si>
    <t>Custom</t>
  </si>
  <si>
    <t>Damage Meter Charge</t>
  </si>
  <si>
    <t>Summary of DP Charges - DPAC</t>
  </si>
  <si>
    <t>DPAC</t>
  </si>
  <si>
    <t>Per pool</t>
  </si>
  <si>
    <t xml:space="preserve">Per customer </t>
  </si>
  <si>
    <t>Notice of switch letter (currently not charged)</t>
  </si>
  <si>
    <t>Approved Derivation of DPAC by Rate Zone, Excluding Annual Inflation Adjustments</t>
  </si>
  <si>
    <t xml:space="preserve">Particulars </t>
  </si>
  <si>
    <t>Number of pools/contracts</t>
  </si>
  <si>
    <t>Number of customers</t>
  </si>
  <si>
    <t>Rate per pool/contract</t>
  </si>
  <si>
    <t>Rate per customer</t>
  </si>
  <si>
    <t>Pool/contract fee</t>
  </si>
  <si>
    <t>Customer fee</t>
  </si>
  <si>
    <t>Net (line 1 - line 8)</t>
  </si>
  <si>
    <t>EB-2009-0172, Exhibit B, Tab 4, Schedule 1.</t>
  </si>
  <si>
    <t>RP-2003-0063, Exhibit H1, Tab 3.</t>
  </si>
  <si>
    <t>Derivation of the Proposed 2024 DPAC</t>
  </si>
  <si>
    <t>Contract Administration</t>
  </si>
  <si>
    <t>Gas management</t>
  </si>
  <si>
    <t>Billing and reporting</t>
  </si>
  <si>
    <t>Total Allocated Costs</t>
  </si>
  <si>
    <t>Rate per customer (1)</t>
  </si>
  <si>
    <t xml:space="preserve">- </t>
  </si>
  <si>
    <t>Net (line 4 - line 11)</t>
  </si>
  <si>
    <t>Weighted average of current customer rates.</t>
  </si>
  <si>
    <t xml:space="preserve"> Current Charges</t>
  </si>
  <si>
    <t>Summary of DP Charges – DCB</t>
  </si>
  <si>
    <t>DCB (per/customer)</t>
  </si>
  <si>
    <t>EGD - Rate 1</t>
  </si>
  <si>
    <t>EGD - Rate 6</t>
  </si>
  <si>
    <t>EGD - Rate 100+</t>
  </si>
  <si>
    <t>IVA Charge per transaction</t>
  </si>
  <si>
    <t>Derivation of the 2024 DCB Charge</t>
  </si>
  <si>
    <t>Contract Administration and Billing</t>
  </si>
  <si>
    <t>Call Centre</t>
  </si>
  <si>
    <t>Bad Debt</t>
  </si>
  <si>
    <t>Number of Customers</t>
  </si>
  <si>
    <t>Total Number of Customers</t>
  </si>
  <si>
    <t>Rate per Customer</t>
  </si>
  <si>
    <t xml:space="preserve"> per Table 4 </t>
  </si>
  <si>
    <t>DCB Charge revenue</t>
  </si>
  <si>
    <t>Net (line 5 - line 12)</t>
  </si>
  <si>
    <t>2010 Approved (1)</t>
  </si>
  <si>
    <t>2004 Approved (2)</t>
  </si>
  <si>
    <t>Semi-Unbundled Storage Deliverability</t>
  </si>
  <si>
    <t>0.3% - 10.6%</t>
  </si>
  <si>
    <t>0.6% - 7.4%</t>
  </si>
  <si>
    <t>5.4% - 6.7%</t>
  </si>
  <si>
    <t>1.4% - 6.7%</t>
  </si>
  <si>
    <t>5.3% - 10.9%</t>
  </si>
  <si>
    <t>20.6% - 152.6%</t>
  </si>
  <si>
    <t>Service Areas</t>
  </si>
  <si>
    <t>Revenue ($000s)</t>
  </si>
  <si>
    <t>Allocated Cost ($000s)</t>
  </si>
  <si>
    <t>(3)</t>
  </si>
  <si>
    <t xml:space="preserve">Locate Delivery Service </t>
  </si>
  <si>
    <t>Current Approved Charges</t>
  </si>
  <si>
    <t xml:space="preserve">Proposed Locate Delivery Service Charge Per Locate Request </t>
  </si>
  <si>
    <t>Proposed Charge</t>
  </si>
  <si>
    <t>Field Locate Delivery</t>
  </si>
  <si>
    <t>Locate Delivery Administration</t>
  </si>
  <si>
    <t xml:space="preserve"> Field Locate Safety Controls</t>
  </si>
  <si>
    <t xml:space="preserve"> Total Proposed Charge Per Locate Request</t>
  </si>
  <si>
    <t>Table 6</t>
  </si>
  <si>
    <t xml:space="preserve">The regular and overtime labour charges are updated on an annual basis in the Union rate zones, these rates are based on the 2022 year. The charges could also vary based on the work performed. </t>
  </si>
  <si>
    <t>137 (1)</t>
  </si>
  <si>
    <t>Table 7</t>
  </si>
  <si>
    <r>
      <t>Summary of Current Approved and Proposed Damage Cost Recovery Charges (1</t>
    </r>
    <r>
      <rPr>
        <sz val="8"/>
        <color rgb="FF000000"/>
        <rFont val="Arial"/>
        <family val="2"/>
      </rPr>
      <t> </t>
    </r>
    <r>
      <rPr>
        <u/>
        <sz val="10"/>
        <color rgb="FF000000"/>
        <rFont val="Arial"/>
        <family val="2"/>
      </rPr>
      <t>)</t>
    </r>
  </si>
  <si>
    <t>No charge, flat rates or specific calculation based on duration and pipe size</t>
  </si>
  <si>
    <t>Actual damage charge recoveries can be subject to litigation and dispute processes, including court orders and settlements.</t>
  </si>
  <si>
    <t>New charge proposed.</t>
  </si>
  <si>
    <t>Charge varies depending on request.</t>
  </si>
  <si>
    <t>Not applicable when the pipeline asset has an excess flow valve upstream of the damage location.</t>
  </si>
  <si>
    <t>EGD Rate Zone</t>
  </si>
  <si>
    <t>Union North West Rate Zone</t>
  </si>
  <si>
    <t>Union North East Rate Zone</t>
  </si>
  <si>
    <t>Customer Charge</t>
  </si>
  <si>
    <t>Third-party invoice costs</t>
  </si>
  <si>
    <t>Particulars (1)</t>
  </si>
  <si>
    <t>Number of</t>
  </si>
  <si>
    <t>Customers</t>
  </si>
  <si>
    <t>Contracted</t>
  </si>
  <si>
    <t>Deliverability</t>
  </si>
  <si>
    <t>Consumption</t>
  </si>
  <si>
    <t>Based</t>
  </si>
  <si>
    <t>Deliverability (2)</t>
  </si>
  <si>
    <t>Deliverability (3)</t>
  </si>
  <si>
    <t>Impact Range:</t>
  </si>
  <si>
    <t xml:space="preserve">   None</t>
  </si>
  <si>
    <t>&lt;=5.0%</t>
  </si>
  <si>
    <t xml:space="preserve">   Low </t>
  </si>
  <si>
    <t>5.1% - 6.7%</t>
  </si>
  <si>
    <t xml:space="preserve">   Moderate</t>
  </si>
  <si>
    <t>6.8% - 19%</t>
  </si>
  <si>
    <t xml:space="preserve">   High</t>
  </si>
  <si>
    <t xml:space="preserve">&gt;20% </t>
  </si>
  <si>
    <t xml:space="preserve"> (1) Based on 2021 actual customer information.</t>
  </si>
  <si>
    <t xml:space="preserve"> (2) Consumption based deliverability equals firm contract demand less obligated DCQ.</t>
  </si>
  <si>
    <t xml:space="preserve"> (3) DCQ based deliverability is set at the obligated DCQ.</t>
  </si>
  <si>
    <t>Summary of 2024 Revenue-to-Cost Ratios</t>
  </si>
  <si>
    <t>Particulars ($ millions)</t>
  </si>
  <si>
    <t>Proposed Revenue</t>
  </si>
  <si>
    <t>Revenue Requirement</t>
  </si>
  <si>
    <t>(c) = (a - b)</t>
  </si>
  <si>
    <t>(d) = (a / b)</t>
  </si>
  <si>
    <t>In-franchise</t>
  </si>
  <si>
    <t xml:space="preserve">Ex-franchise </t>
  </si>
  <si>
    <t>Non-Utility Cross Charge</t>
  </si>
  <si>
    <t>Exceptions to Revenue-to-Cost Ratio Improvements</t>
  </si>
  <si>
    <t>Revenue-to-Cost Ratio (1)</t>
  </si>
  <si>
    <t>Difference</t>
  </si>
  <si>
    <t>Explanation (2)</t>
  </si>
  <si>
    <t>The 2024 ratio reflects rate mitigation of ($0.9) million provided to Rate 135.</t>
  </si>
  <si>
    <t>Rate 200</t>
  </si>
  <si>
    <t>The 2024 ratio reflects an allocation of S&amp;T margin where 2018 ratio was &gt; 1.0 without S&amp;T margin.</t>
  </si>
  <si>
    <t>Rate M1</t>
  </si>
  <si>
    <t>The 2024 ratio reflects the rate class allocation of S&amp;T margin only.</t>
  </si>
  <si>
    <t>The 2024 ratio reflects the rate class allocation of S&amp;T margin only. In 2013, the S&amp;T margin was reallocated away from the rate class for a ratio of 1.0.</t>
  </si>
  <si>
    <t>There were no customers included in the forecast for Rate 100 in the EGD rate zone for 2018.</t>
  </si>
  <si>
    <t>Recovery of Revenue Deficiency</t>
  </si>
  <si>
    <t>Line
No.</t>
  </si>
  <si>
    <t xml:space="preserve">Recovery of </t>
  </si>
  <si>
    <t>2024 Proposed</t>
  </si>
  <si>
    <t xml:space="preserve">Revenue </t>
  </si>
  <si>
    <t>Rates (1)</t>
  </si>
  <si>
    <t>Rates (2)</t>
  </si>
  <si>
    <t>Deficiency</t>
  </si>
  <si>
    <t>(c) = (b - a)</t>
  </si>
  <si>
    <t>In-franchise Rate Classes</t>
  </si>
  <si>
    <t>Ex-franchise Rate Classes</t>
  </si>
  <si>
    <t>Total Revenue</t>
  </si>
  <si>
    <t>2024 Proposed Revenue</t>
  </si>
  <si>
    <t>Current</t>
  </si>
  <si>
    <t>Harmonized</t>
  </si>
  <si>
    <t>Rate Classes (2)</t>
  </si>
  <si>
    <t>Rate Classes (3)</t>
  </si>
  <si>
    <t>Monthly Customer Charges</t>
  </si>
  <si>
    <t>Demand Charges</t>
  </si>
  <si>
    <t>Volumetric Charges</t>
  </si>
  <si>
    <t>Total In-franchise</t>
  </si>
  <si>
    <t>Ex-franchise</t>
  </si>
  <si>
    <t>Total Ex-franchise</t>
  </si>
  <si>
    <t>Total Delivery Revenue</t>
  </si>
  <si>
    <t>Fixed Recovery (4)</t>
  </si>
  <si>
    <t>Total Fixed Recovery</t>
  </si>
  <si>
    <t>(4)</t>
  </si>
  <si>
    <t>Over/(Under)
Contribution</t>
  </si>
  <si>
    <t>Revenue-
to-Cost Ratio</t>
  </si>
  <si>
    <t>2013/
2018</t>
  </si>
  <si>
    <t>Rate 100 (3)</t>
  </si>
  <si>
    <t>The 2024 ratio reflects rate mitigation of $0.4 million provided as a benefit to other rate classes. While the 2024 ratio is greater than 1.0, the revenue from the rate class is slighly declining in 2024.</t>
  </si>
  <si>
    <t>The 2024 ratio reflects rate mitigation. While the 2024 ratio is greater than 1.0, the revenue from the rate class is declining in 2024.</t>
  </si>
  <si>
    <t>Rate mitigation and S&amp;T margin by rate class provided at Exhibit 8, Tab 2, Schedule 8, Attachment 1. Some rate classes with rate mitigation have an improvement in revenue-to-cost ratios, and as such, are not included in this Table.</t>
  </si>
  <si>
    <t>Proposed Monthly Customer Charge for</t>
  </si>
  <si>
    <t>Harmonized In-franchise Rate Classes</t>
  </si>
  <si>
    <t>Proposed Monthly</t>
  </si>
  <si>
    <t>($/month) (1)</t>
  </si>
  <si>
    <t>Rate E01</t>
  </si>
  <si>
    <t>Rate E02</t>
  </si>
  <si>
    <t>Rate E38</t>
  </si>
  <si>
    <t>Rate E62</t>
  </si>
  <si>
    <t>Rate E64</t>
  </si>
  <si>
    <t>Attachment 2.</t>
  </si>
  <si>
    <t>Comparison of the Gas Supply Commodity Charge</t>
  </si>
  <si>
    <t>Current Approved Methodology</t>
  </si>
  <si>
    <t>EGD (1)</t>
  </si>
  <si>
    <t>Proposed Methodology</t>
  </si>
  <si>
    <t>(e)</t>
  </si>
  <si>
    <t xml:space="preserve">Reference Price </t>
  </si>
  <si>
    <t>Panhandle/St. Clair Transportation (2)</t>
  </si>
  <si>
    <t>Gas Supply Optimization Margin Credit</t>
  </si>
  <si>
    <t>Gas Supply Administration Charge (3)</t>
  </si>
  <si>
    <t>Total Gas Supply Commodity Charge (4)</t>
  </si>
  <si>
    <t>EGD gas supply commodity charge based on Rate 1 in the EGD rate zone.</t>
  </si>
  <si>
    <t>Panhandle/St. Clair transportation is included in the Purchase Gas Variance Account (PGVA) for the Union South and Union North East rate zones under the current approved methodology.</t>
  </si>
  <si>
    <r>
      <t>EGD includes 0.0210 cents/m</t>
    </r>
    <r>
      <rPr>
        <vertAlign val="superscript"/>
        <sz val="10"/>
        <color rgb="FF000000"/>
        <rFont val="Arial"/>
        <family val="2"/>
      </rPr>
      <t>3</t>
    </r>
    <r>
      <rPr>
        <sz val="10"/>
        <color rgb="FF000000"/>
        <rFont val="Arial"/>
        <family val="2"/>
      </rPr>
      <t xml:space="preserve"> gas supply administration charge plus 0.2198 cents/m</t>
    </r>
    <r>
      <rPr>
        <vertAlign val="superscript"/>
        <sz val="10"/>
        <color rgb="FF000000"/>
        <rFont val="Arial"/>
        <family val="2"/>
      </rPr>
      <t>3</t>
    </r>
    <r>
      <rPr>
        <sz val="10"/>
        <color rgb="FF000000"/>
        <rFont val="Arial"/>
        <family val="2"/>
      </rPr>
      <t xml:space="preserve"> of other costs including bad debt commodity expense and return on rate base – working cash. The comparable costs are recovered as gas supply administration costs for the Union rate zones and in the proposed methodology.</t>
    </r>
  </si>
  <si>
    <r>
      <t>Excludes the adjustment made to the Union North East and Union South gas supply commodity charge of 1.4943 cents/m</t>
    </r>
    <r>
      <rPr>
        <vertAlign val="superscript"/>
        <sz val="10"/>
        <color rgb="FF000000"/>
        <rFont val="Arial"/>
        <family val="2"/>
      </rPr>
      <t>3</t>
    </r>
    <r>
      <rPr>
        <sz val="10"/>
        <color rgb="FF000000"/>
        <rFont val="Arial"/>
        <family val="2"/>
      </rPr>
      <t xml:space="preserve"> and 1.7522 cents/m</t>
    </r>
    <r>
      <rPr>
        <vertAlign val="superscript"/>
        <sz val="10"/>
        <color rgb="FF000000"/>
        <rFont val="Arial"/>
        <family val="2"/>
      </rPr>
      <t>3</t>
    </r>
    <r>
      <rPr>
        <sz val="10"/>
        <color rgb="FF000000"/>
        <rFont val="Arial"/>
        <family val="2"/>
      </rPr>
      <t>, respectively, to account for the forecast gas supply commodity costs that are currently collected in the gas supply commodity price adjustments, as described at Exhibit 6, Tab 1, Schedule 2, Section 2.1.</t>
    </r>
  </si>
  <si>
    <t>Particulars (cents/m3)</t>
  </si>
  <si>
    <t>Sales Service Use of Panhandle and St. Clair Systems</t>
  </si>
  <si>
    <t xml:space="preserve">Exhibit 8, Tab 2, Schedule 8, Attachment 13. </t>
  </si>
  <si>
    <t>Line 5 / line 6 x 100.</t>
  </si>
  <si>
    <t>Sales service use of Panhandle System (GJ/d)</t>
  </si>
  <si>
    <t>Sales service use of St. Clair System (GJ/d)</t>
  </si>
  <si>
    <t>Total (GJ/d)</t>
  </si>
  <si>
    <t>2024 Rate C1 Panhandle/St. Clair to Dawn ($/GJ/mo) (1)</t>
  </si>
  <si>
    <t>Total sales service annual cost ($000s) (2)</t>
  </si>
  <si>
    <r>
      <t>Total sales service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 (3)</t>
    </r>
  </si>
  <si>
    <r>
      <t>Gas Supply Commodity unit rate (cents/m</t>
    </r>
    <r>
      <rPr>
        <vertAlign val="superscript"/>
        <sz val="10"/>
        <color rgb="FF000000"/>
        <rFont val="Arial"/>
        <family val="2"/>
      </rPr>
      <t>3</t>
    </r>
    <r>
      <rPr>
        <sz val="10"/>
        <color rgb="FF000000"/>
        <rFont val="Arial"/>
        <family val="2"/>
      </rPr>
      <t>) (4)</t>
    </r>
  </si>
  <si>
    <t>Line 3 x line 4 x 12 months / 1000.</t>
  </si>
  <si>
    <t>Derivation of Common Transportation Charge Component</t>
  </si>
  <si>
    <t> Gas Supply Commodity Unit Rate</t>
  </si>
  <si>
    <t>Common Transportation Charge</t>
  </si>
  <si>
    <t>Transportation Costs ($000s) (1)</t>
  </si>
  <si>
    <t xml:space="preserve">Transportation demand costs </t>
  </si>
  <si>
    <t xml:space="preserve">Transportation commodity costs </t>
  </si>
  <si>
    <t xml:space="preserve">Total transportation costs </t>
  </si>
  <si>
    <t>Rate Design</t>
  </si>
  <si>
    <r>
      <t>Western transportation price differential (cents/m</t>
    </r>
    <r>
      <rPr>
        <vertAlign val="superscript"/>
        <sz val="10"/>
        <color rgb="FF000000"/>
        <rFont val="Arial"/>
        <family val="2"/>
      </rPr>
      <t>3</t>
    </r>
    <r>
      <rPr>
        <sz val="10"/>
        <color rgb="FF000000"/>
        <rFont val="Arial"/>
        <family val="2"/>
      </rPr>
      <t>) (2)</t>
    </r>
  </si>
  <si>
    <r>
      <t>Western transportation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</si>
  <si>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t>Total incremental recovery from Western transportation ($000s)</t>
  </si>
  <si>
    <t>Remaining transportation costs ($000s) (line 3 - line 6)</t>
  </si>
  <si>
    <r>
      <t>Sales service and bundled DP volumes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</si>
  <si>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r>
      <t>Transportation charge (cents/m</t>
    </r>
    <r>
      <rPr>
        <vertAlign val="superscript"/>
        <sz val="10"/>
        <color rgb="FF000000"/>
        <rFont val="Arial"/>
        <family val="2"/>
      </rPr>
      <t>3</t>
    </r>
    <r>
      <rPr>
        <sz val="10"/>
        <color rgb="FF000000"/>
        <rFont val="Arial"/>
        <family val="2"/>
      </rPr>
      <t>) (line 7 / line 8 * 100)</t>
    </r>
  </si>
  <si>
    <r>
      <t>Western transportation charge (cents/m</t>
    </r>
    <r>
      <rPr>
        <vertAlign val="superscript"/>
        <sz val="10"/>
        <color rgb="FF000000"/>
        <rFont val="Arial"/>
        <family val="2"/>
      </rPr>
      <t>3</t>
    </r>
    <r>
      <rPr>
        <sz val="10"/>
        <color rgb="FF000000"/>
        <rFont val="Arial"/>
        <family val="2"/>
      </rPr>
      <t>) (line 4 + line 9)</t>
    </r>
  </si>
  <si>
    <t xml:space="preserve">Difference between the Dawn supply price of $5.267/GJ and the Empress supply price of $4.539/GJ based on the April 2022 QRAM. </t>
  </si>
  <si>
    <t>Summary of Interruption and Non-Compliance by Year in the Union South Rate Zone</t>
  </si>
  <si>
    <t>Year</t>
  </si>
  <si>
    <t xml:space="preserve">Distinct Events </t>
  </si>
  <si>
    <t>Calendar Days</t>
  </si>
  <si>
    <t>Impacted Customers</t>
  </si>
  <si>
    <t>Non-Compliant Customers</t>
  </si>
  <si>
    <t>Attachment 1, column (e).</t>
  </si>
  <si>
    <t>Attachment 1, column (j).</t>
  </si>
  <si>
    <t>Attachment 2, column (e).</t>
  </si>
  <si>
    <t>Fixed cost recovery calculated as revenue from monthly customer charges and demand charges divided by total revenue.</t>
  </si>
  <si>
    <t>Summary of Fixed Cost Recovery - Delivery Revenue</t>
  </si>
  <si>
    <t>Number of Interruptible Customers &amp; Volumes By Rate Class</t>
  </si>
  <si>
    <t xml:space="preserve">Customer Count </t>
  </si>
  <si>
    <r>
      <t>2024 Forecast Interruptible Volume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</si>
  <si>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t>Estimate of Gas Supply Transportation on Average Day</t>
  </si>
  <si>
    <t>Gas supply at Empress and transported on the TransCanada Mainline to meet average day.</t>
  </si>
  <si>
    <t>All other gas supply arrangements to meet average day.</t>
  </si>
  <si>
    <t>Western Canada (1)</t>
  </si>
  <si>
    <t>Other Supply (1) (2)</t>
  </si>
  <si>
    <t>Service Areas / Rate Zones</t>
  </si>
  <si>
    <t xml:space="preserve">Comparison of Rate M12/C1 Kirkwall to Dawn Demand Cost </t>
  </si>
  <si>
    <t>Service Options ($/GJ/mo)</t>
  </si>
  <si>
    <t>Kirkwall to Parkway (Rate M12/C1)</t>
  </si>
  <si>
    <t>Parkway to Dawn (Rate C1)</t>
  </si>
  <si>
    <t>Kirkwall to Dawn (Rate C1)</t>
  </si>
  <si>
    <t>Current Approved Rate Design</t>
  </si>
  <si>
    <t>Proposed Rate Design</t>
  </si>
  <si>
    <t>Total Kirkwall to Dawn</t>
  </si>
  <si>
    <t xml:space="preserve">Comparison of the Current and Proposed M12/C1 Dawn Parkway </t>
  </si>
  <si>
    <t>Transportation Demand Charges</t>
  </si>
  <si>
    <t>Services Options ($/GJ/mo)</t>
  </si>
  <si>
    <t>Change</t>
  </si>
  <si>
    <t>Change %</t>
  </si>
  <si>
    <t>M12/C1 Dawn to Parkway</t>
  </si>
  <si>
    <t>M12/C1 Dawn to Kirkwall</t>
  </si>
  <si>
    <t>M12/C1 Kirkwall to Parkway</t>
  </si>
  <si>
    <t>C1 Parkway to Dawn</t>
  </si>
  <si>
    <t>C1 Parkway to Kirkwall</t>
  </si>
  <si>
    <t>C1 Kirkwall to Dawn</t>
  </si>
  <si>
    <t>M12-X</t>
  </si>
  <si>
    <t xml:space="preserve">
Current ApprovedRate Design</t>
  </si>
  <si>
    <t>Comparison of the Current and Proposed Rate C1 Transportation – Dawn, St. Clair, Bluewater and Ojibway Firm Transportation Demand Charges</t>
  </si>
  <si>
    <t>Services ($/GJ/mo)</t>
  </si>
  <si>
    <t>Dawn to St. Clair, Bluewater &amp; Ojibway (1)</t>
  </si>
  <si>
    <t>St. Clair, Bluewater &amp; Ojibway to Dawn</t>
  </si>
  <si>
    <t>There are no forecast customers for the Rate C1 service from Dawn to St. Clair, Bluewater &amp; Ojibway.</t>
  </si>
  <si>
    <t>Rate M13/M16 Transmission Commodity Charge Rate Design</t>
  </si>
  <si>
    <t>(d) = (c) / (a)</t>
  </si>
  <si>
    <t>The 2023 Rate M13/M16 transmission commodity charge is $0.038/GJ/mo.</t>
  </si>
  <si>
    <t>Rate M13/M16 Transmission Commodity Charge (1)</t>
  </si>
  <si>
    <t>Table 9</t>
  </si>
  <si>
    <t>Rate E80 – Harmonized Producer Rate Class Summary</t>
  </si>
  <si>
    <t>Current Approved at 2023 Rates</t>
  </si>
  <si>
    <t xml:space="preserve">Rate Component </t>
  </si>
  <si>
    <t>Rate M13</t>
  </si>
  <si>
    <t>GPA</t>
  </si>
  <si>
    <t>Monthly Fixed Charge</t>
  </si>
  <si>
    <t>$/month</t>
  </si>
  <si>
    <t>Site-Specific Service Fee</t>
  </si>
  <si>
    <t>Typical - $469</t>
  </si>
  <si>
    <t>Large - $1,062</t>
  </si>
  <si>
    <t>Transmission Commodity Charge</t>
  </si>
  <si>
    <t>$/GJ</t>
  </si>
  <si>
    <t>--</t>
  </si>
  <si>
    <t>RNG Sampling Charge</t>
  </si>
  <si>
    <t>$/sample</t>
  </si>
  <si>
    <t>Rate 401</t>
  </si>
  <si>
    <t>Rate E80</t>
  </si>
  <si>
    <t>Delivery Commodity Charge</t>
  </si>
  <si>
    <t>Table 13</t>
  </si>
  <si>
    <t>Non-Utility Cross Charge Update</t>
  </si>
  <si>
    <t>Revenue Deficiency Recovery</t>
  </si>
  <si>
    <t>Heritage Pool Transportation Charges</t>
  </si>
  <si>
    <t>Tipperary Pool Transportation Charges</t>
  </si>
  <si>
    <t>Dow Moore Pool Storage Charges</t>
  </si>
  <si>
    <t xml:space="preserve">Black Creek Pool Storage Charges </t>
  </si>
  <si>
    <t>Long-Term Storage Operational Contingency</t>
  </si>
  <si>
    <t>Hagar Liquefaction Service</t>
  </si>
  <si>
    <t>Total Non-Utility Cross Charge</t>
  </si>
  <si>
    <t>Attachment 1, columns (d) and (e).</t>
  </si>
  <si>
    <t>Exhibit 7, Tab 2, Schedule 1, Attachment 12, p.14, column (a), line 51.</t>
  </si>
  <si>
    <t>Current Rate Classes and Applicability</t>
  </si>
  <si>
    <t>2024 Average</t>
  </si>
  <si>
    <t>Rate Class Description</t>
  </si>
  <si>
    <t>Applicability</t>
  </si>
  <si>
    <t>Rate 1</t>
  </si>
  <si>
    <t>Residential Service</t>
  </si>
  <si>
    <t>Residential building served through one meter and containing no more than six dwelling units.</t>
  </si>
  <si>
    <t>Rate 6</t>
  </si>
  <si>
    <t>Non-residential building served through one meter.</t>
  </si>
  <si>
    <t>Small Volume General Firm Service</t>
  </si>
  <si>
    <r>
      <t>Total gas requirements at end use location are equal to or less than 50,000 m</t>
    </r>
    <r>
      <rPr>
        <vertAlign val="superscript"/>
        <sz val="10"/>
        <color rgb="FF000000"/>
        <rFont val="Arial"/>
        <family val="2"/>
      </rPr>
      <t>3</t>
    </r>
    <r>
      <rPr>
        <sz val="10"/>
        <color rgb="FF000000"/>
        <rFont val="Arial"/>
        <family val="2"/>
      </rPr>
      <t xml:space="preserve"> per year.</t>
    </r>
  </si>
  <si>
    <t>Rate 10</t>
  </si>
  <si>
    <t>Large Volume General Firm Service</t>
  </si>
  <si>
    <r>
      <t>Total gas requirements at end use location exceed 50,000 m</t>
    </r>
    <r>
      <rPr>
        <vertAlign val="superscript"/>
        <sz val="10"/>
        <color rgb="FF000000"/>
        <rFont val="Arial"/>
        <family val="2"/>
      </rPr>
      <t>3</t>
    </r>
    <r>
      <rPr>
        <sz val="10"/>
        <color rgb="FF000000"/>
        <rFont val="Arial"/>
        <family val="2"/>
      </rPr>
      <t xml:space="preserve"> per year.</t>
    </r>
  </si>
  <si>
    <t>Small Volume General Service</t>
  </si>
  <si>
    <r>
      <t>General service customers whose total consumption is equal to or less than 50,000 m</t>
    </r>
    <r>
      <rPr>
        <vertAlign val="superscript"/>
        <sz val="10"/>
        <color rgb="FF000000"/>
        <rFont val="Arial"/>
        <family val="2"/>
      </rPr>
      <t>3</t>
    </r>
    <r>
      <rPr>
        <sz val="10"/>
        <color rgb="FF000000"/>
        <rFont val="Arial"/>
        <family val="2"/>
      </rPr>
      <t xml:space="preserve"> per year.</t>
    </r>
  </si>
  <si>
    <t>Rate M2</t>
  </si>
  <si>
    <t>Large Volume General Service</t>
  </si>
  <si>
    <r>
      <t>General service customers whose total consumption is greater than 50,000 m</t>
    </r>
    <r>
      <rPr>
        <vertAlign val="superscript"/>
        <sz val="10"/>
        <color rgb="FF000000"/>
        <rFont val="Arial"/>
        <family val="2"/>
      </rPr>
      <t>3</t>
    </r>
    <r>
      <rPr>
        <sz val="10"/>
        <color rgb="FF000000"/>
        <rFont val="Arial"/>
        <family val="2"/>
      </rPr>
      <t xml:space="preserve"> per year.</t>
    </r>
  </si>
  <si>
    <t>Enbridge Gas Harmonized Rate Classes and Applicability</t>
  </si>
  <si>
    <t>Proposed SFVD Rate Design</t>
  </si>
  <si>
    <t>Average Number of Customers</t>
  </si>
  <si>
    <t>Small Demand General Service</t>
  </si>
  <si>
    <r>
      <t>General service customers whose maximum daily volume requirement is equal to or less than 150 m</t>
    </r>
    <r>
      <rPr>
        <vertAlign val="superscript"/>
        <sz val="10"/>
        <color rgb="FF000000"/>
        <rFont val="Arial"/>
        <family val="2"/>
      </rPr>
      <t>3</t>
    </r>
    <r>
      <rPr>
        <sz val="10"/>
        <color rgb="FF000000"/>
        <rFont val="Arial"/>
        <family val="2"/>
      </rPr>
      <t>.</t>
    </r>
  </si>
  <si>
    <t>General Demand General Service</t>
  </si>
  <si>
    <r>
      <t>General service customers whose maximum daily volume requirement is greater than 150 m</t>
    </r>
    <r>
      <rPr>
        <vertAlign val="superscript"/>
        <sz val="10"/>
        <color rgb="FF000000"/>
        <rFont val="Arial"/>
        <family val="2"/>
      </rPr>
      <t>3</t>
    </r>
    <r>
      <rPr>
        <sz val="10"/>
        <color rgb="FF000000"/>
        <rFont val="Arial"/>
        <family val="2"/>
      </rPr>
      <t>.</t>
    </r>
  </si>
  <si>
    <t>Illustration of Annual Bill Charges: Current, SFVD, SFV, and Traditional Volumetric Rate Design</t>
  </si>
  <si>
    <t>Charge Type</t>
  </si>
  <si>
    <t>Current Rate Design (1)</t>
  </si>
  <si>
    <t xml:space="preserve">SFVD Rate Design </t>
  </si>
  <si>
    <t>SFV Rate Design</t>
  </si>
  <si>
    <t>Traditional Volumetric Rate Design</t>
  </si>
  <si>
    <t xml:space="preserve">Customer </t>
  </si>
  <si>
    <t>Monthly Charge x 12</t>
  </si>
  <si>
    <t>Delivery</t>
  </si>
  <si>
    <r>
      <t>Block 1 Vol &lt; 30 m</t>
    </r>
    <r>
      <rPr>
        <vertAlign val="superscript"/>
        <sz val="10"/>
        <color rgb="FF000000"/>
        <rFont val="Arial"/>
        <family val="2"/>
      </rPr>
      <t>3</t>
    </r>
  </si>
  <si>
    <r>
      <t>Block 2 Vol &lt; 55 m</t>
    </r>
    <r>
      <rPr>
        <vertAlign val="superscript"/>
        <sz val="10"/>
        <color rgb="FF000000"/>
        <rFont val="Arial"/>
        <family val="2"/>
      </rPr>
      <t>3</t>
    </r>
  </si>
  <si>
    <r>
      <t>Block 3 Vol &lt; 85 m</t>
    </r>
    <r>
      <rPr>
        <vertAlign val="superscript"/>
        <sz val="10"/>
        <color rgb="FF000000"/>
        <rFont val="Arial"/>
        <family val="2"/>
      </rPr>
      <t>3</t>
    </r>
  </si>
  <si>
    <r>
      <t>Block 4 Vol &gt; 170 m</t>
    </r>
    <r>
      <rPr>
        <vertAlign val="superscript"/>
        <sz val="10"/>
        <color rgb="FF000000"/>
        <rFont val="Arial"/>
        <family val="2"/>
      </rPr>
      <t xml:space="preserve">3 </t>
    </r>
  </si>
  <si>
    <r>
      <t>24.36 x $/m</t>
    </r>
    <r>
      <rPr>
        <vertAlign val="superscript"/>
        <sz val="10"/>
        <color rgb="FF000000"/>
        <rFont val="Arial"/>
        <family val="2"/>
      </rPr>
      <t>3</t>
    </r>
    <r>
      <rPr>
        <sz val="10"/>
        <color rgb="FF000000"/>
        <rFont val="Arial"/>
        <family val="2"/>
      </rPr>
      <t xml:space="preserve"> x 12 (3)</t>
    </r>
  </si>
  <si>
    <t>N/A (4)</t>
  </si>
  <si>
    <r>
      <t>2,400 m</t>
    </r>
    <r>
      <rPr>
        <vertAlign val="superscript"/>
        <sz val="10"/>
        <color rgb="FF000000"/>
        <rFont val="Arial"/>
        <family val="2"/>
      </rPr>
      <t>3</t>
    </r>
    <r>
      <rPr>
        <sz val="10"/>
        <color rgb="FF000000"/>
        <rFont val="Arial"/>
        <family val="2"/>
      </rPr>
      <t xml:space="preserve"> x $/m</t>
    </r>
    <r>
      <rPr>
        <vertAlign val="superscript"/>
        <sz val="10"/>
        <color rgb="FF000000"/>
        <rFont val="Arial"/>
        <family val="2"/>
      </rPr>
      <t xml:space="preserve">3 </t>
    </r>
    <r>
      <rPr>
        <sz val="10"/>
        <color rgb="FF000000"/>
        <rFont val="Arial"/>
        <family val="2"/>
      </rPr>
      <t>(5)</t>
    </r>
  </si>
  <si>
    <t>Natural Gas</t>
  </si>
  <si>
    <r>
      <t>2,400 m</t>
    </r>
    <r>
      <rPr>
        <vertAlign val="superscript"/>
        <sz val="10"/>
        <color rgb="FF000000"/>
        <rFont val="Arial"/>
        <family val="2"/>
      </rPr>
      <t>3</t>
    </r>
    <r>
      <rPr>
        <sz val="10"/>
        <color rgb="FF000000"/>
        <rFont val="Arial"/>
        <family val="2"/>
      </rPr>
      <t xml:space="preserve"> x $/m</t>
    </r>
    <r>
      <rPr>
        <vertAlign val="superscript"/>
        <sz val="10"/>
        <color rgb="FF000000"/>
        <rFont val="Arial"/>
        <family val="2"/>
      </rPr>
      <t>3</t>
    </r>
  </si>
  <si>
    <t>Federal Carbon</t>
  </si>
  <si>
    <t>Delivery charge derived using a declining price block structure with each block of consumption volume multiplied by corresponding unit rate.</t>
  </si>
  <si>
    <t>The current rate design illustrated is for the EGD rate zone. The Union North and Union South have different declining blocks.</t>
  </si>
  <si>
    <t>Delivery charge derived using customer’s specific design day demand value multiplied by demand unit rate.</t>
  </si>
  <si>
    <t>Delivery charge is not applicable in SFV rate design as both customer-related and demand-related costs are recovered in monthly customer charge.</t>
  </si>
  <si>
    <t>Delivery charge is derived using a single price block structure using consumption volume multiplied by delivery unit rate.</t>
  </si>
  <si>
    <t>(5)</t>
  </si>
  <si>
    <t>Difference (line 3 - line 4)</t>
  </si>
  <si>
    <t>Table 11</t>
  </si>
  <si>
    <t>Wholesale Transportation Service Demand Charges</t>
  </si>
  <si>
    <t xml:space="preserve">Current Rate Design </t>
  </si>
  <si>
    <t>Rate M17 - Dawn to Delivery Area Demand Charge</t>
  </si>
  <si>
    <t>Rate E60 - Transportation Demand Charge</t>
  </si>
  <si>
    <t>Rate E70 - Dawn to Owen Sound Line Demand Charge</t>
  </si>
  <si>
    <t>Total Demand Charge (1)</t>
  </si>
  <si>
    <t>The sum of the proposed Rate E60 and Rate E70 demand charges is equal to the current approved Rate M17 demand charge rate design.</t>
  </si>
  <si>
    <t>Frequency of Bill Impacts &gt; 10% Comparison</t>
  </si>
  <si>
    <t>Cost-Based Monthly Customer Charges</t>
  </si>
  <si>
    <t>Harmonized Rate Class</t>
  </si>
  <si>
    <t>Number of Total Bill Impacts &gt;10%</t>
  </si>
  <si>
    <t>% of Total Bill Impacts &gt;10%</t>
  </si>
  <si>
    <t>(d) = (c / a)</t>
  </si>
  <si>
    <t>Bill Impacts – Revenue Adjustments</t>
  </si>
  <si>
    <t>Current Rate Class</t>
  </si>
  <si>
    <t>Effective January 1, 2024</t>
  </si>
  <si>
    <t xml:space="preserve">Incremental Impact from Transition to Harmonized Class </t>
  </si>
  <si>
    <t xml:space="preserve"> Incremental Impact from Transition to Harmonized Class</t>
  </si>
  <si>
    <t>Rate 100 (EGD)</t>
  </si>
  <si>
    <t>Bill impact percentages represent the weighted average customer impact for the rate class.</t>
  </si>
  <si>
    <t>Excluding Delivery Revenue Adjustment (1)</t>
  </si>
  <si>
    <t>Including Delivery Revenue Adjustment (1)</t>
  </si>
  <si>
    <t>Delivery Revenue Adjustments</t>
  </si>
  <si>
    <t>Revenue-to-Cost Ratio (4)</t>
  </si>
  <si>
    <t>Exhibit 8, Tab 2, Schedule 8, Attachment 1, columns (e + f).</t>
  </si>
  <si>
    <t>Ibid, column (g).</t>
  </si>
  <si>
    <t>Ibid, column (h).</t>
  </si>
  <si>
    <t>Ibid, column (i).</t>
  </si>
  <si>
    <t>Revenue Before Adjustment (1) ($000s)</t>
  </si>
  <si>
    <t>Delivery Revenue Adjustment (2) ($000s)</t>
  </si>
  <si>
    <t>Revenue After Adjustment (3) ($000s)</t>
  </si>
  <si>
    <t xml:space="preserve">Summary of 2024 Bill Impact Percentage </t>
  </si>
  <si>
    <t>Typical Customers at Current Rate Classes</t>
  </si>
  <si>
    <t xml:space="preserve">Effective January 1, 2024 </t>
  </si>
  <si>
    <t xml:space="preserve">Current </t>
  </si>
  <si>
    <t xml:space="preserve">Excluding Rate Riders (1) (2) </t>
  </si>
  <si>
    <t xml:space="preserve">Including </t>
  </si>
  <si>
    <t xml:space="preserve">Rate Riders </t>
  </si>
  <si>
    <t>Rate 01</t>
  </si>
  <si>
    <t>Rate M9</t>
  </si>
  <si>
    <t>Rate T3</t>
  </si>
  <si>
    <t>Total bill impact percentage for typical sales service general service customers and typical direct purchase contract service customers.</t>
  </si>
  <si>
    <t>Exhibit 8, Tab 2, Schedule 8, Attachment 10.</t>
  </si>
  <si>
    <t>Summary of Bill Impact Percentage</t>
  </si>
  <si>
    <t>Typical Customers at Harmonized Rate Classes</t>
  </si>
  <si>
    <t xml:space="preserve">(a) </t>
  </si>
  <si>
    <t xml:space="preserve">(b) </t>
  </si>
  <si>
    <t xml:space="preserve">(c) = (a + b) </t>
  </si>
  <si>
    <t>Total bill Impacts for typical sales service general service customers.</t>
  </si>
  <si>
    <t>Total bill impacts for typical direct purchase customers for contract service customers.</t>
  </si>
  <si>
    <t>Table 4, column (a).</t>
  </si>
  <si>
    <t>Exhibit 8, Tab 2, Schedule 9, Attachment 10.</t>
  </si>
  <si>
    <t>Effective January 1, 2024, Current Rate Classes (1) (2)</t>
  </si>
  <si>
    <t>Incremental Impact of Transition to Harmonized Rate Class (1)</t>
  </si>
  <si>
    <t>Total Bill Impact of Application (1) (3)</t>
  </si>
  <si>
    <t>Union 
North 
West</t>
  </si>
  <si>
    <t>Union 
North 
East</t>
  </si>
  <si>
    <t>Allocated transportation demand and transportation commodity costs to general service and bundled contract rate classes per Exhibit 8, Tab 2, Schedule 8, Attachment 3, column (a).</t>
  </si>
  <si>
    <t>Exhibit 8, Tab 2, Schedule 8, Attachment 1, column (a).</t>
  </si>
  <si>
    <t>Exhibit 8, Tab 2, Schedule 8, Attachment 1, column (h).</t>
  </si>
  <si>
    <t>Pressure Category (1 )</t>
  </si>
  <si>
    <t>(6.2%) - 4.4%</t>
  </si>
  <si>
    <t>Summary of Semi-Unbundled DP Proposed Changes</t>
  </si>
  <si>
    <t xml:space="preserve">Union South </t>
  </si>
  <si>
    <t>Service Applicability</t>
  </si>
  <si>
    <t>South Service Area and Central Service Area (1)</t>
  </si>
  <si>
    <r>
      <t>Minimum annual consumption of 2,500,000 m</t>
    </r>
    <r>
      <rPr>
        <vertAlign val="superscript"/>
        <sz val="10"/>
        <color rgb="FF000000"/>
        <rFont val="Arial"/>
        <family val="2"/>
      </rPr>
      <t>3</t>
    </r>
  </si>
  <si>
    <r>
      <t>Contract demand of at least 13,000 m</t>
    </r>
    <r>
      <rPr>
        <vertAlign val="superscript"/>
        <sz val="10"/>
        <color rgb="FF000000"/>
        <rFont val="Arial"/>
        <family val="2"/>
      </rPr>
      <t>3</t>
    </r>
    <r>
      <rPr>
        <sz val="10"/>
        <color rgb="FF000000"/>
        <rFont val="Arial"/>
        <family val="2"/>
      </rPr>
      <t>/day</t>
    </r>
  </si>
  <si>
    <t>Dawn, Parkway</t>
  </si>
  <si>
    <t>Dawn, Parkway, ECDA</t>
  </si>
  <si>
    <t>Storage Allocation Methodologies</t>
  </si>
  <si>
    <t>Storage allocation methodologies</t>
  </si>
  <si>
    <t>Storage allocation methodologies with 5% limit on deliverability</t>
  </si>
  <si>
    <t>Utility / Customer Supplied Fuel</t>
  </si>
  <si>
    <t>Utility or customer supplied fuel options</t>
  </si>
  <si>
    <t>Customer supplied fuel</t>
  </si>
  <si>
    <r>
      <t>(1)</t>
    </r>
    <r>
      <rPr>
        <sz val="7"/>
        <color rgb="FF000000"/>
        <rFont val="Times New Roman"/>
        <family val="1"/>
      </rPr>
      <t xml:space="preserve">   </t>
    </r>
    <r>
      <rPr>
        <sz val="10"/>
        <color rgb="FF000000"/>
        <rFont val="Arial"/>
        <family val="2"/>
      </rPr>
      <t>Previously the Union South rate zone and the ECDA in the EGD rate zone.</t>
    </r>
  </si>
  <si>
    <t>Proposed Monthly 
Customer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</si>
</sst>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3" formatCode="_(* #,##0.00_);_(* \(#,##0.00\);_(* &quot;-&quot;??_);_(@_)"/>
    <numFmt numFmtId="164" formatCode="_(* #,##0_);_(* \(#,##0\);_(* &quot;-&quot;??_);_(@_)"/>
    <numFmt numFmtId="165" formatCode="_(* #,##0.000_);_(* \(#,##0.000\);_(* &quot;-&quot;??_);_(@_)"/>
    <numFmt numFmtId="166" formatCode="0.0000"/>
    <numFmt numFmtId="167" formatCode="_(* #,##0.0000000_);_(* \(#,##0.0000000\);_(* &quot;-&quot;??_);_(@_)"/>
    <numFmt numFmtId="168" formatCode="#,##0.0_);\(#,##0.0\)"/>
    <numFmt numFmtId="169" formatCode="#,##0.000_);\(#,##0.000\)"/>
    <numFmt numFmtId="170" formatCode="#,##0.0000_);\(#,##0.0000\)"/>
    <numFmt numFmtId="171" formatCode="#,##0.0000"/>
    <numFmt numFmtId="172" formatCode="###0%;\(###0%\)\ "/>
    <numFmt numFmtId="173" formatCode="0.000"/>
    <numFmt numFmtId="174" formatCode="&quot;$&quot;#,##0.000_);[Red]\(&quot;$&quot;#,##0.000\)"/>
    <numFmt numFmtId="178" formatCode="_(\ #,##0.0_);_(* \(#,##0.0\);_(\ &quot;-&quot;?_);_(@_)"/>
  </numFmts>
  <fonts count="17" x14ac:knownFonts="1">
    <font>
      <sz val="11"/>
      <color theme="1"/>
      <name val="Calibri"/>
      <family val="2"/>
      <scheme val="minor"/>
    </font>
    <font>
      <sz val="10"/>
      <color theme="1"/>
      <name val="Arial"/>
      <family val="2"/>
    </font>
    <font>
      <sz val="10"/>
      <color rgb="FFFF0000"/>
      <name val="Arial"/>
      <family val="2"/>
    </font>
    <font>
      <u/>
      <sz val="10"/>
      <color theme="1"/>
      <name val="Arial"/>
      <family val="2"/>
    </font>
    <font>
      <sz val="10"/>
      <name val="Arial"/>
      <family val="2"/>
    </font>
    <font>
      <sz val="10"/>
      <name val="Times New Roman"/>
      <family val="1"/>
    </font>
    <font>
      <sz val="11"/>
      <color theme="1"/>
      <name val="Calibri"/>
      <family val="2"/>
      <scheme val="minor"/>
    </font>
    <font>
      <u/>
      <sz val="10"/>
      <color rgb="FF000000"/>
      <name val="Arial"/>
      <family val="2"/>
    </font>
    <font>
      <sz val="10"/>
      <color rgb="FF000000"/>
      <name val="Arial"/>
      <family val="2"/>
    </font>
    <font>
      <sz val="8"/>
      <color rgb="FF000000"/>
      <name val="Arial"/>
      <family val="2"/>
    </font>
    <font>
      <vertAlign val="superscript"/>
      <sz val="10"/>
      <color rgb="FF000000"/>
      <name val="Arial"/>
      <family val="2"/>
    </font>
    <font>
      <sz val="10"/>
      <color theme="1"/>
      <name val="Calibri"/>
      <family val="2"/>
      <scheme val="minor"/>
    </font>
    <font>
      <u/>
      <sz val="10"/>
      <name val="Arial"/>
      <family val="2"/>
    </font>
    <font>
      <sz val="12"/>
      <color rgb="FF000000"/>
      <name val="Arial"/>
      <family val="2"/>
    </font>
    <font>
      <u/>
      <sz val="9.5"/>
      <color rgb="FF000000"/>
      <name val="Arial"/>
      <family val="2"/>
    </font>
    <font>
      <sz val="9.5"/>
      <color rgb="FF000000"/>
      <name val="Arial"/>
      <family val="2"/>
    </font>
    <font>
      <sz val="7"/>
      <color rgb="FF000000"/>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364">
    <xf numFmtId="0" fontId="0" fillId="0" borderId="0" xfId="0"/>
    <xf numFmtId="0" fontId="1" fillId="0" borderId="0" xfId="0" applyFont="1" applyFill="1" applyAlignment="1">
      <alignment horizontal="center" vertical="top"/>
    </xf>
    <xf numFmtId="0" fontId="1" fillId="0" borderId="0" xfId="0" applyFont="1" applyFill="1" applyAlignment="1">
      <alignment vertical="top"/>
    </xf>
    <xf numFmtId="0" fontId="1" fillId="0" borderId="0" xfId="0" applyFont="1" applyFill="1" applyAlignment="1">
      <alignment horizontal="right"/>
    </xf>
    <xf numFmtId="0" fontId="4" fillId="0" borderId="0" xfId="0" applyFont="1" applyFill="1" applyAlignment="1">
      <alignment horizontal="right"/>
    </xf>
    <xf numFmtId="0" fontId="1"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1" xfId="0" applyFont="1" applyFill="1" applyBorder="1" applyAlignment="1">
      <alignment horizontal="center" wrapText="1"/>
    </xf>
    <xf numFmtId="0" fontId="1" fillId="0" borderId="0" xfId="0" applyFont="1" applyFill="1" applyAlignment="1">
      <alignment horizontal="center" wrapText="1"/>
    </xf>
    <xf numFmtId="0" fontId="1" fillId="0" borderId="1" xfId="0" applyFont="1" applyFill="1" applyBorder="1" applyAlignment="1">
      <alignment horizontal="center"/>
    </xf>
    <xf numFmtId="0" fontId="1" fillId="0" borderId="0" xfId="0" applyFont="1" applyFill="1" applyAlignment="1">
      <alignment horizontal="center"/>
    </xf>
    <xf numFmtId="0" fontId="3" fillId="0" borderId="0" xfId="0" applyFont="1" applyFill="1" applyAlignment="1">
      <alignment horizontal="left" vertical="top"/>
    </xf>
    <xf numFmtId="0" fontId="3"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center" vertical="top"/>
    </xf>
    <xf numFmtId="0" fontId="2" fillId="0" borderId="0" xfId="0" applyFont="1" applyFill="1" applyAlignment="1">
      <alignment vertical="top"/>
    </xf>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xf numFmtId="0" fontId="1" fillId="0" borderId="1" xfId="0" quotePrefix="1" applyFont="1" applyBorder="1" applyAlignment="1">
      <alignment horizontal="center"/>
    </xf>
    <xf numFmtId="164" fontId="1" fillId="0" borderId="0" xfId="1" quotePrefix="1" applyNumberFormat="1" applyFont="1" applyAlignment="1">
      <alignment horizontal="center"/>
    </xf>
    <xf numFmtId="164" fontId="1" fillId="0" borderId="0" xfId="1" quotePrefix="1" applyNumberFormat="1" applyFont="1" applyBorder="1" applyAlignment="1">
      <alignment horizontal="center"/>
    </xf>
    <xf numFmtId="0" fontId="1" fillId="0" borderId="0" xfId="0" quotePrefix="1" applyFont="1" applyAlignment="1">
      <alignment horizontal="center"/>
    </xf>
    <xf numFmtId="0" fontId="3" fillId="0" borderId="0" xfId="0" applyFont="1"/>
    <xf numFmtId="164" fontId="1" fillId="0" borderId="0" xfId="1" applyNumberFormat="1" applyFont="1" applyAlignment="1">
      <alignment horizontal="center"/>
    </xf>
    <xf numFmtId="164" fontId="1" fillId="0" borderId="0" xfId="1" applyNumberFormat="1" applyFont="1" applyBorder="1" applyAlignment="1">
      <alignment horizontal="center"/>
    </xf>
    <xf numFmtId="17" fontId="1" fillId="0" borderId="0" xfId="0" applyNumberFormat="1" applyFont="1" applyAlignment="1">
      <alignment horizontal="left"/>
    </xf>
    <xf numFmtId="164" fontId="1" fillId="0" borderId="0" xfId="1" applyNumberFormat="1" applyFont="1"/>
    <xf numFmtId="165" fontId="1" fillId="0" borderId="0" xfId="1" applyNumberFormat="1" applyFont="1" applyBorder="1"/>
    <xf numFmtId="164" fontId="1" fillId="0" borderId="0" xfId="1" applyNumberFormat="1" applyFont="1" applyBorder="1"/>
    <xf numFmtId="0" fontId="1" fillId="0" borderId="0" xfId="0" applyFont="1" applyAlignment="1">
      <alignment horizontal="left"/>
    </xf>
    <xf numFmtId="164" fontId="1" fillId="0" borderId="1" xfId="0" applyNumberFormat="1" applyFont="1" applyBorder="1"/>
    <xf numFmtId="164" fontId="1" fillId="0" borderId="1" xfId="1" applyNumberFormat="1" applyFont="1" applyBorder="1"/>
    <xf numFmtId="0" fontId="1" fillId="0" borderId="0" xfId="0" applyFont="1" applyAlignment="1">
      <alignment vertical="top"/>
    </xf>
    <xf numFmtId="0" fontId="1" fillId="0" borderId="0" xfId="0" applyFont="1" applyBorder="1"/>
    <xf numFmtId="0" fontId="0" fillId="0" borderId="0" xfId="0"/>
    <xf numFmtId="0" fontId="8" fillId="0" borderId="0" xfId="0" applyFont="1" applyBorder="1" applyAlignment="1">
      <alignment horizontal="center"/>
    </xf>
    <xf numFmtId="0" fontId="8" fillId="0" borderId="0" xfId="0" applyFont="1" applyBorder="1" applyAlignment="1">
      <alignment wrapText="1"/>
    </xf>
    <xf numFmtId="0" fontId="8" fillId="0" borderId="3" xfId="0" applyFont="1" applyFill="1" applyBorder="1" applyAlignment="1">
      <alignment vertical="center"/>
    </xf>
    <xf numFmtId="0" fontId="8" fillId="0" borderId="3" xfId="0" applyFont="1" applyFill="1" applyBorder="1" applyAlignment="1">
      <alignment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0" fontId="0" fillId="0" borderId="0" xfId="0" applyBorder="1" applyAlignment="1">
      <alignment horizontal="center"/>
    </xf>
    <xf numFmtId="0" fontId="8" fillId="0" borderId="3" xfId="0" applyFont="1" applyFill="1" applyBorder="1" applyAlignment="1">
      <alignment horizontal="center" vertical="center"/>
    </xf>
    <xf numFmtId="0" fontId="0" fillId="0" borderId="0" xfId="0" applyAlignment="1">
      <alignment horizontal="center"/>
    </xf>
    <xf numFmtId="0" fontId="0" fillId="0" borderId="0" xfId="0"/>
    <xf numFmtId="0" fontId="11" fillId="0" borderId="0" xfId="0" applyFont="1"/>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1" fillId="0" borderId="0" xfId="0" applyFont="1"/>
    <xf numFmtId="0" fontId="8" fillId="0" borderId="1"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top"/>
    </xf>
    <xf numFmtId="0" fontId="0" fillId="0" borderId="0" xfId="0" applyAlignment="1">
      <alignment vertical="center" wrapText="1"/>
    </xf>
    <xf numFmtId="0" fontId="0" fillId="0" borderId="0" xfId="0" applyAlignment="1">
      <alignment vertical="top" wrapText="1"/>
    </xf>
    <xf numFmtId="0" fontId="8" fillId="0" borderId="0" xfId="0" applyFont="1" applyAlignment="1">
      <alignment horizontal="left" vertical="center" wrapText="1" indent="2"/>
    </xf>
    <xf numFmtId="0" fontId="8" fillId="0" borderId="0" xfId="0" applyFont="1" applyAlignment="1">
      <alignment horizontal="right" vertical="center" wrapText="1" indent="2"/>
    </xf>
    <xf numFmtId="0" fontId="8" fillId="0" borderId="0" xfId="0" applyFont="1" applyAlignment="1">
      <alignment vertical="center" wrapText="1"/>
    </xf>
    <xf numFmtId="0" fontId="1" fillId="0" borderId="0" xfId="0" applyFont="1" applyAlignment="1"/>
    <xf numFmtId="0" fontId="8" fillId="0" borderId="0" xfId="0" applyFont="1" applyAlignment="1">
      <alignment vertical="center"/>
    </xf>
    <xf numFmtId="0" fontId="1" fillId="0" borderId="0" xfId="0" applyFont="1" applyBorder="1" applyAlignment="1">
      <alignment horizontal="center"/>
    </xf>
    <xf numFmtId="0" fontId="1" fillId="0" borderId="0" xfId="0" applyFont="1" applyAlignment="1">
      <alignment wrapText="1"/>
    </xf>
    <xf numFmtId="8" fontId="8" fillId="0" borderId="0" xfId="0" applyNumberFormat="1" applyFont="1" applyAlignment="1">
      <alignment horizontal="center" vertical="center" wrapText="1"/>
    </xf>
    <xf numFmtId="0" fontId="9" fillId="0" borderId="0" xfId="0" applyFont="1" applyAlignment="1">
      <alignment horizontal="left" vertical="center" indent="2"/>
    </xf>
    <xf numFmtId="0" fontId="8"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center" wrapText="1"/>
    </xf>
    <xf numFmtId="0" fontId="1" fillId="0" borderId="0" xfId="0" applyFont="1" applyAlignment="1">
      <alignment vertical="center"/>
    </xf>
    <xf numFmtId="0" fontId="7" fillId="0" borderId="0" xfId="0" applyFont="1" applyAlignment="1">
      <alignment horizontal="center" vertical="center"/>
    </xf>
    <xf numFmtId="0" fontId="1" fillId="0" borderId="0" xfId="0" applyFont="1"/>
    <xf numFmtId="0" fontId="3"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vertical="center"/>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0" fillId="0" borderId="0" xfId="0"/>
    <xf numFmtId="0" fontId="3" fillId="0" borderId="0" xfId="0" applyFont="1" applyAlignment="1">
      <alignment horizontal="centerContinuous"/>
    </xf>
    <xf numFmtId="0" fontId="8" fillId="0" borderId="1" xfId="0" applyFont="1" applyBorder="1" applyAlignment="1">
      <alignment wrapText="1"/>
    </xf>
    <xf numFmtId="0" fontId="8" fillId="0" borderId="1" xfId="0" applyFont="1" applyBorder="1" applyAlignment="1">
      <alignment horizontal="center" wrapText="1"/>
    </xf>
    <xf numFmtId="0" fontId="8" fillId="0" borderId="0" xfId="0" quotePrefix="1" applyFont="1" applyAlignment="1">
      <alignment horizontal="center" vertical="center"/>
    </xf>
    <xf numFmtId="0" fontId="3" fillId="0" borderId="0" xfId="0" applyFont="1" applyBorder="1" applyAlignment="1">
      <alignment horizontal="centerContinuous"/>
    </xf>
    <xf numFmtId="0" fontId="3" fillId="0" borderId="0" xfId="0" applyFont="1" applyBorder="1" applyAlignment="1">
      <alignment horizontal="center"/>
    </xf>
    <xf numFmtId="0" fontId="1" fillId="0" borderId="0" xfId="0" applyFont="1" applyBorder="1" applyAlignment="1">
      <alignment wrapText="1"/>
    </xf>
    <xf numFmtId="0" fontId="8" fillId="0" borderId="0" xfId="0" applyFont="1" applyBorder="1" applyAlignment="1"/>
    <xf numFmtId="37" fontId="1" fillId="0" borderId="4" xfId="0" applyNumberFormat="1" applyFont="1" applyBorder="1" applyAlignment="1">
      <alignment horizontal="center"/>
    </xf>
    <xf numFmtId="3" fontId="8" fillId="0" borderId="2" xfId="0" applyNumberFormat="1" applyFont="1" applyBorder="1" applyAlignment="1">
      <alignment horizontal="center" vertical="center"/>
    </xf>
    <xf numFmtId="3" fontId="8" fillId="0" borderId="0" xfId="0" applyNumberFormat="1" applyFont="1" applyBorder="1" applyAlignment="1">
      <alignment horizontal="center" vertical="center"/>
    </xf>
    <xf numFmtId="3" fontId="8" fillId="0" borderId="0" xfId="0" applyNumberFormat="1" applyFont="1" applyAlignment="1">
      <alignment horizontal="center" vertical="center"/>
    </xf>
    <xf numFmtId="8" fontId="8" fillId="0" borderId="0" xfId="0" applyNumberFormat="1" applyFont="1" applyAlignment="1">
      <alignment horizontal="center" vertical="center"/>
    </xf>
    <xf numFmtId="0" fontId="8" fillId="0" borderId="1" xfId="0" applyFont="1" applyBorder="1" applyAlignment="1">
      <alignment horizontal="center" vertical="center"/>
    </xf>
    <xf numFmtId="3" fontId="8" fillId="0" borderId="4" xfId="0" applyNumberFormat="1" applyFont="1" applyBorder="1" applyAlignment="1">
      <alignment horizontal="center" vertical="center"/>
    </xf>
    <xf numFmtId="0" fontId="8" fillId="0" borderId="4" xfId="0" applyFont="1" applyBorder="1" applyAlignment="1">
      <alignment horizontal="center" vertical="center"/>
    </xf>
    <xf numFmtId="3" fontId="0" fillId="0" borderId="0" xfId="0" applyNumberFormat="1"/>
    <xf numFmtId="0" fontId="8" fillId="0" borderId="2" xfId="0" applyFont="1" applyBorder="1" applyAlignment="1">
      <alignment horizontal="center" wrapText="1"/>
    </xf>
    <xf numFmtId="0" fontId="8" fillId="0" borderId="0" xfId="1" applyNumberFormat="1" applyFont="1" applyAlignment="1">
      <alignment horizontal="center" wrapText="1"/>
    </xf>
    <xf numFmtId="2" fontId="8" fillId="0" borderId="0" xfId="1" applyNumberFormat="1" applyFont="1" applyAlignment="1">
      <alignment horizontal="center" wrapText="1"/>
    </xf>
    <xf numFmtId="2" fontId="8" fillId="0" borderId="0" xfId="1" applyNumberFormat="1" applyFont="1" applyAlignment="1">
      <alignment horizontal="center" vertical="center" wrapText="1"/>
    </xf>
    <xf numFmtId="0" fontId="8" fillId="0" borderId="0" xfId="0" applyFont="1" applyBorder="1" applyAlignment="1">
      <alignment horizontal="center" vertical="center"/>
    </xf>
    <xf numFmtId="0" fontId="1" fillId="0" borderId="1" xfId="0" applyFont="1" applyBorder="1" applyAlignment="1">
      <alignment horizontal="center"/>
    </xf>
    <xf numFmtId="0" fontId="1" fillId="0" borderId="0" xfId="0" applyFont="1"/>
    <xf numFmtId="0" fontId="1" fillId="0" borderId="0" xfId="0" applyFont="1" applyAlignment="1">
      <alignment horizontal="center"/>
    </xf>
    <xf numFmtId="0" fontId="8" fillId="0" borderId="0" xfId="0" applyFont="1" applyAlignment="1">
      <alignment horizontal="left" vertical="center" indent="2"/>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vertical="center"/>
    </xf>
    <xf numFmtId="0" fontId="0" fillId="0" borderId="0" xfId="0"/>
    <xf numFmtId="0" fontId="5" fillId="0" borderId="0" xfId="0" applyFont="1" applyAlignment="1">
      <alignment vertical="center"/>
    </xf>
    <xf numFmtId="0" fontId="0" fillId="0" borderId="0" xfId="0" applyAlignment="1">
      <alignment wrapText="1"/>
    </xf>
    <xf numFmtId="0" fontId="1" fillId="0" borderId="0" xfId="0" applyFont="1" applyAlignment="1">
      <alignment horizontal="center"/>
    </xf>
    <xf numFmtId="0" fontId="1" fillId="0" borderId="0" xfId="0" quotePrefix="1" applyFont="1" applyAlignment="1">
      <alignment horizontal="center" vertical="top"/>
    </xf>
    <xf numFmtId="0" fontId="0" fillId="0" borderId="0" xfId="0" applyAlignment="1">
      <alignment horizontal="center" vertical="center" wrapText="1"/>
    </xf>
    <xf numFmtId="0" fontId="0" fillId="0" borderId="0" xfId="0" applyAlignment="1">
      <alignment vertical="center"/>
    </xf>
    <xf numFmtId="0" fontId="8" fillId="0" borderId="1" xfId="0" applyFont="1" applyBorder="1" applyAlignment="1">
      <alignment vertical="center" wrapText="1"/>
    </xf>
    <xf numFmtId="0" fontId="8" fillId="0" borderId="4" xfId="0" applyFont="1" applyBorder="1" applyAlignment="1">
      <alignment horizontal="center" vertical="center" wrapText="1"/>
    </xf>
    <xf numFmtId="0" fontId="0" fillId="0" borderId="0" xfId="0" applyBorder="1" applyAlignment="1">
      <alignment vertical="top" wrapText="1"/>
    </xf>
    <xf numFmtId="0" fontId="0" fillId="0" borderId="0" xfId="0" applyAlignment="1">
      <alignment horizontal="center" vertical="top" wrapText="1"/>
    </xf>
    <xf numFmtId="0" fontId="8" fillId="0" borderId="0" xfId="0" quotePrefix="1" applyFont="1" applyAlignment="1">
      <alignment horizontal="center" vertical="center" wrapText="1"/>
    </xf>
    <xf numFmtId="0" fontId="1" fillId="0" borderId="2" xfId="0" applyFont="1" applyBorder="1" applyAlignment="1">
      <alignment horizontal="center"/>
    </xf>
    <xf numFmtId="3" fontId="1" fillId="0" borderId="0" xfId="0" applyNumberFormat="1" applyFont="1" applyAlignment="1">
      <alignment horizontal="center"/>
    </xf>
    <xf numFmtId="0" fontId="0" fillId="0" borderId="5" xfId="0" applyBorder="1" applyAlignment="1">
      <alignment vertical="top" wrapText="1"/>
    </xf>
    <xf numFmtId="0" fontId="7" fillId="0" borderId="0" xfId="0" applyFont="1" applyBorder="1" applyAlignment="1">
      <alignment vertical="center" wrapText="1"/>
    </xf>
    <xf numFmtId="0" fontId="0" fillId="0" borderId="0" xfId="0" applyBorder="1"/>
    <xf numFmtId="0" fontId="0" fillId="0" borderId="1" xfId="0" applyBorder="1" applyAlignment="1">
      <alignment horizontal="center" wrapText="1"/>
    </xf>
    <xf numFmtId="0" fontId="8" fillId="0" borderId="0" xfId="0" applyFont="1" applyAlignment="1">
      <alignment vertical="top"/>
    </xf>
    <xf numFmtId="0" fontId="1" fillId="0" borderId="0" xfId="0" applyFont="1" applyAlignment="1">
      <alignment vertical="top" wrapText="1"/>
    </xf>
    <xf numFmtId="0" fontId="8" fillId="0" borderId="0" xfId="0" applyFont="1" applyAlignment="1">
      <alignment horizontal="center" vertical="top" wrapText="1"/>
    </xf>
    <xf numFmtId="0" fontId="8" fillId="0" borderId="0" xfId="0" applyFont="1" applyAlignment="1">
      <alignment horizontal="left" vertical="center" wrapText="1" indent="1"/>
    </xf>
    <xf numFmtId="0" fontId="1" fillId="0" borderId="0" xfId="0" applyFont="1" applyAlignment="1">
      <alignment vertical="center" wrapText="1"/>
    </xf>
    <xf numFmtId="0" fontId="0" fillId="0" borderId="1" xfId="0" applyBorder="1" applyAlignment="1">
      <alignment wrapText="1"/>
    </xf>
    <xf numFmtId="0" fontId="7" fillId="0" borderId="0" xfId="0" applyFont="1" applyAlignment="1">
      <alignment horizontal="center" vertical="center"/>
    </xf>
    <xf numFmtId="0" fontId="1" fillId="0" borderId="0" xfId="0" applyFont="1"/>
    <xf numFmtId="0" fontId="0" fillId="0" borderId="0" xfId="0"/>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xf>
    <xf numFmtId="0" fontId="8" fillId="0" borderId="0" xfId="0" applyFont="1" applyAlignment="1">
      <alignment horizontal="center" vertical="top"/>
    </xf>
    <xf numFmtId="0" fontId="1" fillId="0" borderId="0" xfId="0" applyFont="1" applyAlignment="1">
      <alignment vertical="top"/>
    </xf>
    <xf numFmtId="0" fontId="8" fillId="0" borderId="0" xfId="0" applyFont="1" applyAlignment="1">
      <alignment horizontal="left" vertical="top"/>
    </xf>
    <xf numFmtId="0" fontId="1" fillId="0" borderId="0" xfId="0" applyFont="1"/>
    <xf numFmtId="0" fontId="8" fillId="0" borderId="0" xfId="0" applyFont="1" applyAlignment="1">
      <alignment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vertical="center" wrapText="1"/>
    </xf>
    <xf numFmtId="0" fontId="4" fillId="0" borderId="1" xfId="0" applyFont="1" applyBorder="1" applyAlignment="1">
      <alignment horizontal="left"/>
    </xf>
    <xf numFmtId="0" fontId="4" fillId="0" borderId="0" xfId="0" applyFont="1" applyAlignment="1">
      <alignment horizontal="left"/>
    </xf>
    <xf numFmtId="0" fontId="4" fillId="0" borderId="1" xfId="0" applyFont="1" applyBorder="1" applyAlignment="1">
      <alignment horizontal="center"/>
    </xf>
    <xf numFmtId="0" fontId="4" fillId="0" borderId="0" xfId="0" applyFont="1" applyAlignment="1">
      <alignment horizontal="left" vertical="center"/>
    </xf>
    <xf numFmtId="0" fontId="1" fillId="0" borderId="0" xfId="0" applyFont="1" applyAlignment="1">
      <alignment horizontal="left"/>
    </xf>
    <xf numFmtId="167" fontId="1" fillId="0" borderId="0" xfId="1" applyNumberFormat="1" applyFont="1"/>
    <xf numFmtId="0" fontId="4" fillId="0" borderId="0" xfId="0" quotePrefix="1" applyFont="1" applyAlignment="1">
      <alignment horizontal="center" vertical="center"/>
    </xf>
    <xf numFmtId="0" fontId="4" fillId="0" borderId="0" xfId="0" applyFont="1" applyAlignment="1">
      <alignment horizontal="left" vertical="center" indent="1"/>
    </xf>
    <xf numFmtId="0" fontId="4" fillId="0" borderId="0" xfId="0" applyFont="1" applyAlignment="1">
      <alignment vertical="center"/>
    </xf>
    <xf numFmtId="0" fontId="12" fillId="0" borderId="0" xfId="0" applyFont="1" applyAlignment="1">
      <alignment vertical="center"/>
    </xf>
    <xf numFmtId="0" fontId="1" fillId="0" borderId="0" xfId="0" applyFont="1" applyAlignment="1">
      <alignment horizontal="left" indent="1"/>
    </xf>
    <xf numFmtId="165" fontId="4" fillId="0" borderId="0" xfId="1" applyNumberFormat="1" applyFont="1" applyFill="1" applyAlignment="1">
      <alignment horizontal="center" vertical="center"/>
    </xf>
    <xf numFmtId="0" fontId="1" fillId="0" borderId="1" xfId="0" applyFont="1" applyBorder="1" applyAlignment="1">
      <alignment horizontal="center" wrapText="1"/>
    </xf>
    <xf numFmtId="0" fontId="1" fillId="0" borderId="0" xfId="0" applyFont="1" applyAlignment="1">
      <alignment horizontal="center" wrapText="1"/>
    </xf>
    <xf numFmtId="0" fontId="1" fillId="0" borderId="1" xfId="0" applyFont="1" applyBorder="1" applyAlignment="1">
      <alignment wrapText="1"/>
    </xf>
    <xf numFmtId="0" fontId="1" fillId="0" borderId="0" xfId="0" quotePrefix="1" applyFont="1" applyAlignment="1">
      <alignment horizontal="center" wrapText="1"/>
    </xf>
    <xf numFmtId="0" fontId="1" fillId="0" borderId="0" xfId="0" applyFont="1" applyAlignment="1">
      <alignment horizontal="left" vertical="center"/>
    </xf>
    <xf numFmtId="0" fontId="3" fillId="0" borderId="0" xfId="0" applyFont="1" applyAlignment="1">
      <alignment horizontal="left"/>
    </xf>
    <xf numFmtId="0" fontId="1" fillId="0" borderId="0" xfId="0" applyFont="1" applyAlignment="1">
      <alignment horizontal="center" vertical="top"/>
    </xf>
    <xf numFmtId="0" fontId="1" fillId="0" borderId="0" xfId="0" applyFont="1" applyAlignment="1">
      <alignment horizontal="left" vertical="top" indent="1"/>
    </xf>
    <xf numFmtId="0" fontId="1" fillId="0" borderId="0" xfId="0" applyFont="1" applyAlignment="1">
      <alignment horizontal="left" vertical="top"/>
    </xf>
    <xf numFmtId="0" fontId="3" fillId="0" borderId="0" xfId="0" applyFont="1" applyAlignment="1">
      <alignment horizontal="left" vertical="top"/>
    </xf>
    <xf numFmtId="0" fontId="8" fillId="0" borderId="1" xfId="0" applyFont="1" applyBorder="1" applyAlignment="1">
      <alignment horizontal="left" vertical="center" wrapText="1"/>
    </xf>
    <xf numFmtId="0" fontId="7" fillId="0" borderId="0" xfId="0" applyFont="1" applyAlignment="1">
      <alignment horizontal="left" vertical="top"/>
    </xf>
    <xf numFmtId="0" fontId="8" fillId="0" borderId="0" xfId="0" quotePrefix="1" applyFont="1" applyAlignment="1">
      <alignment horizontal="center" vertical="top"/>
    </xf>
    <xf numFmtId="168" fontId="1" fillId="0" borderId="0" xfId="1" applyNumberFormat="1" applyFont="1" applyAlignment="1">
      <alignment horizontal="center"/>
    </xf>
    <xf numFmtId="168" fontId="1" fillId="0" borderId="4" xfId="1" applyNumberFormat="1" applyFont="1" applyBorder="1" applyAlignment="1">
      <alignment horizontal="center"/>
    </xf>
    <xf numFmtId="168" fontId="1" fillId="0" borderId="4" xfId="1" applyNumberFormat="1" applyFont="1" applyFill="1" applyBorder="1" applyAlignment="1">
      <alignment horizontal="center"/>
    </xf>
    <xf numFmtId="165" fontId="1" fillId="0" borderId="0" xfId="1" applyNumberFormat="1" applyFont="1" applyBorder="1" applyAlignment="1">
      <alignment horizontal="center"/>
    </xf>
    <xf numFmtId="165" fontId="1" fillId="0" borderId="0" xfId="1" applyNumberFormat="1" applyFont="1" applyFill="1" applyBorder="1" applyAlignment="1">
      <alignment horizontal="center"/>
    </xf>
    <xf numFmtId="9" fontId="1" fillId="0" borderId="0" xfId="2" applyFont="1" applyBorder="1" applyAlignment="1">
      <alignment horizontal="center"/>
    </xf>
    <xf numFmtId="9" fontId="1" fillId="0" borderId="0" xfId="2" applyFont="1" applyFill="1" applyBorder="1" applyAlignment="1">
      <alignment horizontal="center"/>
    </xf>
    <xf numFmtId="9" fontId="1" fillId="0" borderId="4" xfId="2" applyFont="1" applyBorder="1" applyAlignment="1">
      <alignment horizontal="center"/>
    </xf>
    <xf numFmtId="9" fontId="1" fillId="0" borderId="4" xfId="2" applyFont="1" applyFill="1" applyBorder="1" applyAlignment="1">
      <alignment horizontal="center"/>
    </xf>
    <xf numFmtId="168" fontId="1" fillId="0" borderId="0" xfId="1" applyNumberFormat="1" applyFont="1" applyFill="1" applyAlignment="1">
      <alignment horizontal="center"/>
    </xf>
    <xf numFmtId="168" fontId="1" fillId="0" borderId="2" xfId="1" applyNumberFormat="1" applyFont="1" applyBorder="1" applyAlignment="1">
      <alignment horizontal="center"/>
    </xf>
    <xf numFmtId="168" fontId="1" fillId="0" borderId="2" xfId="1" applyNumberFormat="1" applyFont="1" applyFill="1" applyBorder="1" applyAlignment="1">
      <alignment horizontal="center"/>
    </xf>
    <xf numFmtId="168" fontId="1" fillId="0" borderId="0" xfId="1" applyNumberFormat="1" applyFont="1" applyBorder="1" applyAlignment="1">
      <alignment horizontal="center"/>
    </xf>
    <xf numFmtId="168" fontId="1" fillId="0" borderId="0" xfId="1" applyNumberFormat="1" applyFont="1" applyFill="1" applyBorder="1" applyAlignment="1">
      <alignment horizontal="center"/>
    </xf>
    <xf numFmtId="168" fontId="4" fillId="0" borderId="0" xfId="1" applyNumberFormat="1" applyFont="1" applyFill="1" applyAlignment="1">
      <alignment horizontal="center" vertical="center"/>
    </xf>
    <xf numFmtId="168" fontId="1" fillId="0" borderId="0" xfId="0" applyNumberFormat="1" applyFont="1" applyAlignment="1">
      <alignment horizontal="center"/>
    </xf>
    <xf numFmtId="168" fontId="1" fillId="0" borderId="0" xfId="0" applyNumberFormat="1" applyFont="1" applyFill="1" applyAlignment="1">
      <alignment horizontal="center"/>
    </xf>
    <xf numFmtId="168" fontId="1" fillId="0" borderId="1" xfId="1" applyNumberFormat="1" applyFont="1" applyBorder="1" applyAlignment="1">
      <alignment horizontal="center"/>
    </xf>
    <xf numFmtId="169" fontId="1" fillId="0" borderId="0" xfId="1" applyNumberFormat="1" applyFont="1" applyAlignment="1">
      <alignment horizontal="center"/>
    </xf>
    <xf numFmtId="169" fontId="1" fillId="0" borderId="0" xfId="1" applyNumberFormat="1" applyFont="1" applyAlignment="1">
      <alignment horizontal="center" vertical="top"/>
    </xf>
    <xf numFmtId="169" fontId="1" fillId="0" borderId="0" xfId="1" applyNumberFormat="1" applyFont="1" applyBorder="1" applyAlignment="1">
      <alignment horizontal="center" vertical="top"/>
    </xf>
    <xf numFmtId="39" fontId="1" fillId="0" borderId="0" xfId="0" applyNumberFormat="1" applyFont="1" applyAlignment="1">
      <alignment horizontal="center"/>
    </xf>
    <xf numFmtId="0" fontId="8" fillId="0" borderId="0" xfId="0" applyFont="1" applyAlignment="1">
      <alignment wrapText="1"/>
    </xf>
    <xf numFmtId="170" fontId="8" fillId="0" borderId="0" xfId="0" applyNumberFormat="1" applyFont="1" applyAlignment="1">
      <alignment horizontal="center" vertical="center" wrapText="1"/>
    </xf>
    <xf numFmtId="170" fontId="8" fillId="0" borderId="0" xfId="0" applyNumberFormat="1" applyFont="1" applyBorder="1" applyAlignment="1">
      <alignment horizontal="center" vertical="center" wrapText="1"/>
    </xf>
    <xf numFmtId="170" fontId="8" fillId="0" borderId="4" xfId="0" applyNumberFormat="1" applyFont="1" applyBorder="1" applyAlignment="1">
      <alignment horizontal="center" vertical="center" wrapText="1"/>
    </xf>
    <xf numFmtId="3" fontId="8" fillId="0" borderId="1" xfId="0" applyNumberFormat="1" applyFont="1" applyBorder="1" applyAlignment="1">
      <alignment horizontal="center" vertical="center"/>
    </xf>
    <xf numFmtId="171" fontId="8" fillId="0" borderId="0" xfId="0" applyNumberFormat="1" applyFont="1" applyAlignment="1">
      <alignment horizontal="center" vertical="center"/>
    </xf>
    <xf numFmtId="0" fontId="12" fillId="0" borderId="0" xfId="0" applyFont="1" applyAlignment="1">
      <alignment vertical="center" wrapText="1"/>
    </xf>
    <xf numFmtId="3" fontId="8" fillId="0" borderId="0" xfId="0" applyNumberFormat="1" applyFont="1" applyAlignment="1">
      <alignment horizontal="center" vertical="center" wrapText="1"/>
    </xf>
    <xf numFmtId="3" fontId="8" fillId="0" borderId="1" xfId="0" applyNumberFormat="1" applyFont="1" applyBorder="1" applyAlignment="1">
      <alignment horizontal="center" vertical="center" wrapText="1"/>
    </xf>
    <xf numFmtId="166" fontId="8"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0" fontId="0" fillId="0" borderId="0" xfId="0" applyAlignment="1">
      <alignment wrapText="1"/>
    </xf>
    <xf numFmtId="0" fontId="8" fillId="0" borderId="0" xfId="0" applyFont="1" applyAlignment="1">
      <alignment vertical="center"/>
    </xf>
    <xf numFmtId="0" fontId="0" fillId="0" borderId="0" xfId="0" applyAlignment="1">
      <alignment wrapText="1"/>
    </xf>
    <xf numFmtId="0" fontId="4" fillId="0" borderId="0" xfId="0" applyFont="1" applyAlignment="1">
      <alignment vertical="center" wrapText="1"/>
    </xf>
    <xf numFmtId="0" fontId="8" fillId="0" borderId="0" xfId="0" applyFont="1" applyAlignment="1">
      <alignment horizontal="center" wrapText="1"/>
    </xf>
    <xf numFmtId="0" fontId="8" fillId="0" borderId="1" xfId="0" applyFont="1" applyBorder="1" applyAlignment="1">
      <alignment horizontal="center"/>
    </xf>
    <xf numFmtId="0" fontId="0" fillId="0" borderId="0" xfId="0" applyAlignment="1"/>
    <xf numFmtId="0" fontId="8" fillId="0" borderId="1" xfId="0" applyFont="1" applyBorder="1" applyAlignment="1"/>
    <xf numFmtId="0" fontId="0" fillId="0" borderId="0" xfId="0" applyAlignment="1">
      <alignment vertical="top"/>
    </xf>
    <xf numFmtId="9" fontId="8" fillId="0" borderId="0" xfId="0" applyNumberFormat="1" applyFont="1" applyAlignment="1">
      <alignment horizontal="center" vertical="center"/>
    </xf>
    <xf numFmtId="164" fontId="1" fillId="0" borderId="4" xfId="0" applyNumberFormat="1" applyFont="1" applyBorder="1"/>
    <xf numFmtId="0" fontId="13" fillId="0" borderId="0" xfId="0" applyFont="1" applyAlignment="1">
      <alignment horizontal="left" vertical="center" wrapText="1" indent="2"/>
    </xf>
    <xf numFmtId="0" fontId="1" fillId="0" borderId="1" xfId="0" applyFont="1" applyBorder="1" applyAlignment="1">
      <alignment horizontal="center" wrapText="1"/>
    </xf>
    <xf numFmtId="0" fontId="1" fillId="0" borderId="0" xfId="0" applyFont="1"/>
    <xf numFmtId="0" fontId="8"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0" fillId="0" borderId="0" xfId="0"/>
    <xf numFmtId="0" fontId="8" fillId="0" borderId="1" xfId="0" applyFont="1" applyBorder="1" applyAlignment="1">
      <alignment horizontal="center" vertical="center"/>
    </xf>
    <xf numFmtId="0" fontId="1" fillId="0" borderId="0" xfId="0" applyFont="1" applyAlignment="1">
      <alignment vertical="top"/>
    </xf>
    <xf numFmtId="0" fontId="8" fillId="0" borderId="0" xfId="0" applyFont="1" applyBorder="1" applyAlignment="1">
      <alignment vertical="center"/>
    </xf>
    <xf numFmtId="0" fontId="8" fillId="0" borderId="1" xfId="0" applyFont="1" applyBorder="1" applyAlignment="1">
      <alignment vertical="center"/>
    </xf>
    <xf numFmtId="0" fontId="1" fillId="0" borderId="0" xfId="0" applyFont="1" applyAlignment="1">
      <alignment horizontal="center" wrapText="1"/>
    </xf>
    <xf numFmtId="0" fontId="1" fillId="0" borderId="1" xfId="0" applyFont="1" applyBorder="1" applyAlignment="1">
      <alignment horizontal="center" wrapText="1"/>
    </xf>
    <xf numFmtId="0" fontId="7" fillId="0" borderId="0" xfId="0" applyFont="1" applyAlignment="1">
      <alignment horizontal="center" vertical="center"/>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0" fontId="8" fillId="0" borderId="0" xfId="0" applyFont="1" applyAlignment="1">
      <alignment horizontal="center" vertical="top"/>
    </xf>
    <xf numFmtId="0" fontId="0" fillId="0" borderId="0" xfId="0" applyAlignment="1">
      <alignment wrapText="1"/>
    </xf>
    <xf numFmtId="169" fontId="8" fillId="0" borderId="4" xfId="0" applyNumberFormat="1"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center" vertical="center" wrapText="1"/>
    </xf>
    <xf numFmtId="169" fontId="8" fillId="0" borderId="0" xfId="0" applyNumberFormat="1" applyFont="1" applyAlignment="1">
      <alignment horizontal="center" vertical="center"/>
    </xf>
    <xf numFmtId="172" fontId="8"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Border="1" applyAlignment="1">
      <alignment vertical="center"/>
    </xf>
    <xf numFmtId="0" fontId="12" fillId="0" borderId="0" xfId="0" applyFont="1" applyBorder="1" applyAlignment="1">
      <alignment vertical="center"/>
    </xf>
    <xf numFmtId="173" fontId="8" fillId="0" borderId="0" xfId="0" applyNumberFormat="1"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left" wrapText="1"/>
    </xf>
    <xf numFmtId="6" fontId="8" fillId="0" borderId="0" xfId="0" applyNumberFormat="1"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center" vertical="center"/>
    </xf>
    <xf numFmtId="0" fontId="4" fillId="0" borderId="1" xfId="0" applyFont="1" applyBorder="1" applyAlignment="1"/>
    <xf numFmtId="0" fontId="4" fillId="0" borderId="0" xfId="0" applyFont="1" applyBorder="1" applyAlignment="1">
      <alignment horizontal="center" vertical="center"/>
    </xf>
    <xf numFmtId="169" fontId="4" fillId="0" borderId="4" xfId="0" applyNumberFormat="1" applyFont="1" applyBorder="1" applyAlignment="1">
      <alignment horizontal="center" vertical="center"/>
    </xf>
    <xf numFmtId="0" fontId="1" fillId="0" borderId="1" xfId="0" applyFont="1" applyBorder="1" applyAlignment="1">
      <alignment horizontal="center" wrapText="1"/>
    </xf>
    <xf numFmtId="0" fontId="13" fillId="0" borderId="0" xfId="0" applyFont="1" applyAlignment="1">
      <alignment vertical="center" wrapText="1"/>
    </xf>
    <xf numFmtId="0" fontId="8" fillId="0" borderId="0" xfId="0" applyFont="1"/>
    <xf numFmtId="0" fontId="8" fillId="0" borderId="0" xfId="0" applyFont="1" applyAlignment="1">
      <alignment horizontal="right" vertical="center" wrapText="1"/>
    </xf>
    <xf numFmtId="173" fontId="8" fillId="0" borderId="1" xfId="0" applyNumberFormat="1" applyFont="1" applyBorder="1" applyAlignment="1">
      <alignment horizontal="center" vertical="center"/>
    </xf>
    <xf numFmtId="174" fontId="8" fillId="0" borderId="0" xfId="0" applyNumberFormat="1" applyFont="1" applyAlignment="1">
      <alignment horizontal="center" vertical="center"/>
    </xf>
    <xf numFmtId="174" fontId="1"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indent="1"/>
    </xf>
    <xf numFmtId="0" fontId="0" fillId="0" borderId="0" xfId="0" applyBorder="1" applyAlignment="1">
      <alignment wrapText="1"/>
    </xf>
    <xf numFmtId="0" fontId="8" fillId="0" borderId="5" xfId="0" applyFont="1" applyBorder="1" applyAlignment="1">
      <alignment horizontal="center" vertical="center"/>
    </xf>
    <xf numFmtId="9" fontId="8" fillId="0" borderId="4" xfId="0" applyNumberFormat="1" applyFont="1" applyBorder="1" applyAlignment="1">
      <alignment horizontal="center" vertical="center"/>
    </xf>
    <xf numFmtId="9" fontId="8" fillId="0" borderId="0" xfId="0" applyNumberFormat="1" applyFont="1" applyBorder="1" applyAlignment="1">
      <alignment horizontal="center" vertical="center"/>
    </xf>
    <xf numFmtId="0" fontId="0" fillId="0" borderId="0" xfId="0" applyAlignment="1">
      <alignment horizontal="center" wrapText="1"/>
    </xf>
    <xf numFmtId="37" fontId="8" fillId="0" borderId="0" xfId="0" applyNumberFormat="1" applyFont="1" applyAlignment="1">
      <alignment horizontal="center" vertical="center"/>
    </xf>
    <xf numFmtId="37" fontId="8" fillId="0" borderId="0" xfId="0" applyNumberFormat="1" applyFont="1" applyBorder="1" applyAlignment="1">
      <alignment horizontal="center" vertical="center"/>
    </xf>
    <xf numFmtId="37" fontId="8" fillId="0" borderId="4" xfId="0" applyNumberFormat="1" applyFont="1" applyBorder="1" applyAlignment="1">
      <alignment horizontal="center" vertical="center"/>
    </xf>
    <xf numFmtId="37" fontId="1" fillId="0" borderId="0" xfId="0" applyNumberFormat="1" applyFont="1" applyAlignment="1">
      <alignment horizontal="center" wrapText="1"/>
    </xf>
    <xf numFmtId="37" fontId="1" fillId="0" borderId="0" xfId="0" applyNumberFormat="1" applyFont="1" applyAlignment="1">
      <alignment horizontal="center"/>
    </xf>
    <xf numFmtId="172" fontId="0" fillId="0" borderId="0" xfId="0" applyNumberFormat="1" applyAlignment="1">
      <alignment wrapText="1"/>
    </xf>
    <xf numFmtId="0" fontId="8" fillId="0" borderId="1" xfId="0" quotePrefix="1" applyFont="1" applyBorder="1" applyAlignment="1">
      <alignment horizontal="center" vertical="center" wrapText="1"/>
    </xf>
    <xf numFmtId="0" fontId="8" fillId="0" borderId="0" xfId="0" quotePrefix="1" applyFont="1" applyAlignment="1">
      <alignment horizontal="center" vertical="top" wrapText="1"/>
    </xf>
    <xf numFmtId="3" fontId="8" fillId="0" borderId="0"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1" fillId="0" borderId="1" xfId="0" applyFont="1" applyBorder="1" applyAlignment="1">
      <alignment horizontal="center" wrapText="1"/>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wrapText="1"/>
    </xf>
    <xf numFmtId="0" fontId="8" fillId="0" borderId="0" xfId="0" applyFont="1" applyBorder="1" applyAlignment="1">
      <alignment horizontal="center" wrapText="1"/>
    </xf>
    <xf numFmtId="0" fontId="8" fillId="0" borderId="1" xfId="0" applyFont="1" applyBorder="1" applyAlignment="1">
      <alignment horizontal="center" wrapText="1"/>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8" fillId="0" borderId="1" xfId="0" applyFont="1" applyBorder="1" applyAlignment="1">
      <alignment vertical="center"/>
    </xf>
    <xf numFmtId="0" fontId="3" fillId="0" borderId="0" xfId="0" applyFont="1" applyFill="1" applyAlignment="1">
      <alignment horizontal="center" vertical="top"/>
    </xf>
    <xf numFmtId="0" fontId="1" fillId="0" borderId="1" xfId="0" applyFont="1" applyFill="1" applyBorder="1" applyAlignment="1">
      <alignment horizontal="center" vertical="top"/>
    </xf>
    <xf numFmtId="0" fontId="12" fillId="0" borderId="0" xfId="0" applyFont="1" applyAlignment="1">
      <alignment horizontal="center" vertical="center"/>
    </xf>
    <xf numFmtId="0" fontId="1" fillId="0" borderId="0" xfId="0" applyFont="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7" fillId="0" borderId="0" xfId="0" applyFont="1" applyAlignment="1">
      <alignment horizontal="center" vertical="center"/>
    </xf>
    <xf numFmtId="0" fontId="1" fillId="0" borderId="0" xfId="0" applyFont="1" applyAlignment="1">
      <alignment horizontal="left" wrapText="1"/>
    </xf>
    <xf numFmtId="0" fontId="1" fillId="0" borderId="0" xfId="0" applyFont="1"/>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wrapText="1"/>
    </xf>
    <xf numFmtId="0" fontId="8" fillId="0" borderId="1" xfId="0" applyFont="1" applyBorder="1" applyAlignment="1">
      <alignment horizontal="center" wrapText="1"/>
    </xf>
    <xf numFmtId="0" fontId="8" fillId="0" borderId="0" xfId="0" applyFont="1" applyAlignment="1">
      <alignment horizontal="center" vertical="center" wrapText="1"/>
    </xf>
    <xf numFmtId="0" fontId="8" fillId="0" borderId="0" xfId="0" applyFont="1" applyBorder="1" applyAlignment="1">
      <alignment wrapText="1"/>
    </xf>
    <xf numFmtId="0" fontId="8" fillId="0" borderId="1" xfId="0" applyFont="1" applyBorder="1" applyAlignment="1">
      <alignment wrapText="1"/>
    </xf>
    <xf numFmtId="0" fontId="8" fillId="0" borderId="0" xfId="0" applyFont="1" applyBorder="1" applyAlignment="1">
      <alignment horizontal="center" vertical="center" wrapText="1"/>
    </xf>
    <xf numFmtId="0" fontId="8" fillId="0" borderId="0" xfId="0" applyFont="1" applyFill="1" applyAlignment="1">
      <alignment horizontal="center" vertical="center" wrapText="1"/>
    </xf>
    <xf numFmtId="0" fontId="8" fillId="0" borderId="0" xfId="0" quotePrefix="1" applyFont="1" applyFill="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horizontal="left" vertical="center" wrapText="1"/>
    </xf>
    <xf numFmtId="0" fontId="12" fillId="0" borderId="0" xfId="0" applyFont="1" applyAlignment="1">
      <alignment vertical="center"/>
    </xf>
    <xf numFmtId="0" fontId="8" fillId="0" borderId="0" xfId="0" applyFont="1" applyAlignment="1">
      <alignment horizontal="center" vertical="center"/>
    </xf>
    <xf numFmtId="6" fontId="8" fillId="0" borderId="0" xfId="0" applyNumberFormat="1" applyFont="1" applyAlignment="1">
      <alignment horizontal="center" vertical="center"/>
    </xf>
    <xf numFmtId="0" fontId="7" fillId="0" borderId="0" xfId="0" applyFont="1" applyAlignment="1">
      <alignment vertical="center"/>
    </xf>
    <xf numFmtId="0" fontId="0" fillId="0" borderId="0" xfId="0"/>
    <xf numFmtId="0" fontId="0" fillId="0" borderId="0" xfId="0" applyAlignment="1">
      <alignment wrapText="1"/>
    </xf>
    <xf numFmtId="0" fontId="0" fillId="0" borderId="0" xfId="0" applyBorder="1" applyAlignment="1">
      <alignment wrapText="1"/>
    </xf>
    <xf numFmtId="0" fontId="0" fillId="0" borderId="0" xfId="0" applyAlignment="1">
      <alignment horizontal="center" wrapText="1"/>
    </xf>
    <xf numFmtId="0" fontId="8" fillId="0" borderId="5" xfId="0" applyFont="1" applyBorder="1" applyAlignment="1">
      <alignment horizontal="center" wrapText="1"/>
    </xf>
    <xf numFmtId="0" fontId="14"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xf>
    <xf numFmtId="0" fontId="0" fillId="0" borderId="0" xfId="0" applyAlignment="1">
      <alignment vertical="center" wrapText="1"/>
    </xf>
    <xf numFmtId="0" fontId="8" fillId="0" borderId="0" xfId="0" applyFont="1" applyAlignment="1">
      <alignment horizontal="left" vertical="center" wrapText="1"/>
    </xf>
    <xf numFmtId="0" fontId="7" fillId="0" borderId="0" xfId="0" applyFont="1" applyBorder="1" applyAlignment="1">
      <alignment horizontal="center" vertical="center"/>
    </xf>
    <xf numFmtId="0" fontId="8" fillId="0" borderId="3" xfId="0" applyFont="1" applyFill="1" applyBorder="1" applyAlignment="1">
      <alignment horizontal="center" vertical="center" textRotation="90"/>
    </xf>
    <xf numFmtId="0" fontId="8" fillId="0" borderId="3" xfId="0" applyFont="1" applyFill="1" applyBorder="1" applyAlignment="1">
      <alignment horizontal="center" vertical="center" textRotation="90" wrapText="1"/>
    </xf>
    <xf numFmtId="0" fontId="8" fillId="0" borderId="0" xfId="0" applyFont="1" applyAlignment="1">
      <alignment horizontal="center" vertical="top"/>
    </xf>
    <xf numFmtId="0" fontId="1" fillId="0" borderId="0" xfId="0" applyFont="1" applyAlignment="1">
      <alignment vertical="top"/>
    </xf>
    <xf numFmtId="0" fontId="8" fillId="0" borderId="0" xfId="0" applyFont="1" applyAlignment="1">
      <alignment vertical="top"/>
    </xf>
    <xf numFmtId="0" fontId="8" fillId="0" borderId="0" xfId="0" applyFont="1" applyBorder="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1" fillId="0" borderId="0" xfId="0" applyFont="1" applyAlignment="1">
      <alignment wrapText="1"/>
    </xf>
    <xf numFmtId="168" fontId="1" fillId="0" borderId="1" xfId="1" applyNumberFormat="1" applyFont="1" applyFill="1" applyBorder="1" applyAlignment="1">
      <alignment horizontal="center"/>
    </xf>
    <xf numFmtId="169" fontId="1" fillId="0" borderId="4" xfId="1" applyNumberFormat="1" applyFont="1" applyFill="1" applyBorder="1" applyAlignment="1">
      <alignment horizontal="center"/>
    </xf>
    <xf numFmtId="178" fontId="1" fillId="0" borderId="1" xfId="1" applyNumberFormat="1" applyFont="1" applyFill="1" applyBorder="1" applyAlignment="1">
      <alignment horizontal="center"/>
    </xf>
    <xf numFmtId="178" fontId="1" fillId="0" borderId="4" xfId="1" applyNumberFormat="1" applyFont="1" applyFill="1" applyBorder="1" applyAlignment="1">
      <alignment horizontal="center"/>
    </xf>
    <xf numFmtId="178" fontId="1" fillId="0" borderId="0" xfId="1" applyNumberFormat="1" applyFont="1" applyFill="1" applyBorder="1" applyAlignment="1">
      <alignment horizontal="center" vertical="top"/>
    </xf>
    <xf numFmtId="178" fontId="1" fillId="0" borderId="0" xfId="1" applyNumberFormat="1" applyFont="1" applyFill="1" applyBorder="1" applyAlignment="1">
      <alignment horizontal="center"/>
    </xf>
    <xf numFmtId="0" fontId="8" fillId="0" borderId="0" xfId="0" applyFont="1" applyFill="1" applyAlignment="1">
      <alignment horizontal="center" vertical="top" wrapText="1"/>
    </xf>
    <xf numFmtId="173" fontId="8" fillId="0" borderId="0" xfId="0" applyNumberFormat="1" applyFont="1" applyBorder="1" applyAlignment="1">
      <alignment horizontal="center" vertical="center"/>
    </xf>
    <xf numFmtId="172" fontId="0" fillId="0" borderId="0" xfId="0" applyNumberFormat="1" applyAlignment="1">
      <alignment horizontal="center" wrapText="1"/>
    </xf>
    <xf numFmtId="0" fontId="8" fillId="0" borderId="0" xfId="0" applyFont="1" applyAlignment="1">
      <alignment horizontal="left" vertical="center" indent="3"/>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CC688-D88A-4949-BA7B-1C5378A6E3DB}">
  <sheetPr>
    <pageSetUpPr fitToPage="1"/>
  </sheetPr>
  <dimension ref="A1:K104"/>
  <sheetViews>
    <sheetView topLeftCell="A4" zoomScaleNormal="100" workbookViewId="0">
      <selection activeCell="E39" sqref="E39"/>
    </sheetView>
  </sheetViews>
  <sheetFormatPr defaultColWidth="46.5703125" defaultRowHeight="12.75" x14ac:dyDescent="0.25"/>
  <cols>
    <col min="1" max="1" width="6.42578125" style="1" customWidth="1"/>
    <col min="2" max="2" width="1.7109375" style="1" customWidth="1"/>
    <col min="3" max="3" width="3.28515625" style="1" customWidth="1"/>
    <col min="4" max="4" width="1.7109375" style="1" customWidth="1"/>
    <col min="5" max="5" width="36" style="2" bestFit="1" customWidth="1"/>
    <col min="6" max="6" width="1.7109375" style="2" customWidth="1"/>
    <col min="7" max="7" width="28.85546875" style="2" customWidth="1"/>
    <col min="8" max="8" width="1.7109375" style="2" customWidth="1"/>
    <col min="9" max="9" width="26.85546875" style="2" customWidth="1"/>
    <col min="10" max="10" width="1.7109375" style="2" customWidth="1"/>
    <col min="11" max="11" width="25.28515625" style="2" customWidth="1"/>
    <col min="12" max="13" width="5.5703125" style="2" customWidth="1"/>
    <col min="14" max="62" width="11.28515625" style="2" customWidth="1"/>
    <col min="63" max="16384" width="46.5703125" style="2"/>
  </cols>
  <sheetData>
    <row r="1" spans="1:11" ht="12.75" customHeight="1" x14ac:dyDescent="0.2">
      <c r="K1" s="3" t="s">
        <v>33</v>
      </c>
    </row>
    <row r="2" spans="1:11" ht="12.75" customHeight="1" x14ac:dyDescent="0.2">
      <c r="K2" s="3" t="s">
        <v>32</v>
      </c>
    </row>
    <row r="3" spans="1:11" ht="12.75" customHeight="1" x14ac:dyDescent="0.2">
      <c r="K3" s="3" t="s">
        <v>31</v>
      </c>
    </row>
    <row r="4" spans="1:11" ht="12.75" customHeight="1" x14ac:dyDescent="0.2">
      <c r="K4" s="3" t="s">
        <v>30</v>
      </c>
    </row>
    <row r="5" spans="1:11" ht="12.75" customHeight="1" x14ac:dyDescent="0.2">
      <c r="K5" s="4" t="s">
        <v>29</v>
      </c>
    </row>
    <row r="6" spans="1:11" ht="12.75" customHeight="1" x14ac:dyDescent="0.2">
      <c r="K6" s="4" t="s">
        <v>28</v>
      </c>
    </row>
    <row r="7" spans="1:11" ht="12.75" customHeight="1" x14ac:dyDescent="0.25">
      <c r="A7" s="303" t="s">
        <v>27</v>
      </c>
      <c r="B7" s="303"/>
      <c r="C7" s="303"/>
      <c r="D7" s="303"/>
      <c r="E7" s="303"/>
      <c r="F7" s="303"/>
      <c r="G7" s="303"/>
      <c r="H7" s="303"/>
      <c r="I7" s="303"/>
      <c r="J7" s="303"/>
      <c r="K7" s="303"/>
    </row>
    <row r="8" spans="1:11" ht="12.75" customHeight="1" x14ac:dyDescent="0.25"/>
    <row r="9" spans="1:11" ht="12.75" customHeight="1" x14ac:dyDescent="0.25">
      <c r="G9" s="304" t="s">
        <v>26</v>
      </c>
      <c r="H9" s="304"/>
      <c r="I9" s="304"/>
      <c r="J9" s="304"/>
      <c r="K9" s="304"/>
    </row>
    <row r="10" spans="1:11" ht="25.5" customHeight="1" x14ac:dyDescent="0.2">
      <c r="A10" s="5" t="s">
        <v>25</v>
      </c>
      <c r="B10" s="6"/>
      <c r="C10" s="5"/>
      <c r="D10" s="5"/>
      <c r="E10" s="5" t="s">
        <v>24</v>
      </c>
      <c r="F10" s="6"/>
      <c r="G10" s="7" t="s">
        <v>23</v>
      </c>
      <c r="H10" s="8"/>
      <c r="I10" s="9" t="s">
        <v>22</v>
      </c>
      <c r="J10" s="10"/>
      <c r="K10" s="7" t="s">
        <v>21</v>
      </c>
    </row>
    <row r="11" spans="1:11" ht="12.75" customHeight="1" x14ac:dyDescent="0.25"/>
    <row r="12" spans="1:11" ht="12.75" customHeight="1" x14ac:dyDescent="0.25">
      <c r="C12" s="11" t="s">
        <v>19</v>
      </c>
      <c r="E12" s="12"/>
      <c r="F12" s="12"/>
      <c r="G12" s="12"/>
      <c r="H12" s="12"/>
    </row>
    <row r="13" spans="1:11" ht="12.75" customHeight="1" x14ac:dyDescent="0.25">
      <c r="A13" s="1">
        <v>1</v>
      </c>
      <c r="C13" s="11"/>
      <c r="E13" s="2" t="s">
        <v>20</v>
      </c>
      <c r="F13" s="12"/>
      <c r="G13" s="2" t="s">
        <v>20</v>
      </c>
      <c r="I13" s="2" t="s">
        <v>20</v>
      </c>
      <c r="K13" s="2" t="s">
        <v>20</v>
      </c>
    </row>
    <row r="14" spans="1:11" ht="12.75" customHeight="1" x14ac:dyDescent="0.25">
      <c r="A14" s="1">
        <v>2</v>
      </c>
      <c r="C14" s="11"/>
      <c r="E14" s="13" t="s">
        <v>18</v>
      </c>
      <c r="F14" s="13"/>
      <c r="G14" s="14" t="s">
        <v>18</v>
      </c>
      <c r="I14" s="14" t="s">
        <v>18</v>
      </c>
      <c r="K14" s="14" t="s">
        <v>18</v>
      </c>
    </row>
    <row r="15" spans="1:11" ht="12.75" customHeight="1" x14ac:dyDescent="0.25">
      <c r="A15" s="1">
        <v>3</v>
      </c>
      <c r="C15" s="11"/>
      <c r="E15" s="13" t="s">
        <v>17</v>
      </c>
      <c r="F15" s="13"/>
      <c r="G15" s="14" t="s">
        <v>17</v>
      </c>
      <c r="I15" s="14" t="s">
        <v>17</v>
      </c>
      <c r="K15" s="14" t="s">
        <v>17</v>
      </c>
    </row>
    <row r="16" spans="1:11" ht="12.75" customHeight="1" x14ac:dyDescent="0.25">
      <c r="A16" s="1">
        <v>4</v>
      </c>
      <c r="C16" s="11"/>
      <c r="E16" s="13" t="s">
        <v>16</v>
      </c>
      <c r="F16" s="13"/>
      <c r="G16" s="2" t="s">
        <v>16</v>
      </c>
      <c r="I16" s="2" t="s">
        <v>34</v>
      </c>
      <c r="K16" s="2" t="s">
        <v>16</v>
      </c>
    </row>
    <row r="17" spans="1:11" ht="12.75" customHeight="1" x14ac:dyDescent="0.25">
      <c r="C17" s="11"/>
    </row>
    <row r="18" spans="1:11" ht="12.75" customHeight="1" x14ac:dyDescent="0.25">
      <c r="C18" s="11" t="s">
        <v>15</v>
      </c>
    </row>
    <row r="19" spans="1:11" ht="38.25" x14ac:dyDescent="0.25">
      <c r="A19" s="1">
        <v>5</v>
      </c>
      <c r="C19" s="11"/>
      <c r="E19" s="2" t="s">
        <v>14</v>
      </c>
      <c r="G19" s="14" t="s">
        <v>13</v>
      </c>
      <c r="I19" s="2" t="s">
        <v>36</v>
      </c>
      <c r="K19" s="2" t="s">
        <v>36</v>
      </c>
    </row>
    <row r="20" spans="1:11" ht="18.600000000000001" customHeight="1" x14ac:dyDescent="0.25">
      <c r="A20" s="1">
        <v>6</v>
      </c>
      <c r="C20" s="11"/>
      <c r="E20" s="2" t="s">
        <v>35</v>
      </c>
      <c r="G20" s="2" t="s">
        <v>34</v>
      </c>
      <c r="I20" s="2" t="s">
        <v>34</v>
      </c>
      <c r="K20" s="2" t="s">
        <v>37</v>
      </c>
    </row>
    <row r="21" spans="1:11" ht="14.45" customHeight="1" x14ac:dyDescent="0.25">
      <c r="A21" s="1">
        <v>7</v>
      </c>
      <c r="C21" s="11"/>
      <c r="E21" s="2" t="s">
        <v>12</v>
      </c>
      <c r="G21" s="14" t="s">
        <v>40</v>
      </c>
      <c r="I21" s="2" t="s">
        <v>38</v>
      </c>
      <c r="K21" s="2" t="s">
        <v>41</v>
      </c>
    </row>
    <row r="22" spans="1:11" ht="14.1" customHeight="1" x14ac:dyDescent="0.25">
      <c r="C22" s="11"/>
      <c r="G22" s="14" t="s">
        <v>39</v>
      </c>
    </row>
    <row r="23" spans="1:11" x14ac:dyDescent="0.25">
      <c r="A23" s="1">
        <v>8</v>
      </c>
      <c r="C23" s="11"/>
      <c r="E23" s="2" t="s">
        <v>11</v>
      </c>
      <c r="G23" s="2" t="s">
        <v>10</v>
      </c>
      <c r="I23" s="2" t="s">
        <v>42</v>
      </c>
      <c r="K23" s="2" t="s">
        <v>34</v>
      </c>
    </row>
    <row r="24" spans="1:11" ht="12.75" customHeight="1" x14ac:dyDescent="0.25">
      <c r="C24" s="11"/>
      <c r="G24" s="2" t="s">
        <v>9</v>
      </c>
    </row>
    <row r="25" spans="1:11" ht="12.75" customHeight="1" x14ac:dyDescent="0.25">
      <c r="C25" s="11"/>
    </row>
    <row r="26" spans="1:11" ht="12.75" customHeight="1" x14ac:dyDescent="0.25">
      <c r="C26" s="11" t="s">
        <v>44</v>
      </c>
    </row>
    <row r="27" spans="1:11" ht="12.75" customHeight="1" x14ac:dyDescent="0.25">
      <c r="A27" s="16">
        <v>9</v>
      </c>
      <c r="C27" s="11"/>
      <c r="E27" s="15" t="s">
        <v>46</v>
      </c>
      <c r="F27" s="15"/>
      <c r="G27" s="15" t="s">
        <v>8</v>
      </c>
      <c r="H27" s="15"/>
      <c r="I27" s="2" t="s">
        <v>34</v>
      </c>
      <c r="J27" s="15"/>
      <c r="K27" s="15" t="s">
        <v>8</v>
      </c>
    </row>
    <row r="28" spans="1:11" ht="13.5" customHeight="1" x14ac:dyDescent="0.25">
      <c r="A28" s="16">
        <v>10</v>
      </c>
      <c r="C28" s="11"/>
      <c r="E28" s="2" t="s">
        <v>45</v>
      </c>
      <c r="G28" s="2" t="s">
        <v>34</v>
      </c>
      <c r="I28" s="2" t="s">
        <v>34</v>
      </c>
      <c r="K28" s="14" t="s">
        <v>43</v>
      </c>
    </row>
    <row r="29" spans="1:11" ht="13.5" customHeight="1" x14ac:dyDescent="0.25">
      <c r="A29" s="16"/>
      <c r="C29" s="11"/>
      <c r="K29" s="14"/>
    </row>
    <row r="30" spans="1:11" ht="12.75" customHeight="1" x14ac:dyDescent="0.25">
      <c r="C30" s="11" t="s">
        <v>7</v>
      </c>
    </row>
    <row r="31" spans="1:11" ht="15" customHeight="1" x14ac:dyDescent="0.25">
      <c r="A31" s="1">
        <v>12</v>
      </c>
      <c r="C31" s="11"/>
      <c r="E31" s="2" t="s">
        <v>1</v>
      </c>
      <c r="G31" s="2" t="s">
        <v>6</v>
      </c>
      <c r="I31" s="2" t="s">
        <v>34</v>
      </c>
      <c r="K31" s="2" t="s">
        <v>5</v>
      </c>
    </row>
    <row r="32" spans="1:11" ht="15" customHeight="1" x14ac:dyDescent="0.25">
      <c r="C32" s="11"/>
      <c r="G32" s="14" t="s">
        <v>4</v>
      </c>
      <c r="K32" s="2" t="s">
        <v>47</v>
      </c>
    </row>
    <row r="33" spans="1:11" ht="14.1" customHeight="1" x14ac:dyDescent="0.25">
      <c r="A33" s="1">
        <v>13</v>
      </c>
      <c r="C33" s="11"/>
      <c r="E33" s="2" t="s">
        <v>49</v>
      </c>
      <c r="G33" s="2" t="s">
        <v>34</v>
      </c>
      <c r="I33" s="2" t="s">
        <v>34</v>
      </c>
      <c r="K33" s="2" t="s">
        <v>49</v>
      </c>
    </row>
    <row r="34" spans="1:11" ht="12.75" customHeight="1" x14ac:dyDescent="0.25">
      <c r="A34" s="1">
        <v>14</v>
      </c>
      <c r="C34" s="11"/>
      <c r="E34" s="2" t="s">
        <v>48</v>
      </c>
      <c r="G34" s="2" t="s">
        <v>3</v>
      </c>
      <c r="I34" s="2" t="s">
        <v>34</v>
      </c>
      <c r="K34" s="2" t="s">
        <v>2</v>
      </c>
    </row>
    <row r="35" spans="1:11" ht="12.75" customHeight="1" x14ac:dyDescent="0.25">
      <c r="C35" s="11"/>
      <c r="K35" s="2" t="s">
        <v>0</v>
      </c>
    </row>
    <row r="36" spans="1:11" ht="12.75" customHeight="1" x14ac:dyDescent="0.25">
      <c r="C36" s="11"/>
    </row>
    <row r="37" spans="1:11" ht="12.75" customHeight="1" x14ac:dyDescent="0.25">
      <c r="C37" s="11"/>
    </row>
    <row r="38" spans="1:11" ht="12.75" customHeight="1" x14ac:dyDescent="0.25">
      <c r="C38" s="11"/>
      <c r="E38" s="17"/>
    </row>
    <row r="39" spans="1:11" ht="12.75" customHeight="1" x14ac:dyDescent="0.25">
      <c r="C39" s="11"/>
    </row>
    <row r="40" spans="1:11" ht="12.75" customHeight="1" x14ac:dyDescent="0.25">
      <c r="C40" s="11"/>
    </row>
    <row r="41" spans="1:11" ht="12.75" customHeight="1" x14ac:dyDescent="0.25">
      <c r="C41" s="11"/>
      <c r="E41" s="17"/>
    </row>
    <row r="42" spans="1:11" ht="12.75" customHeight="1" x14ac:dyDescent="0.25"/>
    <row r="43" spans="1:11" ht="12.75" customHeight="1" x14ac:dyDescent="0.25"/>
    <row r="44" spans="1:11" ht="12.75" customHeight="1" x14ac:dyDescent="0.25"/>
    <row r="45" spans="1:11" ht="12.75" customHeight="1" x14ac:dyDescent="0.25"/>
    <row r="46" spans="1:11" ht="12.75" customHeight="1" x14ac:dyDescent="0.25"/>
    <row r="47" spans="1:11" ht="12.75" customHeight="1" x14ac:dyDescent="0.25"/>
    <row r="48" spans="1:11" s="1" customFormat="1" ht="12.75" customHeight="1" x14ac:dyDescent="0.25">
      <c r="E48" s="2"/>
      <c r="F48" s="2"/>
      <c r="G48" s="2"/>
      <c r="H48" s="2"/>
      <c r="I48" s="2"/>
      <c r="J48" s="2"/>
      <c r="K48" s="2"/>
    </row>
    <row r="49" spans="5:11" s="1" customFormat="1" ht="12.75" customHeight="1" x14ac:dyDescent="0.25">
      <c r="E49" s="2"/>
      <c r="F49" s="2"/>
      <c r="G49" s="2"/>
      <c r="H49" s="2"/>
      <c r="I49" s="2"/>
      <c r="J49" s="2"/>
      <c r="K49" s="2"/>
    </row>
    <row r="50" spans="5:11" s="1" customFormat="1" ht="12.75" customHeight="1" x14ac:dyDescent="0.25">
      <c r="E50" s="2"/>
      <c r="F50" s="2"/>
      <c r="G50" s="2"/>
      <c r="H50" s="2"/>
      <c r="I50" s="2"/>
      <c r="J50" s="2"/>
      <c r="K50" s="2"/>
    </row>
    <row r="51" spans="5:11" s="1" customFormat="1" ht="12.75" customHeight="1" x14ac:dyDescent="0.25">
      <c r="E51" s="2"/>
      <c r="F51" s="2"/>
      <c r="G51" s="2"/>
      <c r="H51" s="2"/>
      <c r="I51" s="2"/>
      <c r="J51" s="2"/>
      <c r="K51" s="2"/>
    </row>
    <row r="52" spans="5:11" s="1" customFormat="1" ht="12.75" customHeight="1" x14ac:dyDescent="0.25">
      <c r="E52" s="2"/>
      <c r="F52" s="2"/>
      <c r="G52" s="2"/>
      <c r="H52" s="2"/>
      <c r="I52" s="2"/>
      <c r="J52" s="2"/>
      <c r="K52" s="2"/>
    </row>
    <row r="53" spans="5:11" s="1" customFormat="1" ht="12.75" customHeight="1" x14ac:dyDescent="0.25">
      <c r="E53" s="2"/>
      <c r="F53" s="2"/>
      <c r="G53" s="2"/>
      <c r="H53" s="2"/>
      <c r="I53" s="2"/>
      <c r="J53" s="2"/>
      <c r="K53" s="2"/>
    </row>
    <row r="54" spans="5:11" s="1" customFormat="1" ht="12.75" customHeight="1" x14ac:dyDescent="0.25">
      <c r="E54" s="2"/>
      <c r="F54" s="2"/>
      <c r="G54" s="2"/>
      <c r="H54" s="2"/>
      <c r="I54" s="2"/>
      <c r="J54" s="2"/>
      <c r="K54" s="2"/>
    </row>
    <row r="55" spans="5:11" s="1" customFormat="1" ht="12.75" customHeight="1" x14ac:dyDescent="0.25">
      <c r="E55" s="2"/>
      <c r="F55" s="2"/>
      <c r="G55" s="2"/>
      <c r="H55" s="2"/>
      <c r="I55" s="2"/>
      <c r="J55" s="2"/>
      <c r="K55" s="2"/>
    </row>
    <row r="56" spans="5:11" s="1" customFormat="1" ht="12.75" customHeight="1" x14ac:dyDescent="0.25">
      <c r="E56" s="2"/>
      <c r="F56" s="2"/>
      <c r="G56" s="2"/>
      <c r="H56" s="2"/>
      <c r="I56" s="2"/>
      <c r="J56" s="2"/>
      <c r="K56" s="2"/>
    </row>
    <row r="57" spans="5:11" s="1" customFormat="1" ht="12.75" customHeight="1" x14ac:dyDescent="0.25">
      <c r="E57" s="2"/>
      <c r="F57" s="2"/>
      <c r="G57" s="2"/>
      <c r="H57" s="2"/>
      <c r="I57" s="2"/>
      <c r="J57" s="2"/>
      <c r="K57" s="2"/>
    </row>
    <row r="58" spans="5:11" s="1" customFormat="1" ht="12.75" customHeight="1" x14ac:dyDescent="0.25">
      <c r="E58" s="2"/>
      <c r="F58" s="2"/>
      <c r="G58" s="2"/>
      <c r="H58" s="2"/>
      <c r="I58" s="2"/>
      <c r="J58" s="2"/>
      <c r="K58" s="2"/>
    </row>
    <row r="59" spans="5:11" s="1" customFormat="1" ht="12.75" customHeight="1" x14ac:dyDescent="0.25">
      <c r="E59" s="2"/>
      <c r="F59" s="2"/>
      <c r="G59" s="2"/>
      <c r="H59" s="2"/>
      <c r="I59" s="2"/>
      <c r="J59" s="2"/>
      <c r="K59" s="2"/>
    </row>
    <row r="60" spans="5:11" s="1" customFormat="1" ht="12.75" customHeight="1" x14ac:dyDescent="0.25">
      <c r="E60" s="2"/>
      <c r="F60" s="2"/>
      <c r="G60" s="2"/>
      <c r="H60" s="2"/>
      <c r="I60" s="2"/>
      <c r="J60" s="2"/>
      <c r="K60" s="2"/>
    </row>
    <row r="61" spans="5:11" s="1" customFormat="1" ht="12.75" customHeight="1" x14ac:dyDescent="0.25">
      <c r="E61" s="2"/>
      <c r="F61" s="2"/>
      <c r="G61" s="2"/>
      <c r="H61" s="2"/>
      <c r="I61" s="2"/>
      <c r="J61" s="2"/>
      <c r="K61" s="2"/>
    </row>
    <row r="62" spans="5:11" s="1" customFormat="1" ht="12.75" customHeight="1" x14ac:dyDescent="0.25">
      <c r="E62" s="2"/>
      <c r="F62" s="2"/>
      <c r="G62" s="2"/>
      <c r="H62" s="2"/>
      <c r="I62" s="2"/>
      <c r="J62" s="2"/>
      <c r="K62" s="2"/>
    </row>
    <row r="63" spans="5:11" s="1" customFormat="1" ht="12.75" customHeight="1" x14ac:dyDescent="0.25">
      <c r="E63" s="2"/>
      <c r="F63" s="2"/>
      <c r="G63" s="2"/>
      <c r="H63" s="2"/>
      <c r="I63" s="2"/>
      <c r="J63" s="2"/>
      <c r="K63" s="2"/>
    </row>
    <row r="64" spans="5:11" s="1" customFormat="1" ht="12.75" customHeight="1" x14ac:dyDescent="0.25">
      <c r="E64" s="2"/>
      <c r="F64" s="2"/>
      <c r="G64" s="2"/>
      <c r="H64" s="2"/>
      <c r="I64" s="2"/>
      <c r="J64" s="2"/>
      <c r="K64" s="2"/>
    </row>
    <row r="65" spans="5:11" s="1" customFormat="1" ht="12.75" customHeight="1" x14ac:dyDescent="0.25">
      <c r="E65" s="2"/>
      <c r="F65" s="2"/>
      <c r="G65" s="2"/>
      <c r="H65" s="2"/>
      <c r="I65" s="2"/>
      <c r="J65" s="2"/>
      <c r="K65" s="2"/>
    </row>
    <row r="66" spans="5:11" s="1" customFormat="1" ht="12.75" customHeight="1" x14ac:dyDescent="0.25">
      <c r="E66" s="2"/>
      <c r="F66" s="2"/>
      <c r="G66" s="2"/>
      <c r="H66" s="2"/>
      <c r="I66" s="2"/>
      <c r="J66" s="2"/>
      <c r="K66" s="2"/>
    </row>
    <row r="67" spans="5:11" s="1" customFormat="1" ht="12.75" customHeight="1" x14ac:dyDescent="0.25">
      <c r="E67" s="2"/>
      <c r="F67" s="2"/>
      <c r="G67" s="2"/>
      <c r="H67" s="2"/>
      <c r="I67" s="2"/>
      <c r="J67" s="2"/>
      <c r="K67" s="2"/>
    </row>
    <row r="68" spans="5:11" s="1" customFormat="1" ht="12.75" customHeight="1" x14ac:dyDescent="0.25">
      <c r="E68" s="2"/>
      <c r="F68" s="2"/>
      <c r="G68" s="2"/>
      <c r="H68" s="2"/>
      <c r="I68" s="2"/>
      <c r="J68" s="2"/>
      <c r="K68" s="2"/>
    </row>
    <row r="69" spans="5:11" s="1" customFormat="1" ht="12.75" customHeight="1" x14ac:dyDescent="0.25">
      <c r="E69" s="2"/>
      <c r="F69" s="2"/>
      <c r="G69" s="2"/>
      <c r="H69" s="2"/>
      <c r="I69" s="2"/>
      <c r="J69" s="2"/>
      <c r="K69" s="2"/>
    </row>
    <row r="70" spans="5:11" s="1" customFormat="1" ht="12.75" customHeight="1" x14ac:dyDescent="0.25">
      <c r="E70" s="2"/>
      <c r="F70" s="2"/>
      <c r="G70" s="2"/>
      <c r="H70" s="2"/>
      <c r="I70" s="2"/>
      <c r="J70" s="2"/>
      <c r="K70" s="2"/>
    </row>
    <row r="71" spans="5:11" s="1" customFormat="1" ht="12.75" customHeight="1" x14ac:dyDescent="0.25">
      <c r="E71" s="2"/>
      <c r="F71" s="2"/>
      <c r="G71" s="2"/>
      <c r="H71" s="2"/>
      <c r="I71" s="2"/>
      <c r="J71" s="2"/>
      <c r="K71" s="2"/>
    </row>
    <row r="72" spans="5:11" s="1" customFormat="1" ht="12.75" customHeight="1" x14ac:dyDescent="0.25">
      <c r="E72" s="2"/>
      <c r="F72" s="2"/>
      <c r="G72" s="2"/>
      <c r="H72" s="2"/>
      <c r="I72" s="2"/>
      <c r="J72" s="2"/>
      <c r="K72" s="2"/>
    </row>
    <row r="73" spans="5:11" s="1" customFormat="1" ht="12.75" customHeight="1" x14ac:dyDescent="0.25">
      <c r="E73" s="2"/>
      <c r="F73" s="2"/>
      <c r="G73" s="2"/>
      <c r="H73" s="2"/>
      <c r="I73" s="2"/>
      <c r="J73" s="2"/>
      <c r="K73" s="2"/>
    </row>
    <row r="74" spans="5:11" s="1" customFormat="1" ht="12.75" customHeight="1" x14ac:dyDescent="0.25">
      <c r="E74" s="2"/>
      <c r="F74" s="2"/>
      <c r="G74" s="2"/>
      <c r="H74" s="2"/>
      <c r="I74" s="2"/>
      <c r="J74" s="2"/>
      <c r="K74" s="2"/>
    </row>
    <row r="75" spans="5:11" s="1" customFormat="1" ht="12.75" customHeight="1" x14ac:dyDescent="0.25">
      <c r="E75" s="2"/>
      <c r="F75" s="2"/>
      <c r="G75" s="2"/>
      <c r="H75" s="2"/>
      <c r="I75" s="2"/>
      <c r="J75" s="2"/>
      <c r="K75" s="2"/>
    </row>
    <row r="76" spans="5:11" s="1" customFormat="1" ht="12.75" customHeight="1" x14ac:dyDescent="0.25">
      <c r="E76" s="2"/>
      <c r="F76" s="2"/>
      <c r="G76" s="2"/>
      <c r="H76" s="2"/>
      <c r="I76" s="2"/>
      <c r="J76" s="2"/>
      <c r="K76" s="2"/>
    </row>
    <row r="77" spans="5:11" s="1" customFormat="1" ht="12.75" customHeight="1" x14ac:dyDescent="0.25">
      <c r="E77" s="2"/>
      <c r="F77" s="2"/>
      <c r="G77" s="2"/>
      <c r="H77" s="2"/>
      <c r="I77" s="2"/>
      <c r="J77" s="2"/>
      <c r="K77" s="2"/>
    </row>
    <row r="78" spans="5:11" s="1" customFormat="1" ht="12.75" customHeight="1" x14ac:dyDescent="0.25">
      <c r="E78" s="2"/>
      <c r="F78" s="2"/>
      <c r="G78" s="2"/>
      <c r="H78" s="2"/>
      <c r="I78" s="2"/>
      <c r="J78" s="2"/>
      <c r="K78" s="2"/>
    </row>
    <row r="79" spans="5:11" s="1" customFormat="1" ht="12.75" customHeight="1" x14ac:dyDescent="0.25">
      <c r="E79" s="2"/>
      <c r="F79" s="2"/>
      <c r="G79" s="2"/>
      <c r="H79" s="2"/>
      <c r="I79" s="2"/>
      <c r="J79" s="2"/>
      <c r="K79" s="2"/>
    </row>
    <row r="80" spans="5:11" s="1" customFormat="1" ht="12.75" customHeight="1" x14ac:dyDescent="0.25">
      <c r="E80" s="2"/>
      <c r="F80" s="2"/>
      <c r="G80" s="2"/>
      <c r="H80" s="2"/>
      <c r="I80" s="2"/>
      <c r="J80" s="2"/>
      <c r="K80" s="2"/>
    </row>
    <row r="81" spans="5:11" s="1" customFormat="1" ht="12.75" customHeight="1" x14ac:dyDescent="0.25">
      <c r="E81" s="2"/>
      <c r="F81" s="2"/>
      <c r="G81" s="2"/>
      <c r="H81" s="2"/>
      <c r="I81" s="2"/>
      <c r="J81" s="2"/>
      <c r="K81" s="2"/>
    </row>
    <row r="82" spans="5:11" s="1" customFormat="1" ht="12.75" customHeight="1" x14ac:dyDescent="0.25">
      <c r="E82" s="2"/>
      <c r="F82" s="2"/>
      <c r="G82" s="2"/>
      <c r="H82" s="2"/>
      <c r="I82" s="2"/>
      <c r="J82" s="2"/>
      <c r="K82" s="2"/>
    </row>
    <row r="83" spans="5:11" s="1" customFormat="1" ht="12.75" customHeight="1" x14ac:dyDescent="0.25">
      <c r="E83" s="2"/>
      <c r="F83" s="2"/>
      <c r="G83" s="2"/>
      <c r="H83" s="2"/>
      <c r="I83" s="2"/>
      <c r="J83" s="2"/>
      <c r="K83" s="2"/>
    </row>
    <row r="84" spans="5:11" s="1" customFormat="1" ht="12.75" customHeight="1" x14ac:dyDescent="0.25">
      <c r="E84" s="2"/>
      <c r="F84" s="2"/>
      <c r="G84" s="2"/>
      <c r="H84" s="2"/>
      <c r="I84" s="2"/>
      <c r="J84" s="2"/>
      <c r="K84" s="2"/>
    </row>
    <row r="85" spans="5:11" s="1" customFormat="1" ht="12.75" customHeight="1" x14ac:dyDescent="0.25">
      <c r="E85" s="2"/>
      <c r="F85" s="2"/>
      <c r="G85" s="2"/>
      <c r="H85" s="2"/>
      <c r="I85" s="2"/>
      <c r="J85" s="2"/>
      <c r="K85" s="2"/>
    </row>
    <row r="86" spans="5:11" s="1" customFormat="1" ht="12.75" customHeight="1" x14ac:dyDescent="0.25">
      <c r="E86" s="2"/>
      <c r="F86" s="2"/>
      <c r="G86" s="2"/>
      <c r="H86" s="2"/>
      <c r="I86" s="2"/>
      <c r="J86" s="2"/>
      <c r="K86" s="2"/>
    </row>
    <row r="87" spans="5:11" s="1" customFormat="1" ht="12.75" customHeight="1" x14ac:dyDescent="0.25">
      <c r="E87" s="2"/>
      <c r="F87" s="2"/>
      <c r="G87" s="2"/>
      <c r="H87" s="2"/>
      <c r="I87" s="2"/>
      <c r="J87" s="2"/>
      <c r="K87" s="2"/>
    </row>
    <row r="88" spans="5:11" s="1" customFormat="1" ht="12.75" customHeight="1" x14ac:dyDescent="0.25">
      <c r="E88" s="2"/>
      <c r="F88" s="2"/>
      <c r="G88" s="2"/>
      <c r="H88" s="2"/>
      <c r="I88" s="2"/>
      <c r="J88" s="2"/>
      <c r="K88" s="2"/>
    </row>
    <row r="89" spans="5:11" s="1" customFormat="1" ht="12.75" customHeight="1" x14ac:dyDescent="0.25">
      <c r="E89" s="2"/>
      <c r="F89" s="2"/>
      <c r="G89" s="2"/>
      <c r="H89" s="2"/>
      <c r="I89" s="2"/>
      <c r="J89" s="2"/>
      <c r="K89" s="2"/>
    </row>
    <row r="90" spans="5:11" s="1" customFormat="1" ht="12.75" customHeight="1" x14ac:dyDescent="0.25">
      <c r="E90" s="2"/>
      <c r="F90" s="2"/>
      <c r="G90" s="2"/>
      <c r="H90" s="2"/>
      <c r="I90" s="2"/>
      <c r="J90" s="2"/>
      <c r="K90" s="2"/>
    </row>
    <row r="91" spans="5:11" s="1" customFormat="1" ht="12.75" customHeight="1" x14ac:dyDescent="0.25">
      <c r="E91" s="2"/>
      <c r="F91" s="2"/>
      <c r="G91" s="2"/>
      <c r="H91" s="2"/>
      <c r="I91" s="2"/>
      <c r="J91" s="2"/>
      <c r="K91" s="2"/>
    </row>
    <row r="92" spans="5:11" s="1" customFormat="1" ht="12.75" customHeight="1" x14ac:dyDescent="0.25">
      <c r="E92" s="2"/>
      <c r="F92" s="2"/>
      <c r="G92" s="2"/>
      <c r="H92" s="2"/>
      <c r="I92" s="2"/>
      <c r="J92" s="2"/>
      <c r="K92" s="2"/>
    </row>
    <row r="93" spans="5:11" s="1" customFormat="1" ht="12.75" customHeight="1" x14ac:dyDescent="0.25">
      <c r="E93" s="2"/>
      <c r="F93" s="2"/>
      <c r="G93" s="2"/>
      <c r="H93" s="2"/>
      <c r="I93" s="2"/>
      <c r="J93" s="2"/>
      <c r="K93" s="2"/>
    </row>
    <row r="94" spans="5:11" s="1" customFormat="1" ht="12.75" customHeight="1" x14ac:dyDescent="0.25">
      <c r="E94" s="2"/>
      <c r="F94" s="2"/>
      <c r="G94" s="2"/>
      <c r="H94" s="2"/>
      <c r="I94" s="2"/>
      <c r="J94" s="2"/>
      <c r="K94" s="2"/>
    </row>
    <row r="95" spans="5:11" s="1" customFormat="1" ht="12.75" customHeight="1" x14ac:dyDescent="0.25">
      <c r="E95" s="2"/>
      <c r="F95" s="2"/>
      <c r="G95" s="2"/>
      <c r="H95" s="2"/>
      <c r="I95" s="2"/>
      <c r="J95" s="2"/>
      <c r="K95" s="2"/>
    </row>
    <row r="96" spans="5:11" s="1" customFormat="1" ht="12.75" customHeight="1" x14ac:dyDescent="0.25">
      <c r="E96" s="2"/>
      <c r="F96" s="2"/>
      <c r="G96" s="2"/>
      <c r="H96" s="2"/>
      <c r="I96" s="2"/>
      <c r="J96" s="2"/>
      <c r="K96" s="2"/>
    </row>
    <row r="97" spans="5:11" s="1" customFormat="1" ht="12.75" customHeight="1" x14ac:dyDescent="0.25">
      <c r="E97" s="2"/>
      <c r="F97" s="2"/>
      <c r="G97" s="2"/>
      <c r="H97" s="2"/>
      <c r="I97" s="2"/>
      <c r="J97" s="2"/>
      <c r="K97" s="2"/>
    </row>
    <row r="98" spans="5:11" s="1" customFormat="1" ht="12.75" customHeight="1" x14ac:dyDescent="0.25">
      <c r="E98" s="2"/>
      <c r="F98" s="2"/>
      <c r="G98" s="2"/>
      <c r="H98" s="2"/>
      <c r="I98" s="2"/>
      <c r="J98" s="2"/>
      <c r="K98" s="2"/>
    </row>
    <row r="99" spans="5:11" s="1" customFormat="1" ht="12.75" customHeight="1" x14ac:dyDescent="0.25">
      <c r="E99" s="2"/>
      <c r="F99" s="2"/>
      <c r="G99" s="2"/>
      <c r="H99" s="2"/>
      <c r="I99" s="2"/>
      <c r="J99" s="2"/>
      <c r="K99" s="2"/>
    </row>
    <row r="100" spans="5:11" s="1" customFormat="1" ht="12.75" customHeight="1" x14ac:dyDescent="0.25">
      <c r="E100" s="2"/>
      <c r="F100" s="2"/>
      <c r="G100" s="2"/>
      <c r="H100" s="2"/>
      <c r="I100" s="2"/>
      <c r="J100" s="2"/>
      <c r="K100" s="2"/>
    </row>
    <row r="101" spans="5:11" s="1" customFormat="1" ht="12.75" customHeight="1" x14ac:dyDescent="0.25">
      <c r="E101" s="2"/>
      <c r="F101" s="2"/>
      <c r="G101" s="2"/>
      <c r="H101" s="2"/>
      <c r="I101" s="2"/>
      <c r="J101" s="2"/>
      <c r="K101" s="2"/>
    </row>
    <row r="102" spans="5:11" s="1" customFormat="1" ht="12.75" customHeight="1" x14ac:dyDescent="0.25">
      <c r="E102" s="2"/>
      <c r="F102" s="2"/>
      <c r="G102" s="2"/>
      <c r="H102" s="2"/>
      <c r="I102" s="2"/>
      <c r="J102" s="2"/>
      <c r="K102" s="2"/>
    </row>
    <row r="103" spans="5:11" s="1" customFormat="1" ht="12.75" customHeight="1" x14ac:dyDescent="0.25">
      <c r="E103" s="2"/>
      <c r="F103" s="2"/>
      <c r="G103" s="2"/>
      <c r="H103" s="2"/>
      <c r="I103" s="2"/>
      <c r="J103" s="2"/>
      <c r="K103" s="2"/>
    </row>
    <row r="104" spans="5:11" s="1" customFormat="1" ht="12.75" customHeight="1" x14ac:dyDescent="0.25">
      <c r="E104" s="2"/>
      <c r="F104" s="2"/>
      <c r="G104" s="2"/>
      <c r="H104" s="2"/>
      <c r="I104" s="2"/>
      <c r="J104" s="2"/>
      <c r="K104" s="2"/>
    </row>
  </sheetData>
  <mergeCells count="2">
    <mergeCell ref="A7:K7"/>
    <mergeCell ref="G9:K9"/>
  </mergeCells>
  <printOptions horizontalCentered="1"/>
  <pageMargins left="0.7" right="0.7" top="0.75" bottom="0.75" header="0.3" footer="0.3"/>
  <pageSetup scale="6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677A-72CD-4153-A967-5624BC417AAB}">
  <dimension ref="A1:E25"/>
  <sheetViews>
    <sheetView workbookViewId="0">
      <selection sqref="A1:E1"/>
    </sheetView>
  </sheetViews>
  <sheetFormatPr defaultRowHeight="12.75" x14ac:dyDescent="0.2"/>
  <cols>
    <col min="1" max="1" width="4.7109375" style="147" customWidth="1"/>
    <col min="2" max="2" width="1.7109375" style="147" customWidth="1"/>
    <col min="3" max="3" width="53.28515625" style="147" customWidth="1"/>
    <col min="4" max="4" width="1.7109375" style="147" customWidth="1"/>
    <col min="5" max="5" width="14.140625" style="147" customWidth="1"/>
    <col min="6" max="16384" width="9.140625" style="147"/>
  </cols>
  <sheetData>
    <row r="1" spans="1:5" x14ac:dyDescent="0.2">
      <c r="A1" s="318" t="s">
        <v>172</v>
      </c>
      <c r="B1" s="318"/>
      <c r="C1" s="318"/>
      <c r="D1" s="318"/>
      <c r="E1" s="318"/>
    </row>
    <row r="2" spans="1:5" x14ac:dyDescent="0.2">
      <c r="A2" s="318" t="s">
        <v>423</v>
      </c>
      <c r="B2" s="318"/>
      <c r="C2" s="318"/>
      <c r="D2" s="318"/>
      <c r="E2" s="318"/>
    </row>
    <row r="3" spans="1:5" x14ac:dyDescent="0.2">
      <c r="A3" s="151"/>
      <c r="B3" s="151"/>
      <c r="C3" s="151"/>
      <c r="D3" s="151"/>
      <c r="E3" s="151"/>
    </row>
    <row r="4" spans="1:5" ht="38.25" x14ac:dyDescent="0.2">
      <c r="A4" s="166" t="s">
        <v>216</v>
      </c>
      <c r="B4" s="199"/>
      <c r="C4" s="84" t="s">
        <v>411</v>
      </c>
      <c r="D4" s="199"/>
      <c r="E4" s="150" t="s">
        <v>425</v>
      </c>
    </row>
    <row r="5" spans="1:5" x14ac:dyDescent="0.2">
      <c r="A5" s="151"/>
      <c r="B5" s="151"/>
      <c r="C5" s="81"/>
      <c r="D5" s="151"/>
      <c r="E5" s="80" t="s">
        <v>72</v>
      </c>
    </row>
    <row r="6" spans="1:5" x14ac:dyDescent="0.2">
      <c r="A6" s="151"/>
      <c r="B6" s="151"/>
      <c r="C6" s="151"/>
      <c r="D6" s="151"/>
      <c r="E6" s="151"/>
    </row>
    <row r="7" spans="1:5" x14ac:dyDescent="0.2">
      <c r="A7" s="149"/>
      <c r="B7" s="151"/>
      <c r="C7" s="205" t="s">
        <v>426</v>
      </c>
      <c r="D7" s="151"/>
      <c r="E7" s="151"/>
    </row>
    <row r="8" spans="1:5" x14ac:dyDescent="0.2">
      <c r="A8" s="149">
        <v>1</v>
      </c>
      <c r="B8" s="151"/>
      <c r="C8" s="151" t="s">
        <v>427</v>
      </c>
      <c r="D8" s="151"/>
      <c r="E8" s="206">
        <v>153768.27141148425</v>
      </c>
    </row>
    <row r="9" spans="1:5" x14ac:dyDescent="0.2">
      <c r="A9" s="149">
        <v>2</v>
      </c>
      <c r="B9" s="151"/>
      <c r="C9" s="151" t="s">
        <v>428</v>
      </c>
      <c r="D9" s="151"/>
      <c r="E9" s="207">
        <v>23783.374604849039</v>
      </c>
    </row>
    <row r="10" spans="1:5" x14ac:dyDescent="0.2">
      <c r="A10" s="149">
        <v>3</v>
      </c>
      <c r="B10" s="151"/>
      <c r="C10" s="151" t="s">
        <v>429</v>
      </c>
      <c r="D10" s="151"/>
      <c r="E10" s="206">
        <f>SUM(E8:E9)</f>
        <v>177551.64601633328</v>
      </c>
    </row>
    <row r="11" spans="1:5" x14ac:dyDescent="0.2">
      <c r="A11" s="149"/>
      <c r="B11" s="151"/>
      <c r="C11" s="151"/>
      <c r="D11" s="151"/>
      <c r="E11" s="149"/>
    </row>
    <row r="12" spans="1:5" x14ac:dyDescent="0.2">
      <c r="A12" s="149"/>
      <c r="B12" s="151"/>
      <c r="C12" s="205" t="s">
        <v>430</v>
      </c>
      <c r="D12" s="151"/>
      <c r="E12" s="149"/>
    </row>
    <row r="13" spans="1:5" ht="14.25" x14ac:dyDescent="0.2">
      <c r="A13" s="149">
        <v>4</v>
      </c>
      <c r="B13" s="151"/>
      <c r="C13" s="151" t="s">
        <v>431</v>
      </c>
      <c r="D13" s="151"/>
      <c r="E13" s="208">
        <v>1.8620000000000001</v>
      </c>
    </row>
    <row r="14" spans="1:5" ht="14.25" x14ac:dyDescent="0.2">
      <c r="A14" s="149">
        <v>5</v>
      </c>
      <c r="B14" s="151"/>
      <c r="C14" s="151" t="s">
        <v>432</v>
      </c>
      <c r="D14" s="151"/>
      <c r="E14" s="207">
        <v>280843.1289311783</v>
      </c>
    </row>
    <row r="15" spans="1:5" ht="12.75" customHeight="1" x14ac:dyDescent="0.2">
      <c r="A15" s="149">
        <v>6</v>
      </c>
      <c r="B15" s="151"/>
      <c r="C15" s="151" t="s">
        <v>433</v>
      </c>
      <c r="D15" s="151"/>
      <c r="E15" s="206">
        <v>5229.2061170496027</v>
      </c>
    </row>
    <row r="16" spans="1:5" x14ac:dyDescent="0.2">
      <c r="A16" s="149"/>
      <c r="B16" s="151"/>
      <c r="C16" s="151"/>
      <c r="D16" s="151"/>
      <c r="E16" s="149"/>
    </row>
    <row r="17" spans="1:5" x14ac:dyDescent="0.2">
      <c r="A17" s="149">
        <v>7</v>
      </c>
      <c r="B17" s="151"/>
      <c r="C17" s="151" t="s">
        <v>434</v>
      </c>
      <c r="D17" s="151"/>
      <c r="E17" s="206">
        <f>E10-E15</f>
        <v>172322.43989928366</v>
      </c>
    </row>
    <row r="18" spans="1:5" ht="14.25" x14ac:dyDescent="0.2">
      <c r="A18" s="149">
        <v>8</v>
      </c>
      <c r="B18" s="151"/>
      <c r="C18" s="151" t="s">
        <v>435</v>
      </c>
      <c r="D18" s="151"/>
      <c r="E18" s="207">
        <v>19416606</v>
      </c>
    </row>
    <row r="19" spans="1:5" x14ac:dyDescent="0.2">
      <c r="A19" s="149"/>
      <c r="B19" s="151"/>
      <c r="C19" s="151"/>
      <c r="D19" s="151"/>
      <c r="E19" s="149"/>
    </row>
    <row r="20" spans="1:5" ht="14.25" x14ac:dyDescent="0.2">
      <c r="A20" s="149">
        <v>9</v>
      </c>
      <c r="B20" s="151"/>
      <c r="C20" s="151" t="s">
        <v>436</v>
      </c>
      <c r="D20" s="151"/>
      <c r="E20" s="208">
        <f>E17/E18*100</f>
        <v>0.88750031750803249</v>
      </c>
    </row>
    <row r="21" spans="1:5" ht="13.5" customHeight="1" x14ac:dyDescent="0.2">
      <c r="A21" s="149">
        <v>10</v>
      </c>
      <c r="B21" s="151"/>
      <c r="C21" s="151" t="s">
        <v>437</v>
      </c>
      <c r="D21" s="151"/>
      <c r="E21" s="208">
        <f>E13+E20</f>
        <v>2.7495003175080326</v>
      </c>
    </row>
    <row r="22" spans="1:5" x14ac:dyDescent="0.2">
      <c r="A22" s="151"/>
      <c r="B22" s="151"/>
      <c r="C22" s="151"/>
      <c r="D22" s="151"/>
      <c r="E22" s="151"/>
    </row>
    <row r="23" spans="1:5" ht="12.75" customHeight="1" x14ac:dyDescent="0.2">
      <c r="A23" s="316" t="s">
        <v>78</v>
      </c>
      <c r="B23" s="316"/>
      <c r="C23" s="151"/>
      <c r="D23" s="151"/>
      <c r="E23" s="151"/>
    </row>
    <row r="24" spans="1:5" ht="38.25" customHeight="1" x14ac:dyDescent="0.2">
      <c r="A24" s="118" t="s">
        <v>95</v>
      </c>
      <c r="B24" s="314" t="s">
        <v>630</v>
      </c>
      <c r="C24" s="314"/>
      <c r="D24" s="314"/>
      <c r="E24" s="314"/>
    </row>
    <row r="25" spans="1:5" ht="25.5" customHeight="1" x14ac:dyDescent="0.2">
      <c r="A25" s="118" t="s">
        <v>99</v>
      </c>
      <c r="B25" s="314" t="s">
        <v>438</v>
      </c>
      <c r="C25" s="314"/>
      <c r="D25" s="314"/>
      <c r="E25" s="314"/>
    </row>
  </sheetData>
  <mergeCells count="5">
    <mergeCell ref="B25:E25"/>
    <mergeCell ref="A1:E1"/>
    <mergeCell ref="A2:E2"/>
    <mergeCell ref="A23:B23"/>
    <mergeCell ref="B24:E2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297D-830A-4280-B118-FDCA74754B7F}">
  <dimension ref="A1:F16"/>
  <sheetViews>
    <sheetView workbookViewId="0">
      <selection sqref="A1:F1"/>
    </sheetView>
  </sheetViews>
  <sheetFormatPr defaultRowHeight="15" x14ac:dyDescent="0.25"/>
  <cols>
    <col min="1" max="1" width="4.7109375" customWidth="1"/>
    <col min="2" max="2" width="1.7109375" customWidth="1"/>
    <col min="3" max="3" width="10.140625" customWidth="1"/>
    <col min="4" max="4" width="20.28515625" customWidth="1"/>
    <col min="5" max="5" width="26.7109375" customWidth="1"/>
    <col min="6" max="6" width="12.28515625" customWidth="1"/>
  </cols>
  <sheetData>
    <row r="1" spans="1:6" x14ac:dyDescent="0.25">
      <c r="A1" s="318" t="s">
        <v>50</v>
      </c>
      <c r="B1" s="318"/>
      <c r="C1" s="318"/>
      <c r="D1" s="318"/>
      <c r="E1" s="318"/>
      <c r="F1" s="318"/>
    </row>
    <row r="2" spans="1:6" x14ac:dyDescent="0.25">
      <c r="A2" s="318" t="s">
        <v>520</v>
      </c>
      <c r="B2" s="318"/>
      <c r="C2" s="318"/>
      <c r="D2" s="318"/>
      <c r="E2" s="318"/>
      <c r="F2" s="318"/>
    </row>
    <row r="3" spans="1:6" x14ac:dyDescent="0.25">
      <c r="A3" s="245"/>
      <c r="B3" s="245"/>
      <c r="C3" s="245"/>
      <c r="D3" s="245"/>
      <c r="E3" s="245"/>
      <c r="F3" s="245" t="s">
        <v>521</v>
      </c>
    </row>
    <row r="4" spans="1:6" ht="26.25" x14ac:dyDescent="0.25">
      <c r="A4" s="85" t="s">
        <v>216</v>
      </c>
      <c r="B4" s="217"/>
      <c r="C4" s="84" t="s">
        <v>100</v>
      </c>
      <c r="D4" s="84" t="s">
        <v>522</v>
      </c>
      <c r="E4" s="84" t="s">
        <v>523</v>
      </c>
      <c r="F4" s="243" t="s">
        <v>270</v>
      </c>
    </row>
    <row r="5" spans="1:6" x14ac:dyDescent="0.25">
      <c r="A5" s="240"/>
      <c r="B5" s="240"/>
      <c r="C5" s="319"/>
      <c r="D5" s="319"/>
      <c r="E5" s="319"/>
      <c r="F5" s="319"/>
    </row>
    <row r="6" spans="1:6" x14ac:dyDescent="0.25">
      <c r="A6" s="240"/>
      <c r="B6" s="240"/>
      <c r="C6" s="316" t="s">
        <v>307</v>
      </c>
      <c r="D6" s="316"/>
      <c r="E6" s="316"/>
      <c r="F6" s="316"/>
    </row>
    <row r="7" spans="1:6" ht="51" x14ac:dyDescent="0.25">
      <c r="A7" s="245">
        <v>1</v>
      </c>
      <c r="B7" s="245"/>
      <c r="C7" s="240" t="s">
        <v>524</v>
      </c>
      <c r="D7" s="240" t="s">
        <v>525</v>
      </c>
      <c r="E7" s="240" t="s">
        <v>526</v>
      </c>
      <c r="F7" s="206">
        <v>2158512</v>
      </c>
    </row>
    <row r="8" spans="1:6" ht="25.5" x14ac:dyDescent="0.25">
      <c r="A8" s="245">
        <v>2</v>
      </c>
      <c r="B8" s="245"/>
      <c r="C8" s="240" t="s">
        <v>527</v>
      </c>
      <c r="D8" s="240" t="s">
        <v>20</v>
      </c>
      <c r="E8" s="240" t="s">
        <v>528</v>
      </c>
      <c r="F8" s="206">
        <v>172843</v>
      </c>
    </row>
    <row r="9" spans="1:6" x14ac:dyDescent="0.25">
      <c r="A9" s="240"/>
      <c r="B9" s="240"/>
      <c r="C9" s="314"/>
      <c r="D9" s="314"/>
      <c r="E9" s="314"/>
      <c r="F9" s="314"/>
    </row>
    <row r="10" spans="1:6" x14ac:dyDescent="0.25">
      <c r="A10" s="240"/>
      <c r="B10" s="240"/>
      <c r="C10" s="316" t="s">
        <v>149</v>
      </c>
      <c r="D10" s="316"/>
      <c r="E10" s="316"/>
      <c r="F10" s="316"/>
    </row>
    <row r="11" spans="1:6" ht="39.75" x14ac:dyDescent="0.25">
      <c r="A11" s="245">
        <v>3</v>
      </c>
      <c r="B11" s="245"/>
      <c r="C11" s="240" t="s">
        <v>524</v>
      </c>
      <c r="D11" s="240" t="s">
        <v>529</v>
      </c>
      <c r="E11" s="240" t="s">
        <v>530</v>
      </c>
      <c r="F11" s="206">
        <v>369169</v>
      </c>
    </row>
    <row r="12" spans="1:6" ht="39.75" x14ac:dyDescent="0.25">
      <c r="A12" s="245">
        <v>4</v>
      </c>
      <c r="B12" s="245"/>
      <c r="C12" s="240" t="s">
        <v>531</v>
      </c>
      <c r="D12" s="240" t="s">
        <v>532</v>
      </c>
      <c r="E12" s="240" t="s">
        <v>533</v>
      </c>
      <c r="F12" s="206">
        <v>2204</v>
      </c>
    </row>
    <row r="13" spans="1:6" x14ac:dyDescent="0.25">
      <c r="A13" s="240"/>
      <c r="B13" s="240"/>
      <c r="C13" s="314"/>
      <c r="D13" s="314"/>
      <c r="E13" s="314"/>
      <c r="F13" s="314"/>
    </row>
    <row r="14" spans="1:6" x14ac:dyDescent="0.25">
      <c r="A14" s="240"/>
      <c r="B14" s="240"/>
      <c r="C14" s="316" t="s">
        <v>110</v>
      </c>
      <c r="D14" s="316"/>
      <c r="E14" s="316"/>
      <c r="F14" s="316"/>
    </row>
    <row r="15" spans="1:6" ht="52.5" x14ac:dyDescent="0.25">
      <c r="A15" s="245">
        <v>5</v>
      </c>
      <c r="B15" s="245"/>
      <c r="C15" s="240" t="s">
        <v>349</v>
      </c>
      <c r="D15" s="240" t="s">
        <v>534</v>
      </c>
      <c r="E15" s="240" t="s">
        <v>535</v>
      </c>
      <c r="F15" s="206">
        <v>1202887</v>
      </c>
    </row>
    <row r="16" spans="1:6" ht="52.5" x14ac:dyDescent="0.25">
      <c r="A16" s="245">
        <v>6</v>
      </c>
      <c r="B16" s="245"/>
      <c r="C16" s="240" t="s">
        <v>536</v>
      </c>
      <c r="D16" s="240" t="s">
        <v>537</v>
      </c>
      <c r="E16" s="240" t="s">
        <v>538</v>
      </c>
      <c r="F16" s="206">
        <v>8069</v>
      </c>
    </row>
  </sheetData>
  <mergeCells count="8">
    <mergeCell ref="C13:F13"/>
    <mergeCell ref="C14:F14"/>
    <mergeCell ref="A1:F1"/>
    <mergeCell ref="A2:F2"/>
    <mergeCell ref="C5:F5"/>
    <mergeCell ref="C6:F6"/>
    <mergeCell ref="C9:F9"/>
    <mergeCell ref="C10:F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9D79-02B9-4500-8EDA-1A7BFB7E5272}">
  <dimension ref="A1:F9"/>
  <sheetViews>
    <sheetView workbookViewId="0">
      <selection sqref="A1:F1"/>
    </sheetView>
  </sheetViews>
  <sheetFormatPr defaultRowHeight="15" x14ac:dyDescent="0.25"/>
  <cols>
    <col min="1" max="1" width="4.7109375" customWidth="1"/>
    <col min="2" max="2" width="1.7109375" customWidth="1"/>
    <col min="4" max="4" width="15.7109375" customWidth="1"/>
    <col min="5" max="5" width="25.5703125" customWidth="1"/>
    <col min="6" max="6" width="12.28515625" customWidth="1"/>
  </cols>
  <sheetData>
    <row r="1" spans="1:6" x14ac:dyDescent="0.25">
      <c r="A1" s="318" t="s">
        <v>79</v>
      </c>
      <c r="B1" s="318"/>
      <c r="C1" s="318"/>
      <c r="D1" s="318"/>
      <c r="E1" s="318"/>
      <c r="F1" s="318"/>
    </row>
    <row r="2" spans="1:6" x14ac:dyDescent="0.25">
      <c r="A2" s="318" t="s">
        <v>539</v>
      </c>
      <c r="B2" s="318"/>
      <c r="C2" s="318"/>
      <c r="D2" s="318"/>
      <c r="E2" s="318"/>
      <c r="F2" s="318"/>
    </row>
    <row r="3" spans="1:6" x14ac:dyDescent="0.25">
      <c r="A3" s="318" t="s">
        <v>540</v>
      </c>
      <c r="B3" s="318"/>
      <c r="C3" s="318"/>
      <c r="D3" s="318"/>
      <c r="E3" s="318"/>
      <c r="F3" s="318"/>
    </row>
    <row r="4" spans="1:6" x14ac:dyDescent="0.25">
      <c r="A4" s="240"/>
      <c r="B4" s="240"/>
      <c r="C4" s="240"/>
      <c r="D4" s="240"/>
      <c r="E4" s="240"/>
      <c r="F4" s="240"/>
    </row>
    <row r="5" spans="1:6" x14ac:dyDescent="0.25">
      <c r="A5" s="320" t="s">
        <v>216</v>
      </c>
      <c r="B5" s="322"/>
      <c r="C5" s="323" t="s">
        <v>100</v>
      </c>
      <c r="D5" s="323" t="s">
        <v>522</v>
      </c>
      <c r="E5" s="323" t="s">
        <v>523</v>
      </c>
      <c r="F5" s="80">
        <v>2024</v>
      </c>
    </row>
    <row r="6" spans="1:6" ht="38.25" x14ac:dyDescent="0.25">
      <c r="A6" s="321"/>
      <c r="B6" s="322"/>
      <c r="C6" s="324"/>
      <c r="D6" s="324"/>
      <c r="E6" s="324"/>
      <c r="F6" s="243" t="s">
        <v>541</v>
      </c>
    </row>
    <row r="7" spans="1:6" x14ac:dyDescent="0.25">
      <c r="A7" s="245"/>
      <c r="B7" s="245"/>
      <c r="C7" s="240"/>
      <c r="D7" s="240"/>
      <c r="E7" s="240"/>
      <c r="F7" s="269"/>
    </row>
    <row r="8" spans="1:6" ht="52.5" x14ac:dyDescent="0.25">
      <c r="A8" s="245">
        <v>1</v>
      </c>
      <c r="B8" s="245"/>
      <c r="C8" s="240" t="s">
        <v>391</v>
      </c>
      <c r="D8" s="240" t="s">
        <v>542</v>
      </c>
      <c r="E8" s="240" t="s">
        <v>543</v>
      </c>
      <c r="F8" s="206">
        <v>3826465</v>
      </c>
    </row>
    <row r="9" spans="1:6" ht="52.5" x14ac:dyDescent="0.25">
      <c r="A9" s="245">
        <v>2</v>
      </c>
      <c r="B9" s="245"/>
      <c r="C9" s="240" t="s">
        <v>392</v>
      </c>
      <c r="D9" s="240" t="s">
        <v>544</v>
      </c>
      <c r="E9" s="240" t="s">
        <v>545</v>
      </c>
      <c r="F9" s="206">
        <v>87219</v>
      </c>
    </row>
  </sheetData>
  <mergeCells count="8">
    <mergeCell ref="A1:F1"/>
    <mergeCell ref="A2:F2"/>
    <mergeCell ref="A3:F3"/>
    <mergeCell ref="A5:A6"/>
    <mergeCell ref="B5:B6"/>
    <mergeCell ref="C5:C6"/>
    <mergeCell ref="D5:D6"/>
    <mergeCell ref="E5:E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91817-F45D-4267-8C30-671D783ABDF8}">
  <dimension ref="A1:L21"/>
  <sheetViews>
    <sheetView workbookViewId="0">
      <selection sqref="A1:L1"/>
    </sheetView>
  </sheetViews>
  <sheetFormatPr defaultRowHeight="15" x14ac:dyDescent="0.25"/>
  <cols>
    <col min="1" max="1" width="4.7109375" customWidth="1"/>
    <col min="2" max="2" width="1.7109375" customWidth="1"/>
    <col min="6" max="6" width="10.85546875" customWidth="1"/>
  </cols>
  <sheetData>
    <row r="1" spans="1:12" x14ac:dyDescent="0.25">
      <c r="A1" s="318" t="s">
        <v>208</v>
      </c>
      <c r="B1" s="318"/>
      <c r="C1" s="318"/>
      <c r="D1" s="318"/>
      <c r="E1" s="318"/>
      <c r="F1" s="318"/>
      <c r="G1" s="318"/>
      <c r="H1" s="318"/>
      <c r="I1" s="318"/>
      <c r="J1" s="318"/>
      <c r="K1" s="318"/>
      <c r="L1" s="318"/>
    </row>
    <row r="2" spans="1:12" s="246" customFormat="1" ht="15" customHeight="1" x14ac:dyDescent="0.25">
      <c r="A2" s="318" t="s">
        <v>546</v>
      </c>
      <c r="B2" s="318"/>
      <c r="C2" s="318"/>
      <c r="D2" s="318"/>
      <c r="E2" s="318"/>
      <c r="F2" s="318"/>
      <c r="G2" s="318"/>
      <c r="H2" s="318"/>
      <c r="I2" s="318"/>
      <c r="J2" s="318"/>
      <c r="K2" s="318"/>
      <c r="L2" s="318"/>
    </row>
    <row r="3" spans="1:12" s="246" customFormat="1" x14ac:dyDescent="0.25">
      <c r="A3" s="244"/>
      <c r="B3" s="244"/>
      <c r="C3" s="244"/>
      <c r="D3" s="244"/>
      <c r="E3" s="244"/>
      <c r="F3" s="244"/>
      <c r="G3" s="244"/>
      <c r="H3" s="244"/>
      <c r="I3" s="244"/>
      <c r="J3" s="244"/>
      <c r="K3" s="244"/>
      <c r="L3" s="244"/>
    </row>
    <row r="4" spans="1:12" ht="38.25" customHeight="1" x14ac:dyDescent="0.25">
      <c r="A4" s="85" t="s">
        <v>216</v>
      </c>
      <c r="B4" s="199"/>
      <c r="C4" s="324" t="s">
        <v>547</v>
      </c>
      <c r="D4" s="324"/>
      <c r="E4" s="321" t="s">
        <v>548</v>
      </c>
      <c r="F4" s="321"/>
      <c r="G4" s="321" t="s">
        <v>549</v>
      </c>
      <c r="H4" s="321"/>
      <c r="I4" s="321" t="s">
        <v>550</v>
      </c>
      <c r="J4" s="321"/>
      <c r="K4" s="321" t="s">
        <v>551</v>
      </c>
      <c r="L4" s="321"/>
    </row>
    <row r="5" spans="1:12" x14ac:dyDescent="0.25">
      <c r="A5" s="245"/>
      <c r="B5" s="245"/>
      <c r="C5" s="325"/>
      <c r="D5" s="325"/>
      <c r="E5" s="325" t="s">
        <v>72</v>
      </c>
      <c r="F5" s="325"/>
      <c r="G5" s="325" t="s">
        <v>55</v>
      </c>
      <c r="H5" s="325"/>
      <c r="I5" s="325" t="s">
        <v>56</v>
      </c>
      <c r="J5" s="325"/>
      <c r="K5" s="325" t="s">
        <v>57</v>
      </c>
      <c r="L5" s="325"/>
    </row>
    <row r="6" spans="1:12" x14ac:dyDescent="0.25">
      <c r="A6" s="245"/>
      <c r="B6" s="245"/>
      <c r="C6" s="322"/>
      <c r="D6" s="322"/>
      <c r="E6" s="322"/>
      <c r="F6" s="322"/>
      <c r="G6" s="322"/>
      <c r="H6" s="322"/>
      <c r="I6" s="322"/>
      <c r="J6" s="322"/>
      <c r="K6" s="322"/>
      <c r="L6" s="322"/>
    </row>
    <row r="7" spans="1:12" x14ac:dyDescent="0.25">
      <c r="A7" s="245">
        <v>1</v>
      </c>
      <c r="B7" s="245"/>
      <c r="C7" s="326" t="s">
        <v>552</v>
      </c>
      <c r="D7" s="326"/>
      <c r="E7" s="326" t="s">
        <v>553</v>
      </c>
      <c r="F7" s="326"/>
      <c r="G7" s="326" t="s">
        <v>553</v>
      </c>
      <c r="H7" s="326"/>
      <c r="I7" s="326" t="s">
        <v>553</v>
      </c>
      <c r="J7" s="326"/>
      <c r="K7" s="326" t="s">
        <v>553</v>
      </c>
      <c r="L7" s="326"/>
    </row>
    <row r="8" spans="1:12" x14ac:dyDescent="0.25">
      <c r="A8" s="322">
        <v>2</v>
      </c>
      <c r="B8" s="322"/>
      <c r="C8" s="326" t="s">
        <v>554</v>
      </c>
      <c r="D8" s="326"/>
      <c r="E8" s="326" t="s">
        <v>555</v>
      </c>
      <c r="F8" s="326"/>
      <c r="G8" s="360" t="s">
        <v>559</v>
      </c>
      <c r="H8" s="360"/>
      <c r="I8" s="360" t="s">
        <v>560</v>
      </c>
      <c r="J8" s="360"/>
      <c r="K8" s="360" t="s">
        <v>561</v>
      </c>
      <c r="L8" s="360"/>
    </row>
    <row r="9" spans="1:12" x14ac:dyDescent="0.25">
      <c r="A9" s="322"/>
      <c r="B9" s="322"/>
      <c r="C9" s="326"/>
      <c r="D9" s="326"/>
      <c r="E9" s="326" t="s">
        <v>556</v>
      </c>
      <c r="F9" s="326"/>
      <c r="G9" s="360"/>
      <c r="H9" s="360"/>
      <c r="I9" s="360"/>
      <c r="J9" s="360"/>
      <c r="K9" s="360"/>
      <c r="L9" s="360"/>
    </row>
    <row r="10" spans="1:12" x14ac:dyDescent="0.25">
      <c r="A10" s="322"/>
      <c r="B10" s="322"/>
      <c r="C10" s="326"/>
      <c r="D10" s="326"/>
      <c r="E10" s="326" t="s">
        <v>557</v>
      </c>
      <c r="F10" s="326"/>
      <c r="G10" s="360"/>
      <c r="H10" s="360"/>
      <c r="I10" s="360"/>
      <c r="J10" s="360"/>
      <c r="K10" s="360"/>
      <c r="L10" s="360"/>
    </row>
    <row r="11" spans="1:12" x14ac:dyDescent="0.25">
      <c r="A11" s="322"/>
      <c r="B11" s="322"/>
      <c r="C11" s="326"/>
      <c r="D11" s="326"/>
      <c r="E11" s="326" t="s">
        <v>558</v>
      </c>
      <c r="F11" s="326"/>
      <c r="G11" s="360"/>
      <c r="H11" s="360"/>
      <c r="I11" s="360"/>
      <c r="J11" s="360"/>
      <c r="K11" s="360"/>
      <c r="L11" s="360"/>
    </row>
    <row r="12" spans="1:12" x14ac:dyDescent="0.25">
      <c r="A12" s="322"/>
      <c r="B12" s="322"/>
      <c r="C12" s="326"/>
      <c r="D12" s="326"/>
      <c r="E12" s="327" t="s">
        <v>99</v>
      </c>
      <c r="F12" s="326"/>
      <c r="G12" s="360"/>
      <c r="H12" s="360"/>
      <c r="I12" s="360"/>
      <c r="J12" s="360"/>
      <c r="K12" s="360"/>
      <c r="L12" s="360"/>
    </row>
    <row r="13" spans="1:12" x14ac:dyDescent="0.25">
      <c r="A13" s="245">
        <v>3</v>
      </c>
      <c r="B13" s="245"/>
      <c r="C13" s="326" t="s">
        <v>562</v>
      </c>
      <c r="D13" s="326"/>
      <c r="E13" s="326" t="s">
        <v>563</v>
      </c>
      <c r="F13" s="326"/>
      <c r="G13" s="326" t="s">
        <v>563</v>
      </c>
      <c r="H13" s="326"/>
      <c r="I13" s="326" t="s">
        <v>563</v>
      </c>
      <c r="J13" s="326"/>
      <c r="K13" s="326" t="s">
        <v>563</v>
      </c>
      <c r="L13" s="326"/>
    </row>
    <row r="14" spans="1:12" x14ac:dyDescent="0.25">
      <c r="A14" s="245">
        <v>4</v>
      </c>
      <c r="B14" s="245"/>
      <c r="C14" s="322" t="s">
        <v>564</v>
      </c>
      <c r="D14" s="322"/>
      <c r="E14" s="322" t="s">
        <v>563</v>
      </c>
      <c r="F14" s="322"/>
      <c r="G14" s="322" t="s">
        <v>563</v>
      </c>
      <c r="H14" s="322"/>
      <c r="I14" s="322" t="s">
        <v>563</v>
      </c>
      <c r="J14" s="322"/>
      <c r="K14" s="322" t="s">
        <v>563</v>
      </c>
      <c r="L14" s="322"/>
    </row>
    <row r="15" spans="1:12" x14ac:dyDescent="0.25">
      <c r="A15" s="245"/>
      <c r="B15" s="245"/>
      <c r="C15" s="322"/>
      <c r="D15" s="322"/>
      <c r="E15" s="322"/>
      <c r="F15" s="322"/>
      <c r="G15" s="322"/>
      <c r="H15" s="322"/>
      <c r="I15" s="322"/>
      <c r="J15" s="322"/>
      <c r="K15" s="322"/>
      <c r="L15" s="322"/>
    </row>
    <row r="16" spans="1:12" x14ac:dyDescent="0.25">
      <c r="A16" s="69" t="s">
        <v>78</v>
      </c>
      <c r="B16" s="242"/>
      <c r="C16" s="242"/>
      <c r="D16" s="322"/>
      <c r="E16" s="322"/>
      <c r="F16" s="322"/>
      <c r="G16" s="322"/>
      <c r="H16" s="322"/>
      <c r="I16" s="322"/>
      <c r="J16" s="322"/>
      <c r="K16" s="322"/>
      <c r="L16" s="245"/>
    </row>
    <row r="17" spans="1:12" ht="24.75" customHeight="1" x14ac:dyDescent="0.25">
      <c r="A17" s="118" t="s">
        <v>95</v>
      </c>
      <c r="B17" s="314" t="s">
        <v>565</v>
      </c>
      <c r="C17" s="314"/>
      <c r="D17" s="314"/>
      <c r="E17" s="314"/>
      <c r="F17" s="314"/>
      <c r="G17" s="314"/>
      <c r="H17" s="314"/>
      <c r="I17" s="314"/>
      <c r="J17" s="314"/>
      <c r="K17" s="314"/>
      <c r="L17" s="314"/>
    </row>
    <row r="18" spans="1:12" ht="27" customHeight="1" x14ac:dyDescent="0.25">
      <c r="A18" s="118" t="s">
        <v>99</v>
      </c>
      <c r="B18" s="314" t="s">
        <v>566</v>
      </c>
      <c r="C18" s="314"/>
      <c r="D18" s="314"/>
      <c r="E18" s="314"/>
      <c r="F18" s="314"/>
      <c r="G18" s="314"/>
      <c r="H18" s="314"/>
      <c r="I18" s="314"/>
      <c r="J18" s="314"/>
      <c r="K18" s="314"/>
      <c r="L18" s="314"/>
    </row>
    <row r="19" spans="1:12" x14ac:dyDescent="0.25">
      <c r="A19" s="118" t="s">
        <v>288</v>
      </c>
      <c r="B19" s="314" t="s">
        <v>567</v>
      </c>
      <c r="C19" s="314"/>
      <c r="D19" s="314"/>
      <c r="E19" s="314"/>
      <c r="F19" s="314"/>
      <c r="G19" s="314"/>
      <c r="H19" s="314"/>
      <c r="I19" s="314"/>
      <c r="J19" s="314"/>
      <c r="K19" s="314"/>
      <c r="L19" s="314"/>
    </row>
    <row r="20" spans="1:12" ht="27.75" customHeight="1" x14ac:dyDescent="0.25">
      <c r="A20" s="118" t="s">
        <v>379</v>
      </c>
      <c r="B20" s="314" t="s">
        <v>568</v>
      </c>
      <c r="C20" s="314"/>
      <c r="D20" s="314"/>
      <c r="E20" s="314"/>
      <c r="F20" s="314"/>
      <c r="G20" s="314"/>
      <c r="H20" s="314"/>
      <c r="I20" s="314"/>
      <c r="J20" s="314"/>
      <c r="K20" s="314"/>
      <c r="L20" s="314"/>
    </row>
    <row r="21" spans="1:12" ht="25.5" customHeight="1" x14ac:dyDescent="0.25">
      <c r="A21" s="125" t="s">
        <v>570</v>
      </c>
      <c r="B21" s="314" t="s">
        <v>569</v>
      </c>
      <c r="C21" s="314"/>
      <c r="D21" s="314"/>
      <c r="E21" s="314"/>
      <c r="F21" s="314"/>
      <c r="G21" s="314"/>
      <c r="H21" s="314"/>
      <c r="I21" s="314"/>
      <c r="J21" s="314"/>
      <c r="K21" s="314"/>
      <c r="L21" s="314"/>
    </row>
  </sheetData>
  <mergeCells count="57">
    <mergeCell ref="B17:L17"/>
    <mergeCell ref="B18:L18"/>
    <mergeCell ref="B19:L19"/>
    <mergeCell ref="B20:L20"/>
    <mergeCell ref="B21:L21"/>
    <mergeCell ref="G15:H15"/>
    <mergeCell ref="I15:J15"/>
    <mergeCell ref="K15:L15"/>
    <mergeCell ref="E10:F10"/>
    <mergeCell ref="E11:F11"/>
    <mergeCell ref="E12:F12"/>
    <mergeCell ref="G8:H12"/>
    <mergeCell ref="I8:J12"/>
    <mergeCell ref="K8:L12"/>
    <mergeCell ref="D16:E16"/>
    <mergeCell ref="F16:G16"/>
    <mergeCell ref="H16:I16"/>
    <mergeCell ref="J16:K16"/>
    <mergeCell ref="C13:D13"/>
    <mergeCell ref="E13:F13"/>
    <mergeCell ref="G13:H13"/>
    <mergeCell ref="I13:J13"/>
    <mergeCell ref="K13:L13"/>
    <mergeCell ref="C14:D14"/>
    <mergeCell ref="E14:F14"/>
    <mergeCell ref="G14:H14"/>
    <mergeCell ref="I14:J14"/>
    <mergeCell ref="K14:L14"/>
    <mergeCell ref="C15:D15"/>
    <mergeCell ref="E15:F15"/>
    <mergeCell ref="K7:L7"/>
    <mergeCell ref="A8:A12"/>
    <mergeCell ref="B8:B12"/>
    <mergeCell ref="C8:D12"/>
    <mergeCell ref="E8:F8"/>
    <mergeCell ref="E9:F9"/>
    <mergeCell ref="C7:D7"/>
    <mergeCell ref="E7:F7"/>
    <mergeCell ref="G7:H7"/>
    <mergeCell ref="I7:J7"/>
    <mergeCell ref="C5:D5"/>
    <mergeCell ref="E5:F5"/>
    <mergeCell ref="G5:H5"/>
    <mergeCell ref="I5:J5"/>
    <mergeCell ref="K5:L5"/>
    <mergeCell ref="C6:D6"/>
    <mergeCell ref="E6:F6"/>
    <mergeCell ref="G6:H6"/>
    <mergeCell ref="I6:J6"/>
    <mergeCell ref="K6:L6"/>
    <mergeCell ref="A1:L1"/>
    <mergeCell ref="C4:D4"/>
    <mergeCell ref="E4:F4"/>
    <mergeCell ref="G4:H4"/>
    <mergeCell ref="I4:J4"/>
    <mergeCell ref="K4:L4"/>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CF438-7DC5-466D-9929-EA4ACB713911}">
  <dimension ref="A1:F15"/>
  <sheetViews>
    <sheetView workbookViewId="0">
      <selection sqref="A1:F1"/>
    </sheetView>
  </sheetViews>
  <sheetFormatPr defaultRowHeight="12.75" x14ac:dyDescent="0.2"/>
  <cols>
    <col min="1" max="1" width="4.7109375" style="226" customWidth="1"/>
    <col min="2" max="2" width="1.7109375" style="226" customWidth="1"/>
    <col min="3" max="3" width="33.85546875" style="226" bestFit="1" customWidth="1"/>
    <col min="4" max="4" width="1.7109375" style="226" customWidth="1"/>
    <col min="5" max="16384" width="9.140625" style="226"/>
  </cols>
  <sheetData>
    <row r="1" spans="1:6" x14ac:dyDescent="0.2">
      <c r="A1" s="311" t="s">
        <v>50</v>
      </c>
      <c r="B1" s="311"/>
      <c r="C1" s="311"/>
      <c r="D1" s="311"/>
      <c r="E1" s="311"/>
      <c r="F1" s="311"/>
    </row>
    <row r="2" spans="1:6" x14ac:dyDescent="0.2">
      <c r="A2" s="311" t="s">
        <v>459</v>
      </c>
      <c r="B2" s="311"/>
      <c r="C2" s="311"/>
      <c r="D2" s="311"/>
      <c r="E2" s="311"/>
      <c r="F2" s="311"/>
    </row>
    <row r="4" spans="1:6" x14ac:dyDescent="0.2">
      <c r="A4" s="228"/>
      <c r="B4" s="229"/>
      <c r="C4" s="229"/>
      <c r="D4" s="229"/>
      <c r="E4" s="328">
        <v>2024</v>
      </c>
      <c r="F4" s="328"/>
    </row>
    <row r="5" spans="1:6" ht="51" x14ac:dyDescent="0.2">
      <c r="A5" s="166" t="s">
        <v>216</v>
      </c>
      <c r="B5" s="81"/>
      <c r="C5" s="84" t="s">
        <v>460</v>
      </c>
      <c r="D5" s="81"/>
      <c r="E5" s="230" t="s">
        <v>464</v>
      </c>
      <c r="F5" s="225" t="s">
        <v>465</v>
      </c>
    </row>
    <row r="6" spans="1:6" x14ac:dyDescent="0.2">
      <c r="A6" s="65"/>
      <c r="B6" s="65"/>
      <c r="E6" s="228" t="s">
        <v>72</v>
      </c>
      <c r="F6" s="228" t="s">
        <v>55</v>
      </c>
    </row>
    <row r="8" spans="1:6" x14ac:dyDescent="0.2">
      <c r="A8" s="111">
        <v>1</v>
      </c>
      <c r="C8" s="227" t="s">
        <v>461</v>
      </c>
      <c r="D8" s="71"/>
      <c r="E8" s="111">
        <v>0.55700000000000005</v>
      </c>
      <c r="F8" s="111">
        <v>1.387</v>
      </c>
    </row>
    <row r="9" spans="1:6" x14ac:dyDescent="0.2">
      <c r="A9" s="111">
        <v>2</v>
      </c>
      <c r="C9" s="227" t="s">
        <v>462</v>
      </c>
      <c r="D9" s="71"/>
      <c r="E9" s="232">
        <v>0.98199999999999998</v>
      </c>
      <c r="F9" s="270">
        <v>0.95</v>
      </c>
    </row>
    <row r="10" spans="1:6" x14ac:dyDescent="0.2">
      <c r="A10" s="111">
        <v>3</v>
      </c>
      <c r="C10" s="250" t="s">
        <v>466</v>
      </c>
      <c r="D10" s="71"/>
      <c r="E10" s="111">
        <v>1.5389999999999999</v>
      </c>
      <c r="F10" s="111">
        <v>2.3370000000000002</v>
      </c>
    </row>
    <row r="11" spans="1:6" x14ac:dyDescent="0.2">
      <c r="E11" s="71"/>
      <c r="F11" s="71"/>
    </row>
    <row r="12" spans="1:6" x14ac:dyDescent="0.2">
      <c r="A12" s="111">
        <v>4</v>
      </c>
      <c r="C12" s="227" t="s">
        <v>463</v>
      </c>
      <c r="D12" s="71"/>
      <c r="E12" s="111">
        <v>1.776</v>
      </c>
      <c r="F12" s="257">
        <v>1.34</v>
      </c>
    </row>
    <row r="13" spans="1:6" x14ac:dyDescent="0.2">
      <c r="A13" s="71"/>
      <c r="E13" s="71"/>
      <c r="F13" s="71"/>
    </row>
    <row r="14" spans="1:6" ht="13.5" thickBot="1" x14ac:dyDescent="0.25">
      <c r="A14" s="111">
        <v>5</v>
      </c>
      <c r="C14" s="227" t="s">
        <v>571</v>
      </c>
      <c r="D14" s="71"/>
      <c r="E14" s="249">
        <v>-0.23699999999999999</v>
      </c>
      <c r="F14" s="98">
        <v>0.997</v>
      </c>
    </row>
    <row r="15" spans="1:6" ht="13.5" thickTop="1" x14ac:dyDescent="0.2"/>
  </sheetData>
  <mergeCells count="3">
    <mergeCell ref="A1:F1"/>
    <mergeCell ref="A2:F2"/>
    <mergeCell ref="E4:F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72FA-A91C-41F9-8E97-83FE9585887C}">
  <dimension ref="A1:H15"/>
  <sheetViews>
    <sheetView workbookViewId="0">
      <selection sqref="A1:H1"/>
    </sheetView>
  </sheetViews>
  <sheetFormatPr defaultRowHeight="12.75" x14ac:dyDescent="0.2"/>
  <cols>
    <col min="1" max="1" width="4.7109375" style="226" customWidth="1"/>
    <col min="2" max="2" width="1.7109375" style="226" customWidth="1"/>
    <col min="3" max="3" width="24.7109375" style="226" bestFit="1" customWidth="1"/>
    <col min="4" max="4" width="1.7109375" style="226" customWidth="1"/>
    <col min="5" max="16384" width="9.140625" style="226"/>
  </cols>
  <sheetData>
    <row r="1" spans="1:8" x14ac:dyDescent="0.2">
      <c r="A1" s="318" t="s">
        <v>172</v>
      </c>
      <c r="B1" s="318"/>
      <c r="C1" s="318"/>
      <c r="D1" s="318"/>
      <c r="E1" s="318"/>
      <c r="F1" s="318"/>
      <c r="G1" s="318"/>
      <c r="H1" s="318"/>
    </row>
    <row r="2" spans="1:8" x14ac:dyDescent="0.2">
      <c r="A2" s="318" t="s">
        <v>467</v>
      </c>
      <c r="B2" s="318"/>
      <c r="C2" s="318"/>
      <c r="D2" s="318"/>
      <c r="E2" s="318"/>
      <c r="F2" s="318"/>
      <c r="G2" s="318"/>
      <c r="H2" s="318"/>
    </row>
    <row r="3" spans="1:8" x14ac:dyDescent="0.2">
      <c r="A3" s="318" t="s">
        <v>468</v>
      </c>
      <c r="B3" s="318"/>
      <c r="C3" s="318"/>
      <c r="D3" s="318"/>
      <c r="E3" s="318"/>
      <c r="F3" s="318"/>
      <c r="G3" s="318"/>
      <c r="H3" s="318"/>
    </row>
    <row r="4" spans="1:8" x14ac:dyDescent="0.2">
      <c r="B4" s="251"/>
      <c r="D4" s="251"/>
    </row>
    <row r="5" spans="1:8" ht="15.75" customHeight="1" x14ac:dyDescent="0.2">
      <c r="B5" s="251"/>
      <c r="D5" s="228"/>
      <c r="E5" s="328">
        <v>2024</v>
      </c>
      <c r="F5" s="328"/>
      <c r="G5" s="328"/>
      <c r="H5" s="328"/>
    </row>
    <row r="6" spans="1:8" ht="57" customHeight="1" x14ac:dyDescent="0.2">
      <c r="A6" s="166" t="s">
        <v>216</v>
      </c>
      <c r="B6" s="199"/>
      <c r="C6" s="84" t="s">
        <v>469</v>
      </c>
      <c r="D6" s="199"/>
      <c r="E6" s="100" t="s">
        <v>479</v>
      </c>
      <c r="F6" s="100" t="s">
        <v>465</v>
      </c>
      <c r="G6" s="100" t="s">
        <v>470</v>
      </c>
      <c r="H6" s="100" t="s">
        <v>471</v>
      </c>
    </row>
    <row r="7" spans="1:8" x14ac:dyDescent="0.2">
      <c r="A7" s="65"/>
      <c r="B7" s="251"/>
      <c r="D7" s="228"/>
      <c r="E7" s="228" t="s">
        <v>72</v>
      </c>
      <c r="F7" s="228" t="s">
        <v>55</v>
      </c>
      <c r="G7" s="228" t="s">
        <v>56</v>
      </c>
      <c r="H7" s="80" t="s">
        <v>57</v>
      </c>
    </row>
    <row r="8" spans="1:8" x14ac:dyDescent="0.2">
      <c r="B8" s="251"/>
      <c r="D8" s="251"/>
      <c r="E8" s="71"/>
      <c r="F8" s="71"/>
      <c r="G8" s="71"/>
      <c r="H8" s="71"/>
    </row>
    <row r="9" spans="1:8" x14ac:dyDescent="0.2">
      <c r="A9" s="111">
        <v>1</v>
      </c>
      <c r="B9" s="229"/>
      <c r="C9" s="227" t="s">
        <v>472</v>
      </c>
      <c r="D9" s="228"/>
      <c r="E9" s="111">
        <v>3.585</v>
      </c>
      <c r="F9" s="111">
        <v>3.4660000000000002</v>
      </c>
      <c r="G9" s="252">
        <v>-0.11899999999999999</v>
      </c>
      <c r="H9" s="253">
        <v>-0.03</v>
      </c>
    </row>
    <row r="10" spans="1:8" x14ac:dyDescent="0.2">
      <c r="A10" s="111">
        <v>2</v>
      </c>
      <c r="B10" s="229"/>
      <c r="C10" s="227" t="s">
        <v>473</v>
      </c>
      <c r="D10" s="228"/>
      <c r="E10" s="111">
        <v>3.0289999999999999</v>
      </c>
      <c r="F10" s="111">
        <v>2.5110000000000001</v>
      </c>
      <c r="G10" s="252">
        <v>-0.51700000000000002</v>
      </c>
      <c r="H10" s="253">
        <v>-0.17</v>
      </c>
    </row>
    <row r="11" spans="1:8" x14ac:dyDescent="0.2">
      <c r="A11" s="111">
        <v>3</v>
      </c>
      <c r="B11" s="229"/>
      <c r="C11" s="227" t="s">
        <v>474</v>
      </c>
      <c r="D11" s="228"/>
      <c r="E11" s="111">
        <v>0.55700000000000005</v>
      </c>
      <c r="F11" s="111">
        <v>1.387</v>
      </c>
      <c r="G11" s="252">
        <v>0.83099999999999996</v>
      </c>
      <c r="H11" s="253">
        <v>1.49</v>
      </c>
    </row>
    <row r="12" spans="1:8" x14ac:dyDescent="0.2">
      <c r="A12" s="111">
        <v>4</v>
      </c>
      <c r="B12" s="229"/>
      <c r="C12" s="227" t="s">
        <v>475</v>
      </c>
      <c r="D12" s="228"/>
      <c r="E12" s="111">
        <v>0.98199999999999998</v>
      </c>
      <c r="F12" s="257">
        <v>0.95</v>
      </c>
      <c r="G12" s="252">
        <v>-3.3000000000000002E-2</v>
      </c>
      <c r="H12" s="253">
        <v>-0.03</v>
      </c>
    </row>
    <row r="13" spans="1:8" x14ac:dyDescent="0.2">
      <c r="A13" s="111">
        <v>5</v>
      </c>
      <c r="B13" s="229"/>
      <c r="C13" s="227" t="s">
        <v>476</v>
      </c>
      <c r="D13" s="228"/>
      <c r="E13" s="111">
        <v>0.98199999999999998</v>
      </c>
      <c r="F13" s="257">
        <v>0.95</v>
      </c>
      <c r="G13" s="252">
        <v>-3.3000000000000002E-2</v>
      </c>
      <c r="H13" s="253">
        <v>-0.03</v>
      </c>
    </row>
    <row r="14" spans="1:8" x14ac:dyDescent="0.2">
      <c r="A14" s="111">
        <v>6</v>
      </c>
      <c r="B14" s="229"/>
      <c r="C14" s="227" t="s">
        <v>477</v>
      </c>
      <c r="D14" s="228"/>
      <c r="E14" s="111">
        <v>1.776</v>
      </c>
      <c r="F14" s="257">
        <v>1.34</v>
      </c>
      <c r="G14" s="252">
        <v>-0.436</v>
      </c>
      <c r="H14" s="253">
        <v>-0.25</v>
      </c>
    </row>
    <row r="15" spans="1:8" x14ac:dyDescent="0.2">
      <c r="A15" s="111">
        <v>7</v>
      </c>
      <c r="B15" s="229"/>
      <c r="C15" s="227" t="s">
        <v>478</v>
      </c>
      <c r="D15" s="228"/>
      <c r="E15" s="111">
        <v>4.5679999999999996</v>
      </c>
      <c r="F15" s="257">
        <v>4.4160000000000004</v>
      </c>
      <c r="G15" s="252">
        <v>-0.152</v>
      </c>
      <c r="H15" s="253">
        <v>-0.03</v>
      </c>
    </row>
  </sheetData>
  <mergeCells count="4">
    <mergeCell ref="E5:H5"/>
    <mergeCell ref="A1:H1"/>
    <mergeCell ref="A2:H2"/>
    <mergeCell ref="A3:H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D6E1B-46A0-46C4-A5AB-78588139D52C}">
  <dimension ref="A1:F12"/>
  <sheetViews>
    <sheetView workbookViewId="0">
      <selection sqref="A1:F1"/>
    </sheetView>
  </sheetViews>
  <sheetFormatPr defaultRowHeight="12.75" x14ac:dyDescent="0.2"/>
  <cols>
    <col min="1" max="1" width="4.7109375" style="226" customWidth="1"/>
    <col min="2" max="2" width="1.7109375" style="38" customWidth="1"/>
    <col min="3" max="3" width="36.85546875" style="226" bestFit="1" customWidth="1"/>
    <col min="4" max="4" width="1.7109375" style="38" customWidth="1"/>
    <col min="5" max="16384" width="9.140625" style="226"/>
  </cols>
  <sheetData>
    <row r="1" spans="1:6" x14ac:dyDescent="0.2">
      <c r="A1" s="311" t="s">
        <v>167</v>
      </c>
      <c r="B1" s="311"/>
      <c r="C1" s="311"/>
      <c r="D1" s="311"/>
      <c r="E1" s="311"/>
      <c r="F1" s="311"/>
    </row>
    <row r="2" spans="1:6" ht="28.5" customHeight="1" x14ac:dyDescent="0.2">
      <c r="A2" s="318" t="s">
        <v>480</v>
      </c>
      <c r="B2" s="318"/>
      <c r="C2" s="318"/>
      <c r="D2" s="318"/>
      <c r="E2" s="318"/>
      <c r="F2" s="318"/>
    </row>
    <row r="4" spans="1:6" x14ac:dyDescent="0.2">
      <c r="E4" s="328">
        <v>2024</v>
      </c>
      <c r="F4" s="328"/>
    </row>
    <row r="5" spans="1:6" ht="51" x14ac:dyDescent="0.2">
      <c r="A5" s="166" t="s">
        <v>216</v>
      </c>
      <c r="B5" s="89"/>
      <c r="C5" s="121" t="s">
        <v>481</v>
      </c>
      <c r="D5" s="81"/>
      <c r="E5" s="230" t="s">
        <v>464</v>
      </c>
      <c r="F5" s="230" t="s">
        <v>465</v>
      </c>
    </row>
    <row r="6" spans="1:6" x14ac:dyDescent="0.2">
      <c r="A6" s="65"/>
      <c r="B6" s="89"/>
      <c r="C6" s="65"/>
      <c r="D6" s="89"/>
      <c r="E6" s="228" t="s">
        <v>72</v>
      </c>
      <c r="F6" s="228" t="s">
        <v>55</v>
      </c>
    </row>
    <row r="7" spans="1:6" x14ac:dyDescent="0.2">
      <c r="A7" s="65"/>
      <c r="B7" s="89"/>
      <c r="C7" s="65"/>
      <c r="D7" s="89"/>
      <c r="E7" s="65"/>
      <c r="F7" s="65"/>
    </row>
    <row r="8" spans="1:6" x14ac:dyDescent="0.2">
      <c r="A8" s="111">
        <v>1</v>
      </c>
      <c r="B8" s="104"/>
      <c r="C8" s="227" t="s">
        <v>482</v>
      </c>
      <c r="D8" s="234"/>
      <c r="E8" s="257">
        <v>6.64</v>
      </c>
      <c r="F8" s="257">
        <v>6.64</v>
      </c>
    </row>
    <row r="9" spans="1:6" x14ac:dyDescent="0.2">
      <c r="A9" s="111">
        <v>2</v>
      </c>
      <c r="B9" s="104"/>
      <c r="C9" s="227" t="s">
        <v>483</v>
      </c>
      <c r="D9" s="234"/>
      <c r="E9" s="257">
        <v>6.64</v>
      </c>
      <c r="F9" s="257">
        <v>1.819</v>
      </c>
    </row>
    <row r="10" spans="1:6" x14ac:dyDescent="0.2">
      <c r="C10" s="71"/>
      <c r="D10" s="255"/>
      <c r="E10" s="71"/>
      <c r="F10" s="71"/>
    </row>
    <row r="11" spans="1:6" x14ac:dyDescent="0.2">
      <c r="A11" s="330" t="s">
        <v>98</v>
      </c>
      <c r="B11" s="330"/>
      <c r="C11" s="330"/>
      <c r="D11" s="256"/>
      <c r="E11" s="160"/>
      <c r="F11" s="254"/>
    </row>
    <row r="12" spans="1:6" ht="25.5" customHeight="1" x14ac:dyDescent="0.2">
      <c r="A12" s="86" t="s">
        <v>95</v>
      </c>
      <c r="B12" s="329" t="s">
        <v>484</v>
      </c>
      <c r="C12" s="329"/>
      <c r="D12" s="329"/>
      <c r="E12" s="329"/>
      <c r="F12" s="329"/>
    </row>
  </sheetData>
  <mergeCells count="5">
    <mergeCell ref="B12:F12"/>
    <mergeCell ref="A1:F1"/>
    <mergeCell ref="A2:F2"/>
    <mergeCell ref="E4:F4"/>
    <mergeCell ref="A11:C1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C245-E75B-4CE0-B7EE-194F95F9CD56}">
  <dimension ref="A1:H11"/>
  <sheetViews>
    <sheetView workbookViewId="0">
      <selection sqref="A1:H1"/>
    </sheetView>
  </sheetViews>
  <sheetFormatPr defaultRowHeight="12.75" x14ac:dyDescent="0.2"/>
  <cols>
    <col min="1" max="1" width="4.7109375" style="226" customWidth="1"/>
    <col min="2" max="2" width="1.7109375" style="226" customWidth="1"/>
    <col min="3" max="3" width="21.85546875" style="226" customWidth="1"/>
    <col min="4" max="4" width="1.7109375" style="226" customWidth="1"/>
    <col min="5" max="5" width="11.42578125" style="226" customWidth="1"/>
    <col min="6" max="6" width="11.140625" style="226" customWidth="1"/>
    <col min="7" max="7" width="10.7109375" style="226" customWidth="1"/>
    <col min="8" max="8" width="11.28515625" style="226" customWidth="1"/>
    <col min="9" max="16384" width="9.140625" style="226"/>
  </cols>
  <sheetData>
    <row r="1" spans="1:8" x14ac:dyDescent="0.2">
      <c r="A1" s="311" t="s">
        <v>208</v>
      </c>
      <c r="B1" s="311"/>
      <c r="C1" s="311"/>
      <c r="D1" s="311"/>
      <c r="E1" s="311"/>
      <c r="F1" s="311"/>
      <c r="G1" s="311"/>
      <c r="H1" s="311"/>
    </row>
    <row r="2" spans="1:8" x14ac:dyDescent="0.2">
      <c r="A2" s="311" t="s">
        <v>485</v>
      </c>
      <c r="B2" s="311"/>
      <c r="C2" s="311"/>
      <c r="D2" s="311"/>
      <c r="E2" s="311"/>
      <c r="F2" s="311"/>
      <c r="G2" s="311"/>
      <c r="H2" s="311"/>
    </row>
    <row r="4" spans="1:8" x14ac:dyDescent="0.2">
      <c r="E4" s="328">
        <v>2024</v>
      </c>
      <c r="F4" s="328"/>
      <c r="G4" s="328"/>
      <c r="H4" s="328"/>
    </row>
    <row r="5" spans="1:8" ht="38.25" x14ac:dyDescent="0.2">
      <c r="A5" s="225" t="s">
        <v>216</v>
      </c>
      <c r="B5" s="65"/>
      <c r="C5" s="259" t="s">
        <v>481</v>
      </c>
      <c r="D5" s="65"/>
      <c r="E5" s="85" t="s">
        <v>464</v>
      </c>
      <c r="F5" s="85" t="s">
        <v>465</v>
      </c>
      <c r="G5" s="85" t="s">
        <v>470</v>
      </c>
      <c r="H5" s="85" t="s">
        <v>471</v>
      </c>
    </row>
    <row r="6" spans="1:8" ht="12.75" customHeight="1" x14ac:dyDescent="0.2">
      <c r="A6" s="65"/>
      <c r="B6" s="65"/>
      <c r="C6" s="65"/>
      <c r="D6" s="65"/>
      <c r="E6" s="228" t="s">
        <v>72</v>
      </c>
      <c r="F6" s="228" t="s">
        <v>55</v>
      </c>
      <c r="G6" s="228" t="s">
        <v>361</v>
      </c>
      <c r="H6" s="228" t="s">
        <v>486</v>
      </c>
    </row>
    <row r="7" spans="1:8" x14ac:dyDescent="0.2">
      <c r="A7" s="65"/>
      <c r="B7" s="65"/>
      <c r="C7" s="65"/>
      <c r="D7" s="65"/>
      <c r="E7" s="65"/>
      <c r="F7" s="65"/>
      <c r="G7" s="65"/>
      <c r="H7" s="65"/>
    </row>
    <row r="8" spans="1:8" ht="25.5" customHeight="1" x14ac:dyDescent="0.2">
      <c r="A8" s="111">
        <v>1</v>
      </c>
      <c r="B8" s="62"/>
      <c r="C8" s="229" t="s">
        <v>488</v>
      </c>
      <c r="D8" s="229"/>
      <c r="E8" s="252">
        <v>8.2000000000000003E-2</v>
      </c>
      <c r="F8" s="252">
        <v>4.3999999999999997E-2</v>
      </c>
      <c r="G8" s="252">
        <v>-3.7999999999999999E-2</v>
      </c>
      <c r="H8" s="253">
        <v>-0.46</v>
      </c>
    </row>
    <row r="10" spans="1:8" x14ac:dyDescent="0.2">
      <c r="A10" s="330" t="s">
        <v>98</v>
      </c>
      <c r="B10" s="330"/>
      <c r="C10" s="160"/>
      <c r="D10" s="160"/>
      <c r="E10" s="160"/>
      <c r="F10" s="160"/>
      <c r="G10" s="160"/>
      <c r="H10" s="160"/>
    </row>
    <row r="11" spans="1:8" x14ac:dyDescent="0.2">
      <c r="A11" s="86" t="s">
        <v>95</v>
      </c>
      <c r="B11" s="329" t="s">
        <v>487</v>
      </c>
      <c r="C11" s="329"/>
      <c r="D11" s="329"/>
      <c r="E11" s="329"/>
      <c r="F11" s="329"/>
      <c r="G11" s="329"/>
      <c r="H11" s="329"/>
    </row>
  </sheetData>
  <mergeCells count="5">
    <mergeCell ref="A10:B10"/>
    <mergeCell ref="B11:H11"/>
    <mergeCell ref="A1:H1"/>
    <mergeCell ref="A2:H2"/>
    <mergeCell ref="E4:H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617C2-5BB6-4526-8C73-BBE9A02B8CA8}">
  <dimension ref="A1:K16"/>
  <sheetViews>
    <sheetView workbookViewId="0">
      <selection sqref="A1:K1"/>
    </sheetView>
  </sheetViews>
  <sheetFormatPr defaultRowHeight="12.75" x14ac:dyDescent="0.2"/>
  <cols>
    <col min="1" max="1" width="3.7109375" style="226" customWidth="1"/>
    <col min="2" max="2" width="1.7109375" style="226" customWidth="1"/>
    <col min="3" max="3" width="24.5703125" style="226" customWidth="1"/>
    <col min="4" max="4" width="1.7109375" style="226" customWidth="1"/>
    <col min="5" max="5" width="9.140625" style="226"/>
    <col min="6" max="6" width="1.7109375" style="226" customWidth="1"/>
    <col min="7" max="9" width="9.140625" style="226"/>
    <col min="10" max="10" width="1.7109375" style="226" customWidth="1"/>
    <col min="11" max="11" width="14.7109375" style="226" customWidth="1"/>
    <col min="12" max="16384" width="9.140625" style="226"/>
  </cols>
  <sheetData>
    <row r="1" spans="1:11" x14ac:dyDescent="0.2">
      <c r="A1" s="311" t="s">
        <v>489</v>
      </c>
      <c r="B1" s="311"/>
      <c r="C1" s="311"/>
      <c r="D1" s="311"/>
      <c r="E1" s="311"/>
      <c r="F1" s="311"/>
      <c r="G1" s="311"/>
      <c r="H1" s="311"/>
      <c r="I1" s="311"/>
      <c r="J1" s="311"/>
      <c r="K1" s="311"/>
    </row>
    <row r="2" spans="1:11" x14ac:dyDescent="0.2">
      <c r="A2" s="311" t="s">
        <v>490</v>
      </c>
      <c r="B2" s="311"/>
      <c r="C2" s="311"/>
      <c r="D2" s="311"/>
      <c r="E2" s="311"/>
      <c r="F2" s="311"/>
      <c r="G2" s="311"/>
      <c r="H2" s="311"/>
      <c r="I2" s="311"/>
      <c r="J2" s="311"/>
      <c r="K2" s="311"/>
    </row>
    <row r="3" spans="1:11" s="239" customFormat="1" x14ac:dyDescent="0.2">
      <c r="A3" s="238"/>
      <c r="B3" s="238"/>
      <c r="C3" s="238"/>
      <c r="D3" s="238"/>
      <c r="E3" s="238"/>
      <c r="F3" s="238"/>
      <c r="G3" s="238"/>
      <c r="H3" s="238"/>
      <c r="I3" s="238"/>
      <c r="J3" s="238"/>
      <c r="K3" s="238"/>
    </row>
    <row r="4" spans="1:11" x14ac:dyDescent="0.2">
      <c r="C4" s="65"/>
      <c r="K4" s="254" t="s">
        <v>53</v>
      </c>
    </row>
    <row r="5" spans="1:11" x14ac:dyDescent="0.2">
      <c r="A5" s="71" t="s">
        <v>67</v>
      </c>
      <c r="B5" s="229"/>
      <c r="C5" s="65"/>
      <c r="F5" s="136"/>
      <c r="G5" s="328" t="s">
        <v>491</v>
      </c>
      <c r="H5" s="328"/>
      <c r="I5" s="328"/>
      <c r="J5" s="71"/>
      <c r="K5" s="232">
        <v>2024</v>
      </c>
    </row>
    <row r="6" spans="1:11" x14ac:dyDescent="0.2">
      <c r="A6" s="235" t="s">
        <v>68</v>
      </c>
      <c r="B6" s="229"/>
      <c r="C6" s="121" t="s">
        <v>492</v>
      </c>
      <c r="D6" s="65"/>
      <c r="E6" s="121" t="s">
        <v>84</v>
      </c>
      <c r="F6" s="136"/>
      <c r="G6" s="230" t="s">
        <v>505</v>
      </c>
      <c r="H6" s="230" t="s">
        <v>493</v>
      </c>
      <c r="I6" s="230" t="s">
        <v>494</v>
      </c>
      <c r="J6" s="65"/>
      <c r="K6" s="230" t="s">
        <v>506</v>
      </c>
    </row>
    <row r="7" spans="1:11" x14ac:dyDescent="0.2">
      <c r="A7" s="233"/>
      <c r="B7" s="233"/>
      <c r="C7" s="133"/>
      <c r="D7" s="233"/>
      <c r="E7" s="254" t="s">
        <v>72</v>
      </c>
      <c r="F7" s="233"/>
      <c r="G7" s="254" t="s">
        <v>55</v>
      </c>
      <c r="H7" s="254" t="s">
        <v>56</v>
      </c>
      <c r="I7" s="254" t="s">
        <v>57</v>
      </c>
      <c r="J7" s="233"/>
      <c r="K7" s="254" t="s">
        <v>401</v>
      </c>
    </row>
    <row r="8" spans="1:11" x14ac:dyDescent="0.2">
      <c r="A8" s="111"/>
      <c r="B8" s="111"/>
      <c r="C8" s="111"/>
      <c r="D8" s="111"/>
      <c r="E8" s="111"/>
      <c r="F8" s="228"/>
      <c r="G8" s="111"/>
      <c r="H8" s="111"/>
      <c r="I8" s="111"/>
      <c r="J8" s="111"/>
      <c r="K8" s="228"/>
    </row>
    <row r="9" spans="1:11" x14ac:dyDescent="0.2">
      <c r="A9" s="111">
        <v>1</v>
      </c>
      <c r="B9" s="233"/>
      <c r="C9" s="315" t="s">
        <v>495</v>
      </c>
      <c r="D9" s="233"/>
      <c r="E9" s="331" t="s">
        <v>496</v>
      </c>
      <c r="F9" s="261"/>
      <c r="G9" s="322" t="s">
        <v>497</v>
      </c>
      <c r="H9" s="332">
        <v>1048</v>
      </c>
      <c r="I9" s="332">
        <v>90</v>
      </c>
      <c r="J9" s="262"/>
      <c r="K9" s="228" t="s">
        <v>498</v>
      </c>
    </row>
    <row r="10" spans="1:11" x14ac:dyDescent="0.2">
      <c r="A10" s="228">
        <v>2</v>
      </c>
      <c r="B10" s="233"/>
      <c r="C10" s="315"/>
      <c r="D10" s="233"/>
      <c r="E10" s="331"/>
      <c r="F10" s="261"/>
      <c r="G10" s="322"/>
      <c r="H10" s="332"/>
      <c r="I10" s="332"/>
      <c r="J10" s="262"/>
      <c r="K10" s="228" t="s">
        <v>499</v>
      </c>
    </row>
    <row r="11" spans="1:11" x14ac:dyDescent="0.2">
      <c r="A11" s="71"/>
      <c r="B11" s="233"/>
      <c r="C11" s="133"/>
      <c r="D11" s="233"/>
      <c r="E11" s="170"/>
      <c r="F11" s="170"/>
      <c r="G11" s="170"/>
      <c r="H11" s="170"/>
      <c r="I11" s="170"/>
      <c r="J11" s="170"/>
      <c r="K11" s="170"/>
    </row>
    <row r="12" spans="1:11" ht="25.5" x14ac:dyDescent="0.2">
      <c r="A12" s="111">
        <v>3</v>
      </c>
      <c r="C12" s="229" t="s">
        <v>500</v>
      </c>
      <c r="E12" s="111" t="s">
        <v>501</v>
      </c>
      <c r="F12" s="262"/>
      <c r="G12" s="111" t="s">
        <v>502</v>
      </c>
      <c r="H12" s="271">
        <v>3.7999999999999999E-2</v>
      </c>
      <c r="I12" s="111" t="s">
        <v>502</v>
      </c>
      <c r="J12" s="262"/>
      <c r="K12" s="271">
        <v>4.3999999999999997E-2</v>
      </c>
    </row>
    <row r="13" spans="1:11" x14ac:dyDescent="0.2">
      <c r="A13" s="71"/>
      <c r="E13" s="262"/>
      <c r="F13" s="262"/>
      <c r="G13" s="262"/>
      <c r="H13" s="272"/>
      <c r="I13" s="262"/>
      <c r="J13" s="262"/>
      <c r="K13" s="272"/>
    </row>
    <row r="14" spans="1:11" x14ac:dyDescent="0.2">
      <c r="A14" s="227">
        <v>4</v>
      </c>
      <c r="B14" s="62"/>
      <c r="C14" s="227" t="s">
        <v>507</v>
      </c>
      <c r="D14" s="62"/>
      <c r="E14" s="111" t="s">
        <v>501</v>
      </c>
      <c r="F14" s="262"/>
      <c r="G14" s="111" t="s">
        <v>502</v>
      </c>
      <c r="H14" s="271">
        <v>8.9999999999999993E-3</v>
      </c>
      <c r="I14" s="111" t="s">
        <v>502</v>
      </c>
      <c r="J14" s="262"/>
      <c r="K14" s="271">
        <v>2.5999999999999999E-2</v>
      </c>
    </row>
    <row r="15" spans="1:11" x14ac:dyDescent="0.2">
      <c r="A15" s="71"/>
      <c r="E15" s="262"/>
      <c r="F15" s="262"/>
      <c r="G15" s="262"/>
      <c r="H15" s="262"/>
      <c r="I15" s="262"/>
      <c r="J15" s="262"/>
      <c r="K15" s="262"/>
    </row>
    <row r="16" spans="1:11" x14ac:dyDescent="0.2">
      <c r="A16" s="111">
        <v>5</v>
      </c>
      <c r="C16" s="227" t="s">
        <v>503</v>
      </c>
      <c r="E16" s="111" t="s">
        <v>504</v>
      </c>
      <c r="F16" s="262"/>
      <c r="G16" s="111" t="s">
        <v>502</v>
      </c>
      <c r="H16" s="111" t="s">
        <v>502</v>
      </c>
      <c r="I16" s="111" t="s">
        <v>502</v>
      </c>
      <c r="J16" s="262"/>
      <c r="K16" s="260">
        <v>10000</v>
      </c>
    </row>
  </sheetData>
  <mergeCells count="8">
    <mergeCell ref="A1:K1"/>
    <mergeCell ref="A2:K2"/>
    <mergeCell ref="G5:I5"/>
    <mergeCell ref="C9:C10"/>
    <mergeCell ref="E9:E10"/>
    <mergeCell ref="G9:G10"/>
    <mergeCell ref="H9:H10"/>
    <mergeCell ref="I9:I10"/>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8200-F79E-4EC2-83D8-20579A1ECE85}">
  <dimension ref="A1:D16"/>
  <sheetViews>
    <sheetView workbookViewId="0">
      <selection sqref="A1:D1"/>
    </sheetView>
  </sheetViews>
  <sheetFormatPr defaultRowHeight="15" x14ac:dyDescent="0.25"/>
  <cols>
    <col min="1" max="1" width="4.7109375" customWidth="1"/>
    <col min="2" max="2" width="1.7109375" style="130" customWidth="1"/>
    <col min="3" max="3" width="50.42578125" customWidth="1"/>
  </cols>
  <sheetData>
    <row r="1" spans="1:4" x14ac:dyDescent="0.25">
      <c r="A1" s="311" t="s">
        <v>572</v>
      </c>
      <c r="B1" s="311"/>
      <c r="C1" s="311"/>
      <c r="D1" s="311"/>
    </row>
    <row r="2" spans="1:4" x14ac:dyDescent="0.25">
      <c r="A2" s="311" t="s">
        <v>573</v>
      </c>
      <c r="B2" s="311"/>
      <c r="C2" s="311"/>
      <c r="D2" s="311"/>
    </row>
    <row r="4" spans="1:4" x14ac:dyDescent="0.25">
      <c r="A4" s="245" t="s">
        <v>67</v>
      </c>
      <c r="B4" s="80"/>
      <c r="C4" s="90"/>
      <c r="D4" s="80"/>
    </row>
    <row r="5" spans="1:4" x14ac:dyDescent="0.25">
      <c r="A5" s="243" t="s">
        <v>68</v>
      </c>
      <c r="B5" s="80"/>
      <c r="C5" s="220" t="s">
        <v>69</v>
      </c>
      <c r="D5" s="243" t="s">
        <v>88</v>
      </c>
    </row>
    <row r="6" spans="1:4" x14ac:dyDescent="0.25">
      <c r="A6" s="248"/>
      <c r="B6" s="275"/>
      <c r="C6" s="248"/>
      <c r="D6" s="245" t="s">
        <v>72</v>
      </c>
    </row>
    <row r="7" spans="1:4" x14ac:dyDescent="0.25">
      <c r="C7" s="242" t="s">
        <v>574</v>
      </c>
    </row>
    <row r="8" spans="1:4" x14ac:dyDescent="0.25">
      <c r="A8" s="258">
        <v>1</v>
      </c>
      <c r="B8" s="104"/>
      <c r="C8" s="135" t="s">
        <v>575</v>
      </c>
      <c r="D8" s="258">
        <v>4.6840000000000002</v>
      </c>
    </row>
    <row r="9" spans="1:4" x14ac:dyDescent="0.25">
      <c r="A9" s="258"/>
      <c r="B9" s="104"/>
      <c r="C9" s="273"/>
      <c r="D9" s="274"/>
    </row>
    <row r="10" spans="1:4" x14ac:dyDescent="0.25">
      <c r="C10" s="205" t="s">
        <v>465</v>
      </c>
    </row>
    <row r="11" spans="1:4" x14ac:dyDescent="0.25">
      <c r="A11" s="258">
        <v>2</v>
      </c>
      <c r="B11" s="104"/>
      <c r="C11" s="135" t="s">
        <v>576</v>
      </c>
      <c r="D11" s="258">
        <v>2.544</v>
      </c>
    </row>
    <row r="12" spans="1:4" x14ac:dyDescent="0.25">
      <c r="A12" s="258">
        <v>3</v>
      </c>
      <c r="B12" s="104"/>
      <c r="C12" s="135" t="s">
        <v>577</v>
      </c>
      <c r="D12" s="361">
        <v>2.14</v>
      </c>
    </row>
    <row r="13" spans="1:4" x14ac:dyDescent="0.25">
      <c r="A13" s="258">
        <v>4</v>
      </c>
      <c r="B13" s="104"/>
      <c r="C13" s="135" t="s">
        <v>578</v>
      </c>
      <c r="D13" s="276">
        <v>4.6840000000000002</v>
      </c>
    </row>
    <row r="14" spans="1:4" x14ac:dyDescent="0.25">
      <c r="A14" s="258"/>
      <c r="B14" s="104"/>
      <c r="C14" s="135"/>
      <c r="D14" s="258"/>
    </row>
    <row r="15" spans="1:4" x14ac:dyDescent="0.25">
      <c r="A15" s="333" t="s">
        <v>98</v>
      </c>
      <c r="B15" s="333"/>
      <c r="C15" s="333"/>
      <c r="D15" s="258"/>
    </row>
    <row r="16" spans="1:4" ht="28.5" customHeight="1" x14ac:dyDescent="0.25">
      <c r="A16" s="86" t="s">
        <v>95</v>
      </c>
      <c r="B16" s="104"/>
      <c r="C16" s="314" t="s">
        <v>579</v>
      </c>
      <c r="D16" s="314"/>
    </row>
  </sheetData>
  <mergeCells count="4">
    <mergeCell ref="A1:D1"/>
    <mergeCell ref="A2:D2"/>
    <mergeCell ref="A15:C15"/>
    <mergeCell ref="C16:D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2B680-E3AB-4203-A6B6-45C48085EA16}">
  <dimension ref="A1:G22"/>
  <sheetViews>
    <sheetView tabSelected="1" workbookViewId="0">
      <selection sqref="A1:G1"/>
    </sheetView>
  </sheetViews>
  <sheetFormatPr defaultColWidth="9.28515625" defaultRowHeight="12.75" x14ac:dyDescent="0.2"/>
  <cols>
    <col min="1" max="1" width="5.5703125" style="139" customWidth="1"/>
    <col min="2" max="2" width="1.7109375" style="139" customWidth="1"/>
    <col min="3" max="3" width="31.5703125" style="139" customWidth="1"/>
    <col min="4" max="4" width="1.7109375" style="139" customWidth="1"/>
    <col min="5" max="7" width="15" style="139" customWidth="1"/>
    <col min="8" max="16384" width="9.28515625" style="139"/>
  </cols>
  <sheetData>
    <row r="1" spans="1:7" x14ac:dyDescent="0.2">
      <c r="A1" s="305" t="s">
        <v>50</v>
      </c>
      <c r="B1" s="305"/>
      <c r="C1" s="305"/>
      <c r="D1" s="305"/>
      <c r="E1" s="305"/>
      <c r="F1" s="305"/>
      <c r="G1" s="305"/>
    </row>
    <row r="2" spans="1:7" x14ac:dyDescent="0.2">
      <c r="A2" s="305" t="s">
        <v>353</v>
      </c>
      <c r="B2" s="305"/>
      <c r="C2" s="305"/>
      <c r="D2" s="305"/>
      <c r="E2" s="305"/>
      <c r="F2" s="305"/>
      <c r="G2" s="305"/>
    </row>
    <row r="4" spans="1:7" x14ac:dyDescent="0.2">
      <c r="A4" s="306" t="s">
        <v>354</v>
      </c>
      <c r="E4" s="308" t="s">
        <v>86</v>
      </c>
      <c r="F4" s="308"/>
      <c r="G4" s="117" t="s">
        <v>355</v>
      </c>
    </row>
    <row r="5" spans="1:7" x14ac:dyDescent="0.2">
      <c r="A5" s="306"/>
      <c r="E5" s="117">
        <v>2023</v>
      </c>
      <c r="F5" s="117" t="s">
        <v>356</v>
      </c>
      <c r="G5" s="117" t="s">
        <v>357</v>
      </c>
    </row>
    <row r="6" spans="1:7" x14ac:dyDescent="0.2">
      <c r="A6" s="307"/>
      <c r="C6" s="152" t="s">
        <v>334</v>
      </c>
      <c r="D6" s="153"/>
      <c r="E6" s="154" t="s">
        <v>358</v>
      </c>
      <c r="F6" s="154" t="s">
        <v>359</v>
      </c>
      <c r="G6" s="143" t="s">
        <v>360</v>
      </c>
    </row>
    <row r="7" spans="1:7" x14ac:dyDescent="0.2">
      <c r="E7" s="26" t="s">
        <v>72</v>
      </c>
      <c r="F7" s="26" t="s">
        <v>55</v>
      </c>
      <c r="G7" s="26" t="s">
        <v>361</v>
      </c>
    </row>
    <row r="8" spans="1:7" x14ac:dyDescent="0.2">
      <c r="E8" s="26"/>
      <c r="F8" s="26"/>
    </row>
    <row r="9" spans="1:7" x14ac:dyDescent="0.2">
      <c r="A9" s="117">
        <v>1</v>
      </c>
      <c r="C9" s="34" t="s">
        <v>362</v>
      </c>
      <c r="E9" s="177">
        <v>5853.9245979762081</v>
      </c>
      <c r="F9" s="177">
        <v>6108.6219979778507</v>
      </c>
      <c r="G9" s="177">
        <f>F9-E9</f>
        <v>254.69740000164256</v>
      </c>
    </row>
    <row r="10" spans="1:7" x14ac:dyDescent="0.2">
      <c r="A10" s="117">
        <f>+A9+1</f>
        <v>2</v>
      </c>
      <c r="C10" s="155" t="s">
        <v>363</v>
      </c>
      <c r="E10" s="177">
        <v>165.6</v>
      </c>
      <c r="F10" s="177">
        <v>173.73282810155419</v>
      </c>
      <c r="G10" s="177">
        <f t="shared" ref="G10:G11" si="0">F10-E10</f>
        <v>8.1328281015541961</v>
      </c>
    </row>
    <row r="11" spans="1:7" x14ac:dyDescent="0.2">
      <c r="A11" s="117">
        <f>+A10+1</f>
        <v>3</v>
      </c>
      <c r="C11" s="155" t="s">
        <v>341</v>
      </c>
      <c r="E11" s="177">
        <v>1.1969395495536581</v>
      </c>
      <c r="F11" s="177">
        <v>1.7184114299177624</v>
      </c>
      <c r="G11" s="177">
        <f t="shared" si="0"/>
        <v>0.5214718803641043</v>
      </c>
    </row>
    <row r="12" spans="1:7" ht="13.5" thickBot="1" x14ac:dyDescent="0.25">
      <c r="A12" s="117">
        <f>+A11+1</f>
        <v>4</v>
      </c>
      <c r="C12" s="139" t="s">
        <v>364</v>
      </c>
      <c r="E12" s="178">
        <f>SUM(E9:E11)</f>
        <v>6020.721537525762</v>
      </c>
      <c r="F12" s="178">
        <f>SUM(F9:F11)</f>
        <v>6284.073237509323</v>
      </c>
      <c r="G12" s="179">
        <f>SUM(G9:G11)</f>
        <v>263.35169998356088</v>
      </c>
    </row>
    <row r="13" spans="1:7" ht="13.5" thickTop="1" x14ac:dyDescent="0.2"/>
    <row r="14" spans="1:7" x14ac:dyDescent="0.2">
      <c r="A14" s="27" t="s">
        <v>78</v>
      </c>
    </row>
    <row r="15" spans="1:7" x14ac:dyDescent="0.2">
      <c r="A15" s="26" t="s">
        <v>95</v>
      </c>
      <c r="B15" s="156" t="s">
        <v>631</v>
      </c>
      <c r="C15" s="156"/>
      <c r="D15" s="156"/>
      <c r="E15" s="156"/>
      <c r="F15" s="156"/>
    </row>
    <row r="16" spans="1:7" x14ac:dyDescent="0.2">
      <c r="A16" s="26" t="s">
        <v>99</v>
      </c>
      <c r="B16" s="156" t="s">
        <v>632</v>
      </c>
      <c r="C16" s="156"/>
      <c r="D16" s="156"/>
      <c r="E16" s="156"/>
      <c r="F16" s="156"/>
    </row>
    <row r="22" spans="7:7" x14ac:dyDescent="0.2">
      <c r="G22" s="157"/>
    </row>
  </sheetData>
  <mergeCells count="4">
    <mergeCell ref="A1:G1"/>
    <mergeCell ref="A2:G2"/>
    <mergeCell ref="A4:A6"/>
    <mergeCell ref="E4:F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2850-06CE-47F9-930B-CF7D873CAFBA}">
  <dimension ref="A1:G15"/>
  <sheetViews>
    <sheetView workbookViewId="0">
      <selection sqref="A1:G1"/>
    </sheetView>
  </sheetViews>
  <sheetFormatPr defaultRowHeight="15" x14ac:dyDescent="0.25"/>
  <cols>
    <col min="1" max="1" width="4.7109375" customWidth="1"/>
    <col min="2" max="2" width="1.7109375" customWidth="1"/>
    <col min="3" max="3" width="38.5703125" bestFit="1" customWidth="1"/>
    <col min="4" max="4" width="1.7109375" customWidth="1"/>
    <col min="5" max="5" width="11.42578125" customWidth="1"/>
    <col min="6" max="6" width="13.5703125" customWidth="1"/>
    <col min="7" max="7" width="9.85546875" customWidth="1"/>
  </cols>
  <sheetData>
    <row r="1" spans="1:7" x14ac:dyDescent="0.25">
      <c r="A1" s="305" t="s">
        <v>508</v>
      </c>
      <c r="B1" s="305"/>
      <c r="C1" s="305"/>
      <c r="D1" s="305"/>
      <c r="E1" s="305"/>
      <c r="F1" s="305"/>
      <c r="G1" s="305"/>
    </row>
    <row r="2" spans="1:7" x14ac:dyDescent="0.25">
      <c r="A2" s="305" t="s">
        <v>509</v>
      </c>
      <c r="B2" s="305"/>
      <c r="C2" s="305"/>
      <c r="D2" s="305"/>
      <c r="E2" s="305"/>
      <c r="F2" s="305"/>
      <c r="G2" s="305"/>
    </row>
    <row r="3" spans="1:7" x14ac:dyDescent="0.25">
      <c r="G3" s="231"/>
    </row>
    <row r="4" spans="1:7" x14ac:dyDescent="0.25">
      <c r="A4" s="228"/>
      <c r="E4" s="311" t="s">
        <v>341</v>
      </c>
      <c r="F4" s="311"/>
      <c r="G4" s="311"/>
    </row>
    <row r="5" spans="1:7" ht="39" x14ac:dyDescent="0.25">
      <c r="A5" s="85" t="s">
        <v>216</v>
      </c>
      <c r="B5" s="219"/>
      <c r="C5" s="263" t="s">
        <v>334</v>
      </c>
      <c r="D5" s="219"/>
      <c r="E5" s="154" t="s">
        <v>366</v>
      </c>
      <c r="F5" s="154" t="s">
        <v>53</v>
      </c>
      <c r="G5" s="85" t="s">
        <v>510</v>
      </c>
    </row>
    <row r="6" spans="1:7" x14ac:dyDescent="0.25">
      <c r="E6" s="111" t="s">
        <v>72</v>
      </c>
      <c r="F6" s="111" t="s">
        <v>55</v>
      </c>
      <c r="G6" s="264" t="s">
        <v>56</v>
      </c>
    </row>
    <row r="7" spans="1:7" x14ac:dyDescent="0.25">
      <c r="E7" s="231"/>
      <c r="F7" s="231"/>
      <c r="G7" s="219"/>
    </row>
    <row r="8" spans="1:7" x14ac:dyDescent="0.25">
      <c r="A8" s="111">
        <v>1</v>
      </c>
      <c r="C8" s="160" t="s">
        <v>511</v>
      </c>
      <c r="E8" s="252">
        <v>5.3999999999999999E-2</v>
      </c>
      <c r="F8" s="252">
        <v>9.2999999999999999E-2</v>
      </c>
      <c r="G8" s="252">
        <v>3.9E-2</v>
      </c>
    </row>
    <row r="9" spans="1:7" x14ac:dyDescent="0.25">
      <c r="A9" s="111">
        <v>2</v>
      </c>
      <c r="C9" s="160" t="s">
        <v>512</v>
      </c>
      <c r="E9" s="252">
        <v>2.4E-2</v>
      </c>
      <c r="F9" s="252">
        <v>0.04</v>
      </c>
      <c r="G9" s="252">
        <v>1.6E-2</v>
      </c>
    </row>
    <row r="10" spans="1:7" x14ac:dyDescent="0.25">
      <c r="A10" s="111">
        <v>3</v>
      </c>
      <c r="C10" s="160" t="s">
        <v>513</v>
      </c>
      <c r="E10" s="252">
        <v>0.59499999999999997</v>
      </c>
      <c r="F10" s="252">
        <v>1.0169999999999999</v>
      </c>
      <c r="G10" s="252">
        <v>0.42199999999999999</v>
      </c>
    </row>
    <row r="11" spans="1:7" x14ac:dyDescent="0.25">
      <c r="A11" s="111">
        <v>4</v>
      </c>
      <c r="C11" s="160" t="s">
        <v>514</v>
      </c>
      <c r="E11" s="252">
        <v>0.16400000000000001</v>
      </c>
      <c r="F11" s="252">
        <v>0.13900000000000001</v>
      </c>
      <c r="G11" s="252">
        <v>-2.5000000000000001E-2</v>
      </c>
    </row>
    <row r="12" spans="1:7" x14ac:dyDescent="0.25">
      <c r="A12" s="111">
        <v>5</v>
      </c>
      <c r="C12" s="160" t="s">
        <v>515</v>
      </c>
      <c r="E12" s="252">
        <v>0.36</v>
      </c>
      <c r="F12" s="252">
        <v>0.42899999999999999</v>
      </c>
      <c r="G12" s="252">
        <v>6.9000000000000006E-2</v>
      </c>
    </row>
    <row r="13" spans="1:7" x14ac:dyDescent="0.25">
      <c r="A13" s="111">
        <v>6</v>
      </c>
      <c r="B13" s="111"/>
      <c r="C13" s="160" t="s">
        <v>516</v>
      </c>
      <c r="D13" s="160"/>
      <c r="E13" s="359">
        <v>0</v>
      </c>
      <c r="F13" s="359">
        <v>0</v>
      </c>
      <c r="G13" s="359">
        <v>0</v>
      </c>
    </row>
    <row r="14" spans="1:7" ht="15.75" thickBot="1" x14ac:dyDescent="0.3">
      <c r="A14" s="111">
        <v>7</v>
      </c>
      <c r="C14" s="160" t="s">
        <v>517</v>
      </c>
      <c r="E14" s="265">
        <v>1.1970000000000001</v>
      </c>
      <c r="F14" s="265">
        <v>1.718</v>
      </c>
      <c r="G14" s="265">
        <v>0.52100000000000002</v>
      </c>
    </row>
    <row r="15" spans="1:7" ht="15.75" thickTop="1" x14ac:dyDescent="0.25"/>
  </sheetData>
  <mergeCells count="3">
    <mergeCell ref="E4:G4"/>
    <mergeCell ref="A1:G1"/>
    <mergeCell ref="A2:G2"/>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12C7F-1C6D-454E-993C-24609789DCE3}">
  <dimension ref="A1:K19"/>
  <sheetViews>
    <sheetView workbookViewId="0">
      <selection sqref="A1:K1"/>
    </sheetView>
  </sheetViews>
  <sheetFormatPr defaultRowHeight="15" x14ac:dyDescent="0.25"/>
  <cols>
    <col min="1" max="1" width="4.7109375" customWidth="1"/>
    <col min="2" max="2" width="1.7109375" customWidth="1"/>
    <col min="3" max="3" width="12.140625" customWidth="1"/>
    <col min="4" max="4" width="1.7109375" customWidth="1"/>
    <col min="5" max="5" width="12.7109375" customWidth="1"/>
    <col min="6" max="6" width="1.7109375" customWidth="1"/>
    <col min="7" max="7" width="12" customWidth="1"/>
    <col min="8" max="8" width="1.7109375" customWidth="1"/>
    <col min="9" max="9" width="11.28515625" customWidth="1"/>
    <col min="10" max="10" width="1.7109375" customWidth="1"/>
    <col min="11" max="11" width="12.85546875" customWidth="1"/>
  </cols>
  <sheetData>
    <row r="1" spans="1:11" x14ac:dyDescent="0.25">
      <c r="A1" s="311" t="s">
        <v>50</v>
      </c>
      <c r="B1" s="311"/>
      <c r="C1" s="311"/>
      <c r="D1" s="311"/>
      <c r="E1" s="311"/>
      <c r="F1" s="311"/>
      <c r="G1" s="311"/>
      <c r="H1" s="311"/>
      <c r="I1" s="311"/>
      <c r="J1" s="311"/>
      <c r="K1" s="311"/>
    </row>
    <row r="2" spans="1:11" x14ac:dyDescent="0.25">
      <c r="A2" s="311" t="s">
        <v>580</v>
      </c>
      <c r="B2" s="311"/>
      <c r="C2" s="311"/>
      <c r="D2" s="311"/>
      <c r="E2" s="311"/>
      <c r="F2" s="311"/>
      <c r="G2" s="311"/>
      <c r="H2" s="311"/>
      <c r="I2" s="311"/>
      <c r="J2" s="311"/>
      <c r="K2" s="311"/>
    </row>
    <row r="3" spans="1:11" x14ac:dyDescent="0.25">
      <c r="C3" s="248"/>
      <c r="D3" s="248"/>
      <c r="F3" s="248"/>
      <c r="H3" s="248"/>
      <c r="J3" s="248"/>
    </row>
    <row r="4" spans="1:11" x14ac:dyDescent="0.25">
      <c r="A4" s="334"/>
      <c r="B4" s="334"/>
      <c r="C4" s="335"/>
      <c r="D4" s="335"/>
      <c r="E4" s="334"/>
      <c r="F4" s="335"/>
      <c r="G4" s="325" t="s">
        <v>581</v>
      </c>
      <c r="H4" s="335"/>
      <c r="I4" s="322"/>
      <c r="J4" s="322"/>
      <c r="K4" s="322"/>
    </row>
    <row r="5" spans="1:11" ht="39.75" customHeight="1" x14ac:dyDescent="0.25">
      <c r="A5" s="334"/>
      <c r="B5" s="334"/>
      <c r="C5" s="335"/>
      <c r="D5" s="335"/>
      <c r="E5" s="334"/>
      <c r="F5" s="335"/>
      <c r="G5" s="317"/>
      <c r="H5" s="335"/>
      <c r="I5" s="321" t="s">
        <v>650</v>
      </c>
      <c r="J5" s="321"/>
      <c r="K5" s="321"/>
    </row>
    <row r="6" spans="1:11" ht="35.25" customHeight="1" x14ac:dyDescent="0.25">
      <c r="A6" s="245" t="s">
        <v>67</v>
      </c>
      <c r="B6" s="335"/>
      <c r="C6" s="320" t="s">
        <v>582</v>
      </c>
      <c r="D6" s="335"/>
      <c r="E6" s="320" t="s">
        <v>271</v>
      </c>
      <c r="F6" s="335"/>
      <c r="G6" s="320" t="s">
        <v>583</v>
      </c>
      <c r="H6" s="335"/>
      <c r="I6" s="320" t="s">
        <v>583</v>
      </c>
      <c r="J6" s="336"/>
      <c r="K6" s="320" t="s">
        <v>584</v>
      </c>
    </row>
    <row r="7" spans="1:11" x14ac:dyDescent="0.25">
      <c r="A7" s="243" t="s">
        <v>68</v>
      </c>
      <c r="B7" s="335"/>
      <c r="C7" s="321"/>
      <c r="D7" s="335"/>
      <c r="E7" s="321"/>
      <c r="F7" s="335"/>
      <c r="G7" s="321"/>
      <c r="H7" s="335"/>
      <c r="I7" s="321"/>
      <c r="J7" s="335"/>
      <c r="K7" s="321"/>
    </row>
    <row r="8" spans="1:11" x14ac:dyDescent="0.25">
      <c r="C8" s="248"/>
      <c r="D8" s="248"/>
      <c r="E8" s="258" t="s">
        <v>72</v>
      </c>
      <c r="F8" s="248"/>
      <c r="G8" s="258" t="s">
        <v>55</v>
      </c>
      <c r="H8" s="248"/>
      <c r="I8" s="258" t="s">
        <v>56</v>
      </c>
      <c r="J8" s="248"/>
      <c r="K8" s="258" t="s">
        <v>585</v>
      </c>
    </row>
    <row r="9" spans="1:11" x14ac:dyDescent="0.25">
      <c r="C9" s="248"/>
      <c r="D9" s="248"/>
      <c r="F9" s="248"/>
      <c r="H9" s="248"/>
      <c r="J9" s="248"/>
    </row>
    <row r="10" spans="1:11" x14ac:dyDescent="0.25">
      <c r="A10" s="258">
        <v>1</v>
      </c>
      <c r="C10" s="240" t="s">
        <v>153</v>
      </c>
      <c r="D10" s="248"/>
      <c r="E10" s="258">
        <v>765</v>
      </c>
      <c r="F10" s="248"/>
      <c r="G10" s="258">
        <v>148</v>
      </c>
      <c r="H10" s="248"/>
      <c r="I10" s="258">
        <v>9</v>
      </c>
      <c r="J10" s="248"/>
      <c r="K10" s="222">
        <v>0.01</v>
      </c>
    </row>
    <row r="11" spans="1:11" x14ac:dyDescent="0.25">
      <c r="A11" s="258">
        <v>2</v>
      </c>
      <c r="C11" s="240" t="s">
        <v>154</v>
      </c>
      <c r="D11" s="248"/>
      <c r="E11" s="258">
        <v>61</v>
      </c>
      <c r="F11" s="248"/>
      <c r="G11" s="359">
        <v>0</v>
      </c>
      <c r="H11" s="248"/>
      <c r="I11" s="359">
        <v>0</v>
      </c>
      <c r="J11" s="248"/>
      <c r="K11" s="222">
        <v>0</v>
      </c>
    </row>
    <row r="12" spans="1:11" x14ac:dyDescent="0.25">
      <c r="A12" s="258">
        <v>3</v>
      </c>
      <c r="C12" s="240" t="s">
        <v>158</v>
      </c>
      <c r="D12" s="248"/>
      <c r="E12" s="258">
        <v>50</v>
      </c>
      <c r="F12" s="248"/>
      <c r="G12" s="258">
        <v>1</v>
      </c>
      <c r="H12" s="248"/>
      <c r="I12" s="258">
        <v>1</v>
      </c>
      <c r="J12" s="248"/>
      <c r="K12" s="222">
        <v>0.02</v>
      </c>
    </row>
    <row r="13" spans="1:11" x14ac:dyDescent="0.25">
      <c r="A13" s="258">
        <v>4</v>
      </c>
      <c r="C13" s="240" t="s">
        <v>159</v>
      </c>
      <c r="D13" s="248"/>
      <c r="E13" s="258">
        <v>10</v>
      </c>
      <c r="F13" s="248"/>
      <c r="G13" s="258">
        <v>1</v>
      </c>
      <c r="H13" s="248"/>
      <c r="I13" s="258">
        <v>1</v>
      </c>
      <c r="J13" s="248"/>
      <c r="K13" s="222">
        <v>0.1</v>
      </c>
    </row>
    <row r="14" spans="1:11" x14ac:dyDescent="0.25">
      <c r="A14" s="258">
        <v>5</v>
      </c>
      <c r="C14" s="240" t="s">
        <v>155</v>
      </c>
      <c r="D14" s="248"/>
      <c r="E14" s="258">
        <v>52</v>
      </c>
      <c r="F14" s="248"/>
      <c r="G14" s="258">
        <v>1</v>
      </c>
      <c r="H14" s="248"/>
      <c r="I14" s="359">
        <v>0</v>
      </c>
      <c r="J14" s="248"/>
      <c r="K14" s="222">
        <v>0</v>
      </c>
    </row>
    <row r="15" spans="1:11" x14ac:dyDescent="0.25">
      <c r="A15" s="258">
        <v>6</v>
      </c>
      <c r="C15" s="240" t="s">
        <v>162</v>
      </c>
      <c r="D15" s="248"/>
      <c r="E15" s="258">
        <v>41</v>
      </c>
      <c r="F15" s="248"/>
      <c r="G15" s="258">
        <v>9</v>
      </c>
      <c r="H15" s="248"/>
      <c r="I15" s="258">
        <v>6</v>
      </c>
      <c r="J15" s="248"/>
      <c r="K15" s="222">
        <v>0.15</v>
      </c>
    </row>
    <row r="16" spans="1:11" x14ac:dyDescent="0.25">
      <c r="A16" s="258">
        <v>7</v>
      </c>
      <c r="C16" s="240" t="s">
        <v>394</v>
      </c>
      <c r="D16" s="248"/>
      <c r="E16" s="258">
        <v>5</v>
      </c>
      <c r="F16" s="248"/>
      <c r="G16" s="258">
        <v>1</v>
      </c>
      <c r="H16" s="248"/>
      <c r="I16" s="359">
        <v>0</v>
      </c>
      <c r="J16" s="248"/>
      <c r="K16" s="222">
        <v>0</v>
      </c>
    </row>
    <row r="17" spans="1:11" x14ac:dyDescent="0.25">
      <c r="A17" s="258">
        <v>8</v>
      </c>
      <c r="C17" s="240" t="s">
        <v>395</v>
      </c>
      <c r="D17" s="248"/>
      <c r="E17" s="104">
        <v>1</v>
      </c>
      <c r="F17" s="248"/>
      <c r="G17" s="359">
        <v>0</v>
      </c>
      <c r="H17" s="248"/>
      <c r="I17" s="359">
        <v>0</v>
      </c>
      <c r="J17" s="248"/>
      <c r="K17" s="278">
        <v>0</v>
      </c>
    </row>
    <row r="18" spans="1:11" ht="15.75" thickBot="1" x14ac:dyDescent="0.3">
      <c r="A18" s="258">
        <v>9</v>
      </c>
      <c r="C18" s="240" t="s">
        <v>94</v>
      </c>
      <c r="D18" s="248"/>
      <c r="E18" s="98">
        <v>985</v>
      </c>
      <c r="F18" s="248"/>
      <c r="G18" s="98">
        <v>161</v>
      </c>
      <c r="H18" s="248"/>
      <c r="I18" s="98">
        <v>17</v>
      </c>
      <c r="J18" s="248"/>
      <c r="K18" s="277">
        <v>0.02</v>
      </c>
    </row>
    <row r="19" spans="1:11" ht="15.75" thickTop="1" x14ac:dyDescent="0.25"/>
  </sheetData>
  <mergeCells count="22">
    <mergeCell ref="J6:J7"/>
    <mergeCell ref="K6:K7"/>
    <mergeCell ref="I4:K4"/>
    <mergeCell ref="I5:K5"/>
    <mergeCell ref="B6:B7"/>
    <mergeCell ref="C6:C7"/>
    <mergeCell ref="D6:D7"/>
    <mergeCell ref="E6:E7"/>
    <mergeCell ref="F6:F7"/>
    <mergeCell ref="G6:G7"/>
    <mergeCell ref="H6:H7"/>
    <mergeCell ref="I6:I7"/>
    <mergeCell ref="A1:K1"/>
    <mergeCell ref="A2:K2"/>
    <mergeCell ref="A4:A5"/>
    <mergeCell ref="B4:B5"/>
    <mergeCell ref="C4:C5"/>
    <mergeCell ref="D4:D5"/>
    <mergeCell ref="E4:E5"/>
    <mergeCell ref="F4:F5"/>
    <mergeCell ref="G4:G5"/>
    <mergeCell ref="H4:H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EAC6-9379-4749-AFCA-F5AC3CBE3B98}">
  <dimension ref="A1:L15"/>
  <sheetViews>
    <sheetView workbookViewId="0">
      <selection sqref="A1:K1"/>
    </sheetView>
  </sheetViews>
  <sheetFormatPr defaultRowHeight="15" x14ac:dyDescent="0.25"/>
  <cols>
    <col min="1" max="1" width="4.7109375" style="246" customWidth="1"/>
    <col min="2" max="2" width="1.7109375" style="246" customWidth="1"/>
    <col min="3" max="3" width="17.7109375" style="246" customWidth="1"/>
    <col min="4" max="4" width="1.7109375" style="246" customWidth="1"/>
    <col min="5" max="5" width="9.140625" style="246"/>
    <col min="6" max="6" width="1.7109375" style="246" customWidth="1"/>
    <col min="7" max="7" width="14" style="246" customWidth="1"/>
    <col min="8" max="8" width="1.7109375" style="246" customWidth="1"/>
    <col min="9" max="9" width="9.140625" style="246"/>
    <col min="10" max="10" width="1.7109375" style="246" customWidth="1"/>
    <col min="11" max="11" width="14.140625" style="246" customWidth="1"/>
    <col min="12" max="16384" width="9.140625" style="246"/>
  </cols>
  <sheetData>
    <row r="1" spans="1:12" x14ac:dyDescent="0.25">
      <c r="A1" s="311" t="s">
        <v>79</v>
      </c>
      <c r="B1" s="311"/>
      <c r="C1" s="311"/>
      <c r="D1" s="311"/>
      <c r="E1" s="311"/>
      <c r="F1" s="311"/>
      <c r="G1" s="311"/>
      <c r="H1" s="311"/>
      <c r="I1" s="311"/>
      <c r="J1" s="311"/>
      <c r="K1" s="311"/>
      <c r="L1" s="69"/>
    </row>
    <row r="2" spans="1:12" x14ac:dyDescent="0.25">
      <c r="A2" s="311" t="s">
        <v>586</v>
      </c>
      <c r="B2" s="311"/>
      <c r="C2" s="311"/>
      <c r="D2" s="311"/>
      <c r="E2" s="311"/>
      <c r="F2" s="311"/>
      <c r="G2" s="311"/>
      <c r="H2" s="311"/>
      <c r="I2" s="311"/>
      <c r="J2" s="311"/>
      <c r="K2" s="311"/>
      <c r="L2" s="69"/>
    </row>
    <row r="3" spans="1:12" x14ac:dyDescent="0.25">
      <c r="A3" s="219"/>
      <c r="B3" s="219"/>
      <c r="C3" s="219"/>
      <c r="D3" s="219"/>
      <c r="E3" s="219"/>
      <c r="F3" s="219"/>
      <c r="G3" s="219"/>
      <c r="H3" s="219"/>
      <c r="I3" s="219"/>
      <c r="J3" s="219"/>
      <c r="K3" s="219"/>
      <c r="L3" s="219"/>
    </row>
    <row r="4" spans="1:12" ht="28.5" customHeight="1" x14ac:dyDescent="0.25">
      <c r="A4" s="219"/>
      <c r="B4" s="219"/>
      <c r="C4" s="248"/>
      <c r="D4" s="248"/>
      <c r="E4" s="321" t="s">
        <v>593</v>
      </c>
      <c r="F4" s="321"/>
      <c r="G4" s="321"/>
      <c r="H4" s="248"/>
      <c r="I4" s="321" t="s">
        <v>594</v>
      </c>
      <c r="J4" s="321"/>
      <c r="K4" s="321"/>
      <c r="L4" s="267"/>
    </row>
    <row r="5" spans="1:12" ht="64.5" x14ac:dyDescent="0.25">
      <c r="A5" s="85" t="s">
        <v>216</v>
      </c>
      <c r="B5" s="248"/>
      <c r="C5" s="84" t="s">
        <v>587</v>
      </c>
      <c r="D5" s="248"/>
      <c r="E5" s="85" t="s">
        <v>588</v>
      </c>
      <c r="F5" s="279"/>
      <c r="G5" s="85" t="s">
        <v>589</v>
      </c>
      <c r="H5" s="279"/>
      <c r="I5" s="85" t="s">
        <v>588</v>
      </c>
      <c r="J5" s="279"/>
      <c r="K5" s="85" t="s">
        <v>590</v>
      </c>
      <c r="L5" s="267"/>
    </row>
    <row r="6" spans="1:12" x14ac:dyDescent="0.25">
      <c r="A6" s="46"/>
      <c r="C6" s="275"/>
      <c r="D6" s="248"/>
      <c r="E6" s="104" t="s">
        <v>72</v>
      </c>
      <c r="F6" s="48"/>
      <c r="G6" s="104" t="s">
        <v>55</v>
      </c>
      <c r="H6" s="279"/>
      <c r="I6" s="104" t="s">
        <v>56</v>
      </c>
      <c r="J6" s="48"/>
      <c r="K6" s="104" t="s">
        <v>57</v>
      </c>
      <c r="L6" s="224"/>
    </row>
    <row r="7" spans="1:12" x14ac:dyDescent="0.25">
      <c r="A7" s="48"/>
      <c r="C7" s="248"/>
      <c r="D7" s="248"/>
      <c r="E7" s="219"/>
      <c r="F7" s="248"/>
      <c r="G7" s="219"/>
      <c r="H7" s="248"/>
      <c r="I7" s="219"/>
      <c r="J7" s="248"/>
      <c r="K7" s="219"/>
      <c r="L7" s="224"/>
    </row>
    <row r="8" spans="1:12" ht="15" customHeight="1" x14ac:dyDescent="0.25">
      <c r="A8" s="258">
        <v>1</v>
      </c>
      <c r="C8" s="240" t="s">
        <v>591</v>
      </c>
      <c r="D8" s="248"/>
      <c r="E8" s="253">
        <v>-0.04</v>
      </c>
      <c r="F8" s="362"/>
      <c r="G8" s="253">
        <v>0.08</v>
      </c>
      <c r="H8" s="362"/>
      <c r="I8" s="253">
        <v>0</v>
      </c>
      <c r="J8" s="362"/>
      <c r="K8" s="253">
        <v>0.04</v>
      </c>
      <c r="L8" s="224"/>
    </row>
    <row r="9" spans="1:12" x14ac:dyDescent="0.25">
      <c r="A9" s="258">
        <v>2</v>
      </c>
      <c r="C9" s="240" t="s">
        <v>120</v>
      </c>
      <c r="D9" s="248"/>
      <c r="E9" s="253">
        <v>0.1</v>
      </c>
      <c r="F9" s="362"/>
      <c r="G9" s="253">
        <v>-0.06</v>
      </c>
      <c r="H9" s="362"/>
      <c r="I9" s="253">
        <v>0.04</v>
      </c>
      <c r="J9" s="362"/>
      <c r="K9" s="253">
        <v>-0.01</v>
      </c>
      <c r="L9" s="224"/>
    </row>
    <row r="10" spans="1:12" x14ac:dyDescent="0.25">
      <c r="A10" s="258">
        <v>3</v>
      </c>
      <c r="C10" s="240" t="s">
        <v>129</v>
      </c>
      <c r="D10" s="248"/>
      <c r="E10" s="253">
        <v>-7.0000000000000007E-2</v>
      </c>
      <c r="F10" s="362"/>
      <c r="G10" s="253">
        <v>0.04</v>
      </c>
      <c r="H10" s="362"/>
      <c r="I10" s="253">
        <v>-0.04</v>
      </c>
      <c r="J10" s="362"/>
      <c r="K10" s="253">
        <v>0</v>
      </c>
      <c r="L10" s="224"/>
    </row>
    <row r="11" spans="1:12" x14ac:dyDescent="0.25">
      <c r="A11" s="258">
        <v>4</v>
      </c>
      <c r="C11" s="240" t="s">
        <v>134</v>
      </c>
      <c r="D11" s="248"/>
      <c r="E11" s="253">
        <v>0.04</v>
      </c>
      <c r="F11" s="362"/>
      <c r="G11" s="253">
        <v>-0.03</v>
      </c>
      <c r="H11" s="362"/>
      <c r="I11" s="253">
        <v>0</v>
      </c>
      <c r="J11" s="362"/>
      <c r="K11" s="253">
        <v>0</v>
      </c>
      <c r="L11" s="224"/>
    </row>
    <row r="12" spans="1:12" x14ac:dyDescent="0.25">
      <c r="A12" s="258">
        <v>5</v>
      </c>
      <c r="C12" s="240" t="s">
        <v>139</v>
      </c>
      <c r="D12" s="248"/>
      <c r="E12" s="253">
        <v>0.08</v>
      </c>
      <c r="F12" s="362"/>
      <c r="G12" s="253">
        <v>-0.02</v>
      </c>
      <c r="H12" s="362"/>
      <c r="I12" s="253">
        <v>0.06</v>
      </c>
      <c r="J12" s="362"/>
      <c r="K12" s="253">
        <v>0.01</v>
      </c>
      <c r="L12" s="224"/>
    </row>
    <row r="13" spans="1:12" x14ac:dyDescent="0.25">
      <c r="A13" s="241"/>
      <c r="B13" s="258"/>
      <c r="C13" s="240"/>
      <c r="D13" s="240"/>
      <c r="E13" s="241"/>
      <c r="F13" s="240"/>
      <c r="G13" s="241"/>
      <c r="H13" s="240"/>
      <c r="I13" s="241"/>
      <c r="J13" s="240"/>
      <c r="K13" s="241"/>
      <c r="L13" s="224"/>
    </row>
    <row r="14" spans="1:12" x14ac:dyDescent="0.25">
      <c r="A14" s="69" t="s">
        <v>98</v>
      </c>
      <c r="B14" s="69"/>
      <c r="C14" s="69"/>
      <c r="D14" s="240"/>
      <c r="E14" s="240"/>
      <c r="F14" s="241"/>
      <c r="G14" s="240"/>
      <c r="H14" s="241"/>
      <c r="I14" s="240"/>
      <c r="J14" s="241"/>
      <c r="K14" s="240"/>
      <c r="L14" s="267"/>
    </row>
    <row r="15" spans="1:12" x14ac:dyDescent="0.25">
      <c r="A15" s="86" t="s">
        <v>95</v>
      </c>
      <c r="B15" s="268" t="s">
        <v>592</v>
      </c>
      <c r="C15" s="241"/>
      <c r="D15" s="241"/>
      <c r="E15" s="241"/>
      <c r="F15" s="241"/>
      <c r="G15" s="241"/>
      <c r="H15" s="241"/>
      <c r="I15" s="241"/>
      <c r="J15" s="241"/>
      <c r="K15" s="241"/>
      <c r="L15" s="241"/>
    </row>
  </sheetData>
  <mergeCells count="4">
    <mergeCell ref="A1:K1"/>
    <mergeCell ref="A2:K2"/>
    <mergeCell ref="E4:G4"/>
    <mergeCell ref="I4:K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EB20-A936-4D1B-BB78-F97926B84329}">
  <dimension ref="A1:K18"/>
  <sheetViews>
    <sheetView workbookViewId="0">
      <selection sqref="A1:K1"/>
    </sheetView>
  </sheetViews>
  <sheetFormatPr defaultRowHeight="12.75" x14ac:dyDescent="0.2"/>
  <cols>
    <col min="1" max="1" width="4.7109375" style="239" customWidth="1"/>
    <col min="2" max="2" width="1.7109375" style="239" customWidth="1"/>
    <col min="3" max="3" width="15" style="239" customWidth="1"/>
    <col min="4" max="4" width="1.7109375" style="239" customWidth="1"/>
    <col min="5" max="5" width="14.42578125" style="239" customWidth="1"/>
    <col min="6" max="6" width="1.7109375" style="239" customWidth="1"/>
    <col min="7" max="7" width="11.5703125" style="239" customWidth="1"/>
    <col min="8" max="8" width="1.7109375" style="239" customWidth="1"/>
    <col min="9" max="9" width="13" style="239" customWidth="1"/>
    <col min="10" max="10" width="1.7109375" style="239" customWidth="1"/>
    <col min="11" max="11" width="9.5703125" style="239" customWidth="1"/>
    <col min="12" max="16384" width="9.140625" style="239"/>
  </cols>
  <sheetData>
    <row r="1" spans="1:11" x14ac:dyDescent="0.2">
      <c r="A1" s="311" t="s">
        <v>172</v>
      </c>
      <c r="B1" s="311"/>
      <c r="C1" s="311"/>
      <c r="D1" s="311"/>
      <c r="E1" s="311"/>
      <c r="F1" s="311"/>
      <c r="G1" s="311"/>
      <c r="H1" s="311"/>
      <c r="I1" s="311"/>
      <c r="J1" s="311"/>
      <c r="K1" s="311"/>
    </row>
    <row r="2" spans="1:11" x14ac:dyDescent="0.2">
      <c r="A2" s="311" t="s">
        <v>595</v>
      </c>
      <c r="B2" s="311"/>
      <c r="C2" s="311"/>
      <c r="D2" s="311"/>
      <c r="E2" s="311"/>
      <c r="F2" s="311"/>
      <c r="G2" s="311"/>
      <c r="H2" s="311"/>
      <c r="I2" s="311"/>
      <c r="J2" s="311"/>
      <c r="K2" s="311"/>
    </row>
    <row r="3" spans="1:11" x14ac:dyDescent="0.2">
      <c r="C3" s="65"/>
      <c r="D3" s="65"/>
      <c r="E3" s="62"/>
      <c r="F3" s="65"/>
      <c r="G3" s="62"/>
      <c r="H3" s="62"/>
      <c r="I3" s="62"/>
      <c r="K3" s="62"/>
    </row>
    <row r="4" spans="1:11" ht="51" x14ac:dyDescent="0.2">
      <c r="A4" s="237" t="s">
        <v>216</v>
      </c>
      <c r="B4" s="236"/>
      <c r="C4" s="85" t="s">
        <v>587</v>
      </c>
      <c r="D4" s="236"/>
      <c r="E4" s="237" t="s">
        <v>601</v>
      </c>
      <c r="F4" s="236"/>
      <c r="G4" s="237" t="s">
        <v>602</v>
      </c>
      <c r="H4" s="236"/>
      <c r="I4" s="85" t="s">
        <v>603</v>
      </c>
      <c r="J4" s="236"/>
      <c r="K4" s="85" t="s">
        <v>596</v>
      </c>
    </row>
    <row r="5" spans="1:11" x14ac:dyDescent="0.2">
      <c r="C5" s="89"/>
      <c r="D5" s="65"/>
      <c r="E5" s="104" t="s">
        <v>72</v>
      </c>
      <c r="F5" s="117"/>
      <c r="G5" s="104" t="s">
        <v>55</v>
      </c>
      <c r="H5" s="117"/>
      <c r="I5" s="104" t="s">
        <v>56</v>
      </c>
      <c r="J5" s="117"/>
      <c r="K5" s="104" t="s">
        <v>57</v>
      </c>
    </row>
    <row r="6" spans="1:11" x14ac:dyDescent="0.2">
      <c r="C6" s="65"/>
      <c r="D6" s="65"/>
      <c r="E6" s="62"/>
      <c r="F6" s="65"/>
      <c r="G6" s="62"/>
      <c r="H6" s="62"/>
      <c r="I6" s="62"/>
      <c r="K6" s="62"/>
    </row>
    <row r="7" spans="1:11" ht="15" customHeight="1" x14ac:dyDescent="0.2">
      <c r="A7" s="258">
        <v>1</v>
      </c>
      <c r="C7" s="240" t="s">
        <v>591</v>
      </c>
      <c r="D7" s="65"/>
      <c r="E7" s="280">
        <v>5181</v>
      </c>
      <c r="F7" s="283"/>
      <c r="G7" s="280">
        <v>400</v>
      </c>
      <c r="H7" s="284"/>
      <c r="I7" s="280">
        <v>5581</v>
      </c>
      <c r="K7" s="258">
        <v>1.0740000000000001</v>
      </c>
    </row>
    <row r="8" spans="1:11" x14ac:dyDescent="0.2">
      <c r="A8" s="258">
        <v>2</v>
      </c>
      <c r="C8" s="240" t="s">
        <v>120</v>
      </c>
      <c r="D8" s="65"/>
      <c r="E8" s="280">
        <v>4001</v>
      </c>
      <c r="F8" s="283"/>
      <c r="G8" s="280">
        <v>-900</v>
      </c>
      <c r="H8" s="284"/>
      <c r="I8" s="280">
        <v>3101</v>
      </c>
      <c r="K8" s="258">
        <v>0.77500000000000002</v>
      </c>
    </row>
    <row r="9" spans="1:11" x14ac:dyDescent="0.2">
      <c r="A9" s="258">
        <v>3</v>
      </c>
      <c r="C9" s="240" t="s">
        <v>129</v>
      </c>
      <c r="D9" s="65"/>
      <c r="E9" s="280">
        <v>24054</v>
      </c>
      <c r="F9" s="283"/>
      <c r="G9" s="280">
        <v>14500</v>
      </c>
      <c r="H9" s="284"/>
      <c r="I9" s="280">
        <v>38554</v>
      </c>
      <c r="K9" s="258">
        <v>1.5980000000000001</v>
      </c>
    </row>
    <row r="10" spans="1:11" x14ac:dyDescent="0.2">
      <c r="A10" s="258">
        <v>4</v>
      </c>
      <c r="C10" s="240" t="s">
        <v>134</v>
      </c>
      <c r="D10" s="65"/>
      <c r="E10" s="280">
        <v>57296</v>
      </c>
      <c r="F10" s="283"/>
      <c r="G10" s="280">
        <v>-7000</v>
      </c>
      <c r="H10" s="284"/>
      <c r="I10" s="280">
        <v>50296</v>
      </c>
      <c r="K10" s="258">
        <v>0.871</v>
      </c>
    </row>
    <row r="11" spans="1:11" x14ac:dyDescent="0.2">
      <c r="A11" s="258">
        <v>5</v>
      </c>
      <c r="C11" s="240" t="s">
        <v>139</v>
      </c>
      <c r="D11" s="65"/>
      <c r="E11" s="281">
        <v>59389</v>
      </c>
      <c r="F11" s="283"/>
      <c r="G11" s="281">
        <v>-7000</v>
      </c>
      <c r="H11" s="284"/>
      <c r="I11" s="281">
        <v>52389</v>
      </c>
      <c r="K11" s="258">
        <v>0.873</v>
      </c>
    </row>
    <row r="12" spans="1:11" ht="13.5" thickBot="1" x14ac:dyDescent="0.25">
      <c r="A12" s="258">
        <v>6</v>
      </c>
      <c r="C12" s="240" t="s">
        <v>94</v>
      </c>
      <c r="D12" s="65"/>
      <c r="E12" s="282">
        <f>SUM(E7:E11)</f>
        <v>149921</v>
      </c>
      <c r="F12" s="283"/>
      <c r="G12" s="357">
        <v>0</v>
      </c>
      <c r="H12" s="284"/>
      <c r="I12" s="282">
        <f>SUM(I7:I11)</f>
        <v>149921</v>
      </c>
      <c r="K12" s="62"/>
    </row>
    <row r="13" spans="1:11" ht="13.5" thickTop="1" x14ac:dyDescent="0.2">
      <c r="B13" s="62"/>
      <c r="C13" s="62"/>
      <c r="D13" s="65"/>
      <c r="E13" s="65"/>
      <c r="F13" s="65"/>
      <c r="G13" s="65"/>
      <c r="H13" s="62"/>
      <c r="I13" s="62"/>
    </row>
    <row r="14" spans="1:11" x14ac:dyDescent="0.2">
      <c r="A14" s="69" t="s">
        <v>78</v>
      </c>
      <c r="B14" s="69"/>
      <c r="C14" s="69"/>
      <c r="D14" s="69"/>
      <c r="E14" s="69"/>
      <c r="F14" s="69"/>
      <c r="G14" s="69"/>
      <c r="H14" s="69"/>
      <c r="I14" s="69"/>
      <c r="J14" s="69"/>
      <c r="K14" s="69"/>
    </row>
    <row r="15" spans="1:11" x14ac:dyDescent="0.2">
      <c r="A15" s="118" t="s">
        <v>95</v>
      </c>
      <c r="B15" s="241" t="s">
        <v>597</v>
      </c>
      <c r="C15" s="241"/>
      <c r="D15" s="241"/>
      <c r="E15" s="241"/>
      <c r="F15" s="241"/>
      <c r="G15" s="241"/>
      <c r="H15" s="241"/>
      <c r="I15" s="241"/>
      <c r="J15" s="241"/>
      <c r="K15" s="241"/>
    </row>
    <row r="16" spans="1:11" x14ac:dyDescent="0.2">
      <c r="A16" s="118" t="s">
        <v>99</v>
      </c>
      <c r="B16" s="241" t="s">
        <v>598</v>
      </c>
      <c r="C16" s="241"/>
      <c r="D16" s="241"/>
      <c r="E16" s="241"/>
      <c r="F16" s="241"/>
      <c r="G16" s="241"/>
      <c r="H16" s="241"/>
      <c r="I16" s="241"/>
      <c r="J16" s="241"/>
      <c r="K16" s="241"/>
    </row>
    <row r="17" spans="1:11" x14ac:dyDescent="0.2">
      <c r="A17" s="118" t="s">
        <v>288</v>
      </c>
      <c r="B17" s="241" t="s">
        <v>599</v>
      </c>
      <c r="C17" s="241"/>
      <c r="D17" s="241"/>
      <c r="E17" s="241"/>
      <c r="F17" s="241"/>
      <c r="G17" s="241"/>
      <c r="H17" s="241"/>
      <c r="I17" s="241"/>
      <c r="J17" s="241"/>
      <c r="K17" s="241"/>
    </row>
    <row r="18" spans="1:11" x14ac:dyDescent="0.2">
      <c r="A18" s="118" t="s">
        <v>379</v>
      </c>
      <c r="B18" s="241" t="s">
        <v>600</v>
      </c>
      <c r="C18" s="241"/>
      <c r="D18" s="241"/>
      <c r="E18" s="241"/>
      <c r="F18" s="241"/>
      <c r="G18" s="241"/>
      <c r="H18" s="241"/>
      <c r="I18" s="241"/>
      <c r="J18" s="241"/>
      <c r="K18" s="241"/>
    </row>
  </sheetData>
  <mergeCells count="2">
    <mergeCell ref="A1:K1"/>
    <mergeCell ref="A2:K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B113-7289-43AE-AD36-B94F939DCB69}">
  <dimension ref="A1:G43"/>
  <sheetViews>
    <sheetView workbookViewId="0">
      <selection sqref="A1:G1"/>
    </sheetView>
  </sheetViews>
  <sheetFormatPr defaultRowHeight="15" x14ac:dyDescent="0.25"/>
  <cols>
    <col min="2" max="2" width="1.7109375" customWidth="1"/>
    <col min="3" max="3" width="20.140625" customWidth="1"/>
    <col min="4" max="4" width="1.7109375" customWidth="1"/>
    <col min="5" max="5" width="13.5703125" customWidth="1"/>
    <col min="6" max="6" width="1.7109375" customWidth="1"/>
    <col min="7" max="7" width="11.42578125" customWidth="1"/>
  </cols>
  <sheetData>
    <row r="1" spans="1:7" x14ac:dyDescent="0.25">
      <c r="A1" s="311" t="s">
        <v>167</v>
      </c>
      <c r="B1" s="311"/>
      <c r="C1" s="311"/>
      <c r="D1" s="311"/>
      <c r="E1" s="311"/>
      <c r="F1" s="311"/>
      <c r="G1" s="311"/>
    </row>
    <row r="2" spans="1:7" x14ac:dyDescent="0.25">
      <c r="A2" s="311" t="s">
        <v>604</v>
      </c>
      <c r="B2" s="311"/>
      <c r="C2" s="311"/>
      <c r="D2" s="311"/>
      <c r="E2" s="311"/>
      <c r="F2" s="311"/>
      <c r="G2" s="311"/>
    </row>
    <row r="3" spans="1:7" x14ac:dyDescent="0.25">
      <c r="A3" s="311" t="s">
        <v>605</v>
      </c>
      <c r="B3" s="311"/>
      <c r="C3" s="311"/>
      <c r="D3" s="311"/>
      <c r="E3" s="311"/>
      <c r="F3" s="311"/>
      <c r="G3" s="311"/>
    </row>
    <row r="4" spans="1:7" x14ac:dyDescent="0.25">
      <c r="C4" s="248"/>
      <c r="D4" s="248"/>
      <c r="F4" s="248"/>
    </row>
    <row r="5" spans="1:7" x14ac:dyDescent="0.25">
      <c r="C5" s="248"/>
      <c r="D5" s="248"/>
      <c r="E5" s="328" t="s">
        <v>606</v>
      </c>
      <c r="F5" s="328"/>
      <c r="G5" s="328"/>
    </row>
    <row r="6" spans="1:7" x14ac:dyDescent="0.25">
      <c r="A6" s="245"/>
      <c r="B6" s="337"/>
      <c r="C6" s="245"/>
      <c r="D6" s="335"/>
      <c r="E6" s="338" t="s">
        <v>608</v>
      </c>
      <c r="F6" s="336"/>
      <c r="G6" s="245" t="s">
        <v>609</v>
      </c>
    </row>
    <row r="7" spans="1:7" x14ac:dyDescent="0.25">
      <c r="A7" s="245" t="s">
        <v>67</v>
      </c>
      <c r="B7" s="337"/>
      <c r="C7" s="245" t="s">
        <v>607</v>
      </c>
      <c r="D7" s="335"/>
      <c r="E7" s="320"/>
      <c r="F7" s="335"/>
      <c r="G7" s="245" t="s">
        <v>610</v>
      </c>
    </row>
    <row r="8" spans="1:7" x14ac:dyDescent="0.25">
      <c r="A8" s="131" t="s">
        <v>68</v>
      </c>
      <c r="B8" s="337"/>
      <c r="C8" s="131" t="s">
        <v>100</v>
      </c>
      <c r="D8" s="335"/>
      <c r="E8" s="321"/>
      <c r="F8" s="335"/>
      <c r="G8" s="286" t="s">
        <v>95</v>
      </c>
    </row>
    <row r="9" spans="1:7" x14ac:dyDescent="0.25">
      <c r="C9" s="248"/>
      <c r="D9" s="248"/>
      <c r="E9" s="258" t="s">
        <v>72</v>
      </c>
      <c r="F9" s="248"/>
      <c r="G9" s="258" t="s">
        <v>55</v>
      </c>
    </row>
    <row r="10" spans="1:7" x14ac:dyDescent="0.25">
      <c r="C10" s="248"/>
      <c r="D10" s="248"/>
      <c r="F10" s="248"/>
    </row>
    <row r="11" spans="1:7" x14ac:dyDescent="0.25">
      <c r="C11" s="242" t="s">
        <v>307</v>
      </c>
      <c r="D11" s="248"/>
      <c r="F11" s="248"/>
    </row>
    <row r="12" spans="1:7" x14ac:dyDescent="0.25">
      <c r="A12" s="258">
        <v>1</v>
      </c>
      <c r="C12" s="135" t="s">
        <v>524</v>
      </c>
      <c r="D12" s="248"/>
      <c r="E12" s="253">
        <v>3.5168473413162371E-2</v>
      </c>
      <c r="F12" s="253"/>
      <c r="G12" s="253">
        <v>2.1397180445250134E-2</v>
      </c>
    </row>
    <row r="13" spans="1:7" x14ac:dyDescent="0.25">
      <c r="A13" s="258">
        <v>2</v>
      </c>
      <c r="C13" s="135" t="s">
        <v>527</v>
      </c>
      <c r="D13" s="248"/>
      <c r="E13" s="253">
        <v>1.3271343979711995E-2</v>
      </c>
      <c r="F13" s="253"/>
      <c r="G13" s="253">
        <v>8.6799520915501905E-3</v>
      </c>
    </row>
    <row r="14" spans="1:7" x14ac:dyDescent="0.25">
      <c r="A14" s="258">
        <v>3</v>
      </c>
      <c r="C14" s="135" t="s">
        <v>112</v>
      </c>
      <c r="D14" s="248"/>
      <c r="E14" s="253">
        <v>2.7180672427290876E-2</v>
      </c>
      <c r="F14" s="253"/>
      <c r="G14" s="253">
        <v>2.365160370277207E-2</v>
      </c>
    </row>
    <row r="15" spans="1:7" x14ac:dyDescent="0.25">
      <c r="A15" s="258">
        <v>4</v>
      </c>
      <c r="C15" s="135" t="s">
        <v>114</v>
      </c>
      <c r="D15" s="248"/>
      <c r="E15" s="253">
        <v>1.9890671627301855E-2</v>
      </c>
      <c r="F15" s="253"/>
      <c r="G15" s="253">
        <v>1.6404204710738515E-2</v>
      </c>
    </row>
    <row r="16" spans="1:7" x14ac:dyDescent="0.25">
      <c r="A16" s="258">
        <v>5</v>
      </c>
      <c r="C16" s="135" t="s">
        <v>116</v>
      </c>
      <c r="D16" s="248"/>
      <c r="E16" s="253">
        <v>-1.360250692360315E-3</v>
      </c>
      <c r="F16" s="253"/>
      <c r="G16" s="253">
        <v>-4.3101294215733311E-3</v>
      </c>
    </row>
    <row r="17" spans="1:7" x14ac:dyDescent="0.25">
      <c r="A17" s="258">
        <v>6</v>
      </c>
      <c r="C17" s="135" t="s">
        <v>118</v>
      </c>
      <c r="D17" s="248"/>
      <c r="E17" s="253">
        <v>-2.3316388758593716E-3</v>
      </c>
      <c r="F17" s="253"/>
      <c r="G17" s="253">
        <v>-8.3216269889492406E-3</v>
      </c>
    </row>
    <row r="18" spans="1:7" x14ac:dyDescent="0.25">
      <c r="A18" s="258">
        <v>7</v>
      </c>
      <c r="C18" s="135" t="s">
        <v>120</v>
      </c>
      <c r="D18" s="248"/>
      <c r="E18" s="253">
        <v>5.7148014670688335E-2</v>
      </c>
      <c r="F18" s="253"/>
      <c r="G18" s="253">
        <v>4.9819506318105618E-2</v>
      </c>
    </row>
    <row r="19" spans="1:7" x14ac:dyDescent="0.25">
      <c r="A19" s="258">
        <v>8</v>
      </c>
      <c r="C19" s="135" t="s">
        <v>123</v>
      </c>
      <c r="D19" s="248"/>
      <c r="E19" s="253">
        <v>-0.15090401421102331</v>
      </c>
      <c r="F19" s="253"/>
      <c r="G19" s="253">
        <v>-0.1521522309973887</v>
      </c>
    </row>
    <row r="20" spans="1:7" x14ac:dyDescent="0.25">
      <c r="A20" s="258">
        <v>9</v>
      </c>
      <c r="C20" s="135" t="s">
        <v>124</v>
      </c>
      <c r="D20" s="248"/>
      <c r="E20" s="253">
        <v>2.165216493484691E-2</v>
      </c>
      <c r="F20" s="253"/>
      <c r="G20" s="253">
        <v>2.1372883862668321E-2</v>
      </c>
    </row>
    <row r="21" spans="1:7" x14ac:dyDescent="0.25">
      <c r="A21" s="258">
        <v>10</v>
      </c>
      <c r="C21" s="135" t="s">
        <v>347</v>
      </c>
      <c r="D21" s="248"/>
      <c r="E21" s="253">
        <v>-1.8125988080932041E-2</v>
      </c>
      <c r="F21" s="253"/>
      <c r="G21" s="253">
        <v>-1.8439736468782497E-2</v>
      </c>
    </row>
    <row r="22" spans="1:7" x14ac:dyDescent="0.25">
      <c r="C22" s="248"/>
      <c r="D22" s="248"/>
      <c r="E22" s="253"/>
      <c r="F22" s="253"/>
      <c r="G22" s="253"/>
    </row>
    <row r="23" spans="1:7" x14ac:dyDescent="0.25">
      <c r="C23" s="316" t="s">
        <v>149</v>
      </c>
      <c r="D23" s="316"/>
      <c r="E23" s="316"/>
      <c r="F23" s="248"/>
      <c r="G23" s="253"/>
    </row>
    <row r="24" spans="1:7" x14ac:dyDescent="0.25">
      <c r="A24" s="258">
        <v>11</v>
      </c>
      <c r="C24" s="135" t="s">
        <v>611</v>
      </c>
      <c r="D24" s="248"/>
      <c r="E24" s="253">
        <v>-0.12691403426339737</v>
      </c>
      <c r="F24" s="253"/>
      <c r="G24" s="253">
        <v>-0.13715711137792941</v>
      </c>
    </row>
    <row r="25" spans="1:7" x14ac:dyDescent="0.25">
      <c r="A25" s="258">
        <v>12</v>
      </c>
      <c r="C25" s="135" t="s">
        <v>531</v>
      </c>
      <c r="D25" s="248"/>
      <c r="E25" s="253">
        <v>-0.12777323086998227</v>
      </c>
      <c r="F25" s="253"/>
      <c r="G25" s="253">
        <v>-0.13138360431776955</v>
      </c>
    </row>
    <row r="26" spans="1:7" x14ac:dyDescent="0.25">
      <c r="A26" s="258">
        <v>13</v>
      </c>
      <c r="C26" s="135" t="s">
        <v>129</v>
      </c>
      <c r="D26" s="248"/>
      <c r="E26" s="253">
        <v>-1.086695480217977E-2</v>
      </c>
      <c r="F26" s="253"/>
      <c r="G26" s="253">
        <v>-1.2791076492148123E-2</v>
      </c>
    </row>
    <row r="27" spans="1:7" x14ac:dyDescent="0.25">
      <c r="A27" s="258">
        <v>14</v>
      </c>
      <c r="C27" s="135" t="s">
        <v>131</v>
      </c>
      <c r="D27" s="248"/>
      <c r="E27" s="253">
        <v>-4.5456545638337016E-2</v>
      </c>
      <c r="F27" s="253"/>
      <c r="G27" s="253">
        <v>-4.840806116200274E-2</v>
      </c>
    </row>
    <row r="28" spans="1:7" x14ac:dyDescent="0.25">
      <c r="A28" s="258">
        <v>15</v>
      </c>
      <c r="C28" s="135" t="s">
        <v>112</v>
      </c>
      <c r="D28" s="248"/>
      <c r="E28" s="253">
        <v>-1.388868376386861E-2</v>
      </c>
      <c r="F28" s="253"/>
      <c r="G28" s="253">
        <v>-1.5789268739896382E-2</v>
      </c>
    </row>
    <row r="29" spans="1:7" x14ac:dyDescent="0.25">
      <c r="C29" s="248"/>
      <c r="D29" s="248"/>
      <c r="F29" s="248"/>
      <c r="G29" s="253"/>
    </row>
    <row r="30" spans="1:7" x14ac:dyDescent="0.25">
      <c r="C30" s="316" t="s">
        <v>110</v>
      </c>
      <c r="D30" s="316"/>
      <c r="E30" s="316"/>
      <c r="F30" s="248"/>
      <c r="G30" s="253"/>
    </row>
    <row r="31" spans="1:7" x14ac:dyDescent="0.25">
      <c r="A31" s="258">
        <v>16</v>
      </c>
      <c r="C31" s="135" t="s">
        <v>349</v>
      </c>
      <c r="D31" s="248"/>
      <c r="E31" s="253">
        <v>9.2848034659195597E-2</v>
      </c>
      <c r="F31" s="285"/>
      <c r="G31" s="253">
        <v>7.9892134409088655E-2</v>
      </c>
    </row>
    <row r="32" spans="1:7" x14ac:dyDescent="0.25">
      <c r="A32" s="258">
        <v>17</v>
      </c>
      <c r="C32" s="135" t="s">
        <v>536</v>
      </c>
      <c r="D32" s="248"/>
      <c r="E32" s="253">
        <v>4.9577030767129909E-2</v>
      </c>
      <c r="F32" s="285"/>
      <c r="G32" s="253">
        <v>4.4955941219923655E-2</v>
      </c>
    </row>
    <row r="33" spans="1:7" x14ac:dyDescent="0.25">
      <c r="A33" s="258">
        <v>18</v>
      </c>
      <c r="C33" s="135" t="s">
        <v>134</v>
      </c>
      <c r="D33" s="248"/>
      <c r="E33" s="253">
        <v>1.5323107912112466E-2</v>
      </c>
      <c r="F33" s="285"/>
      <c r="G33" s="253">
        <v>1.2513528949712222E-2</v>
      </c>
    </row>
    <row r="34" spans="1:7" x14ac:dyDescent="0.25">
      <c r="A34" s="258">
        <v>19</v>
      </c>
      <c r="C34" s="135" t="s">
        <v>137</v>
      </c>
      <c r="D34" s="248"/>
      <c r="E34" s="253">
        <v>-1.4555307898514877E-2</v>
      </c>
      <c r="F34" s="285"/>
      <c r="G34" s="253">
        <v>-1.8256338032476418E-2</v>
      </c>
    </row>
    <row r="35" spans="1:7" x14ac:dyDescent="0.25">
      <c r="A35" s="258">
        <v>20</v>
      </c>
      <c r="C35" s="135" t="s">
        <v>139</v>
      </c>
      <c r="D35" s="248"/>
      <c r="E35" s="253">
        <v>6.4701088829012959E-2</v>
      </c>
      <c r="F35" s="285"/>
      <c r="G35" s="253">
        <v>6.2647003872188606E-2</v>
      </c>
    </row>
    <row r="36" spans="1:7" x14ac:dyDescent="0.25">
      <c r="A36" s="258">
        <v>21</v>
      </c>
      <c r="C36" s="135" t="s">
        <v>612</v>
      </c>
      <c r="D36" s="248"/>
      <c r="E36" s="253">
        <v>6.5087507839033193E-2</v>
      </c>
      <c r="F36" s="285"/>
      <c r="G36" s="253">
        <v>6.3485882783928499E-2</v>
      </c>
    </row>
    <row r="37" spans="1:7" x14ac:dyDescent="0.25">
      <c r="A37" s="258">
        <v>22</v>
      </c>
      <c r="C37" s="135" t="s">
        <v>142</v>
      </c>
      <c r="D37" s="248"/>
      <c r="E37" s="253">
        <v>-8.5876043472862991E-3</v>
      </c>
      <c r="F37" s="285"/>
      <c r="G37" s="253">
        <v>-1.0453326312899433E-2</v>
      </c>
    </row>
    <row r="38" spans="1:7" x14ac:dyDescent="0.25">
      <c r="A38" s="258">
        <v>23</v>
      </c>
      <c r="C38" s="135" t="s">
        <v>144</v>
      </c>
      <c r="D38" s="248"/>
      <c r="E38" s="253">
        <v>2.9397739771493767E-3</v>
      </c>
      <c r="F38" s="285"/>
      <c r="G38" s="253">
        <v>1.0746616210853624E-3</v>
      </c>
    </row>
    <row r="39" spans="1:7" x14ac:dyDescent="0.25">
      <c r="A39" s="258">
        <v>24</v>
      </c>
      <c r="C39" s="135" t="s">
        <v>613</v>
      </c>
      <c r="D39" s="248"/>
      <c r="E39" s="253">
        <v>1.8509233446430701E-2</v>
      </c>
      <c r="F39" s="285"/>
      <c r="G39" s="253">
        <v>1.7584941994367692E-2</v>
      </c>
    </row>
    <row r="40" spans="1:7" x14ac:dyDescent="0.25">
      <c r="C40" s="248"/>
      <c r="D40" s="248"/>
      <c r="F40" s="248"/>
    </row>
    <row r="41" spans="1:7" x14ac:dyDescent="0.25">
      <c r="A41" s="339" t="s">
        <v>78</v>
      </c>
      <c r="B41" s="339"/>
      <c r="C41" s="339"/>
      <c r="G41" s="301"/>
    </row>
    <row r="42" spans="1:7" x14ac:dyDescent="0.25">
      <c r="A42" s="118" t="s">
        <v>95</v>
      </c>
      <c r="B42" s="301" t="s">
        <v>614</v>
      </c>
      <c r="C42" s="301"/>
      <c r="D42" s="301"/>
      <c r="E42" s="301"/>
      <c r="F42" s="301"/>
      <c r="G42" s="301"/>
    </row>
    <row r="43" spans="1:7" x14ac:dyDescent="0.25">
      <c r="A43" s="118" t="s">
        <v>99</v>
      </c>
      <c r="B43" s="301" t="s">
        <v>615</v>
      </c>
      <c r="C43" s="301"/>
      <c r="D43" s="301"/>
      <c r="E43" s="301"/>
      <c r="F43" s="301"/>
    </row>
  </sheetData>
  <mergeCells count="11">
    <mergeCell ref="C23:E23"/>
    <mergeCell ref="C30:E30"/>
    <mergeCell ref="A41:C41"/>
    <mergeCell ref="A1:G1"/>
    <mergeCell ref="A2:G2"/>
    <mergeCell ref="A3:G3"/>
    <mergeCell ref="E5:G5"/>
    <mergeCell ref="B6:B8"/>
    <mergeCell ref="D6:D8"/>
    <mergeCell ref="E6:E8"/>
    <mergeCell ref="F6:F8"/>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3556-D052-4FF4-8221-826188431A52}">
  <dimension ref="A1:K42"/>
  <sheetViews>
    <sheetView workbookViewId="0">
      <selection sqref="A1:K1"/>
    </sheetView>
  </sheetViews>
  <sheetFormatPr defaultRowHeight="15" x14ac:dyDescent="0.25"/>
  <cols>
    <col min="1" max="1" width="4.7109375" customWidth="1"/>
    <col min="2" max="2" width="1.7109375" customWidth="1"/>
    <col min="3" max="3" width="20.140625" customWidth="1"/>
    <col min="4" max="4" width="1.7109375" customWidth="1"/>
    <col min="5" max="5" width="21.42578125" customWidth="1"/>
    <col min="6" max="6" width="1.7109375" customWidth="1"/>
    <col min="7" max="7" width="16.28515625" customWidth="1"/>
    <col min="8" max="8" width="1.7109375" customWidth="1"/>
    <col min="9" max="9" width="14.42578125" customWidth="1"/>
    <col min="10" max="10" width="1.7109375" customWidth="1"/>
    <col min="11" max="11" width="11.7109375" customWidth="1"/>
  </cols>
  <sheetData>
    <row r="1" spans="1:11" x14ac:dyDescent="0.25">
      <c r="A1" s="311" t="s">
        <v>208</v>
      </c>
      <c r="B1" s="311"/>
      <c r="C1" s="311"/>
      <c r="D1" s="311"/>
      <c r="E1" s="311"/>
      <c r="F1" s="311"/>
      <c r="G1" s="311"/>
      <c r="H1" s="311"/>
      <c r="I1" s="311"/>
      <c r="J1" s="311"/>
      <c r="K1" s="311"/>
    </row>
    <row r="2" spans="1:11" x14ac:dyDescent="0.25">
      <c r="A2" s="318" t="s">
        <v>616</v>
      </c>
      <c r="B2" s="318"/>
      <c r="C2" s="318"/>
      <c r="D2" s="318"/>
      <c r="E2" s="318"/>
      <c r="F2" s="318"/>
      <c r="G2" s="318"/>
      <c r="H2" s="318"/>
      <c r="I2" s="318"/>
      <c r="J2" s="318"/>
      <c r="K2" s="318"/>
    </row>
    <row r="3" spans="1:11" x14ac:dyDescent="0.25">
      <c r="A3" s="318" t="s">
        <v>617</v>
      </c>
      <c r="B3" s="318"/>
      <c r="C3" s="318"/>
      <c r="D3" s="318"/>
      <c r="E3" s="318"/>
      <c r="F3" s="318"/>
      <c r="G3" s="318"/>
      <c r="H3" s="318"/>
      <c r="I3" s="318"/>
      <c r="J3" s="318"/>
      <c r="K3" s="318"/>
    </row>
    <row r="4" spans="1:11" x14ac:dyDescent="0.25">
      <c r="C4" s="248"/>
      <c r="D4" s="248"/>
      <c r="E4" s="248"/>
      <c r="I4" s="246"/>
      <c r="J4" s="246"/>
    </row>
    <row r="5" spans="1:11" ht="64.5" x14ac:dyDescent="0.25">
      <c r="A5" s="85" t="s">
        <v>216</v>
      </c>
      <c r="B5" s="248"/>
      <c r="C5" s="259" t="s">
        <v>587</v>
      </c>
      <c r="D5" s="248"/>
      <c r="E5" s="84" t="s">
        <v>582</v>
      </c>
      <c r="F5" s="248"/>
      <c r="G5" s="85" t="s">
        <v>625</v>
      </c>
      <c r="H5" s="248"/>
      <c r="I5" s="85" t="s">
        <v>626</v>
      </c>
      <c r="J5" s="248"/>
      <c r="K5" s="85" t="s">
        <v>627</v>
      </c>
    </row>
    <row r="6" spans="1:11" x14ac:dyDescent="0.25">
      <c r="C6" s="248"/>
      <c r="D6" s="248"/>
      <c r="E6" s="248"/>
      <c r="F6" s="246"/>
      <c r="G6" s="258" t="s">
        <v>618</v>
      </c>
      <c r="H6" s="48"/>
      <c r="I6" s="104" t="s">
        <v>619</v>
      </c>
      <c r="J6" s="48"/>
      <c r="K6" s="258" t="s">
        <v>620</v>
      </c>
    </row>
    <row r="7" spans="1:11" x14ac:dyDescent="0.25">
      <c r="C7" s="248"/>
      <c r="D7" s="248"/>
      <c r="E7" s="248"/>
      <c r="F7" s="246"/>
      <c r="G7" s="246"/>
      <c r="H7" s="246"/>
      <c r="I7" s="219"/>
      <c r="J7" s="219"/>
      <c r="K7" s="246"/>
    </row>
    <row r="8" spans="1:11" x14ac:dyDescent="0.25">
      <c r="C8" s="69" t="s">
        <v>307</v>
      </c>
      <c r="D8" s="69"/>
      <c r="E8" s="69"/>
      <c r="F8" s="246"/>
      <c r="G8" s="246"/>
      <c r="H8" s="219"/>
      <c r="I8" s="219"/>
      <c r="J8" s="246"/>
      <c r="K8" s="219"/>
    </row>
    <row r="9" spans="1:11" x14ac:dyDescent="0.25">
      <c r="A9" s="258">
        <v>1</v>
      </c>
      <c r="C9" s="135" t="s">
        <v>524</v>
      </c>
      <c r="D9" s="248"/>
      <c r="E9" s="135" t="s">
        <v>391</v>
      </c>
      <c r="F9" s="246"/>
      <c r="G9" s="253">
        <v>0.04</v>
      </c>
      <c r="H9" s="253"/>
      <c r="I9" s="253">
        <v>-0.01</v>
      </c>
      <c r="J9" s="253"/>
      <c r="K9" s="253">
        <v>0.03</v>
      </c>
    </row>
    <row r="10" spans="1:11" x14ac:dyDescent="0.25">
      <c r="A10" s="258">
        <v>2</v>
      </c>
      <c r="C10" s="135" t="s">
        <v>527</v>
      </c>
      <c r="D10" s="248"/>
      <c r="E10" s="135" t="s">
        <v>392</v>
      </c>
      <c r="F10" s="246"/>
      <c r="G10" s="253">
        <v>0.01</v>
      </c>
      <c r="H10" s="253"/>
      <c r="I10" s="253">
        <v>-0.08</v>
      </c>
      <c r="J10" s="253"/>
      <c r="K10" s="253">
        <v>-7.0000000000000007E-2</v>
      </c>
    </row>
    <row r="11" spans="1:11" x14ac:dyDescent="0.25">
      <c r="A11" s="258">
        <v>3</v>
      </c>
      <c r="C11" s="135" t="s">
        <v>112</v>
      </c>
      <c r="D11" s="248"/>
      <c r="E11" s="135" t="s">
        <v>153</v>
      </c>
      <c r="F11" s="246"/>
      <c r="G11" s="253">
        <v>0.03</v>
      </c>
      <c r="H11" s="253"/>
      <c r="I11" s="253">
        <v>0.05</v>
      </c>
      <c r="J11" s="253"/>
      <c r="K11" s="253">
        <v>0.08</v>
      </c>
    </row>
    <row r="12" spans="1:11" x14ac:dyDescent="0.25">
      <c r="A12" s="258">
        <v>4</v>
      </c>
      <c r="C12" s="135" t="s">
        <v>114</v>
      </c>
      <c r="D12" s="248"/>
      <c r="E12" s="135" t="s">
        <v>153</v>
      </c>
      <c r="F12" s="246"/>
      <c r="G12" s="253">
        <v>0.02</v>
      </c>
      <c r="H12" s="253"/>
      <c r="I12" s="253">
        <v>0.01</v>
      </c>
      <c r="J12" s="253"/>
      <c r="K12" s="253">
        <v>0.03</v>
      </c>
    </row>
    <row r="13" spans="1:11" x14ac:dyDescent="0.25">
      <c r="A13" s="258">
        <v>5</v>
      </c>
      <c r="C13" s="135" t="s">
        <v>116</v>
      </c>
      <c r="D13" s="248"/>
      <c r="E13" s="135" t="s">
        <v>153</v>
      </c>
      <c r="F13" s="246"/>
      <c r="G13" s="253">
        <v>0</v>
      </c>
      <c r="H13" s="253"/>
      <c r="I13" s="253">
        <v>0.02</v>
      </c>
      <c r="J13" s="253"/>
      <c r="K13" s="253">
        <v>0.02</v>
      </c>
    </row>
    <row r="14" spans="1:11" x14ac:dyDescent="0.25">
      <c r="A14" s="258">
        <v>6</v>
      </c>
      <c r="C14" s="135" t="s">
        <v>118</v>
      </c>
      <c r="D14" s="248"/>
      <c r="E14" s="135" t="s">
        <v>159</v>
      </c>
      <c r="F14" s="246"/>
      <c r="G14" s="253">
        <v>0</v>
      </c>
      <c r="H14" s="253"/>
      <c r="I14" s="253">
        <v>0</v>
      </c>
      <c r="J14" s="253"/>
      <c r="K14" s="253">
        <v>0</v>
      </c>
    </row>
    <row r="15" spans="1:11" x14ac:dyDescent="0.25">
      <c r="A15" s="258">
        <v>7</v>
      </c>
      <c r="C15" s="135" t="s">
        <v>120</v>
      </c>
      <c r="D15" s="248"/>
      <c r="E15" s="135" t="s">
        <v>162</v>
      </c>
      <c r="F15" s="246"/>
      <c r="G15" s="253">
        <v>0.06</v>
      </c>
      <c r="H15" s="253"/>
      <c r="I15" s="253">
        <v>-0.04</v>
      </c>
      <c r="J15" s="253"/>
      <c r="K15" s="253">
        <v>0.02</v>
      </c>
    </row>
    <row r="16" spans="1:11" x14ac:dyDescent="0.25">
      <c r="A16" s="258">
        <v>8</v>
      </c>
      <c r="C16" s="135" t="s">
        <v>123</v>
      </c>
      <c r="D16" s="248"/>
      <c r="E16" s="135" t="s">
        <v>155</v>
      </c>
      <c r="F16" s="246"/>
      <c r="G16" s="253">
        <v>-0.15</v>
      </c>
      <c r="H16" s="253"/>
      <c r="I16" s="253">
        <v>0.01</v>
      </c>
      <c r="J16" s="253"/>
      <c r="K16" s="253">
        <v>-0.14000000000000001</v>
      </c>
    </row>
    <row r="17" spans="1:11" x14ac:dyDescent="0.25">
      <c r="A17" s="258">
        <v>9</v>
      </c>
      <c r="C17" s="135" t="s">
        <v>124</v>
      </c>
      <c r="D17" s="248"/>
      <c r="E17" s="135" t="s">
        <v>155</v>
      </c>
      <c r="F17" s="246"/>
      <c r="G17" s="253">
        <v>0.02</v>
      </c>
      <c r="H17" s="253"/>
      <c r="I17" s="253">
        <v>0.01</v>
      </c>
      <c r="J17" s="253"/>
      <c r="K17" s="253">
        <v>0.03</v>
      </c>
    </row>
    <row r="18" spans="1:11" x14ac:dyDescent="0.25">
      <c r="A18" s="258">
        <v>10</v>
      </c>
      <c r="C18" s="135" t="s">
        <v>347</v>
      </c>
      <c r="D18" s="248"/>
      <c r="E18" s="135" t="s">
        <v>394</v>
      </c>
      <c r="F18" s="246"/>
      <c r="G18" s="253">
        <v>-0.02</v>
      </c>
      <c r="H18" s="253"/>
      <c r="I18" s="253">
        <v>0</v>
      </c>
      <c r="J18" s="253"/>
      <c r="K18" s="253">
        <v>-0.02</v>
      </c>
    </row>
    <row r="19" spans="1:11" x14ac:dyDescent="0.25">
      <c r="C19" s="248"/>
      <c r="D19" s="248"/>
      <c r="E19" s="248"/>
      <c r="F19" s="246"/>
      <c r="G19" s="253"/>
      <c r="H19" s="253"/>
      <c r="I19" s="253"/>
      <c r="J19" s="253"/>
      <c r="K19" s="253"/>
    </row>
    <row r="20" spans="1:11" ht="15" customHeight="1" x14ac:dyDescent="0.25">
      <c r="C20" s="242" t="s">
        <v>149</v>
      </c>
      <c r="D20" s="242"/>
      <c r="E20" s="242"/>
      <c r="F20" s="246"/>
      <c r="G20" s="253"/>
      <c r="H20" s="253"/>
      <c r="I20" s="253"/>
      <c r="J20" s="253"/>
      <c r="K20" s="253"/>
    </row>
    <row r="21" spans="1:11" x14ac:dyDescent="0.25">
      <c r="A21" s="258">
        <v>11</v>
      </c>
      <c r="C21" s="135" t="s">
        <v>611</v>
      </c>
      <c r="D21" s="248"/>
      <c r="E21" s="135" t="s">
        <v>391</v>
      </c>
      <c r="F21" s="246"/>
      <c r="G21" s="253">
        <v>-0.13</v>
      </c>
      <c r="H21" s="253"/>
      <c r="I21" s="253">
        <v>0</v>
      </c>
      <c r="J21" s="253"/>
      <c r="K21" s="253">
        <v>-0.13</v>
      </c>
    </row>
    <row r="22" spans="1:11" x14ac:dyDescent="0.25">
      <c r="A22" s="258">
        <v>12</v>
      </c>
      <c r="C22" s="135" t="s">
        <v>531</v>
      </c>
      <c r="D22" s="248"/>
      <c r="E22" s="135" t="s">
        <v>392</v>
      </c>
      <c r="F22" s="246"/>
      <c r="G22" s="253">
        <v>-0.13</v>
      </c>
      <c r="H22" s="253"/>
      <c r="I22" s="253">
        <v>-0.02</v>
      </c>
      <c r="J22" s="253"/>
      <c r="K22" s="253">
        <v>-0.15</v>
      </c>
    </row>
    <row r="23" spans="1:11" x14ac:dyDescent="0.25">
      <c r="A23" s="258">
        <v>13</v>
      </c>
      <c r="C23" s="135" t="s">
        <v>129</v>
      </c>
      <c r="D23" s="248"/>
      <c r="E23" s="135" t="s">
        <v>153</v>
      </c>
      <c r="F23" s="246"/>
      <c r="G23" s="253">
        <v>-0.01</v>
      </c>
      <c r="H23" s="253"/>
      <c r="I23" s="253">
        <v>-0.01</v>
      </c>
      <c r="J23" s="253"/>
      <c r="K23" s="253">
        <v>-0.02</v>
      </c>
    </row>
    <row r="24" spans="1:11" x14ac:dyDescent="0.25">
      <c r="A24" s="258">
        <v>14</v>
      </c>
      <c r="C24" s="135" t="s">
        <v>131</v>
      </c>
      <c r="D24" s="248"/>
      <c r="E24" s="135" t="s">
        <v>155</v>
      </c>
      <c r="F24" s="246"/>
      <c r="G24" s="253">
        <v>-0.05</v>
      </c>
      <c r="H24" s="253"/>
      <c r="I24" s="253">
        <v>-0.02</v>
      </c>
      <c r="J24" s="253"/>
      <c r="K24" s="253">
        <v>-7.0000000000000007E-2</v>
      </c>
    </row>
    <row r="25" spans="1:11" x14ac:dyDescent="0.25">
      <c r="A25" s="258">
        <v>15</v>
      </c>
      <c r="C25" s="135" t="s">
        <v>112</v>
      </c>
      <c r="D25" s="248"/>
      <c r="E25" s="135" t="s">
        <v>158</v>
      </c>
      <c r="F25" s="246"/>
      <c r="G25" s="253">
        <v>-0.01</v>
      </c>
      <c r="H25" s="253"/>
      <c r="I25" s="253">
        <v>-0.01</v>
      </c>
      <c r="J25" s="253"/>
      <c r="K25" s="253">
        <v>-0.02</v>
      </c>
    </row>
    <row r="26" spans="1:11" x14ac:dyDescent="0.25">
      <c r="C26" s="248"/>
      <c r="D26" s="248"/>
      <c r="E26" s="248"/>
      <c r="F26" s="246"/>
      <c r="G26" s="253"/>
      <c r="H26" s="253"/>
      <c r="I26" s="253"/>
      <c r="J26" s="253"/>
      <c r="K26" s="253"/>
    </row>
    <row r="27" spans="1:11" ht="15" customHeight="1" x14ac:dyDescent="0.25">
      <c r="C27" s="242" t="s">
        <v>110</v>
      </c>
      <c r="D27" s="242"/>
      <c r="E27" s="242"/>
      <c r="F27" s="246"/>
      <c r="G27" s="253"/>
      <c r="H27" s="253"/>
      <c r="I27" s="253"/>
      <c r="J27" s="253"/>
      <c r="K27" s="253"/>
    </row>
    <row r="28" spans="1:11" x14ac:dyDescent="0.25">
      <c r="A28" s="258">
        <v>16</v>
      </c>
      <c r="C28" s="135" t="s">
        <v>349</v>
      </c>
      <c r="D28" s="248"/>
      <c r="E28" s="135" t="s">
        <v>391</v>
      </c>
      <c r="F28" s="246"/>
      <c r="G28" s="253">
        <v>0.09</v>
      </c>
      <c r="H28" s="253"/>
      <c r="I28" s="253">
        <v>-0.01</v>
      </c>
      <c r="J28" s="253"/>
      <c r="K28" s="253">
        <v>0.08</v>
      </c>
    </row>
    <row r="29" spans="1:11" x14ac:dyDescent="0.25">
      <c r="A29" s="258">
        <v>17</v>
      </c>
      <c r="C29" s="135" t="s">
        <v>536</v>
      </c>
      <c r="D29" s="248"/>
      <c r="E29" s="135" t="s">
        <v>392</v>
      </c>
      <c r="F29" s="246"/>
      <c r="G29" s="253">
        <v>0.05</v>
      </c>
      <c r="H29" s="253"/>
      <c r="I29" s="253">
        <v>0</v>
      </c>
      <c r="J29" s="253"/>
      <c r="K29" s="253">
        <v>0.05</v>
      </c>
    </row>
    <row r="30" spans="1:11" x14ac:dyDescent="0.25">
      <c r="A30" s="258">
        <v>18</v>
      </c>
      <c r="C30" s="135" t="s">
        <v>134</v>
      </c>
      <c r="D30" s="248"/>
      <c r="E30" s="135" t="s">
        <v>153</v>
      </c>
      <c r="F30" s="246"/>
      <c r="G30" s="253">
        <v>0.02</v>
      </c>
      <c r="H30" s="253"/>
      <c r="I30" s="253">
        <v>-0.01</v>
      </c>
      <c r="J30" s="253"/>
      <c r="K30" s="253">
        <v>0.01</v>
      </c>
    </row>
    <row r="31" spans="1:11" x14ac:dyDescent="0.25">
      <c r="A31" s="258">
        <v>19</v>
      </c>
      <c r="C31" s="135" t="s">
        <v>137</v>
      </c>
      <c r="D31" s="248"/>
      <c r="E31" s="135" t="s">
        <v>155</v>
      </c>
      <c r="F31" s="246"/>
      <c r="G31" s="253">
        <v>-0.01</v>
      </c>
      <c r="H31" s="253"/>
      <c r="I31" s="253">
        <v>-0.02</v>
      </c>
      <c r="J31" s="253"/>
      <c r="K31" s="253">
        <v>-0.04</v>
      </c>
    </row>
    <row r="32" spans="1:11" x14ac:dyDescent="0.25">
      <c r="A32" s="258">
        <v>20</v>
      </c>
      <c r="C32" s="135" t="s">
        <v>139</v>
      </c>
      <c r="D32" s="248"/>
      <c r="E32" s="135" t="s">
        <v>153</v>
      </c>
      <c r="F32" s="246"/>
      <c r="G32" s="253">
        <v>0.06</v>
      </c>
      <c r="H32" s="253"/>
      <c r="I32" s="253">
        <v>0.01</v>
      </c>
      <c r="J32" s="253"/>
      <c r="K32" s="253">
        <v>7.0000000000000007E-2</v>
      </c>
    </row>
    <row r="33" spans="1:11" x14ac:dyDescent="0.25">
      <c r="A33" s="258">
        <v>21</v>
      </c>
      <c r="C33" s="135" t="s">
        <v>612</v>
      </c>
      <c r="D33" s="248"/>
      <c r="E33" s="135" t="s">
        <v>394</v>
      </c>
      <c r="F33" s="246"/>
      <c r="G33" s="253">
        <v>7.0000000000000007E-2</v>
      </c>
      <c r="H33" s="253"/>
      <c r="I33" s="253">
        <v>0.01</v>
      </c>
      <c r="J33" s="253"/>
      <c r="K33" s="253">
        <v>7.0000000000000007E-2</v>
      </c>
    </row>
    <row r="34" spans="1:11" x14ac:dyDescent="0.25">
      <c r="A34" s="258">
        <v>22</v>
      </c>
      <c r="C34" s="135" t="s">
        <v>142</v>
      </c>
      <c r="D34" s="248"/>
      <c r="E34" s="135" t="s">
        <v>154</v>
      </c>
      <c r="F34" s="246"/>
      <c r="G34" s="253">
        <v>-0.01</v>
      </c>
      <c r="H34" s="253"/>
      <c r="I34" s="253">
        <v>0.01</v>
      </c>
      <c r="J34" s="253"/>
      <c r="K34" s="253">
        <v>0</v>
      </c>
    </row>
    <row r="35" spans="1:11" x14ac:dyDescent="0.25">
      <c r="A35" s="258">
        <v>23</v>
      </c>
      <c r="C35" s="135" t="s">
        <v>144</v>
      </c>
      <c r="D35" s="248"/>
      <c r="E35" s="135" t="s">
        <v>154</v>
      </c>
      <c r="F35" s="246"/>
      <c r="G35" s="253">
        <v>0</v>
      </c>
      <c r="H35" s="253"/>
      <c r="I35" s="253">
        <v>0</v>
      </c>
      <c r="J35" s="253"/>
      <c r="K35" s="253">
        <v>0</v>
      </c>
    </row>
    <row r="36" spans="1:11" x14ac:dyDescent="0.25">
      <c r="A36" s="258">
        <v>24</v>
      </c>
      <c r="C36" s="135" t="s">
        <v>613</v>
      </c>
      <c r="D36" s="248"/>
      <c r="E36" s="135" t="s">
        <v>395</v>
      </c>
      <c r="F36" s="246"/>
      <c r="G36" s="253">
        <v>0.02</v>
      </c>
      <c r="H36" s="253"/>
      <c r="I36" s="253">
        <v>0</v>
      </c>
      <c r="J36" s="253"/>
      <c r="K36" s="253">
        <v>0.02</v>
      </c>
    </row>
    <row r="37" spans="1:11" x14ac:dyDescent="0.25">
      <c r="C37" s="248"/>
      <c r="D37" s="248"/>
      <c r="E37" s="248"/>
      <c r="I37" s="246"/>
      <c r="J37" s="246"/>
      <c r="K37" s="246"/>
    </row>
    <row r="38" spans="1:11" x14ac:dyDescent="0.25">
      <c r="A38" s="339" t="s">
        <v>78</v>
      </c>
      <c r="B38" s="339"/>
      <c r="C38" s="339"/>
      <c r="H38" s="334"/>
      <c r="I38" s="334"/>
      <c r="K38" s="246"/>
    </row>
    <row r="39" spans="1:11" x14ac:dyDescent="0.25">
      <c r="A39" s="118" t="s">
        <v>95</v>
      </c>
      <c r="B39" s="340" t="s">
        <v>621</v>
      </c>
      <c r="C39" s="340"/>
      <c r="D39" s="340"/>
      <c r="E39" s="340"/>
      <c r="F39" s="340"/>
      <c r="G39" s="340"/>
      <c r="H39" s="340"/>
      <c r="I39" s="340"/>
      <c r="J39" s="340"/>
      <c r="K39" s="340"/>
    </row>
    <row r="40" spans="1:11" x14ac:dyDescent="0.25">
      <c r="B40" s="340" t="s">
        <v>622</v>
      </c>
      <c r="C40" s="340"/>
      <c r="D40" s="340"/>
      <c r="E40" s="340"/>
      <c r="F40" s="340"/>
      <c r="G40" s="340"/>
      <c r="H40" s="340"/>
      <c r="I40" s="340"/>
      <c r="J40" s="340"/>
      <c r="K40" s="340"/>
    </row>
    <row r="41" spans="1:11" x14ac:dyDescent="0.25">
      <c r="A41" s="118" t="s">
        <v>99</v>
      </c>
      <c r="B41" s="340" t="s">
        <v>623</v>
      </c>
      <c r="C41" s="340"/>
      <c r="D41" s="340"/>
      <c r="E41" s="340"/>
      <c r="F41" s="340"/>
      <c r="G41" s="340"/>
      <c r="H41" s="340"/>
      <c r="I41" s="340"/>
      <c r="J41" s="340"/>
      <c r="K41" s="340"/>
    </row>
    <row r="42" spans="1:11" x14ac:dyDescent="0.25">
      <c r="A42" s="118" t="s">
        <v>288</v>
      </c>
      <c r="B42" s="340" t="s">
        <v>624</v>
      </c>
      <c r="C42" s="340"/>
      <c r="D42" s="340"/>
      <c r="E42" s="340"/>
      <c r="F42" s="340"/>
      <c r="G42" s="340"/>
      <c r="H42" s="340"/>
      <c r="I42" s="340"/>
      <c r="J42" s="340"/>
      <c r="K42" s="340"/>
    </row>
  </sheetData>
  <mergeCells count="9">
    <mergeCell ref="A1:K1"/>
    <mergeCell ref="A2:K2"/>
    <mergeCell ref="A3:K3"/>
    <mergeCell ref="B41:K41"/>
    <mergeCell ref="B42:K42"/>
    <mergeCell ref="A38:C38"/>
    <mergeCell ref="H38:I38"/>
    <mergeCell ref="B39:K39"/>
    <mergeCell ref="B40:K40"/>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CEB91-DBAC-493E-908B-A7CEF2308407}">
  <dimension ref="A1:Q20"/>
  <sheetViews>
    <sheetView workbookViewId="0">
      <selection sqref="A1:I1"/>
    </sheetView>
  </sheetViews>
  <sheetFormatPr defaultColWidth="9.140625" defaultRowHeight="12.75" x14ac:dyDescent="0.2"/>
  <cols>
    <col min="1" max="1" width="4.7109375" style="50" customWidth="1"/>
    <col min="2" max="2" width="1.7109375" style="50" customWidth="1"/>
    <col min="3" max="3" width="32.42578125" style="50" customWidth="1"/>
    <col min="4" max="4" width="1.7109375" style="50" customWidth="1"/>
    <col min="5" max="5" width="11.7109375" style="50" customWidth="1"/>
    <col min="6" max="6" width="1.7109375" style="50" customWidth="1"/>
    <col min="7" max="7" width="11.7109375" style="50" customWidth="1"/>
    <col min="8" max="8" width="1.7109375" style="50" customWidth="1"/>
    <col min="9" max="9" width="11.7109375" style="50" customWidth="1"/>
    <col min="10" max="16384" width="9.140625" style="50"/>
  </cols>
  <sheetData>
    <row r="1" spans="1:17" x14ac:dyDescent="0.2">
      <c r="A1" s="309" t="s">
        <v>50</v>
      </c>
      <c r="B1" s="309"/>
      <c r="C1" s="309"/>
      <c r="D1" s="309"/>
      <c r="E1" s="309"/>
      <c r="F1" s="309"/>
      <c r="G1" s="309"/>
      <c r="H1" s="309"/>
      <c r="I1" s="309"/>
      <c r="J1" s="62"/>
      <c r="K1" s="62"/>
      <c r="L1" s="62"/>
      <c r="M1" s="62"/>
      <c r="N1" s="62"/>
      <c r="O1" s="53"/>
      <c r="P1" s="53"/>
      <c r="Q1" s="53"/>
    </row>
    <row r="2" spans="1:17" x14ac:dyDescent="0.2">
      <c r="A2" s="309" t="s">
        <v>174</v>
      </c>
      <c r="B2" s="309"/>
      <c r="C2" s="309"/>
      <c r="D2" s="309"/>
      <c r="E2" s="309"/>
      <c r="F2" s="309"/>
      <c r="G2" s="309"/>
      <c r="H2" s="309"/>
      <c r="I2" s="309"/>
      <c r="J2" s="62"/>
      <c r="K2" s="62"/>
      <c r="L2" s="62"/>
      <c r="M2" s="62"/>
      <c r="N2" s="62"/>
      <c r="O2" s="62"/>
      <c r="P2" s="62"/>
      <c r="Q2" s="53"/>
    </row>
    <row r="3" spans="1:17" x14ac:dyDescent="0.2">
      <c r="A3" s="53"/>
      <c r="B3" s="53"/>
      <c r="C3" s="53"/>
      <c r="D3" s="53"/>
      <c r="E3" s="53"/>
      <c r="F3" s="53"/>
      <c r="G3" s="53"/>
      <c r="H3" s="53"/>
      <c r="I3" s="53"/>
      <c r="J3" s="53"/>
      <c r="K3" s="53"/>
      <c r="L3" s="53"/>
      <c r="M3" s="53"/>
      <c r="N3" s="53"/>
      <c r="O3" s="53"/>
      <c r="P3" s="53"/>
      <c r="Q3" s="53"/>
    </row>
    <row r="4" spans="1:17" x14ac:dyDescent="0.2">
      <c r="A4" s="20" t="s">
        <v>67</v>
      </c>
      <c r="B4" s="53"/>
      <c r="C4" s="53"/>
      <c r="D4" s="53"/>
      <c r="E4" s="309" t="s">
        <v>290</v>
      </c>
      <c r="F4" s="309"/>
      <c r="G4" s="309"/>
      <c r="H4" s="53"/>
      <c r="I4" s="20" t="s">
        <v>53</v>
      </c>
      <c r="J4" s="53"/>
      <c r="K4" s="53"/>
      <c r="L4" s="53"/>
      <c r="M4" s="53"/>
      <c r="N4" s="53"/>
      <c r="O4" s="53"/>
      <c r="P4" s="53"/>
      <c r="Q4" s="53"/>
    </row>
    <row r="5" spans="1:17" x14ac:dyDescent="0.2">
      <c r="A5" s="105" t="s">
        <v>68</v>
      </c>
      <c r="B5" s="53"/>
      <c r="C5" s="22" t="s">
        <v>175</v>
      </c>
      <c r="D5" s="53"/>
      <c r="E5" s="21" t="s">
        <v>23</v>
      </c>
      <c r="F5" s="53"/>
      <c r="G5" s="21" t="s">
        <v>97</v>
      </c>
      <c r="H5" s="53"/>
      <c r="I5" s="21" t="s">
        <v>176</v>
      </c>
      <c r="J5" s="53"/>
      <c r="K5" s="53"/>
      <c r="L5" s="53"/>
      <c r="M5" s="53"/>
      <c r="N5" s="53"/>
      <c r="O5" s="53"/>
      <c r="P5" s="53"/>
      <c r="Q5" s="53"/>
    </row>
    <row r="6" spans="1:17" x14ac:dyDescent="0.2">
      <c r="A6" s="20"/>
      <c r="B6" s="53"/>
      <c r="C6" s="53"/>
      <c r="D6" s="53"/>
      <c r="E6" s="20" t="s">
        <v>72</v>
      </c>
      <c r="F6" s="53"/>
      <c r="G6" s="20" t="s">
        <v>55</v>
      </c>
      <c r="H6" s="53"/>
      <c r="I6" s="20" t="s">
        <v>56</v>
      </c>
      <c r="J6" s="53"/>
      <c r="K6" s="53"/>
      <c r="L6" s="53"/>
      <c r="M6" s="53"/>
      <c r="N6" s="53"/>
      <c r="O6" s="53"/>
      <c r="P6" s="53"/>
      <c r="Q6" s="53"/>
    </row>
    <row r="7" spans="1:17" x14ac:dyDescent="0.2">
      <c r="A7" s="20"/>
      <c r="B7" s="53"/>
      <c r="C7" s="53"/>
      <c r="D7" s="53"/>
      <c r="E7" s="20"/>
      <c r="F7" s="53"/>
      <c r="G7" s="20"/>
      <c r="H7" s="53"/>
      <c r="I7" s="20"/>
      <c r="J7" s="53"/>
      <c r="K7" s="53"/>
      <c r="L7" s="53"/>
      <c r="M7" s="53"/>
      <c r="N7" s="53"/>
      <c r="O7" s="53"/>
      <c r="P7" s="53"/>
      <c r="Q7" s="53"/>
    </row>
    <row r="8" spans="1:17" x14ac:dyDescent="0.2">
      <c r="A8" s="20">
        <v>1</v>
      </c>
      <c r="B8" s="53"/>
      <c r="C8" s="68" t="s">
        <v>177</v>
      </c>
      <c r="D8" s="59"/>
      <c r="E8" s="110">
        <v>25</v>
      </c>
      <c r="F8" s="110"/>
      <c r="G8" s="110" t="s">
        <v>178</v>
      </c>
      <c r="H8" s="110"/>
      <c r="I8" s="110">
        <v>25</v>
      </c>
      <c r="J8" s="53"/>
      <c r="K8" s="53"/>
      <c r="L8" s="53"/>
      <c r="M8" s="53"/>
      <c r="N8" s="53"/>
      <c r="O8" s="53"/>
      <c r="P8" s="53"/>
      <c r="Q8" s="53"/>
    </row>
    <row r="9" spans="1:17" x14ac:dyDescent="0.2">
      <c r="A9" s="20">
        <v>2</v>
      </c>
      <c r="B9" s="53"/>
      <c r="C9" s="68" t="s">
        <v>179</v>
      </c>
      <c r="D9" s="59"/>
      <c r="E9" s="110">
        <v>20</v>
      </c>
      <c r="F9" s="110"/>
      <c r="G9" s="110">
        <v>20</v>
      </c>
      <c r="H9" s="110"/>
      <c r="I9" s="110">
        <v>20</v>
      </c>
      <c r="J9" s="53"/>
      <c r="K9" s="53"/>
      <c r="L9" s="53"/>
      <c r="M9" s="53"/>
      <c r="N9" s="53"/>
      <c r="O9" s="53"/>
      <c r="P9" s="53"/>
      <c r="Q9" s="53"/>
    </row>
    <row r="10" spans="1:17" x14ac:dyDescent="0.2">
      <c r="A10" s="20">
        <v>3</v>
      </c>
      <c r="B10" s="53"/>
      <c r="C10" s="68" t="s">
        <v>180</v>
      </c>
      <c r="D10" s="59"/>
      <c r="E10" s="110">
        <v>70</v>
      </c>
      <c r="F10" s="110"/>
      <c r="G10" s="359">
        <v>0</v>
      </c>
      <c r="H10" s="110"/>
      <c r="I10" s="110">
        <v>120</v>
      </c>
      <c r="J10" s="53"/>
      <c r="K10" s="53"/>
      <c r="L10" s="53"/>
      <c r="M10" s="53"/>
      <c r="N10" s="53"/>
      <c r="O10" s="53"/>
      <c r="P10" s="53"/>
      <c r="Q10" s="53"/>
    </row>
    <row r="11" spans="1:17" x14ac:dyDescent="0.2">
      <c r="A11" s="20">
        <v>4</v>
      </c>
      <c r="B11" s="53"/>
      <c r="C11" s="68" t="s">
        <v>181</v>
      </c>
      <c r="D11" s="59"/>
      <c r="E11" s="110">
        <v>70</v>
      </c>
      <c r="F11" s="110"/>
      <c r="G11" s="359">
        <v>0</v>
      </c>
      <c r="H11" s="110"/>
      <c r="I11" s="110">
        <v>120</v>
      </c>
      <c r="J11" s="53"/>
      <c r="K11" s="53"/>
      <c r="L11" s="53"/>
      <c r="M11" s="53"/>
      <c r="N11" s="53"/>
      <c r="O11" s="53"/>
      <c r="P11" s="53"/>
      <c r="Q11" s="53"/>
    </row>
    <row r="12" spans="1:17" x14ac:dyDescent="0.2">
      <c r="A12" s="20">
        <v>5</v>
      </c>
      <c r="B12" s="53"/>
      <c r="C12" s="68" t="s">
        <v>182</v>
      </c>
      <c r="D12" s="59"/>
      <c r="E12" s="110">
        <v>70</v>
      </c>
      <c r="F12" s="110"/>
      <c r="G12" s="110" t="s">
        <v>183</v>
      </c>
      <c r="H12" s="110"/>
      <c r="I12" s="110">
        <v>120</v>
      </c>
      <c r="J12" s="53"/>
      <c r="K12" s="53"/>
      <c r="L12" s="53"/>
      <c r="M12" s="53"/>
      <c r="N12" s="53"/>
      <c r="O12" s="53"/>
      <c r="P12" s="53"/>
      <c r="Q12" s="53"/>
    </row>
    <row r="13" spans="1:17" x14ac:dyDescent="0.2">
      <c r="A13" s="20">
        <v>6</v>
      </c>
      <c r="B13" s="53"/>
      <c r="C13" s="68" t="s">
        <v>184</v>
      </c>
      <c r="D13" s="59"/>
      <c r="E13" s="110" t="s">
        <v>185</v>
      </c>
      <c r="F13" s="110"/>
      <c r="G13" s="110" t="s">
        <v>185</v>
      </c>
      <c r="H13" s="110"/>
      <c r="I13" s="110">
        <v>195</v>
      </c>
      <c r="J13" s="53"/>
      <c r="K13" s="53"/>
      <c r="L13" s="53"/>
      <c r="M13" s="53"/>
      <c r="N13" s="53"/>
      <c r="O13" s="53"/>
      <c r="P13" s="53"/>
      <c r="Q13" s="53"/>
    </row>
    <row r="14" spans="1:17" x14ac:dyDescent="0.2">
      <c r="A14" s="20">
        <v>7</v>
      </c>
      <c r="B14" s="53"/>
      <c r="C14" s="68" t="s">
        <v>186</v>
      </c>
      <c r="D14" s="59"/>
      <c r="E14" s="110">
        <v>32</v>
      </c>
      <c r="F14" s="110"/>
      <c r="G14" s="110">
        <v>45</v>
      </c>
      <c r="H14" s="110"/>
      <c r="I14" s="110">
        <v>122</v>
      </c>
      <c r="J14" s="53"/>
      <c r="K14" s="53"/>
      <c r="L14" s="53"/>
      <c r="M14" s="53"/>
      <c r="N14" s="53"/>
      <c r="O14" s="53"/>
      <c r="P14" s="53"/>
      <c r="Q14" s="53"/>
    </row>
    <row r="15" spans="1:17" x14ac:dyDescent="0.2">
      <c r="A15" s="20">
        <v>8</v>
      </c>
      <c r="B15" s="53"/>
      <c r="C15" s="68" t="s">
        <v>289</v>
      </c>
      <c r="D15" s="59"/>
      <c r="E15" s="359">
        <v>0</v>
      </c>
      <c r="F15" s="110"/>
      <c r="G15" s="359">
        <v>0</v>
      </c>
      <c r="H15" s="110"/>
      <c r="I15" s="110">
        <v>200</v>
      </c>
      <c r="J15" s="53"/>
      <c r="K15" s="53"/>
      <c r="L15" s="53"/>
      <c r="M15" s="53"/>
      <c r="N15" s="53"/>
      <c r="O15" s="53"/>
      <c r="P15" s="53"/>
      <c r="Q15" s="53"/>
    </row>
    <row r="16" spans="1:17" x14ac:dyDescent="0.2">
      <c r="A16" s="53"/>
      <c r="B16" s="53"/>
      <c r="C16" s="53"/>
      <c r="D16" s="53"/>
      <c r="E16" s="53"/>
      <c r="F16" s="53"/>
      <c r="G16" s="53"/>
      <c r="H16" s="53"/>
      <c r="I16" s="53"/>
      <c r="J16" s="53"/>
      <c r="K16" s="53"/>
      <c r="L16" s="53"/>
      <c r="M16" s="53"/>
      <c r="N16" s="53"/>
      <c r="O16" s="53"/>
      <c r="P16" s="53"/>
      <c r="Q16" s="53"/>
    </row>
    <row r="17" spans="1:17" x14ac:dyDescent="0.2">
      <c r="A17" s="27" t="s">
        <v>78</v>
      </c>
      <c r="B17" s="53"/>
      <c r="C17" s="53"/>
      <c r="D17" s="53"/>
      <c r="E17" s="53"/>
      <c r="F17" s="53"/>
      <c r="G17" s="53"/>
      <c r="H17" s="53"/>
      <c r="I17" s="53"/>
      <c r="J17" s="53"/>
      <c r="K17" s="53"/>
      <c r="L17" s="53"/>
      <c r="M17" s="53"/>
      <c r="N17" s="53"/>
      <c r="O17" s="53"/>
      <c r="P17" s="53"/>
      <c r="Q17" s="53"/>
    </row>
    <row r="18" spans="1:17" ht="26.25" customHeight="1" x14ac:dyDescent="0.2">
      <c r="A18" s="118" t="s">
        <v>95</v>
      </c>
      <c r="B18" s="312" t="s">
        <v>187</v>
      </c>
      <c r="C18" s="312"/>
      <c r="D18" s="312"/>
      <c r="E18" s="312"/>
      <c r="F18" s="312"/>
      <c r="G18" s="312"/>
      <c r="H18" s="312"/>
      <c r="I18" s="312"/>
      <c r="J18" s="53"/>
      <c r="K18" s="53"/>
      <c r="L18" s="53"/>
      <c r="M18" s="53"/>
      <c r="N18" s="53"/>
      <c r="O18" s="53"/>
      <c r="P18" s="53"/>
      <c r="Q18" s="53"/>
    </row>
    <row r="19" spans="1:17" ht="24.75" customHeight="1" x14ac:dyDescent="0.2">
      <c r="A19" s="118" t="s">
        <v>99</v>
      </c>
      <c r="B19" s="312" t="s">
        <v>188</v>
      </c>
      <c r="C19" s="312"/>
      <c r="D19" s="312"/>
      <c r="E19" s="312"/>
      <c r="F19" s="312"/>
      <c r="G19" s="312"/>
      <c r="H19" s="312"/>
      <c r="I19" s="312"/>
      <c r="J19" s="53"/>
      <c r="K19" s="53"/>
      <c r="L19" s="53"/>
      <c r="M19" s="53"/>
      <c r="N19" s="53"/>
      <c r="O19" s="53"/>
      <c r="P19" s="53"/>
      <c r="Q19" s="53"/>
    </row>
    <row r="20" spans="1:17" ht="41.25" customHeight="1" x14ac:dyDescent="0.2">
      <c r="A20" s="118" t="s">
        <v>288</v>
      </c>
      <c r="B20" s="312" t="s">
        <v>189</v>
      </c>
      <c r="C20" s="312"/>
      <c r="D20" s="312"/>
      <c r="E20" s="312"/>
      <c r="F20" s="312"/>
      <c r="G20" s="312"/>
      <c r="H20" s="312"/>
      <c r="I20" s="312"/>
      <c r="J20" s="53"/>
      <c r="K20" s="53"/>
      <c r="L20" s="53"/>
      <c r="M20" s="53"/>
      <c r="N20" s="53"/>
      <c r="O20" s="53"/>
      <c r="P20" s="53"/>
      <c r="Q20" s="53"/>
    </row>
  </sheetData>
  <mergeCells count="6">
    <mergeCell ref="B18:I18"/>
    <mergeCell ref="B19:I19"/>
    <mergeCell ref="B20:I20"/>
    <mergeCell ref="E4:G4"/>
    <mergeCell ref="A1:I1"/>
    <mergeCell ref="A2:I2"/>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58F7-3F5E-4270-943E-7589352E8079}">
  <dimension ref="A1:E12"/>
  <sheetViews>
    <sheetView workbookViewId="0">
      <selection sqref="A1:E1"/>
    </sheetView>
  </sheetViews>
  <sheetFormatPr defaultRowHeight="15" x14ac:dyDescent="0.25"/>
  <cols>
    <col min="1" max="1" width="4.7109375" customWidth="1"/>
    <col min="2" max="2" width="1.7109375" customWidth="1"/>
    <col min="3" max="3" width="41" customWidth="1"/>
    <col min="4" max="4" width="1.7109375" customWidth="1"/>
    <col min="5" max="5" width="16.42578125" customWidth="1"/>
  </cols>
  <sheetData>
    <row r="1" spans="1:5" x14ac:dyDescent="0.25">
      <c r="A1" s="318" t="s">
        <v>79</v>
      </c>
      <c r="B1" s="318"/>
      <c r="C1" s="318"/>
      <c r="D1" s="318"/>
      <c r="E1" s="318"/>
    </row>
    <row r="2" spans="1:5" x14ac:dyDescent="0.25">
      <c r="A2" s="318" t="s">
        <v>291</v>
      </c>
      <c r="B2" s="318"/>
      <c r="C2" s="318"/>
      <c r="D2" s="318"/>
      <c r="E2" s="318"/>
    </row>
    <row r="3" spans="1:5" x14ac:dyDescent="0.25">
      <c r="A3" s="110"/>
      <c r="B3" s="110"/>
      <c r="C3" s="109"/>
      <c r="D3" s="110"/>
      <c r="E3" s="110"/>
    </row>
    <row r="4" spans="1:5" x14ac:dyDescent="0.25">
      <c r="A4" s="110" t="s">
        <v>67</v>
      </c>
      <c r="B4" s="110"/>
      <c r="C4" s="109"/>
      <c r="D4" s="110"/>
      <c r="E4" s="110"/>
    </row>
    <row r="5" spans="1:5" x14ac:dyDescent="0.25">
      <c r="A5" s="112" t="s">
        <v>68</v>
      </c>
      <c r="B5" s="57"/>
      <c r="C5" s="121" t="s">
        <v>175</v>
      </c>
      <c r="D5" s="57"/>
      <c r="E5" s="112" t="s">
        <v>292</v>
      </c>
    </row>
    <row r="6" spans="1:5" x14ac:dyDescent="0.25">
      <c r="A6" s="57"/>
      <c r="B6" s="57"/>
      <c r="C6" s="58"/>
      <c r="D6" s="58"/>
      <c r="E6" s="110" t="s">
        <v>72</v>
      </c>
    </row>
    <row r="7" spans="1:5" x14ac:dyDescent="0.25">
      <c r="A7" s="110"/>
      <c r="B7" s="110"/>
      <c r="C7" s="109"/>
      <c r="D7" s="59"/>
      <c r="E7" s="110"/>
    </row>
    <row r="8" spans="1:5" x14ac:dyDescent="0.25">
      <c r="A8" s="110">
        <v>1</v>
      </c>
      <c r="B8" s="57"/>
      <c r="C8" s="109" t="s">
        <v>293</v>
      </c>
      <c r="D8" s="57"/>
      <c r="E8" s="110">
        <v>160</v>
      </c>
    </row>
    <row r="9" spans="1:5" x14ac:dyDescent="0.25">
      <c r="A9" s="110">
        <v>2</v>
      </c>
      <c r="B9" s="120"/>
      <c r="C9" s="109" t="s">
        <v>294</v>
      </c>
      <c r="D9" s="120"/>
      <c r="E9" s="110">
        <v>10</v>
      </c>
    </row>
    <row r="10" spans="1:5" x14ac:dyDescent="0.25">
      <c r="A10" s="110">
        <v>3</v>
      </c>
      <c r="B10" s="111"/>
      <c r="C10" s="109" t="s">
        <v>295</v>
      </c>
      <c r="D10" s="108"/>
      <c r="E10" s="80">
        <v>30</v>
      </c>
    </row>
    <row r="11" spans="1:5" ht="15.75" thickBot="1" x14ac:dyDescent="0.3">
      <c r="A11" s="110">
        <v>4</v>
      </c>
      <c r="B11" s="111"/>
      <c r="C11" s="109" t="s">
        <v>296</v>
      </c>
      <c r="D11" s="108"/>
      <c r="E11" s="122">
        <v>200</v>
      </c>
    </row>
    <row r="12" spans="1:5" ht="15.75" thickTop="1" x14ac:dyDescent="0.25"/>
  </sheetData>
  <mergeCells count="2">
    <mergeCell ref="A1:E1"/>
    <mergeCell ref="A2:E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99FA-94CC-4F44-A0E9-CE977925AF58}">
  <dimension ref="A1:I15"/>
  <sheetViews>
    <sheetView workbookViewId="0">
      <selection sqref="A1:I1"/>
    </sheetView>
  </sheetViews>
  <sheetFormatPr defaultColWidth="9.140625" defaultRowHeight="12.75" x14ac:dyDescent="0.2"/>
  <cols>
    <col min="1" max="1" width="4.7109375" style="53" customWidth="1"/>
    <col min="2" max="2" width="1.7109375" style="53" customWidth="1"/>
    <col min="3" max="3" width="27.5703125" style="53" customWidth="1"/>
    <col min="4" max="4" width="1.7109375" style="53" customWidth="1"/>
    <col min="5" max="5" width="19.7109375" style="53" customWidth="1"/>
    <col min="6" max="6" width="1.7109375" style="53" customWidth="1"/>
    <col min="7" max="7" width="19.7109375" style="53" customWidth="1"/>
    <col min="8" max="8" width="1.7109375" style="53" customWidth="1"/>
    <col min="9" max="9" width="19.7109375" style="53" customWidth="1"/>
    <col min="10" max="16384" width="9.140625" style="53"/>
  </cols>
  <sheetData>
    <row r="1" spans="1:9" x14ac:dyDescent="0.2">
      <c r="A1" s="318" t="s">
        <v>172</v>
      </c>
      <c r="B1" s="318"/>
      <c r="C1" s="318"/>
      <c r="D1" s="318"/>
      <c r="E1" s="318"/>
      <c r="F1" s="318"/>
      <c r="G1" s="318"/>
      <c r="H1" s="318"/>
      <c r="I1" s="318"/>
    </row>
    <row r="2" spans="1:9" x14ac:dyDescent="0.2">
      <c r="A2" s="318" t="s">
        <v>301</v>
      </c>
      <c r="B2" s="318"/>
      <c r="C2" s="318"/>
      <c r="D2" s="318"/>
      <c r="E2" s="318"/>
      <c r="F2" s="318"/>
      <c r="G2" s="318"/>
      <c r="H2" s="318"/>
      <c r="I2" s="318"/>
    </row>
    <row r="3" spans="1:9" x14ac:dyDescent="0.2">
      <c r="A3" s="110"/>
      <c r="B3" s="110"/>
      <c r="C3" s="109"/>
      <c r="D3" s="110"/>
      <c r="E3" s="322"/>
      <c r="F3" s="322"/>
      <c r="G3" s="322"/>
      <c r="H3" s="110"/>
      <c r="I3" s="110"/>
    </row>
    <row r="4" spans="1:9" x14ac:dyDescent="0.2">
      <c r="A4" s="110" t="s">
        <v>67</v>
      </c>
      <c r="B4" s="110"/>
      <c r="C4" s="109"/>
      <c r="D4" s="110"/>
      <c r="E4" s="317" t="s">
        <v>190</v>
      </c>
      <c r="F4" s="317"/>
      <c r="G4" s="317"/>
      <c r="H4" s="110"/>
      <c r="I4" s="110" t="s">
        <v>53</v>
      </c>
    </row>
    <row r="5" spans="1:9" ht="15" x14ac:dyDescent="0.2">
      <c r="A5" s="112" t="s">
        <v>68</v>
      </c>
      <c r="B5" s="57"/>
      <c r="C5" s="121" t="s">
        <v>175</v>
      </c>
      <c r="D5" s="57"/>
      <c r="E5" s="112" t="s">
        <v>23</v>
      </c>
      <c r="F5" s="80"/>
      <c r="G5" s="112" t="s">
        <v>97</v>
      </c>
      <c r="H5" s="57"/>
      <c r="I5" s="112" t="s">
        <v>191</v>
      </c>
    </row>
    <row r="6" spans="1:9" ht="15" x14ac:dyDescent="0.2">
      <c r="A6" s="57"/>
      <c r="B6" s="57"/>
      <c r="C6" s="128"/>
      <c r="D6" s="58"/>
      <c r="E6" s="80" t="s">
        <v>72</v>
      </c>
      <c r="F6" s="58"/>
      <c r="G6" s="80" t="s">
        <v>55</v>
      </c>
      <c r="H6" s="58"/>
      <c r="I6" s="80" t="s">
        <v>56</v>
      </c>
    </row>
    <row r="7" spans="1:9" ht="15" x14ac:dyDescent="0.2">
      <c r="A7" s="57"/>
      <c r="B7" s="57"/>
      <c r="C7" s="58"/>
      <c r="D7" s="58"/>
      <c r="E7" s="58"/>
      <c r="F7" s="58"/>
      <c r="G7" s="58"/>
      <c r="H7" s="58"/>
      <c r="I7" s="58"/>
    </row>
    <row r="8" spans="1:9" ht="15" x14ac:dyDescent="0.2">
      <c r="A8" s="110">
        <v>1</v>
      </c>
      <c r="B8" s="57"/>
      <c r="C8" s="109" t="s">
        <v>192</v>
      </c>
      <c r="D8" s="57"/>
      <c r="E8" s="359">
        <v>0</v>
      </c>
      <c r="F8" s="57"/>
      <c r="G8" s="359">
        <v>0</v>
      </c>
      <c r="H8" s="57"/>
      <c r="I8" s="209">
        <v>290</v>
      </c>
    </row>
    <row r="9" spans="1:9" ht="15" x14ac:dyDescent="0.2">
      <c r="A9" s="110">
        <v>2</v>
      </c>
      <c r="B9" s="120"/>
      <c r="C9" s="109" t="s">
        <v>193</v>
      </c>
      <c r="D9" s="120"/>
      <c r="E9" s="209">
        <v>420</v>
      </c>
      <c r="F9" s="120"/>
      <c r="G9" s="359">
        <v>0</v>
      </c>
      <c r="H9" s="57"/>
      <c r="I9" s="209">
        <v>550</v>
      </c>
    </row>
    <row r="10" spans="1:9" ht="51" x14ac:dyDescent="0.2">
      <c r="A10" s="110">
        <v>3</v>
      </c>
      <c r="B10" s="120"/>
      <c r="C10" s="109" t="s">
        <v>194</v>
      </c>
      <c r="D10" s="120"/>
      <c r="E10" s="110" t="s">
        <v>195</v>
      </c>
      <c r="F10" s="120"/>
      <c r="G10" s="110" t="s">
        <v>196</v>
      </c>
      <c r="H10" s="57"/>
      <c r="I10" s="110" t="s">
        <v>302</v>
      </c>
    </row>
    <row r="11" spans="1:9" ht="15" x14ac:dyDescent="0.25">
      <c r="A11" s="57"/>
      <c r="B11"/>
      <c r="C11" s="116"/>
      <c r="D11" s="114"/>
      <c r="E11" s="116"/>
      <c r="F11" s="114"/>
      <c r="G11" s="114"/>
      <c r="H11" s="334"/>
      <c r="I11" s="334"/>
    </row>
    <row r="12" spans="1:9" ht="15" x14ac:dyDescent="0.25">
      <c r="A12" s="341" t="s">
        <v>78</v>
      </c>
      <c r="B12" s="341"/>
      <c r="C12" s="341"/>
      <c r="D12" s="116"/>
      <c r="E12" s="114"/>
      <c r="F12" s="116"/>
      <c r="G12" s="114"/>
      <c r="H12" s="342"/>
      <c r="I12" s="342"/>
    </row>
    <row r="13" spans="1:9" ht="28.5" customHeight="1" x14ac:dyDescent="0.2">
      <c r="A13" s="118" t="s">
        <v>95</v>
      </c>
      <c r="B13" s="314" t="s">
        <v>303</v>
      </c>
      <c r="C13" s="314"/>
      <c r="D13" s="314"/>
      <c r="E13" s="314"/>
      <c r="F13" s="314"/>
      <c r="G13" s="314"/>
      <c r="H13" s="314"/>
      <c r="I13" s="314"/>
    </row>
    <row r="14" spans="1:9" x14ac:dyDescent="0.2">
      <c r="A14" s="118" t="s">
        <v>99</v>
      </c>
      <c r="B14" s="315" t="s">
        <v>304</v>
      </c>
      <c r="C14" s="315"/>
      <c r="D14" s="315"/>
      <c r="E14" s="315"/>
      <c r="F14" s="315"/>
      <c r="G14" s="315"/>
      <c r="H14" s="315"/>
      <c r="I14" s="315"/>
    </row>
    <row r="15" spans="1:9" ht="15" x14ac:dyDescent="0.25">
      <c r="A15" s="108"/>
      <c r="B15"/>
      <c r="C15"/>
      <c r="D15"/>
      <c r="E15"/>
      <c r="F15"/>
      <c r="G15"/>
      <c r="H15"/>
      <c r="I15"/>
    </row>
  </sheetData>
  <mergeCells count="9">
    <mergeCell ref="B14:I14"/>
    <mergeCell ref="H11:I11"/>
    <mergeCell ref="A12:C12"/>
    <mergeCell ref="H12:I12"/>
    <mergeCell ref="A1:I1"/>
    <mergeCell ref="A2:I2"/>
    <mergeCell ref="E3:G3"/>
    <mergeCell ref="E4:G4"/>
    <mergeCell ref="B13:I1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E0089-2FFB-4923-8533-6EF91AF691AE}">
  <dimension ref="A1:K11"/>
  <sheetViews>
    <sheetView workbookViewId="0">
      <selection sqref="A1:K1"/>
    </sheetView>
  </sheetViews>
  <sheetFormatPr defaultRowHeight="12.75" x14ac:dyDescent="0.2"/>
  <cols>
    <col min="1" max="1" width="4.7109375" style="291" customWidth="1"/>
    <col min="2" max="2" width="1.7109375" style="291" customWidth="1"/>
    <col min="3" max="3" width="9.85546875" style="291" customWidth="1"/>
    <col min="4" max="4" width="1.7109375" style="38" customWidth="1"/>
    <col min="5" max="16384" width="9.140625" style="291"/>
  </cols>
  <sheetData>
    <row r="1" spans="1:11" ht="15" customHeight="1" x14ac:dyDescent="0.2">
      <c r="A1" s="311" t="s">
        <v>208</v>
      </c>
      <c r="B1" s="311"/>
      <c r="C1" s="311"/>
      <c r="D1" s="311"/>
      <c r="E1" s="311"/>
      <c r="F1" s="311"/>
      <c r="G1" s="311"/>
      <c r="H1" s="311"/>
      <c r="I1" s="311"/>
      <c r="J1" s="311"/>
      <c r="K1" s="311"/>
    </row>
    <row r="2" spans="1:11" ht="15" customHeight="1" x14ac:dyDescent="0.2">
      <c r="A2" s="311" t="s">
        <v>200</v>
      </c>
      <c r="B2" s="311"/>
      <c r="C2" s="311"/>
      <c r="D2" s="311"/>
      <c r="E2" s="311"/>
      <c r="F2" s="311"/>
      <c r="G2" s="311"/>
      <c r="H2" s="311"/>
      <c r="I2" s="311"/>
      <c r="J2" s="311"/>
      <c r="K2" s="311"/>
    </row>
    <row r="3" spans="1:11" x14ac:dyDescent="0.2">
      <c r="C3" s="297"/>
      <c r="D3" s="298"/>
      <c r="E3" s="297"/>
      <c r="F3" s="297"/>
      <c r="G3" s="297"/>
      <c r="H3" s="297"/>
      <c r="I3" s="297"/>
      <c r="J3" s="297"/>
      <c r="K3" s="297"/>
    </row>
    <row r="4" spans="1:11" ht="38.25" x14ac:dyDescent="0.2">
      <c r="A4" s="290" t="s">
        <v>216</v>
      </c>
      <c r="B4" s="62"/>
      <c r="C4" s="296" t="s">
        <v>633</v>
      </c>
      <c r="D4" s="295"/>
      <c r="E4" s="296" t="s">
        <v>201</v>
      </c>
      <c r="F4" s="296" t="s">
        <v>202</v>
      </c>
      <c r="G4" s="296" t="s">
        <v>203</v>
      </c>
      <c r="H4" s="296" t="s">
        <v>204</v>
      </c>
      <c r="I4" s="296" t="s">
        <v>205</v>
      </c>
      <c r="J4" s="296" t="s">
        <v>206</v>
      </c>
      <c r="K4" s="296" t="s">
        <v>207</v>
      </c>
    </row>
    <row r="5" spans="1:11" x14ac:dyDescent="0.2">
      <c r="A5" s="117"/>
      <c r="C5" s="297"/>
      <c r="D5" s="298"/>
      <c r="E5" s="297"/>
      <c r="F5" s="297"/>
      <c r="G5" s="297"/>
      <c r="H5" s="297"/>
      <c r="I5" s="297"/>
      <c r="J5" s="297"/>
      <c r="K5" s="297"/>
    </row>
    <row r="6" spans="1:11" x14ac:dyDescent="0.2">
      <c r="A6" s="117">
        <v>1</v>
      </c>
      <c r="C6" s="297" t="s">
        <v>199</v>
      </c>
      <c r="D6" s="298"/>
      <c r="E6" s="66">
        <v>0</v>
      </c>
      <c r="F6" s="66">
        <v>0</v>
      </c>
      <c r="G6" s="66">
        <v>10</v>
      </c>
      <c r="H6" s="66">
        <v>15</v>
      </c>
      <c r="I6" s="66">
        <v>20</v>
      </c>
      <c r="J6" s="66">
        <v>25</v>
      </c>
      <c r="K6" s="66">
        <v>25</v>
      </c>
    </row>
    <row r="7" spans="1:11" x14ac:dyDescent="0.2">
      <c r="A7" s="117">
        <v>2</v>
      </c>
      <c r="C7" s="297" t="s">
        <v>198</v>
      </c>
      <c r="D7" s="298"/>
      <c r="E7" s="66">
        <v>10</v>
      </c>
      <c r="F7" s="66">
        <v>20</v>
      </c>
      <c r="G7" s="66">
        <v>30</v>
      </c>
      <c r="H7" s="66">
        <v>40</v>
      </c>
      <c r="I7" s="66">
        <v>50</v>
      </c>
      <c r="J7" s="66">
        <v>60</v>
      </c>
      <c r="K7" s="66">
        <v>70</v>
      </c>
    </row>
    <row r="8" spans="1:11" x14ac:dyDescent="0.2">
      <c r="A8" s="117">
        <v>3</v>
      </c>
      <c r="C8" s="297" t="s">
        <v>197</v>
      </c>
      <c r="D8" s="298"/>
      <c r="E8" s="66">
        <v>15</v>
      </c>
      <c r="F8" s="66">
        <v>35</v>
      </c>
      <c r="G8" s="66">
        <v>50</v>
      </c>
      <c r="H8" s="66">
        <v>70</v>
      </c>
      <c r="I8" s="66">
        <v>90</v>
      </c>
      <c r="J8" s="66">
        <v>105</v>
      </c>
      <c r="K8" s="66">
        <v>125</v>
      </c>
    </row>
    <row r="9" spans="1:11" x14ac:dyDescent="0.2">
      <c r="C9" s="297"/>
      <c r="D9" s="298"/>
      <c r="E9" s="297"/>
      <c r="F9" s="297"/>
      <c r="G9" s="297"/>
      <c r="H9" s="297"/>
      <c r="I9" s="297"/>
      <c r="J9" s="297"/>
      <c r="K9" s="297"/>
    </row>
    <row r="10" spans="1:11" x14ac:dyDescent="0.2">
      <c r="A10" s="300" t="s">
        <v>98</v>
      </c>
      <c r="D10" s="129"/>
      <c r="E10" s="297"/>
      <c r="F10" s="297"/>
      <c r="G10" s="297"/>
      <c r="H10" s="297"/>
      <c r="I10" s="297"/>
      <c r="J10" s="297"/>
      <c r="K10" s="297"/>
    </row>
    <row r="11" spans="1:11" ht="25.5" customHeight="1" x14ac:dyDescent="0.2">
      <c r="A11" s="125" t="s">
        <v>95</v>
      </c>
      <c r="B11" s="343" t="s">
        <v>306</v>
      </c>
      <c r="C11" s="343"/>
      <c r="D11" s="343"/>
      <c r="E11" s="343"/>
      <c r="F11" s="343"/>
      <c r="G11" s="343"/>
      <c r="H11" s="343"/>
      <c r="I11" s="343"/>
      <c r="J11" s="343"/>
      <c r="K11" s="343"/>
    </row>
  </sheetData>
  <mergeCells count="3">
    <mergeCell ref="B11:K11"/>
    <mergeCell ref="A1:K1"/>
    <mergeCell ref="A2:K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E483-6DDE-4666-A69D-5CD45D9E0891}">
  <dimension ref="A1:G35"/>
  <sheetViews>
    <sheetView workbookViewId="0">
      <selection sqref="A1:G1"/>
    </sheetView>
  </sheetViews>
  <sheetFormatPr defaultColWidth="9.28515625" defaultRowHeight="12.75" x14ac:dyDescent="0.2"/>
  <cols>
    <col min="1" max="1" width="5.5703125" style="139" customWidth="1"/>
    <col min="2" max="2" width="1.7109375" style="139" customWidth="1"/>
    <col min="3" max="3" width="30.7109375" style="139" customWidth="1"/>
    <col min="4" max="4" width="1.7109375" style="139" customWidth="1"/>
    <col min="5" max="7" width="14.7109375" style="139" customWidth="1"/>
    <col min="8" max="16384" width="9.28515625" style="139"/>
  </cols>
  <sheetData>
    <row r="1" spans="1:7" x14ac:dyDescent="0.2">
      <c r="A1" s="305" t="s">
        <v>79</v>
      </c>
      <c r="B1" s="305"/>
      <c r="C1" s="305"/>
      <c r="D1" s="305"/>
      <c r="E1" s="305"/>
      <c r="F1" s="305"/>
      <c r="G1" s="305"/>
    </row>
    <row r="2" spans="1:7" x14ac:dyDescent="0.2">
      <c r="A2" s="305" t="s">
        <v>449</v>
      </c>
      <c r="B2" s="305"/>
      <c r="C2" s="305"/>
      <c r="D2" s="305"/>
      <c r="E2" s="305"/>
      <c r="F2" s="305"/>
      <c r="G2" s="305"/>
    </row>
    <row r="3" spans="1:7" x14ac:dyDescent="0.2">
      <c r="G3" s="117"/>
    </row>
    <row r="4" spans="1:7" x14ac:dyDescent="0.2">
      <c r="A4" s="306" t="s">
        <v>354</v>
      </c>
      <c r="F4" s="309" t="s">
        <v>365</v>
      </c>
      <c r="G4" s="309"/>
    </row>
    <row r="5" spans="1:7" x14ac:dyDescent="0.2">
      <c r="A5" s="306"/>
      <c r="E5" s="117">
        <v>2023</v>
      </c>
      <c r="F5" s="117" t="s">
        <v>366</v>
      </c>
      <c r="G5" s="117" t="s">
        <v>367</v>
      </c>
    </row>
    <row r="6" spans="1:7" x14ac:dyDescent="0.2">
      <c r="A6" s="307"/>
      <c r="C6" s="152" t="s">
        <v>334</v>
      </c>
      <c r="D6" s="153"/>
      <c r="E6" s="154" t="s">
        <v>358</v>
      </c>
      <c r="F6" s="154" t="s">
        <v>368</v>
      </c>
      <c r="G6" s="154" t="s">
        <v>369</v>
      </c>
    </row>
    <row r="7" spans="1:7" x14ac:dyDescent="0.2">
      <c r="E7" s="26" t="s">
        <v>72</v>
      </c>
      <c r="F7" s="26" t="s">
        <v>55</v>
      </c>
      <c r="G7" s="158" t="s">
        <v>56</v>
      </c>
    </row>
    <row r="8" spans="1:7" x14ac:dyDescent="0.2">
      <c r="E8" s="26"/>
      <c r="F8" s="26"/>
      <c r="G8" s="158"/>
    </row>
    <row r="9" spans="1:7" x14ac:dyDescent="0.2">
      <c r="A9" s="117"/>
      <c r="C9" s="139" t="s">
        <v>339</v>
      </c>
    </row>
    <row r="10" spans="1:7" x14ac:dyDescent="0.2">
      <c r="A10" s="117">
        <v>1</v>
      </c>
      <c r="C10" s="159" t="s">
        <v>370</v>
      </c>
      <c r="E10" s="177">
        <v>1178.9253228481166</v>
      </c>
      <c r="F10" s="177">
        <v>1213.7512152846032</v>
      </c>
      <c r="G10" s="177">
        <v>1344.4289784698869</v>
      </c>
    </row>
    <row r="11" spans="1:7" x14ac:dyDescent="0.2">
      <c r="A11" s="117">
        <f>A10+1</f>
        <v>2</v>
      </c>
      <c r="C11" s="159" t="s">
        <v>371</v>
      </c>
      <c r="E11" s="177">
        <v>215.57071611325958</v>
      </c>
      <c r="F11" s="177">
        <v>246.88207882260687</v>
      </c>
      <c r="G11" s="177">
        <v>1556.5613923797976</v>
      </c>
    </row>
    <row r="12" spans="1:7" x14ac:dyDescent="0.2">
      <c r="A12" s="117">
        <f t="shared" ref="A12:A13" si="0">A11+1</f>
        <v>3</v>
      </c>
      <c r="C12" s="159" t="s">
        <v>372</v>
      </c>
      <c r="E12" s="177">
        <v>1269.421156021438</v>
      </c>
      <c r="F12" s="186">
        <v>1445.4089016820712</v>
      </c>
      <c r="G12" s="186">
        <v>5.0518237216617097</v>
      </c>
    </row>
    <row r="13" spans="1:7" x14ac:dyDescent="0.2">
      <c r="A13" s="117">
        <f t="shared" si="0"/>
        <v>4</v>
      </c>
      <c r="C13" s="160" t="s">
        <v>373</v>
      </c>
      <c r="E13" s="187">
        <f>SUM(E10:E12)</f>
        <v>2663.9171949828142</v>
      </c>
      <c r="F13" s="188">
        <f t="shared" ref="F13:G13" si="1">SUM(F10:F12)</f>
        <v>2906.0421957892813</v>
      </c>
      <c r="G13" s="188">
        <f t="shared" si="1"/>
        <v>2906.042194571346</v>
      </c>
    </row>
    <row r="14" spans="1:7" x14ac:dyDescent="0.2">
      <c r="A14" s="117"/>
      <c r="C14" s="160"/>
      <c r="E14" s="189"/>
      <c r="F14" s="190"/>
      <c r="G14" s="191"/>
    </row>
    <row r="15" spans="1:7" x14ac:dyDescent="0.2">
      <c r="A15" s="117"/>
      <c r="C15" s="139" t="s">
        <v>374</v>
      </c>
      <c r="E15" s="192"/>
      <c r="F15" s="193"/>
      <c r="G15" s="193"/>
    </row>
    <row r="16" spans="1:7" x14ac:dyDescent="0.2">
      <c r="A16" s="117">
        <f>A13+1</f>
        <v>5</v>
      </c>
      <c r="C16" s="159" t="s">
        <v>370</v>
      </c>
      <c r="E16" s="177">
        <v>3.8254497282680187</v>
      </c>
      <c r="F16" s="186">
        <v>4.1094502555679249</v>
      </c>
      <c r="G16" s="186">
        <v>4.1094502555679249</v>
      </c>
    </row>
    <row r="17" spans="1:7" x14ac:dyDescent="0.2">
      <c r="A17" s="117">
        <f>A16+1</f>
        <v>6</v>
      </c>
      <c r="C17" s="159" t="s">
        <v>371</v>
      </c>
      <c r="E17" s="177">
        <v>138.88422178899583</v>
      </c>
      <c r="F17" s="186">
        <v>137.40684556218326</v>
      </c>
      <c r="G17" s="186">
        <v>137.40684556218326</v>
      </c>
    </row>
    <row r="18" spans="1:7" x14ac:dyDescent="0.2">
      <c r="A18" s="117">
        <f t="shared" ref="A18:A19" si="2">A17+1</f>
        <v>7</v>
      </c>
      <c r="C18" s="159" t="s">
        <v>372</v>
      </c>
      <c r="E18" s="177">
        <v>0.37959488440229883</v>
      </c>
      <c r="F18" s="186">
        <v>0.51992088352153343</v>
      </c>
      <c r="G18" s="186">
        <v>0.51992088352153343</v>
      </c>
    </row>
    <row r="19" spans="1:7" x14ac:dyDescent="0.2">
      <c r="A19" s="117">
        <f t="shared" si="2"/>
        <v>8</v>
      </c>
      <c r="C19" s="160" t="s">
        <v>375</v>
      </c>
      <c r="E19" s="187">
        <f>SUM(E16:E18)</f>
        <v>143.08926640166615</v>
      </c>
      <c r="F19" s="188">
        <f t="shared" ref="F19:G19" si="3">SUM(F16:F18)</f>
        <v>142.03621670127274</v>
      </c>
      <c r="G19" s="188">
        <f t="shared" si="3"/>
        <v>142.03621670127274</v>
      </c>
    </row>
    <row r="20" spans="1:7" x14ac:dyDescent="0.2">
      <c r="A20" s="117"/>
      <c r="C20" s="160"/>
      <c r="E20" s="189"/>
      <c r="F20" s="190"/>
      <c r="G20" s="190"/>
    </row>
    <row r="21" spans="1:7" x14ac:dyDescent="0.2">
      <c r="A21" s="117">
        <f>A19+1</f>
        <v>9</v>
      </c>
      <c r="C21" s="160" t="s">
        <v>341</v>
      </c>
      <c r="E21" s="177">
        <v>1.1969395495536581</v>
      </c>
      <c r="F21" s="186">
        <v>1.7184114299177624</v>
      </c>
      <c r="G21" s="186">
        <v>1.7184114299177624</v>
      </c>
    </row>
    <row r="22" spans="1:7" x14ac:dyDescent="0.2">
      <c r="A22" s="117"/>
      <c r="C22" s="160"/>
      <c r="E22" s="189"/>
      <c r="F22" s="190"/>
      <c r="G22" s="191"/>
    </row>
    <row r="23" spans="1:7" x14ac:dyDescent="0.2">
      <c r="A23" s="117">
        <f>A21+1</f>
        <v>10</v>
      </c>
      <c r="C23" s="160" t="s">
        <v>376</v>
      </c>
      <c r="E23" s="187">
        <f>E13+E19+E21</f>
        <v>2808.2034009340337</v>
      </c>
      <c r="F23" s="188">
        <f t="shared" ref="F23:G23" si="4">F13+F19+F21</f>
        <v>3049.796823920472</v>
      </c>
      <c r="G23" s="188">
        <f t="shared" si="4"/>
        <v>3049.7968227025367</v>
      </c>
    </row>
    <row r="24" spans="1:7" x14ac:dyDescent="0.2">
      <c r="A24" s="117"/>
      <c r="C24" s="160"/>
      <c r="E24" s="180"/>
      <c r="F24" s="181"/>
      <c r="G24" s="163"/>
    </row>
    <row r="25" spans="1:7" x14ac:dyDescent="0.2">
      <c r="A25" s="117"/>
      <c r="C25" s="161" t="s">
        <v>377</v>
      </c>
      <c r="E25" s="180"/>
      <c r="F25" s="181"/>
      <c r="G25" s="163"/>
    </row>
    <row r="26" spans="1:7" x14ac:dyDescent="0.2">
      <c r="A26" s="117">
        <f>A23+1</f>
        <v>11</v>
      </c>
      <c r="C26" s="162" t="s">
        <v>339</v>
      </c>
      <c r="E26" s="182">
        <f>SUM(E10:E11)/E13</f>
        <v>0.52347574526255969</v>
      </c>
      <c r="F26" s="183">
        <f>SUM(F10:F11)/F13</f>
        <v>0.50261943760610195</v>
      </c>
      <c r="G26" s="183">
        <f>SUM(G10:G11)/G13</f>
        <v>0.99826161377453548</v>
      </c>
    </row>
    <row r="27" spans="1:7" x14ac:dyDescent="0.2">
      <c r="A27" s="117">
        <f>A26+1</f>
        <v>12</v>
      </c>
      <c r="C27" s="162" t="s">
        <v>374</v>
      </c>
      <c r="E27" s="182">
        <f>SUM(E16:E17)/E19</f>
        <v>0.99734714633775012</v>
      </c>
      <c r="F27" s="183">
        <f t="shared" ref="F27:G27" si="5">SUM(F16:F17)/F19</f>
        <v>0.99633951892273342</v>
      </c>
      <c r="G27" s="183">
        <f t="shared" si="5"/>
        <v>0.99633951892273342</v>
      </c>
    </row>
    <row r="28" spans="1:7" ht="13.5" thickBot="1" x14ac:dyDescent="0.25">
      <c r="A28" s="117">
        <f>A27+1</f>
        <v>13</v>
      </c>
      <c r="C28" s="139" t="s">
        <v>378</v>
      </c>
      <c r="E28" s="184">
        <f>SUM(E10:E11,E16:E17)/(E23-E21)</f>
        <v>0.54763169648011956</v>
      </c>
      <c r="F28" s="185">
        <f t="shared" ref="F28:G28" si="6">SUM(F10:F11,F16:F17)/(F23-F21)</f>
        <v>0.52562610704488444</v>
      </c>
      <c r="G28" s="185">
        <f t="shared" si="6"/>
        <v>0.99817204682642768</v>
      </c>
    </row>
    <row r="29" spans="1:7" ht="13.5" thickTop="1" x14ac:dyDescent="0.2"/>
    <row r="30" spans="1:7" x14ac:dyDescent="0.2">
      <c r="A30" s="27" t="s">
        <v>78</v>
      </c>
    </row>
    <row r="31" spans="1:7" x14ac:dyDescent="0.2">
      <c r="A31" s="118" t="s">
        <v>95</v>
      </c>
      <c r="B31" s="172" t="s">
        <v>445</v>
      </c>
      <c r="C31" s="172"/>
      <c r="D31" s="172"/>
      <c r="E31" s="172"/>
      <c r="F31" s="172"/>
    </row>
    <row r="32" spans="1:7" x14ac:dyDescent="0.2">
      <c r="A32" s="118" t="s">
        <v>99</v>
      </c>
      <c r="B32" s="172" t="s">
        <v>446</v>
      </c>
      <c r="C32" s="172"/>
      <c r="D32" s="172"/>
      <c r="E32" s="172"/>
      <c r="F32" s="172"/>
    </row>
    <row r="33" spans="1:7" x14ac:dyDescent="0.2">
      <c r="A33" s="118" t="s">
        <v>288</v>
      </c>
      <c r="B33" s="172" t="s">
        <v>447</v>
      </c>
      <c r="C33" s="172"/>
      <c r="D33" s="172"/>
      <c r="E33" s="172"/>
      <c r="F33" s="172"/>
    </row>
    <row r="34" spans="1:7" ht="12.75" customHeight="1" x14ac:dyDescent="0.2">
      <c r="A34" s="118" t="s">
        <v>379</v>
      </c>
      <c r="B34" s="310" t="s">
        <v>448</v>
      </c>
      <c r="C34" s="310"/>
      <c r="D34" s="310"/>
      <c r="E34" s="310"/>
      <c r="F34" s="310"/>
      <c r="G34" s="310"/>
    </row>
    <row r="35" spans="1:7" x14ac:dyDescent="0.2">
      <c r="A35" s="145"/>
      <c r="B35" s="310"/>
      <c r="C35" s="310"/>
      <c r="D35" s="310"/>
      <c r="E35" s="310"/>
      <c r="F35" s="310"/>
      <c r="G35" s="310"/>
    </row>
  </sheetData>
  <mergeCells count="5">
    <mergeCell ref="A1:G1"/>
    <mergeCell ref="A2:G2"/>
    <mergeCell ref="A4:A6"/>
    <mergeCell ref="F4:G4"/>
    <mergeCell ref="B34:G35"/>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14477-C033-4B31-B1A9-327E459FE624}">
  <dimension ref="A1:J18"/>
  <sheetViews>
    <sheetView workbookViewId="0">
      <selection sqref="A1:I1"/>
    </sheetView>
  </sheetViews>
  <sheetFormatPr defaultRowHeight="15" x14ac:dyDescent="0.25"/>
  <cols>
    <col min="1" max="1" width="6.42578125" customWidth="1"/>
    <col min="2" max="2" width="1.7109375" customWidth="1"/>
    <col min="3" max="3" width="24.85546875" customWidth="1"/>
    <col min="4" max="4" width="1.7109375" style="114" customWidth="1"/>
    <col min="5" max="5" width="13.7109375" style="48" customWidth="1"/>
    <col min="6" max="6" width="1.7109375" style="48" customWidth="1"/>
    <col min="7" max="7" width="13.7109375" style="48" customWidth="1"/>
    <col min="8" max="8" width="1.7109375" style="48" customWidth="1"/>
    <col min="9" max="9" width="13.7109375" style="48" customWidth="1"/>
    <col min="10" max="10" width="9.140625" style="114"/>
  </cols>
  <sheetData>
    <row r="1" spans="1:9" x14ac:dyDescent="0.25">
      <c r="A1" s="311" t="s">
        <v>297</v>
      </c>
      <c r="B1" s="311"/>
      <c r="C1" s="311"/>
      <c r="D1" s="311"/>
      <c r="E1" s="311"/>
      <c r="F1" s="311"/>
      <c r="G1" s="311"/>
      <c r="H1" s="311"/>
      <c r="I1" s="311"/>
    </row>
    <row r="2" spans="1:9" x14ac:dyDescent="0.25">
      <c r="A2" s="311" t="s">
        <v>209</v>
      </c>
      <c r="B2" s="311"/>
      <c r="C2" s="311"/>
      <c r="D2" s="311"/>
      <c r="E2" s="311"/>
      <c r="F2" s="311"/>
      <c r="G2" s="311"/>
      <c r="H2" s="311"/>
      <c r="I2" s="311"/>
    </row>
    <row r="3" spans="1:9" x14ac:dyDescent="0.25">
      <c r="A3" s="59"/>
      <c r="B3" s="113"/>
      <c r="C3" s="113"/>
      <c r="D3" s="113"/>
      <c r="E3" s="111"/>
    </row>
    <row r="4" spans="1:9" x14ac:dyDescent="0.25">
      <c r="A4" s="110" t="s">
        <v>67</v>
      </c>
      <c r="B4" s="113"/>
      <c r="C4" s="113"/>
      <c r="D4" s="113"/>
      <c r="E4" s="328" t="s">
        <v>190</v>
      </c>
      <c r="F4" s="328"/>
      <c r="G4" s="328"/>
      <c r="H4" s="110"/>
      <c r="I4" s="110" t="s">
        <v>53</v>
      </c>
    </row>
    <row r="5" spans="1:9" x14ac:dyDescent="0.25">
      <c r="A5" s="112" t="s">
        <v>68</v>
      </c>
      <c r="B5" s="109"/>
      <c r="C5" s="121" t="s">
        <v>175</v>
      </c>
      <c r="D5" s="57"/>
      <c r="E5" s="112" t="s">
        <v>23</v>
      </c>
      <c r="F5" s="119"/>
      <c r="G5" s="112" t="s">
        <v>97</v>
      </c>
      <c r="H5" s="119"/>
      <c r="I5" s="112" t="s">
        <v>176</v>
      </c>
    </row>
    <row r="6" spans="1:9" x14ac:dyDescent="0.25">
      <c r="A6" s="57"/>
      <c r="B6" s="109"/>
      <c r="C6" s="123"/>
      <c r="D6" s="58"/>
      <c r="E6" s="110" t="s">
        <v>72</v>
      </c>
      <c r="F6" s="124"/>
      <c r="G6" s="80" t="s">
        <v>55</v>
      </c>
      <c r="H6" s="124"/>
      <c r="I6" s="80" t="s">
        <v>56</v>
      </c>
    </row>
    <row r="7" spans="1:9" x14ac:dyDescent="0.25">
      <c r="A7" s="57"/>
      <c r="B7" s="109"/>
      <c r="C7" s="58"/>
      <c r="D7" s="58"/>
      <c r="E7" s="124"/>
      <c r="F7" s="124"/>
      <c r="G7" s="124"/>
      <c r="H7" s="124"/>
      <c r="I7" s="124"/>
    </row>
    <row r="8" spans="1:9" ht="15" customHeight="1" x14ac:dyDescent="0.25">
      <c r="A8" s="110">
        <v>1</v>
      </c>
      <c r="B8" s="109"/>
      <c r="C8" s="109" t="s">
        <v>210</v>
      </c>
      <c r="D8" s="116"/>
      <c r="E8" s="110">
        <v>140</v>
      </c>
      <c r="F8" s="124"/>
      <c r="G8" s="110" t="s">
        <v>299</v>
      </c>
      <c r="H8" s="124"/>
      <c r="I8" s="110">
        <v>178</v>
      </c>
    </row>
    <row r="9" spans="1:9" ht="15" customHeight="1" x14ac:dyDescent="0.25">
      <c r="A9" s="110">
        <v>2</v>
      </c>
      <c r="B9" s="109"/>
      <c r="C9" s="109" t="s">
        <v>211</v>
      </c>
      <c r="D9" s="109"/>
      <c r="E9" s="110">
        <v>175</v>
      </c>
      <c r="F9" s="110"/>
      <c r="G9" s="110" t="s">
        <v>212</v>
      </c>
      <c r="H9" s="110"/>
      <c r="I9" s="110">
        <v>223</v>
      </c>
    </row>
    <row r="10" spans="1:9" ht="25.5" x14ac:dyDescent="0.25">
      <c r="A10" s="110">
        <v>3</v>
      </c>
      <c r="B10" s="109"/>
      <c r="C10" s="109" t="s">
        <v>213</v>
      </c>
      <c r="D10" s="109"/>
      <c r="E10" s="110" t="s">
        <v>311</v>
      </c>
      <c r="F10" s="110"/>
      <c r="G10" s="110" t="s">
        <v>311</v>
      </c>
      <c r="H10" s="110"/>
      <c r="I10" s="110" t="s">
        <v>311</v>
      </c>
    </row>
    <row r="11" spans="1:9" x14ac:dyDescent="0.25">
      <c r="A11" s="110">
        <v>4</v>
      </c>
      <c r="B11" s="109"/>
      <c r="C11" s="109" t="s">
        <v>214</v>
      </c>
      <c r="D11" s="109"/>
      <c r="E11" s="110" t="s">
        <v>215</v>
      </c>
      <c r="F11" s="110"/>
      <c r="G11" s="110" t="s">
        <v>215</v>
      </c>
      <c r="H11" s="110"/>
      <c r="I11" s="110" t="s">
        <v>215</v>
      </c>
    </row>
    <row r="12" spans="1:9" x14ac:dyDescent="0.25">
      <c r="A12" s="110"/>
      <c r="B12" s="109"/>
      <c r="C12" s="109"/>
      <c r="D12" s="109"/>
      <c r="E12" s="110"/>
    </row>
    <row r="13" spans="1:9" x14ac:dyDescent="0.25">
      <c r="A13" s="70" t="s">
        <v>98</v>
      </c>
      <c r="B13" s="70"/>
      <c r="C13" s="109"/>
      <c r="D13" s="109"/>
      <c r="E13" s="110"/>
    </row>
    <row r="14" spans="1:9" ht="38.25" customHeight="1" x14ac:dyDescent="0.25">
      <c r="A14" s="287" t="s">
        <v>95</v>
      </c>
      <c r="B14" s="343" t="s">
        <v>298</v>
      </c>
      <c r="C14" s="343"/>
      <c r="D14" s="343"/>
      <c r="E14" s="343"/>
      <c r="F14" s="343"/>
      <c r="G14" s="343"/>
      <c r="H14" s="343"/>
      <c r="I14" s="343"/>
    </row>
    <row r="15" spans="1:9" x14ac:dyDescent="0.25">
      <c r="A15" s="67"/>
      <c r="B15" s="114"/>
      <c r="C15" s="114"/>
    </row>
    <row r="16" spans="1:9" x14ac:dyDescent="0.25">
      <c r="A16" s="108"/>
      <c r="B16" s="114"/>
      <c r="C16" s="114"/>
    </row>
    <row r="17" spans="1:3" x14ac:dyDescent="0.25">
      <c r="A17" s="108"/>
      <c r="B17" s="114"/>
      <c r="C17" s="114"/>
    </row>
    <row r="18" spans="1:3" x14ac:dyDescent="0.25">
      <c r="A18" s="114"/>
      <c r="B18" s="114"/>
      <c r="C18" s="114"/>
    </row>
  </sheetData>
  <mergeCells count="4">
    <mergeCell ref="B14:I14"/>
    <mergeCell ref="A1:I1"/>
    <mergeCell ref="A2:I2"/>
    <mergeCell ref="E4:G4"/>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9A5F-40C0-4302-9088-8ACD59AD8118}">
  <dimension ref="A1:H21"/>
  <sheetViews>
    <sheetView workbookViewId="0">
      <selection sqref="A1:G1"/>
    </sheetView>
  </sheetViews>
  <sheetFormatPr defaultColWidth="9.140625" defaultRowHeight="12.75" x14ac:dyDescent="0.2"/>
  <cols>
    <col min="1" max="1" width="4.7109375" style="53" customWidth="1"/>
    <col min="2" max="2" width="1.7109375" style="106" customWidth="1"/>
    <col min="3" max="3" width="41.140625" style="53" bestFit="1" customWidth="1"/>
    <col min="4" max="4" width="1.7109375" style="106" customWidth="1"/>
    <col min="5" max="5" width="15.28515625" style="53" bestFit="1" customWidth="1"/>
    <col min="6" max="6" width="1.7109375" style="106" customWidth="1"/>
    <col min="7" max="7" width="12.5703125" style="53" bestFit="1" customWidth="1"/>
    <col min="8" max="16384" width="9.140625" style="53"/>
  </cols>
  <sheetData>
    <row r="1" spans="1:8" x14ac:dyDescent="0.2">
      <c r="A1" s="309" t="s">
        <v>300</v>
      </c>
      <c r="B1" s="309"/>
      <c r="C1" s="309"/>
      <c r="D1" s="309"/>
      <c r="E1" s="309"/>
      <c r="F1" s="309"/>
      <c r="G1" s="309"/>
      <c r="H1" s="62"/>
    </row>
    <row r="2" spans="1:8" x14ac:dyDescent="0.2">
      <c r="A2" s="309" t="s">
        <v>218</v>
      </c>
      <c r="B2" s="309"/>
      <c r="C2" s="309"/>
      <c r="D2" s="309"/>
      <c r="E2" s="309"/>
      <c r="F2" s="309"/>
      <c r="G2" s="309"/>
      <c r="H2" s="62"/>
    </row>
    <row r="4" spans="1:8" x14ac:dyDescent="0.2">
      <c r="A4" s="20" t="s">
        <v>67</v>
      </c>
      <c r="B4" s="107"/>
      <c r="E4" s="308" t="s">
        <v>190</v>
      </c>
      <c r="F4" s="308"/>
      <c r="G4" s="308"/>
    </row>
    <row r="5" spans="1:8" x14ac:dyDescent="0.2">
      <c r="A5" s="21" t="s">
        <v>68</v>
      </c>
      <c r="B5" s="64"/>
      <c r="C5" s="22" t="s">
        <v>175</v>
      </c>
      <c r="E5" s="126" t="s">
        <v>23</v>
      </c>
      <c r="F5" s="107"/>
      <c r="G5" s="126" t="s">
        <v>97</v>
      </c>
    </row>
    <row r="6" spans="1:8" x14ac:dyDescent="0.2">
      <c r="A6" s="20"/>
      <c r="B6" s="107"/>
      <c r="E6" s="20" t="s">
        <v>72</v>
      </c>
      <c r="F6" s="107"/>
      <c r="G6" s="20" t="s">
        <v>55</v>
      </c>
    </row>
    <row r="7" spans="1:8" x14ac:dyDescent="0.2">
      <c r="A7" s="20"/>
      <c r="B7" s="107"/>
    </row>
    <row r="8" spans="1:8" x14ac:dyDescent="0.2">
      <c r="A8" s="20">
        <v>1</v>
      </c>
      <c r="B8" s="107"/>
      <c r="C8" s="53" t="s">
        <v>219</v>
      </c>
      <c r="E8" s="107">
        <v>15</v>
      </c>
      <c r="F8" s="107"/>
      <c r="G8" s="359">
        <v>0</v>
      </c>
    </row>
    <row r="9" spans="1:8" x14ac:dyDescent="0.2">
      <c r="A9" s="20">
        <v>2</v>
      </c>
      <c r="B9" s="107"/>
      <c r="C9" s="53" t="s">
        <v>220</v>
      </c>
      <c r="E9" s="107">
        <v>30</v>
      </c>
      <c r="F9" s="107"/>
      <c r="G9" s="359">
        <v>0</v>
      </c>
    </row>
    <row r="10" spans="1:8" x14ac:dyDescent="0.2">
      <c r="A10" s="20">
        <v>3</v>
      </c>
      <c r="B10" s="107"/>
      <c r="C10" s="53" t="s">
        <v>221</v>
      </c>
      <c r="E10" s="359">
        <v>0</v>
      </c>
      <c r="F10" s="107"/>
      <c r="G10" s="107">
        <v>15</v>
      </c>
    </row>
    <row r="11" spans="1:8" x14ac:dyDescent="0.2">
      <c r="A11" s="20">
        <v>4</v>
      </c>
      <c r="B11" s="107"/>
      <c r="C11" s="53" t="s">
        <v>222</v>
      </c>
      <c r="E11" s="107">
        <v>10</v>
      </c>
      <c r="F11" s="107"/>
      <c r="G11" s="107" t="s">
        <v>223</v>
      </c>
    </row>
    <row r="12" spans="1:8" x14ac:dyDescent="0.2">
      <c r="A12" s="20">
        <v>5</v>
      </c>
      <c r="B12" s="107"/>
      <c r="C12" s="53" t="s">
        <v>224</v>
      </c>
      <c r="E12" s="107" t="s">
        <v>225</v>
      </c>
      <c r="F12" s="107"/>
      <c r="G12" s="359">
        <v>0</v>
      </c>
    </row>
    <row r="13" spans="1:8" x14ac:dyDescent="0.2">
      <c r="A13" s="20">
        <v>6</v>
      </c>
      <c r="B13" s="107"/>
      <c r="C13" s="53" t="s">
        <v>226</v>
      </c>
      <c r="E13" s="107">
        <v>280</v>
      </c>
      <c r="F13" s="107"/>
      <c r="G13" s="359">
        <v>0</v>
      </c>
    </row>
    <row r="14" spans="1:8" x14ac:dyDescent="0.2">
      <c r="A14" s="20">
        <v>7</v>
      </c>
      <c r="B14" s="107"/>
      <c r="C14" s="53" t="s">
        <v>227</v>
      </c>
      <c r="E14" s="107">
        <v>70</v>
      </c>
      <c r="F14" s="107"/>
      <c r="G14" s="107" t="s">
        <v>228</v>
      </c>
    </row>
    <row r="15" spans="1:8" x14ac:dyDescent="0.2">
      <c r="A15" s="20">
        <v>8</v>
      </c>
      <c r="B15" s="107"/>
      <c r="C15" s="53" t="s">
        <v>229</v>
      </c>
      <c r="E15" s="107">
        <v>280</v>
      </c>
      <c r="F15" s="107"/>
      <c r="G15" s="359">
        <v>0</v>
      </c>
    </row>
    <row r="16" spans="1:8" x14ac:dyDescent="0.2">
      <c r="A16" s="20">
        <v>9</v>
      </c>
      <c r="B16" s="107"/>
      <c r="C16" s="53" t="s">
        <v>230</v>
      </c>
      <c r="E16" s="127">
        <v>1300</v>
      </c>
      <c r="F16" s="107"/>
      <c r="G16" s="359">
        <v>0</v>
      </c>
    </row>
    <row r="17" spans="1:7" x14ac:dyDescent="0.2">
      <c r="A17" s="20">
        <v>10</v>
      </c>
      <c r="B17" s="107"/>
      <c r="C17" s="53" t="s">
        <v>231</v>
      </c>
      <c r="E17" s="107" t="s">
        <v>232</v>
      </c>
      <c r="F17" s="107"/>
      <c r="G17" s="359">
        <v>0</v>
      </c>
    </row>
    <row r="18" spans="1:7" x14ac:dyDescent="0.2">
      <c r="A18" s="20">
        <v>11</v>
      </c>
      <c r="B18" s="107"/>
      <c r="C18" s="53" t="s">
        <v>233</v>
      </c>
      <c r="E18" s="107">
        <v>380</v>
      </c>
      <c r="F18" s="107"/>
      <c r="G18" s="359">
        <v>0</v>
      </c>
    </row>
    <row r="19" spans="1:7" x14ac:dyDescent="0.2">
      <c r="E19" s="107"/>
      <c r="F19" s="107"/>
      <c r="G19" s="107"/>
    </row>
    <row r="20" spans="1:7" x14ac:dyDescent="0.2">
      <c r="A20" s="69" t="s">
        <v>98</v>
      </c>
      <c r="B20" s="69"/>
    </row>
    <row r="21" spans="1:7" x14ac:dyDescent="0.2">
      <c r="A21" s="125" t="s">
        <v>95</v>
      </c>
      <c r="B21" s="53" t="s">
        <v>305</v>
      </c>
    </row>
  </sheetData>
  <mergeCells count="3">
    <mergeCell ref="E4:G4"/>
    <mergeCell ref="A1:G1"/>
    <mergeCell ref="A2:G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2387-E933-4179-9D99-8E0EDA272479}">
  <dimension ref="A1:J13"/>
  <sheetViews>
    <sheetView workbookViewId="0">
      <selection sqref="A1:H1"/>
    </sheetView>
  </sheetViews>
  <sheetFormatPr defaultRowHeight="15" x14ac:dyDescent="0.25"/>
  <cols>
    <col min="1" max="1" width="5.5703125" customWidth="1"/>
    <col min="2" max="2" width="1.42578125" style="38" customWidth="1"/>
    <col min="3" max="3" width="24.5703125" customWidth="1"/>
    <col min="4" max="4" width="1.42578125" style="38" customWidth="1"/>
    <col min="7" max="7" width="1.42578125" style="73" customWidth="1"/>
  </cols>
  <sheetData>
    <row r="1" spans="1:10" ht="15" customHeight="1" x14ac:dyDescent="0.25">
      <c r="A1" s="318" t="s">
        <v>50</v>
      </c>
      <c r="B1" s="318"/>
      <c r="C1" s="318"/>
      <c r="D1" s="318"/>
      <c r="E1" s="318"/>
      <c r="F1" s="318"/>
      <c r="G1" s="318"/>
      <c r="H1" s="318"/>
      <c r="I1" s="70"/>
    </row>
    <row r="2" spans="1:10" ht="15" customHeight="1" x14ac:dyDescent="0.25">
      <c r="A2" s="318" t="s">
        <v>234</v>
      </c>
      <c r="B2" s="318"/>
      <c r="C2" s="318"/>
      <c r="D2" s="318"/>
      <c r="E2" s="318"/>
      <c r="F2" s="318"/>
      <c r="G2" s="318"/>
      <c r="H2" s="318"/>
      <c r="I2" s="70"/>
      <c r="J2" s="70"/>
    </row>
    <row r="3" spans="1:10" x14ac:dyDescent="0.25">
      <c r="A3" s="52"/>
      <c r="B3" s="87"/>
      <c r="C3" s="59"/>
      <c r="D3" s="87"/>
      <c r="E3" s="322"/>
      <c r="F3" s="322"/>
      <c r="G3" s="83"/>
      <c r="H3" s="52"/>
    </row>
    <row r="4" spans="1:10" x14ac:dyDescent="0.25">
      <c r="A4" s="52"/>
      <c r="B4" s="80"/>
      <c r="C4" s="59"/>
      <c r="D4" s="80"/>
      <c r="E4" s="317" t="s">
        <v>190</v>
      </c>
      <c r="F4" s="317"/>
      <c r="G4" s="76"/>
      <c r="H4" s="52"/>
    </row>
    <row r="5" spans="1:10" ht="26.25" x14ac:dyDescent="0.25">
      <c r="A5" s="54" t="s">
        <v>216</v>
      </c>
      <c r="B5" s="80"/>
      <c r="C5" s="84" t="s">
        <v>175</v>
      </c>
      <c r="D5" s="80"/>
      <c r="E5" s="85" t="s">
        <v>23</v>
      </c>
      <c r="F5" s="85" t="s">
        <v>97</v>
      </c>
      <c r="G5" s="85"/>
      <c r="H5" s="85" t="s">
        <v>217</v>
      </c>
    </row>
    <row r="6" spans="1:10" x14ac:dyDescent="0.25">
      <c r="A6" s="57"/>
      <c r="B6" s="88"/>
      <c r="C6" s="58"/>
      <c r="D6" s="88"/>
      <c r="E6" s="52" t="s">
        <v>72</v>
      </c>
      <c r="F6" s="52" t="s">
        <v>55</v>
      </c>
      <c r="G6" s="74"/>
      <c r="H6" s="52" t="s">
        <v>56</v>
      </c>
    </row>
    <row r="7" spans="1:10" x14ac:dyDescent="0.25">
      <c r="A7" s="57"/>
      <c r="C7" s="70" t="s">
        <v>235</v>
      </c>
      <c r="E7" s="58"/>
      <c r="F7" s="58"/>
      <c r="H7" s="59"/>
    </row>
    <row r="8" spans="1:10" x14ac:dyDescent="0.25">
      <c r="A8" s="52">
        <v>1</v>
      </c>
      <c r="B8" s="89"/>
      <c r="C8" s="61" t="s">
        <v>236</v>
      </c>
      <c r="D8" s="89"/>
      <c r="E8" s="101">
        <v>79.05</v>
      </c>
      <c r="F8" s="101">
        <v>79.05</v>
      </c>
      <c r="G8" s="101"/>
      <c r="H8" s="102">
        <v>122</v>
      </c>
    </row>
    <row r="9" spans="1:10" x14ac:dyDescent="0.25">
      <c r="A9" s="52">
        <v>2</v>
      </c>
      <c r="B9" s="89"/>
      <c r="C9" s="61" t="s">
        <v>237</v>
      </c>
      <c r="D9" s="89"/>
      <c r="E9" s="101">
        <v>0.22</v>
      </c>
      <c r="F9" s="102">
        <v>0.2</v>
      </c>
      <c r="G9" s="101"/>
      <c r="H9" s="101" t="s">
        <v>101</v>
      </c>
    </row>
    <row r="10" spans="1:10" x14ac:dyDescent="0.25">
      <c r="A10" s="52"/>
      <c r="B10" s="89"/>
      <c r="C10" s="59"/>
      <c r="D10" s="89"/>
      <c r="E10" s="101"/>
      <c r="F10" s="101"/>
      <c r="G10" s="101"/>
      <c r="H10" s="101"/>
    </row>
    <row r="11" spans="1:10" ht="25.5" x14ac:dyDescent="0.25">
      <c r="A11" s="52">
        <v>3</v>
      </c>
      <c r="B11" s="89"/>
      <c r="C11" s="61" t="s">
        <v>238</v>
      </c>
      <c r="D11" s="89"/>
      <c r="E11" s="101">
        <v>2.11</v>
      </c>
      <c r="F11" s="101">
        <v>2.11</v>
      </c>
      <c r="G11" s="101"/>
      <c r="H11" s="101">
        <v>2.11</v>
      </c>
    </row>
    <row r="12" spans="1:10" x14ac:dyDescent="0.25">
      <c r="B12" s="89"/>
      <c r="D12" s="89"/>
      <c r="G12" s="65"/>
    </row>
    <row r="13" spans="1:10" x14ac:dyDescent="0.25">
      <c r="B13" s="89"/>
      <c r="D13" s="89"/>
      <c r="G13" s="65"/>
    </row>
  </sheetData>
  <mergeCells count="4">
    <mergeCell ref="E3:F3"/>
    <mergeCell ref="E4:F4"/>
    <mergeCell ref="A2:H2"/>
    <mergeCell ref="A1:H1"/>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9C3B-52E5-460F-ADE0-5A98E4C79130}">
  <dimension ref="A1:I25"/>
  <sheetViews>
    <sheetView workbookViewId="0">
      <selection sqref="A1:F1"/>
    </sheetView>
  </sheetViews>
  <sheetFormatPr defaultRowHeight="15" x14ac:dyDescent="0.25"/>
  <cols>
    <col min="1" max="1" width="5.5703125" customWidth="1"/>
    <col min="2" max="2" width="1.42578125" style="38" customWidth="1"/>
    <col min="3" max="3" width="29.28515625" bestFit="1" customWidth="1"/>
    <col min="4" max="4" width="1.42578125" style="38" customWidth="1"/>
    <col min="5" max="5" width="16.5703125" customWidth="1"/>
    <col min="6" max="6" width="17.85546875" customWidth="1"/>
  </cols>
  <sheetData>
    <row r="1" spans="1:6" x14ac:dyDescent="0.25">
      <c r="A1" s="311" t="s">
        <v>79</v>
      </c>
      <c r="B1" s="311"/>
      <c r="C1" s="311"/>
      <c r="D1" s="311"/>
      <c r="E1" s="311"/>
      <c r="F1" s="311"/>
    </row>
    <row r="2" spans="1:6" x14ac:dyDescent="0.25">
      <c r="A2" s="311" t="s">
        <v>239</v>
      </c>
      <c r="B2" s="311"/>
      <c r="C2" s="311"/>
      <c r="D2" s="311"/>
      <c r="E2" s="311"/>
      <c r="F2" s="311"/>
    </row>
    <row r="3" spans="1:6" x14ac:dyDescent="0.25">
      <c r="B3" s="87"/>
      <c r="D3" s="87"/>
    </row>
    <row r="4" spans="1:6" x14ac:dyDescent="0.25">
      <c r="A4" s="90"/>
      <c r="B4" s="80"/>
      <c r="C4" s="41"/>
      <c r="D4" s="80"/>
      <c r="E4" s="51" t="s">
        <v>23</v>
      </c>
      <c r="F4" s="51" t="s">
        <v>97</v>
      </c>
    </row>
    <row r="5" spans="1:6" ht="26.25" x14ac:dyDescent="0.25">
      <c r="A5" s="85" t="s">
        <v>216</v>
      </c>
      <c r="B5" s="88"/>
      <c r="C5" s="84" t="s">
        <v>240</v>
      </c>
      <c r="D5" s="88"/>
      <c r="E5" s="85" t="s">
        <v>276</v>
      </c>
      <c r="F5" s="85" t="s">
        <v>277</v>
      </c>
    </row>
    <row r="6" spans="1:6" x14ac:dyDescent="0.25">
      <c r="E6" s="55" t="s">
        <v>72</v>
      </c>
      <c r="F6" s="55" t="s">
        <v>55</v>
      </c>
    </row>
    <row r="7" spans="1:6" x14ac:dyDescent="0.25">
      <c r="B7" s="89"/>
      <c r="D7" s="89"/>
    </row>
    <row r="8" spans="1:6" x14ac:dyDescent="0.25">
      <c r="A8" s="55">
        <v>1</v>
      </c>
      <c r="B8" s="89"/>
      <c r="C8" s="63" t="s">
        <v>287</v>
      </c>
      <c r="D8" s="89"/>
      <c r="E8" s="92">
        <v>2828</v>
      </c>
      <c r="F8" s="92">
        <v>1855</v>
      </c>
    </row>
    <row r="9" spans="1:6" s="82" customFormat="1" x14ac:dyDescent="0.25">
      <c r="A9" s="77"/>
      <c r="B9" s="89"/>
      <c r="C9" s="79"/>
      <c r="D9" s="89"/>
      <c r="E9" s="93"/>
      <c r="F9" s="93"/>
    </row>
    <row r="10" spans="1:6" x14ac:dyDescent="0.25">
      <c r="A10" s="55">
        <v>2</v>
      </c>
      <c r="B10" s="89"/>
      <c r="C10" s="63" t="s">
        <v>241</v>
      </c>
      <c r="D10" s="89"/>
      <c r="E10" s="94">
        <v>1355</v>
      </c>
      <c r="F10" s="94">
        <v>1000</v>
      </c>
    </row>
    <row r="11" spans="1:6" x14ac:dyDescent="0.25">
      <c r="A11" s="55">
        <v>3</v>
      </c>
      <c r="B11" s="89"/>
      <c r="C11" s="63" t="s">
        <v>242</v>
      </c>
      <c r="D11" s="89"/>
      <c r="E11" s="94">
        <v>644082</v>
      </c>
      <c r="F11" s="94">
        <v>435665</v>
      </c>
    </row>
    <row r="12" spans="1:6" s="82" customFormat="1" x14ac:dyDescent="0.25">
      <c r="A12" s="77"/>
      <c r="B12" s="89"/>
      <c r="C12" s="79"/>
      <c r="D12" s="89"/>
      <c r="E12" s="94"/>
      <c r="F12" s="94"/>
    </row>
    <row r="13" spans="1:6" x14ac:dyDescent="0.25">
      <c r="A13" s="55">
        <v>4</v>
      </c>
      <c r="C13" s="63" t="s">
        <v>243</v>
      </c>
      <c r="E13" s="95">
        <v>75</v>
      </c>
      <c r="F13" s="95">
        <v>75</v>
      </c>
    </row>
    <row r="14" spans="1:6" x14ac:dyDescent="0.25">
      <c r="A14" s="55">
        <v>5</v>
      </c>
      <c r="C14" s="63" t="s">
        <v>244</v>
      </c>
      <c r="E14" s="95">
        <v>0.21</v>
      </c>
      <c r="F14" s="95">
        <v>0.19</v>
      </c>
    </row>
    <row r="15" spans="1:6" s="49" customFormat="1" x14ac:dyDescent="0.25">
      <c r="A15" s="55"/>
      <c r="B15" s="38"/>
      <c r="C15" s="63"/>
      <c r="D15" s="38"/>
      <c r="E15" s="95"/>
      <c r="F15" s="95"/>
    </row>
    <row r="16" spans="1:6" x14ac:dyDescent="0.25">
      <c r="C16" s="69" t="s">
        <v>286</v>
      </c>
      <c r="E16" s="48"/>
      <c r="F16" s="48"/>
    </row>
    <row r="17" spans="1:9" x14ac:dyDescent="0.25">
      <c r="A17" s="55">
        <v>6</v>
      </c>
      <c r="C17" s="63" t="s">
        <v>245</v>
      </c>
      <c r="E17" s="94">
        <v>1220</v>
      </c>
      <c r="F17" s="77">
        <v>900</v>
      </c>
    </row>
    <row r="18" spans="1:9" x14ac:dyDescent="0.25">
      <c r="A18" s="55">
        <v>7</v>
      </c>
      <c r="C18" s="63" t="s">
        <v>246</v>
      </c>
      <c r="E18" s="94">
        <v>1623</v>
      </c>
      <c r="F18" s="77">
        <v>993</v>
      </c>
    </row>
    <row r="19" spans="1:9" x14ac:dyDescent="0.25">
      <c r="A19" s="55">
        <v>8</v>
      </c>
      <c r="C19" s="63" t="s">
        <v>94</v>
      </c>
      <c r="E19" s="92">
        <v>2843</v>
      </c>
      <c r="F19" s="92">
        <v>1893</v>
      </c>
      <c r="H19" s="99"/>
      <c r="I19" s="99"/>
    </row>
    <row r="20" spans="1:9" s="82" customFormat="1" x14ac:dyDescent="0.25">
      <c r="A20" s="77"/>
      <c r="B20" s="38"/>
      <c r="C20" s="79"/>
      <c r="D20" s="38"/>
      <c r="E20" s="93"/>
      <c r="F20" s="93"/>
    </row>
    <row r="21" spans="1:9" ht="15.75" thickBot="1" x14ac:dyDescent="0.3">
      <c r="A21" s="55">
        <v>9</v>
      </c>
      <c r="C21" s="63" t="s">
        <v>247</v>
      </c>
      <c r="E21" s="91">
        <v>-15</v>
      </c>
      <c r="F21" s="91">
        <v>-38</v>
      </c>
    </row>
    <row r="22" spans="1:9" ht="15.75" thickTop="1" x14ac:dyDescent="0.25"/>
    <row r="23" spans="1:9" x14ac:dyDescent="0.25">
      <c r="A23" s="72" t="s">
        <v>78</v>
      </c>
    </row>
    <row r="24" spans="1:9" x14ac:dyDescent="0.25">
      <c r="A24" s="86" t="s">
        <v>95</v>
      </c>
      <c r="B24" s="315" t="s">
        <v>248</v>
      </c>
      <c r="C24" s="315"/>
      <c r="D24" s="315"/>
      <c r="E24" s="315"/>
    </row>
    <row r="25" spans="1:9" x14ac:dyDescent="0.25">
      <c r="A25" s="86" t="s">
        <v>99</v>
      </c>
      <c r="B25" s="315" t="s">
        <v>249</v>
      </c>
      <c r="C25" s="315"/>
      <c r="D25" s="315"/>
      <c r="E25" s="315"/>
    </row>
  </sheetData>
  <mergeCells count="4">
    <mergeCell ref="A1:F1"/>
    <mergeCell ref="A2:F2"/>
    <mergeCell ref="B24:E24"/>
    <mergeCell ref="B25:E25"/>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8CBE8-D014-4F98-9147-5EED21BF8400}">
  <dimension ref="A1:F27"/>
  <sheetViews>
    <sheetView workbookViewId="0">
      <selection sqref="A1:F1"/>
    </sheetView>
  </sheetViews>
  <sheetFormatPr defaultRowHeight="15" x14ac:dyDescent="0.25"/>
  <cols>
    <col min="1" max="1" width="5.5703125" customWidth="1"/>
    <col min="2" max="2" width="1.42578125" style="38" customWidth="1"/>
    <col min="3" max="3" width="38.5703125" bestFit="1" customWidth="1"/>
    <col min="4" max="4" width="1.42578125" style="38" customWidth="1"/>
    <col min="5" max="5" width="13" customWidth="1"/>
    <col min="6" max="6" width="16.42578125" bestFit="1" customWidth="1"/>
  </cols>
  <sheetData>
    <row r="1" spans="1:6" x14ac:dyDescent="0.25">
      <c r="A1" s="311" t="s">
        <v>172</v>
      </c>
      <c r="B1" s="311"/>
      <c r="C1" s="311"/>
      <c r="D1" s="311"/>
      <c r="E1" s="311"/>
      <c r="F1" s="311"/>
    </row>
    <row r="2" spans="1:6" x14ac:dyDescent="0.25">
      <c r="A2" s="311" t="s">
        <v>250</v>
      </c>
      <c r="B2" s="311"/>
      <c r="C2" s="311"/>
      <c r="D2" s="311"/>
      <c r="E2" s="311"/>
      <c r="F2" s="311"/>
    </row>
    <row r="3" spans="1:6" x14ac:dyDescent="0.25">
      <c r="B3" s="87"/>
      <c r="D3" s="87"/>
    </row>
    <row r="4" spans="1:6" ht="26.25" x14ac:dyDescent="0.25">
      <c r="A4" s="85" t="s">
        <v>216</v>
      </c>
      <c r="B4" s="80"/>
      <c r="C4" s="84" t="s">
        <v>240</v>
      </c>
      <c r="D4" s="80"/>
      <c r="E4" s="85" t="s">
        <v>259</v>
      </c>
      <c r="F4" s="85" t="s">
        <v>217</v>
      </c>
    </row>
    <row r="5" spans="1:6" x14ac:dyDescent="0.25">
      <c r="B5" s="88"/>
      <c r="D5" s="88"/>
      <c r="E5" s="55" t="s">
        <v>72</v>
      </c>
      <c r="F5" s="55" t="s">
        <v>55</v>
      </c>
    </row>
    <row r="7" spans="1:6" x14ac:dyDescent="0.25">
      <c r="B7" s="89"/>
      <c r="C7" s="69" t="s">
        <v>287</v>
      </c>
      <c r="D7" s="89"/>
    </row>
    <row r="8" spans="1:6" x14ac:dyDescent="0.25">
      <c r="A8" s="55">
        <v>1</v>
      </c>
      <c r="B8" s="89"/>
      <c r="C8" s="63" t="s">
        <v>251</v>
      </c>
      <c r="D8" s="89"/>
      <c r="E8" s="77">
        <v>579</v>
      </c>
      <c r="F8" s="77">
        <v>579</v>
      </c>
    </row>
    <row r="9" spans="1:6" x14ac:dyDescent="0.25">
      <c r="A9" s="55">
        <v>2</v>
      </c>
      <c r="B9" s="89"/>
      <c r="C9" s="63" t="s">
        <v>252</v>
      </c>
      <c r="D9" s="89"/>
      <c r="E9" s="94">
        <v>1700</v>
      </c>
      <c r="F9" s="94">
        <v>1700</v>
      </c>
    </row>
    <row r="10" spans="1:6" x14ac:dyDescent="0.25">
      <c r="A10" s="55">
        <v>3</v>
      </c>
      <c r="B10" s="89"/>
      <c r="C10" s="63" t="s">
        <v>253</v>
      </c>
      <c r="D10" s="89"/>
      <c r="E10" s="77">
        <v>663</v>
      </c>
      <c r="F10" s="77">
        <v>663</v>
      </c>
    </row>
    <row r="11" spans="1:6" x14ac:dyDescent="0.25">
      <c r="A11" s="55">
        <v>4</v>
      </c>
      <c r="B11" s="89"/>
      <c r="C11" s="71" t="s">
        <v>254</v>
      </c>
      <c r="D11" s="89"/>
      <c r="E11" s="92">
        <v>2942</v>
      </c>
      <c r="F11" s="92">
        <v>2942</v>
      </c>
    </row>
    <row r="12" spans="1:6" x14ac:dyDescent="0.25">
      <c r="B12" s="89"/>
      <c r="D12" s="89"/>
      <c r="E12" s="48"/>
      <c r="F12" s="48"/>
    </row>
    <row r="13" spans="1:6" x14ac:dyDescent="0.25">
      <c r="A13" s="55">
        <v>5</v>
      </c>
      <c r="C13" s="63" t="s">
        <v>241</v>
      </c>
      <c r="E13" s="94">
        <v>2015</v>
      </c>
      <c r="F13" s="94">
        <v>2015</v>
      </c>
    </row>
    <row r="14" spans="1:6" x14ac:dyDescent="0.25">
      <c r="A14" s="55">
        <v>6</v>
      </c>
      <c r="C14" s="63" t="s">
        <v>242</v>
      </c>
      <c r="E14" s="94">
        <v>106093</v>
      </c>
      <c r="F14" s="48"/>
    </row>
    <row r="15" spans="1:6" x14ac:dyDescent="0.25">
      <c r="E15" s="48"/>
      <c r="F15" s="48"/>
    </row>
    <row r="16" spans="1:6" x14ac:dyDescent="0.25">
      <c r="A16" s="55">
        <v>7</v>
      </c>
      <c r="C16" s="63" t="s">
        <v>243</v>
      </c>
      <c r="E16" s="95">
        <v>79.05</v>
      </c>
      <c r="F16" s="95">
        <v>122</v>
      </c>
    </row>
    <row r="17" spans="1:6" x14ac:dyDescent="0.25">
      <c r="A17" s="55">
        <v>8</v>
      </c>
      <c r="C17" s="63" t="s">
        <v>255</v>
      </c>
      <c r="E17" s="95">
        <v>0.2</v>
      </c>
      <c r="F17" s="48"/>
    </row>
    <row r="18" spans="1:6" x14ac:dyDescent="0.25">
      <c r="E18" s="48"/>
      <c r="F18" s="48"/>
    </row>
    <row r="19" spans="1:6" x14ac:dyDescent="0.25">
      <c r="C19" s="69" t="s">
        <v>286</v>
      </c>
      <c r="E19" s="48"/>
      <c r="F19" s="48"/>
    </row>
    <row r="20" spans="1:6" x14ac:dyDescent="0.25">
      <c r="A20" s="55">
        <v>9</v>
      </c>
      <c r="C20" s="63" t="s">
        <v>245</v>
      </c>
      <c r="E20" s="94">
        <v>1911</v>
      </c>
      <c r="F20" s="94">
        <v>2950</v>
      </c>
    </row>
    <row r="21" spans="1:6" x14ac:dyDescent="0.25">
      <c r="A21" s="55">
        <v>10</v>
      </c>
      <c r="C21" s="63" t="s">
        <v>246</v>
      </c>
      <c r="E21" s="77">
        <v>256</v>
      </c>
      <c r="F21" s="77" t="s">
        <v>256</v>
      </c>
    </row>
    <row r="22" spans="1:6" x14ac:dyDescent="0.25">
      <c r="A22" s="55">
        <v>11</v>
      </c>
      <c r="C22" s="63" t="s">
        <v>94</v>
      </c>
      <c r="E22" s="92">
        <v>2167</v>
      </c>
      <c r="F22" s="92">
        <v>2950</v>
      </c>
    </row>
    <row r="23" spans="1:6" x14ac:dyDescent="0.25">
      <c r="E23" s="48"/>
      <c r="F23" s="48"/>
    </row>
    <row r="24" spans="1:6" ht="15.75" thickBot="1" x14ac:dyDescent="0.3">
      <c r="A24" s="55">
        <v>12</v>
      </c>
      <c r="C24" s="63" t="s">
        <v>257</v>
      </c>
      <c r="E24" s="91">
        <v>775</v>
      </c>
      <c r="F24" s="91">
        <v>-8</v>
      </c>
    </row>
    <row r="25" spans="1:6" ht="15.75" thickTop="1" x14ac:dyDescent="0.25"/>
    <row r="26" spans="1:6" x14ac:dyDescent="0.25">
      <c r="A26" s="69" t="s">
        <v>78</v>
      </c>
    </row>
    <row r="27" spans="1:6" x14ac:dyDescent="0.25">
      <c r="A27" s="86" t="s">
        <v>95</v>
      </c>
      <c r="B27" s="315" t="s">
        <v>258</v>
      </c>
      <c r="C27" s="315"/>
    </row>
  </sheetData>
  <mergeCells count="3">
    <mergeCell ref="A1:F1"/>
    <mergeCell ref="A2:F2"/>
    <mergeCell ref="B27:C27"/>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43A14-A884-4C66-8EBD-3BCE4122B6D3}">
  <dimension ref="A1:J15"/>
  <sheetViews>
    <sheetView workbookViewId="0">
      <selection sqref="A1:H1"/>
    </sheetView>
  </sheetViews>
  <sheetFormatPr defaultRowHeight="15" x14ac:dyDescent="0.25"/>
  <cols>
    <col min="1" max="1" width="5.5703125" customWidth="1"/>
    <col min="2" max="2" width="1.42578125" style="38" customWidth="1"/>
    <col min="3" max="3" width="25.7109375" customWidth="1"/>
    <col min="4" max="4" width="1.42578125" style="38" customWidth="1"/>
    <col min="5" max="5" width="10.85546875" customWidth="1"/>
    <col min="6" max="6" width="11.85546875" customWidth="1"/>
    <col min="7" max="7" width="1.42578125" style="38" customWidth="1"/>
    <col min="8" max="8" width="12.42578125" customWidth="1"/>
  </cols>
  <sheetData>
    <row r="1" spans="1:10" ht="15" customHeight="1" x14ac:dyDescent="0.25">
      <c r="A1" s="318" t="s">
        <v>167</v>
      </c>
      <c r="B1" s="318"/>
      <c r="C1" s="318"/>
      <c r="D1" s="318"/>
      <c r="E1" s="318"/>
      <c r="F1" s="318"/>
      <c r="G1" s="318"/>
      <c r="H1" s="318"/>
      <c r="I1" s="70"/>
      <c r="J1" s="70"/>
    </row>
    <row r="2" spans="1:10" ht="15" customHeight="1" x14ac:dyDescent="0.25">
      <c r="A2" s="318" t="s">
        <v>260</v>
      </c>
      <c r="B2" s="318"/>
      <c r="C2" s="318"/>
      <c r="D2" s="318"/>
      <c r="E2" s="318"/>
      <c r="F2" s="318"/>
      <c r="G2" s="318"/>
      <c r="H2" s="318"/>
      <c r="I2" s="70"/>
      <c r="J2" s="70"/>
    </row>
    <row r="3" spans="1:10" x14ac:dyDescent="0.25">
      <c r="A3" s="52"/>
      <c r="B3" s="87"/>
      <c r="C3" s="59"/>
      <c r="D3" s="87"/>
      <c r="E3" s="322"/>
      <c r="F3" s="322"/>
      <c r="G3" s="87"/>
      <c r="H3" s="52"/>
    </row>
    <row r="4" spans="1:10" x14ac:dyDescent="0.25">
      <c r="A4" s="52"/>
      <c r="B4" s="80"/>
      <c r="C4" s="59"/>
      <c r="D4" s="80"/>
      <c r="E4" s="317" t="s">
        <v>190</v>
      </c>
      <c r="F4" s="317"/>
      <c r="G4" s="80"/>
      <c r="H4" s="52"/>
    </row>
    <row r="5" spans="1:10" ht="26.25" x14ac:dyDescent="0.25">
      <c r="A5" s="85" t="s">
        <v>216</v>
      </c>
      <c r="B5" s="88"/>
      <c r="C5" s="84" t="s">
        <v>175</v>
      </c>
      <c r="D5" s="88"/>
      <c r="E5" s="100" t="s">
        <v>23</v>
      </c>
      <c r="F5" s="100" t="s">
        <v>97</v>
      </c>
      <c r="G5" s="88"/>
      <c r="H5" s="85" t="s">
        <v>217</v>
      </c>
    </row>
    <row r="6" spans="1:10" x14ac:dyDescent="0.25">
      <c r="A6" s="57"/>
      <c r="C6" s="58"/>
      <c r="E6" s="52" t="s">
        <v>72</v>
      </c>
      <c r="F6" s="52" t="s">
        <v>55</v>
      </c>
      <c r="H6" s="52" t="s">
        <v>56</v>
      </c>
    </row>
    <row r="7" spans="1:10" x14ac:dyDescent="0.25">
      <c r="A7" s="52"/>
      <c r="B7" s="89"/>
      <c r="C7" s="59"/>
      <c r="D7" s="89"/>
      <c r="E7" s="60"/>
      <c r="F7" s="60"/>
      <c r="G7" s="89"/>
      <c r="H7" s="60"/>
    </row>
    <row r="8" spans="1:10" x14ac:dyDescent="0.25">
      <c r="A8" s="57"/>
      <c r="B8" s="89"/>
      <c r="C8" s="70" t="s">
        <v>261</v>
      </c>
      <c r="D8" s="89"/>
      <c r="E8" s="60"/>
      <c r="F8" s="60"/>
      <c r="G8" s="89"/>
      <c r="H8" s="60"/>
    </row>
    <row r="9" spans="1:10" x14ac:dyDescent="0.25">
      <c r="A9" s="52">
        <v>1</v>
      </c>
      <c r="B9" s="89"/>
      <c r="C9" s="61" t="s">
        <v>262</v>
      </c>
      <c r="D9" s="89"/>
      <c r="E9" s="103">
        <v>1.3</v>
      </c>
      <c r="F9" s="103"/>
      <c r="G9" s="103"/>
      <c r="H9" s="103"/>
    </row>
    <row r="10" spans="1:10" x14ac:dyDescent="0.25">
      <c r="A10" s="52">
        <v>2</v>
      </c>
      <c r="B10" s="89"/>
      <c r="C10" s="61" t="s">
        <v>263</v>
      </c>
      <c r="D10" s="89"/>
      <c r="E10" s="103">
        <v>2</v>
      </c>
      <c r="F10" s="103"/>
      <c r="G10" s="103"/>
      <c r="H10" s="103"/>
    </row>
    <row r="11" spans="1:10" x14ac:dyDescent="0.25">
      <c r="A11" s="52">
        <v>3</v>
      </c>
      <c r="B11" s="89"/>
      <c r="C11" s="61" t="s">
        <v>264</v>
      </c>
      <c r="D11" s="89"/>
      <c r="E11" s="103">
        <v>5</v>
      </c>
      <c r="F11" s="103"/>
      <c r="G11" s="103"/>
      <c r="H11" s="103"/>
    </row>
    <row r="12" spans="1:10" x14ac:dyDescent="0.25">
      <c r="A12" s="52">
        <v>4</v>
      </c>
      <c r="B12" s="89"/>
      <c r="C12" s="61" t="s">
        <v>97</v>
      </c>
      <c r="D12" s="89"/>
      <c r="E12" s="103"/>
      <c r="F12" s="103">
        <v>0.6</v>
      </c>
      <c r="G12" s="103"/>
      <c r="H12" s="103"/>
    </row>
    <row r="13" spans="1:10" x14ac:dyDescent="0.25">
      <c r="A13" s="52">
        <v>5</v>
      </c>
      <c r="C13" s="61" t="s">
        <v>54</v>
      </c>
      <c r="E13" s="103"/>
      <c r="F13" s="103"/>
      <c r="G13" s="103"/>
      <c r="H13" s="103">
        <v>2.23</v>
      </c>
    </row>
    <row r="14" spans="1:10" x14ac:dyDescent="0.25">
      <c r="A14" s="52"/>
      <c r="C14" s="59"/>
      <c r="E14" s="103"/>
      <c r="F14" s="103"/>
      <c r="G14" s="103"/>
      <c r="H14" s="103"/>
    </row>
    <row r="15" spans="1:10" x14ac:dyDescent="0.25">
      <c r="A15" s="52">
        <v>6</v>
      </c>
      <c r="C15" s="61" t="s">
        <v>265</v>
      </c>
      <c r="E15" s="103">
        <v>0.3</v>
      </c>
      <c r="F15" s="103">
        <v>1.1499999999999999</v>
      </c>
      <c r="G15" s="103"/>
      <c r="H15" s="103">
        <v>1.41</v>
      </c>
    </row>
  </sheetData>
  <mergeCells count="4">
    <mergeCell ref="E3:F3"/>
    <mergeCell ref="E4:F4"/>
    <mergeCell ref="A1:H1"/>
    <mergeCell ref="A2:H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4F0C-329A-4C9B-8A58-4AE804609260}">
  <dimension ref="A1:F28"/>
  <sheetViews>
    <sheetView workbookViewId="0">
      <selection sqref="A1:F1"/>
    </sheetView>
  </sheetViews>
  <sheetFormatPr defaultRowHeight="15" x14ac:dyDescent="0.25"/>
  <cols>
    <col min="1" max="1" width="5.5703125" customWidth="1"/>
    <col min="2" max="2" width="1.42578125" style="38" customWidth="1"/>
    <col min="3" max="3" width="30.28515625" bestFit="1" customWidth="1"/>
    <col min="4" max="4" width="1.42578125" style="38" customWidth="1"/>
    <col min="5" max="5" width="11.28515625" bestFit="1" customWidth="1"/>
    <col min="6" max="6" width="16.42578125" bestFit="1" customWidth="1"/>
  </cols>
  <sheetData>
    <row r="1" spans="1:6" x14ac:dyDescent="0.25">
      <c r="A1" s="311" t="s">
        <v>208</v>
      </c>
      <c r="B1" s="311"/>
      <c r="C1" s="311"/>
      <c r="D1" s="311"/>
      <c r="E1" s="311"/>
      <c r="F1" s="311"/>
    </row>
    <row r="2" spans="1:6" x14ac:dyDescent="0.25">
      <c r="A2" s="311" t="s">
        <v>266</v>
      </c>
      <c r="B2" s="311"/>
      <c r="C2" s="311"/>
      <c r="D2" s="311"/>
      <c r="E2" s="311"/>
      <c r="F2" s="311"/>
    </row>
    <row r="3" spans="1:6" x14ac:dyDescent="0.25">
      <c r="B3" s="87"/>
      <c r="D3" s="87"/>
    </row>
    <row r="4" spans="1:6" x14ac:dyDescent="0.25">
      <c r="A4" s="81"/>
      <c r="B4" s="80"/>
      <c r="C4" s="75"/>
      <c r="D4" s="80"/>
      <c r="E4" s="52"/>
      <c r="F4" s="75"/>
    </row>
    <row r="5" spans="1:6" ht="26.25" x14ac:dyDescent="0.25">
      <c r="A5" s="78" t="s">
        <v>216</v>
      </c>
      <c r="B5" s="88"/>
      <c r="C5" s="84" t="s">
        <v>240</v>
      </c>
      <c r="D5" s="88"/>
      <c r="E5" s="85" t="s">
        <v>190</v>
      </c>
      <c r="F5" s="84" t="s">
        <v>217</v>
      </c>
    </row>
    <row r="6" spans="1:6" x14ac:dyDescent="0.25">
      <c r="E6" s="55" t="s">
        <v>72</v>
      </c>
      <c r="F6" s="55" t="s">
        <v>55</v>
      </c>
    </row>
    <row r="7" spans="1:6" x14ac:dyDescent="0.25">
      <c r="B7" s="89"/>
      <c r="D7" s="89"/>
    </row>
    <row r="8" spans="1:6" x14ac:dyDescent="0.25">
      <c r="B8" s="89"/>
      <c r="C8" s="69" t="s">
        <v>287</v>
      </c>
      <c r="D8" s="89"/>
    </row>
    <row r="9" spans="1:6" x14ac:dyDescent="0.25">
      <c r="A9" s="55">
        <v>1</v>
      </c>
      <c r="B9" s="89"/>
      <c r="C9" s="63" t="s">
        <v>267</v>
      </c>
      <c r="D9" s="89"/>
      <c r="E9" s="94">
        <v>1416</v>
      </c>
      <c r="F9" s="94">
        <v>1416</v>
      </c>
    </row>
    <row r="10" spans="1:6" x14ac:dyDescent="0.25">
      <c r="A10" s="55">
        <v>2</v>
      </c>
      <c r="B10" s="89"/>
      <c r="C10" s="63" t="s">
        <v>268</v>
      </c>
      <c r="D10" s="89"/>
      <c r="E10" s="96">
        <v>215</v>
      </c>
      <c r="F10" s="96">
        <v>215</v>
      </c>
    </row>
    <row r="11" spans="1:6" x14ac:dyDescent="0.25">
      <c r="A11" s="55">
        <v>3</v>
      </c>
      <c r="B11" s="89"/>
      <c r="D11" s="89"/>
      <c r="E11" s="94">
        <v>1631</v>
      </c>
      <c r="F11" s="94">
        <v>1631</v>
      </c>
    </row>
    <row r="12" spans="1:6" x14ac:dyDescent="0.25">
      <c r="A12" s="55">
        <v>4</v>
      </c>
      <c r="B12" s="89"/>
      <c r="C12" s="63" t="s">
        <v>269</v>
      </c>
      <c r="D12" s="89"/>
      <c r="E12" s="77">
        <v>775</v>
      </c>
      <c r="F12" s="77">
        <v>775</v>
      </c>
    </row>
    <row r="13" spans="1:6" x14ac:dyDescent="0.25">
      <c r="A13" s="55">
        <v>5</v>
      </c>
      <c r="C13" s="71" t="s">
        <v>254</v>
      </c>
      <c r="E13" s="92">
        <v>2406</v>
      </c>
      <c r="F13" s="92">
        <v>2406</v>
      </c>
    </row>
    <row r="14" spans="1:6" x14ac:dyDescent="0.25">
      <c r="E14" s="48"/>
      <c r="F14" s="48"/>
    </row>
    <row r="15" spans="1:6" x14ac:dyDescent="0.25">
      <c r="C15" s="69" t="s">
        <v>270</v>
      </c>
      <c r="E15" s="48"/>
      <c r="F15" s="48"/>
    </row>
    <row r="16" spans="1:6" x14ac:dyDescent="0.25">
      <c r="A16" s="55">
        <v>6</v>
      </c>
      <c r="C16" s="63" t="s">
        <v>262</v>
      </c>
      <c r="E16" s="94">
        <v>25276</v>
      </c>
      <c r="F16" s="48"/>
    </row>
    <row r="17" spans="1:6" x14ac:dyDescent="0.25">
      <c r="A17" s="55">
        <v>7</v>
      </c>
      <c r="C17" s="63" t="s">
        <v>263</v>
      </c>
      <c r="E17" s="94">
        <v>18015</v>
      </c>
      <c r="F17" s="48"/>
    </row>
    <row r="18" spans="1:6" x14ac:dyDescent="0.25">
      <c r="A18" s="55">
        <v>8</v>
      </c>
      <c r="C18" s="63" t="s">
        <v>264</v>
      </c>
      <c r="E18" s="77">
        <v>73</v>
      </c>
      <c r="F18" s="48"/>
    </row>
    <row r="19" spans="1:6" x14ac:dyDescent="0.25">
      <c r="A19" s="55">
        <v>9</v>
      </c>
      <c r="C19" s="63" t="s">
        <v>97</v>
      </c>
      <c r="E19" s="94">
        <v>46372</v>
      </c>
      <c r="F19" s="48"/>
    </row>
    <row r="20" spans="1:6" x14ac:dyDescent="0.25">
      <c r="A20" s="55">
        <v>10</v>
      </c>
      <c r="C20" s="71" t="s">
        <v>271</v>
      </c>
      <c r="E20" s="92">
        <v>89736</v>
      </c>
      <c r="F20" s="94">
        <v>89736</v>
      </c>
    </row>
    <row r="21" spans="1:6" x14ac:dyDescent="0.25">
      <c r="E21" s="48"/>
      <c r="F21" s="48"/>
    </row>
    <row r="22" spans="1:6" x14ac:dyDescent="0.25">
      <c r="A22" s="55">
        <v>11</v>
      </c>
      <c r="C22" s="63" t="s">
        <v>272</v>
      </c>
      <c r="E22" s="77" t="s">
        <v>273</v>
      </c>
      <c r="F22" s="95">
        <v>2.23</v>
      </c>
    </row>
    <row r="23" spans="1:6" x14ac:dyDescent="0.25">
      <c r="E23" s="48"/>
      <c r="F23" s="48"/>
    </row>
    <row r="24" spans="1:6" x14ac:dyDescent="0.25">
      <c r="C24" s="69" t="s">
        <v>286</v>
      </c>
      <c r="E24" s="48"/>
      <c r="F24" s="48"/>
    </row>
    <row r="25" spans="1:6" x14ac:dyDescent="0.25">
      <c r="A25" s="55">
        <v>12</v>
      </c>
      <c r="C25" s="63" t="s">
        <v>274</v>
      </c>
      <c r="E25" s="92">
        <v>1365</v>
      </c>
      <c r="F25" s="92">
        <v>2401</v>
      </c>
    </row>
    <row r="26" spans="1:6" x14ac:dyDescent="0.25">
      <c r="E26" s="48"/>
      <c r="F26" s="48"/>
    </row>
    <row r="27" spans="1:6" ht="15.75" thickBot="1" x14ac:dyDescent="0.3">
      <c r="A27" s="55">
        <v>13</v>
      </c>
      <c r="C27" s="63" t="s">
        <v>275</v>
      </c>
      <c r="E27" s="97">
        <v>1041</v>
      </c>
      <c r="F27" s="98">
        <v>5</v>
      </c>
    </row>
    <row r="28" spans="1:6" ht="15.75" thickTop="1" x14ac:dyDescent="0.25"/>
  </sheetData>
  <mergeCells count="2">
    <mergeCell ref="A1:F1"/>
    <mergeCell ref="A2:F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506CE-1893-4BAD-80F8-F5FE98337E73}">
  <dimension ref="A1:D20"/>
  <sheetViews>
    <sheetView workbookViewId="0">
      <selection sqref="A1:D1"/>
    </sheetView>
  </sheetViews>
  <sheetFormatPr defaultRowHeight="15" x14ac:dyDescent="0.25"/>
  <cols>
    <col min="2" max="2" width="9.140625" style="48"/>
    <col min="3" max="3" width="27" customWidth="1"/>
    <col min="4" max="4" width="43.28515625" customWidth="1"/>
  </cols>
  <sheetData>
    <row r="1" spans="1:4" x14ac:dyDescent="0.25">
      <c r="A1" s="344" t="s">
        <v>50</v>
      </c>
      <c r="B1" s="344"/>
      <c r="C1" s="344"/>
      <c r="D1" s="344"/>
    </row>
    <row r="2" spans="1:4" x14ac:dyDescent="0.25">
      <c r="A2" s="344" t="s">
        <v>111</v>
      </c>
      <c r="B2" s="344"/>
      <c r="C2" s="344"/>
      <c r="D2" s="344"/>
    </row>
    <row r="3" spans="1:4" x14ac:dyDescent="0.25">
      <c r="A3" s="40"/>
      <c r="B3" s="46"/>
      <c r="C3" s="40"/>
      <c r="D3" s="41"/>
    </row>
    <row r="4" spans="1:4" ht="27.75" customHeight="1" x14ac:dyDescent="0.25">
      <c r="A4" s="45" t="s">
        <v>147</v>
      </c>
      <c r="B4" s="45" t="s">
        <v>100</v>
      </c>
      <c r="C4" s="44" t="s">
        <v>148</v>
      </c>
      <c r="D4" s="44" t="s">
        <v>150</v>
      </c>
    </row>
    <row r="5" spans="1:4" ht="27" x14ac:dyDescent="0.25">
      <c r="A5" s="345" t="s">
        <v>146</v>
      </c>
      <c r="B5" s="47" t="s">
        <v>112</v>
      </c>
      <c r="C5" s="42" t="s">
        <v>18</v>
      </c>
      <c r="D5" s="43" t="s">
        <v>113</v>
      </c>
    </row>
    <row r="6" spans="1:4" ht="27" x14ac:dyDescent="0.25">
      <c r="A6" s="345"/>
      <c r="B6" s="47" t="s">
        <v>114</v>
      </c>
      <c r="C6" s="42" t="s">
        <v>18</v>
      </c>
      <c r="D6" s="43" t="s">
        <v>115</v>
      </c>
    </row>
    <row r="7" spans="1:4" ht="27" x14ac:dyDescent="0.25">
      <c r="A7" s="345"/>
      <c r="B7" s="47" t="s">
        <v>116</v>
      </c>
      <c r="C7" s="42" t="s">
        <v>18</v>
      </c>
      <c r="D7" s="43" t="s">
        <v>117</v>
      </c>
    </row>
    <row r="8" spans="1:4" x14ac:dyDescent="0.25">
      <c r="A8" s="345"/>
      <c r="B8" s="47" t="s">
        <v>118</v>
      </c>
      <c r="C8" s="42" t="s">
        <v>18</v>
      </c>
      <c r="D8" s="43" t="s">
        <v>119</v>
      </c>
    </row>
    <row r="9" spans="1:4" ht="27" x14ac:dyDescent="0.25">
      <c r="A9" s="345"/>
      <c r="B9" s="47" t="s">
        <v>120</v>
      </c>
      <c r="C9" s="42" t="s">
        <v>121</v>
      </c>
      <c r="D9" s="43" t="s">
        <v>122</v>
      </c>
    </row>
    <row r="10" spans="1:4" ht="27" x14ac:dyDescent="0.25">
      <c r="A10" s="345"/>
      <c r="B10" s="47" t="s">
        <v>123</v>
      </c>
      <c r="C10" s="42" t="s">
        <v>17</v>
      </c>
      <c r="D10" s="43" t="s">
        <v>122</v>
      </c>
    </row>
    <row r="11" spans="1:4" ht="28.5" x14ac:dyDescent="0.25">
      <c r="A11" s="345"/>
      <c r="B11" s="47" t="s">
        <v>124</v>
      </c>
      <c r="C11" s="42" t="s">
        <v>17</v>
      </c>
      <c r="D11" s="43" t="s">
        <v>125</v>
      </c>
    </row>
    <row r="12" spans="1:4" ht="27" x14ac:dyDescent="0.25">
      <c r="A12" s="345"/>
      <c r="B12" s="47" t="s">
        <v>126</v>
      </c>
      <c r="C12" s="42" t="s">
        <v>127</v>
      </c>
      <c r="D12" s="43" t="s">
        <v>128</v>
      </c>
    </row>
    <row r="13" spans="1:4" x14ac:dyDescent="0.25">
      <c r="A13" s="346" t="s">
        <v>149</v>
      </c>
      <c r="B13" s="47" t="s">
        <v>129</v>
      </c>
      <c r="C13" s="43" t="s">
        <v>18</v>
      </c>
      <c r="D13" s="43" t="s">
        <v>130</v>
      </c>
    </row>
    <row r="14" spans="1:4" ht="41.25" x14ac:dyDescent="0.25">
      <c r="A14" s="346"/>
      <c r="B14" s="47" t="s">
        <v>131</v>
      </c>
      <c r="C14" s="43" t="s">
        <v>17</v>
      </c>
      <c r="D14" s="43" t="s">
        <v>132</v>
      </c>
    </row>
    <row r="15" spans="1:4" ht="27" x14ac:dyDescent="0.25">
      <c r="A15" s="346"/>
      <c r="B15" s="47" t="s">
        <v>112</v>
      </c>
      <c r="C15" s="43" t="s">
        <v>18</v>
      </c>
      <c r="D15" s="43" t="s">
        <v>133</v>
      </c>
    </row>
    <row r="16" spans="1:4" ht="41.25" x14ac:dyDescent="0.25">
      <c r="A16" s="346" t="s">
        <v>110</v>
      </c>
      <c r="B16" s="47" t="s">
        <v>134</v>
      </c>
      <c r="C16" s="43" t="s">
        <v>135</v>
      </c>
      <c r="D16" s="43" t="s">
        <v>136</v>
      </c>
    </row>
    <row r="17" spans="1:4" ht="27" x14ac:dyDescent="0.25">
      <c r="A17" s="346"/>
      <c r="B17" s="47" t="s">
        <v>137</v>
      </c>
      <c r="C17" s="43" t="s">
        <v>135</v>
      </c>
      <c r="D17" s="43" t="s">
        <v>138</v>
      </c>
    </row>
    <row r="18" spans="1:4" x14ac:dyDescent="0.25">
      <c r="A18" s="346"/>
      <c r="B18" s="47" t="s">
        <v>139</v>
      </c>
      <c r="C18" s="43" t="s">
        <v>140</v>
      </c>
      <c r="D18" s="43" t="s">
        <v>141</v>
      </c>
    </row>
    <row r="19" spans="1:4" ht="34.5" customHeight="1" x14ac:dyDescent="0.25">
      <c r="A19" s="346"/>
      <c r="B19" s="47" t="s">
        <v>142</v>
      </c>
      <c r="C19" s="43" t="s">
        <v>135</v>
      </c>
      <c r="D19" s="43" t="s">
        <v>143</v>
      </c>
    </row>
    <row r="20" spans="1:4" ht="37.5" customHeight="1" x14ac:dyDescent="0.25">
      <c r="A20" s="346"/>
      <c r="B20" s="47" t="s">
        <v>144</v>
      </c>
      <c r="C20" s="43" t="s">
        <v>135</v>
      </c>
      <c r="D20" s="43" t="s">
        <v>145</v>
      </c>
    </row>
  </sheetData>
  <mergeCells count="5">
    <mergeCell ref="A1:D1"/>
    <mergeCell ref="A5:A12"/>
    <mergeCell ref="A13:A15"/>
    <mergeCell ref="A16:A20"/>
    <mergeCell ref="A2:D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F7062-CF7A-4B28-A2A8-13FD02614E83}">
  <dimension ref="A1:D10"/>
  <sheetViews>
    <sheetView workbookViewId="0">
      <selection sqref="A1:D1"/>
    </sheetView>
  </sheetViews>
  <sheetFormatPr defaultColWidth="9.140625" defaultRowHeight="15" x14ac:dyDescent="0.25"/>
  <cols>
    <col min="1" max="1" width="9.140625" style="39"/>
    <col min="2" max="2" width="9.140625" style="48"/>
    <col min="3" max="3" width="27" style="39" customWidth="1"/>
    <col min="4" max="4" width="43.28515625" style="39" customWidth="1"/>
    <col min="5" max="16384" width="9.140625" style="39"/>
  </cols>
  <sheetData>
    <row r="1" spans="1:4" x14ac:dyDescent="0.25">
      <c r="A1" s="344" t="s">
        <v>79</v>
      </c>
      <c r="B1" s="344"/>
      <c r="C1" s="344"/>
      <c r="D1" s="344"/>
    </row>
    <row r="2" spans="1:4" x14ac:dyDescent="0.25">
      <c r="A2" s="344" t="s">
        <v>163</v>
      </c>
      <c r="B2" s="344"/>
      <c r="C2" s="344"/>
      <c r="D2" s="344"/>
    </row>
    <row r="3" spans="1:4" x14ac:dyDescent="0.25">
      <c r="A3" s="40"/>
      <c r="B3" s="46"/>
      <c r="C3" s="40"/>
      <c r="D3" s="41"/>
    </row>
    <row r="4" spans="1:4" ht="27.75" customHeight="1" x14ac:dyDescent="0.25">
      <c r="A4" s="45" t="s">
        <v>147</v>
      </c>
      <c r="B4" s="45" t="s">
        <v>100</v>
      </c>
      <c r="C4" s="44" t="s">
        <v>148</v>
      </c>
      <c r="D4" s="44" t="s">
        <v>150</v>
      </c>
    </row>
    <row r="5" spans="1:4" x14ac:dyDescent="0.25">
      <c r="A5" s="345" t="s">
        <v>151</v>
      </c>
      <c r="B5" s="47" t="s">
        <v>153</v>
      </c>
      <c r="C5" s="42" t="s">
        <v>18</v>
      </c>
      <c r="D5" s="43" t="s">
        <v>152</v>
      </c>
    </row>
    <row r="6" spans="1:4" x14ac:dyDescent="0.25">
      <c r="A6" s="345"/>
      <c r="B6" s="47" t="s">
        <v>154</v>
      </c>
      <c r="C6" s="43" t="s">
        <v>135</v>
      </c>
      <c r="D6" s="43" t="s">
        <v>157</v>
      </c>
    </row>
    <row r="7" spans="1:4" x14ac:dyDescent="0.25">
      <c r="A7" s="345"/>
      <c r="B7" s="47" t="s">
        <v>158</v>
      </c>
      <c r="C7" s="43" t="s">
        <v>135</v>
      </c>
      <c r="D7" s="43" t="s">
        <v>161</v>
      </c>
    </row>
    <row r="8" spans="1:4" ht="27" x14ac:dyDescent="0.25">
      <c r="A8" s="345"/>
      <c r="B8" s="47" t="s">
        <v>159</v>
      </c>
      <c r="C8" s="43" t="s">
        <v>135</v>
      </c>
      <c r="D8" s="43" t="s">
        <v>160</v>
      </c>
    </row>
    <row r="9" spans="1:4" x14ac:dyDescent="0.25">
      <c r="A9" s="345"/>
      <c r="B9" s="47" t="s">
        <v>155</v>
      </c>
      <c r="C9" s="42" t="s">
        <v>17</v>
      </c>
      <c r="D9" s="43" t="s">
        <v>156</v>
      </c>
    </row>
    <row r="10" spans="1:4" x14ac:dyDescent="0.25">
      <c r="A10" s="345"/>
      <c r="B10" s="47" t="s">
        <v>162</v>
      </c>
      <c r="C10" s="42" t="s">
        <v>121</v>
      </c>
      <c r="D10" s="43" t="s">
        <v>156</v>
      </c>
    </row>
  </sheetData>
  <mergeCells count="3">
    <mergeCell ref="A1:D1"/>
    <mergeCell ref="A2:D2"/>
    <mergeCell ref="A5:A10"/>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A15B-E8B2-410D-BC9B-AEBC1EAF7AD9}">
  <dimension ref="A1:J28"/>
  <sheetViews>
    <sheetView workbookViewId="0">
      <selection sqref="A1:H1"/>
    </sheetView>
  </sheetViews>
  <sheetFormatPr defaultColWidth="13.5703125" defaultRowHeight="12.75" x14ac:dyDescent="0.2"/>
  <cols>
    <col min="1" max="1" width="4.85546875" style="106" bestFit="1" customWidth="1"/>
    <col min="2" max="2" width="0.85546875" style="106" customWidth="1"/>
    <col min="3" max="3" width="22.28515625" style="106" customWidth="1"/>
    <col min="4" max="4" width="0.85546875" style="106" customWidth="1"/>
    <col min="5" max="5" width="14.5703125" style="106" customWidth="1"/>
    <col min="6" max="6" width="13.5703125" style="106"/>
    <col min="7" max="7" width="16.42578125" style="106" customWidth="1"/>
    <col min="8" max="8" width="16.28515625" style="106" customWidth="1"/>
    <col min="9" max="16384" width="13.5703125" style="106"/>
  </cols>
  <sheetData>
    <row r="1" spans="1:10" x14ac:dyDescent="0.2">
      <c r="A1" s="311" t="s">
        <v>79</v>
      </c>
      <c r="B1" s="311"/>
      <c r="C1" s="311"/>
      <c r="D1" s="311"/>
      <c r="E1" s="311"/>
      <c r="F1" s="311"/>
      <c r="G1" s="311"/>
      <c r="H1" s="311"/>
    </row>
    <row r="2" spans="1:10" x14ac:dyDescent="0.2">
      <c r="A2" s="311" t="s">
        <v>51</v>
      </c>
      <c r="B2" s="311"/>
      <c r="C2" s="311"/>
      <c r="D2" s="311"/>
      <c r="E2" s="311"/>
      <c r="F2" s="311"/>
      <c r="G2" s="311"/>
      <c r="H2" s="311"/>
    </row>
    <row r="5" spans="1:10" x14ac:dyDescent="0.2">
      <c r="A5" s="110" t="s">
        <v>67</v>
      </c>
      <c r="B5" s="313"/>
      <c r="C5" s="350" t="s">
        <v>69</v>
      </c>
      <c r="D5" s="313"/>
      <c r="E5" s="80" t="s">
        <v>70</v>
      </c>
      <c r="F5" s="80" t="s">
        <v>22</v>
      </c>
      <c r="G5" s="80" t="s">
        <v>21</v>
      </c>
      <c r="H5" s="80" t="s">
        <v>53</v>
      </c>
    </row>
    <row r="6" spans="1:10" x14ac:dyDescent="0.2">
      <c r="A6" s="112" t="s">
        <v>68</v>
      </c>
      <c r="B6" s="313"/>
      <c r="C6" s="351"/>
      <c r="D6" s="313"/>
      <c r="E6" s="112" t="s">
        <v>71</v>
      </c>
      <c r="F6" s="112" t="s">
        <v>52</v>
      </c>
      <c r="G6" s="112" t="s">
        <v>52</v>
      </c>
      <c r="H6" s="112" t="s">
        <v>54</v>
      </c>
    </row>
    <row r="7" spans="1:10" x14ac:dyDescent="0.2">
      <c r="E7" s="111" t="s">
        <v>72</v>
      </c>
      <c r="F7" s="111" t="s">
        <v>55</v>
      </c>
      <c r="G7" s="111" t="s">
        <v>56</v>
      </c>
      <c r="H7" s="111" t="s">
        <v>57</v>
      </c>
    </row>
    <row r="9" spans="1:10" x14ac:dyDescent="0.2">
      <c r="A9" s="37"/>
      <c r="B9" s="37"/>
      <c r="C9" s="132" t="s">
        <v>73</v>
      </c>
      <c r="D9" s="37"/>
      <c r="E9" s="37"/>
      <c r="F9" s="37"/>
      <c r="G9" s="37"/>
      <c r="H9" s="37"/>
    </row>
    <row r="10" spans="1:10" x14ac:dyDescent="0.2">
      <c r="A10" s="56">
        <v>1</v>
      </c>
      <c r="B10" s="37"/>
      <c r="C10" s="132" t="s">
        <v>74</v>
      </c>
      <c r="D10" s="37"/>
      <c r="E10" s="247" t="s">
        <v>60</v>
      </c>
      <c r="F10" s="247" t="s">
        <v>61</v>
      </c>
      <c r="G10" s="247" t="s">
        <v>60</v>
      </c>
      <c r="H10" s="247" t="s">
        <v>60</v>
      </c>
    </row>
    <row r="11" spans="1:10" x14ac:dyDescent="0.2">
      <c r="A11" s="56">
        <v>2</v>
      </c>
      <c r="B11" s="37"/>
      <c r="C11" s="132" t="s">
        <v>104</v>
      </c>
      <c r="D11" s="37"/>
      <c r="E11" s="247" t="s">
        <v>59</v>
      </c>
      <c r="F11" s="247" t="s">
        <v>58</v>
      </c>
      <c r="G11" s="247" t="s">
        <v>58</v>
      </c>
      <c r="H11" s="247" t="s">
        <v>59</v>
      </c>
    </row>
    <row r="12" spans="1:10" x14ac:dyDescent="0.2">
      <c r="A12" s="56">
        <v>3</v>
      </c>
      <c r="B12" s="37"/>
      <c r="C12" s="132" t="s">
        <v>107</v>
      </c>
      <c r="D12" s="37"/>
      <c r="E12" s="247" t="s">
        <v>75</v>
      </c>
      <c r="F12" s="247" t="s">
        <v>61</v>
      </c>
      <c r="G12" s="247" t="s">
        <v>61</v>
      </c>
      <c r="H12" s="247" t="s">
        <v>61</v>
      </c>
      <c r="J12" s="106" t="s">
        <v>80</v>
      </c>
    </row>
    <row r="13" spans="1:10" x14ac:dyDescent="0.2">
      <c r="A13" s="37"/>
      <c r="B13" s="37"/>
      <c r="C13" s="37"/>
      <c r="D13" s="37"/>
      <c r="E13" s="170"/>
      <c r="F13" s="170"/>
      <c r="G13" s="170"/>
      <c r="H13" s="170"/>
    </row>
    <row r="14" spans="1:10" x14ac:dyDescent="0.2">
      <c r="A14" s="347">
        <v>4</v>
      </c>
      <c r="B14" s="348"/>
      <c r="C14" s="349" t="s">
        <v>109</v>
      </c>
      <c r="D14" s="348"/>
      <c r="E14" s="134" t="s">
        <v>62</v>
      </c>
      <c r="F14" s="134" t="s">
        <v>62</v>
      </c>
      <c r="G14" s="134" t="s">
        <v>63</v>
      </c>
      <c r="H14" s="134" t="s">
        <v>63</v>
      </c>
    </row>
    <row r="15" spans="1:10" x14ac:dyDescent="0.2">
      <c r="A15" s="347"/>
      <c r="B15" s="348"/>
      <c r="C15" s="349"/>
      <c r="D15" s="348"/>
      <c r="E15" s="134" t="s">
        <v>63</v>
      </c>
      <c r="F15" s="134" t="s">
        <v>63</v>
      </c>
      <c r="G15" s="134" t="s">
        <v>108</v>
      </c>
      <c r="H15" s="134" t="s">
        <v>108</v>
      </c>
    </row>
    <row r="16" spans="1:10" ht="14.25" customHeight="1" x14ac:dyDescent="0.2">
      <c r="A16" s="347"/>
      <c r="B16" s="348"/>
      <c r="C16" s="349"/>
      <c r="D16" s="348"/>
      <c r="E16" s="134" t="s">
        <v>102</v>
      </c>
      <c r="F16" s="261"/>
      <c r="G16" s="261"/>
      <c r="H16" s="261"/>
    </row>
    <row r="17" spans="1:8" x14ac:dyDescent="0.2">
      <c r="A17" s="37"/>
      <c r="B17" s="37"/>
      <c r="C17" s="37"/>
      <c r="D17" s="37"/>
      <c r="E17" s="170"/>
      <c r="F17" s="170"/>
      <c r="G17" s="170"/>
      <c r="H17" s="170"/>
    </row>
    <row r="18" spans="1:8" x14ac:dyDescent="0.2">
      <c r="A18" s="347">
        <v>5</v>
      </c>
      <c r="B18" s="348"/>
      <c r="C18" s="349" t="s">
        <v>76</v>
      </c>
      <c r="D18" s="348"/>
      <c r="E18" s="347" t="s">
        <v>77</v>
      </c>
      <c r="F18" s="347" t="s">
        <v>64</v>
      </c>
      <c r="G18" s="134" t="s">
        <v>65</v>
      </c>
      <c r="H18" s="347" t="s">
        <v>65</v>
      </c>
    </row>
    <row r="19" spans="1:8" x14ac:dyDescent="0.2">
      <c r="A19" s="347"/>
      <c r="B19" s="348"/>
      <c r="C19" s="349"/>
      <c r="D19" s="348"/>
      <c r="E19" s="347"/>
      <c r="F19" s="347"/>
      <c r="G19" s="134" t="s">
        <v>66</v>
      </c>
      <c r="H19" s="347"/>
    </row>
    <row r="21" spans="1:8" x14ac:dyDescent="0.2">
      <c r="A21" s="69" t="s">
        <v>78</v>
      </c>
      <c r="B21" s="69"/>
    </row>
    <row r="22" spans="1:8" x14ac:dyDescent="0.2">
      <c r="A22" s="113" t="s">
        <v>105</v>
      </c>
      <c r="B22" s="113"/>
      <c r="C22" s="113"/>
      <c r="D22" s="113"/>
      <c r="E22" s="113"/>
      <c r="F22" s="113"/>
      <c r="G22" s="113"/>
    </row>
    <row r="23" spans="1:8" x14ac:dyDescent="0.2">
      <c r="A23" s="113" t="s">
        <v>106</v>
      </c>
      <c r="B23" s="113"/>
      <c r="C23" s="113"/>
      <c r="D23" s="113"/>
      <c r="E23" s="113"/>
      <c r="F23" s="113"/>
    </row>
    <row r="24" spans="1:8" x14ac:dyDescent="0.2">
      <c r="A24" s="113" t="s">
        <v>103</v>
      </c>
      <c r="B24" s="113"/>
      <c r="C24" s="113"/>
      <c r="D24" s="113"/>
      <c r="E24" s="113"/>
      <c r="F24" s="113"/>
      <c r="G24" s="113"/>
    </row>
    <row r="28" spans="1:8" x14ac:dyDescent="0.2">
      <c r="C28" s="106" t="s">
        <v>80</v>
      </c>
    </row>
  </sheetData>
  <mergeCells count="16">
    <mergeCell ref="H18:H19"/>
    <mergeCell ref="A18:A19"/>
    <mergeCell ref="B18:B19"/>
    <mergeCell ref="C18:C19"/>
    <mergeCell ref="D18:D19"/>
    <mergeCell ref="E18:E19"/>
    <mergeCell ref="F18:F19"/>
    <mergeCell ref="A14:A16"/>
    <mergeCell ref="B14:B16"/>
    <mergeCell ref="C14:C16"/>
    <mergeCell ref="D14:D16"/>
    <mergeCell ref="A1:H1"/>
    <mergeCell ref="A2:H2"/>
    <mergeCell ref="B5:B6"/>
    <mergeCell ref="C5:C6"/>
    <mergeCell ref="D5:D6"/>
  </mergeCells>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6E5EC-D085-4B0C-B2E9-22F67004DB67}">
  <dimension ref="A1:G11"/>
  <sheetViews>
    <sheetView workbookViewId="0">
      <selection sqref="A1:G1"/>
    </sheetView>
  </sheetViews>
  <sheetFormatPr defaultRowHeight="15" x14ac:dyDescent="0.25"/>
  <cols>
    <col min="1" max="1" width="5.5703125" style="117" customWidth="1"/>
    <col min="2" max="2" width="1.7109375" style="117" customWidth="1"/>
    <col min="3" max="3" width="24.7109375" style="117" customWidth="1"/>
    <col min="4" max="6" width="14.42578125" style="117" customWidth="1"/>
    <col min="7" max="7" width="14.42578125" style="139" customWidth="1"/>
  </cols>
  <sheetData>
    <row r="1" spans="1:7" x14ac:dyDescent="0.25">
      <c r="A1" s="311" t="s">
        <v>50</v>
      </c>
      <c r="B1" s="311"/>
      <c r="C1" s="311"/>
      <c r="D1" s="311"/>
      <c r="E1" s="311"/>
      <c r="F1" s="311"/>
      <c r="G1" s="311"/>
    </row>
    <row r="2" spans="1:7" x14ac:dyDescent="0.25">
      <c r="A2" s="311" t="s">
        <v>333</v>
      </c>
      <c r="B2" s="311"/>
      <c r="C2" s="311"/>
      <c r="D2" s="311"/>
      <c r="E2" s="311"/>
      <c r="F2" s="311"/>
      <c r="G2" s="311"/>
    </row>
    <row r="4" spans="1:7" ht="26.25" x14ac:dyDescent="0.25">
      <c r="A4" s="164" t="s">
        <v>354</v>
      </c>
      <c r="B4" s="165"/>
      <c r="C4" s="166" t="s">
        <v>334</v>
      </c>
      <c r="D4" s="164" t="s">
        <v>335</v>
      </c>
      <c r="E4" s="164" t="s">
        <v>336</v>
      </c>
      <c r="F4" s="164" t="s">
        <v>380</v>
      </c>
      <c r="G4" s="164" t="s">
        <v>381</v>
      </c>
    </row>
    <row r="5" spans="1:7" x14ac:dyDescent="0.25">
      <c r="A5" s="165"/>
      <c r="B5" s="165"/>
      <c r="C5" s="65"/>
      <c r="D5" s="167" t="s">
        <v>72</v>
      </c>
      <c r="E5" s="167" t="s">
        <v>55</v>
      </c>
      <c r="F5" s="167" t="s">
        <v>337</v>
      </c>
      <c r="G5" s="167" t="s">
        <v>338</v>
      </c>
    </row>
    <row r="7" spans="1:7" x14ac:dyDescent="0.25">
      <c r="A7" s="117">
        <v>1</v>
      </c>
      <c r="C7" s="34" t="s">
        <v>339</v>
      </c>
      <c r="D7" s="177">
        <v>6108.6219979778507</v>
      </c>
      <c r="E7" s="177">
        <v>6128.4079610182453</v>
      </c>
      <c r="F7" s="177">
        <f>D7-E7</f>
        <v>-19.785963040394563</v>
      </c>
      <c r="G7" s="195">
        <f>D7/E7</f>
        <v>0.99677143506661936</v>
      </c>
    </row>
    <row r="8" spans="1:7" x14ac:dyDescent="0.25">
      <c r="A8" s="117">
        <v>2</v>
      </c>
      <c r="C8" s="168" t="s">
        <v>340</v>
      </c>
      <c r="D8" s="189">
        <v>173.73282810155419</v>
      </c>
      <c r="E8" s="189">
        <v>155.6648763302295</v>
      </c>
      <c r="F8" s="189">
        <f>D8-E8-0.1</f>
        <v>17.967951771324685</v>
      </c>
      <c r="G8" s="195">
        <f>D8/E8</f>
        <v>1.116069547590139</v>
      </c>
    </row>
    <row r="9" spans="1:7" x14ac:dyDescent="0.25">
      <c r="A9" s="117">
        <v>3</v>
      </c>
      <c r="C9" s="168" t="s">
        <v>341</v>
      </c>
      <c r="D9" s="194">
        <v>1.7180114299177627</v>
      </c>
      <c r="E9" s="356">
        <v>0</v>
      </c>
      <c r="F9" s="354">
        <f>D9-E9</f>
        <v>1.7180114299177627</v>
      </c>
      <c r="G9" s="356">
        <v>0</v>
      </c>
    </row>
    <row r="10" spans="1:7" ht="15.75" thickBot="1" x14ac:dyDescent="0.3">
      <c r="A10" s="117">
        <v>4</v>
      </c>
      <c r="C10" s="34" t="s">
        <v>94</v>
      </c>
      <c r="D10" s="178">
        <f>SUM(D7:D9)</f>
        <v>6284.0728375093231</v>
      </c>
      <c r="E10" s="179">
        <f>SUM(E7:E9)</f>
        <v>6284.0728373484744</v>
      </c>
      <c r="F10" s="357">
        <f>ROUND(SUM(F7:F9),2)+0.1</f>
        <v>0</v>
      </c>
      <c r="G10" s="355">
        <f>D10/E10</f>
        <v>1.0000000000255962</v>
      </c>
    </row>
    <row r="11" spans="1:7" ht="15.75" thickTop="1" x14ac:dyDescent="0.25">
      <c r="C11" s="169"/>
    </row>
  </sheetData>
  <mergeCells count="2">
    <mergeCell ref="A1:G1"/>
    <mergeCell ref="A2:G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8DBF-1B94-4F3F-B6BA-79349D37442A}">
  <dimension ref="A1:F16"/>
  <sheetViews>
    <sheetView workbookViewId="0">
      <selection sqref="A1:F1"/>
    </sheetView>
  </sheetViews>
  <sheetFormatPr defaultRowHeight="15" x14ac:dyDescent="0.25"/>
  <cols>
    <col min="2" max="2" width="1.7109375" customWidth="1"/>
    <col min="3" max="3" width="29.28515625" bestFit="1" customWidth="1"/>
    <col min="4" max="4" width="1.7109375" customWidth="1"/>
    <col min="5" max="5" width="28.85546875" customWidth="1"/>
    <col min="6" max="6" width="27" customWidth="1"/>
  </cols>
  <sheetData>
    <row r="1" spans="1:6" x14ac:dyDescent="0.25">
      <c r="A1" s="311" t="s">
        <v>79</v>
      </c>
      <c r="B1" s="311"/>
      <c r="C1" s="311"/>
      <c r="D1" s="311"/>
      <c r="E1" s="311"/>
      <c r="F1" s="311"/>
    </row>
    <row r="2" spans="1:6" x14ac:dyDescent="0.25">
      <c r="A2" s="311" t="s">
        <v>635</v>
      </c>
      <c r="B2" s="311"/>
      <c r="C2" s="311"/>
      <c r="D2" s="311"/>
      <c r="E2" s="311"/>
      <c r="F2" s="311"/>
    </row>
    <row r="3" spans="1:6" x14ac:dyDescent="0.25">
      <c r="A3" s="160" t="s">
        <v>80</v>
      </c>
    </row>
    <row r="4" spans="1:6" x14ac:dyDescent="0.25">
      <c r="A4" s="297" t="s">
        <v>67</v>
      </c>
      <c r="C4" s="120"/>
      <c r="E4" s="297" t="s">
        <v>636</v>
      </c>
      <c r="F4" s="297" t="s">
        <v>53</v>
      </c>
    </row>
    <row r="5" spans="1:6" x14ac:dyDescent="0.25">
      <c r="A5" s="294" t="s">
        <v>68</v>
      </c>
      <c r="C5" s="302" t="s">
        <v>69</v>
      </c>
      <c r="E5" s="294" t="s">
        <v>52</v>
      </c>
      <c r="F5" s="294" t="s">
        <v>54</v>
      </c>
    </row>
    <row r="6" spans="1:6" x14ac:dyDescent="0.25">
      <c r="E6" s="299" t="s">
        <v>72</v>
      </c>
      <c r="F6" s="299" t="s">
        <v>55</v>
      </c>
    </row>
    <row r="8" spans="1:6" ht="25.5" x14ac:dyDescent="0.25">
      <c r="A8" s="299">
        <v>1</v>
      </c>
      <c r="B8" s="221"/>
      <c r="C8" s="293" t="s">
        <v>637</v>
      </c>
      <c r="D8" s="221"/>
      <c r="E8" s="293" t="s">
        <v>110</v>
      </c>
      <c r="F8" s="292" t="s">
        <v>638</v>
      </c>
    </row>
    <row r="9" spans="1:6" ht="27" x14ac:dyDescent="0.25">
      <c r="A9" s="221"/>
      <c r="B9" s="221"/>
      <c r="C9" s="221"/>
      <c r="D9" s="221"/>
      <c r="E9" s="292" t="s">
        <v>639</v>
      </c>
      <c r="F9" s="292" t="s">
        <v>640</v>
      </c>
    </row>
    <row r="10" spans="1:6" x14ac:dyDescent="0.25">
      <c r="A10" s="331">
        <v>2</v>
      </c>
      <c r="B10" s="331"/>
      <c r="C10" s="315" t="s">
        <v>109</v>
      </c>
      <c r="D10" s="315"/>
      <c r="E10" s="314" t="s">
        <v>641</v>
      </c>
      <c r="F10" s="314" t="s">
        <v>642</v>
      </c>
    </row>
    <row r="11" spans="1:6" x14ac:dyDescent="0.25">
      <c r="A11" s="331"/>
      <c r="B11" s="331"/>
      <c r="C11" s="315"/>
      <c r="D11" s="315"/>
      <c r="E11" s="314"/>
      <c r="F11" s="314"/>
    </row>
    <row r="12" spans="1:6" ht="38.25" x14ac:dyDescent="0.25">
      <c r="A12" s="299">
        <v>3</v>
      </c>
      <c r="B12" s="221"/>
      <c r="C12" s="293" t="s">
        <v>643</v>
      </c>
      <c r="D12" s="221"/>
      <c r="E12" s="292" t="s">
        <v>644</v>
      </c>
      <c r="F12" s="292" t="s">
        <v>645</v>
      </c>
    </row>
    <row r="13" spans="1:6" ht="25.5" x14ac:dyDescent="0.25">
      <c r="A13" s="299">
        <v>4</v>
      </c>
      <c r="B13" s="221"/>
      <c r="C13" s="293" t="s">
        <v>646</v>
      </c>
      <c r="D13" s="221"/>
      <c r="E13" s="292" t="s">
        <v>647</v>
      </c>
      <c r="F13" s="292" t="s">
        <v>648</v>
      </c>
    </row>
    <row r="14" spans="1:6" x14ac:dyDescent="0.25">
      <c r="A14" s="120"/>
      <c r="B14" s="120"/>
      <c r="C14" s="120"/>
      <c r="D14" s="120"/>
      <c r="E14" s="120"/>
      <c r="F14" s="120"/>
    </row>
    <row r="15" spans="1:6" x14ac:dyDescent="0.25">
      <c r="A15" s="333" t="s">
        <v>98</v>
      </c>
      <c r="B15" s="333"/>
      <c r="C15" s="120"/>
    </row>
    <row r="16" spans="1:6" x14ac:dyDescent="0.25">
      <c r="A16" s="363" t="s">
        <v>649</v>
      </c>
      <c r="B16" s="363"/>
      <c r="C16" s="363"/>
      <c r="D16" s="363"/>
      <c r="E16" s="363"/>
      <c r="F16" s="363"/>
    </row>
  </sheetData>
  <mergeCells count="10">
    <mergeCell ref="A15:B15"/>
    <mergeCell ref="A16:F16"/>
    <mergeCell ref="A1:F1"/>
    <mergeCell ref="A2:F2"/>
    <mergeCell ref="A10:A11"/>
    <mergeCell ref="B10:B11"/>
    <mergeCell ref="C10:C11"/>
    <mergeCell ref="D10:D11"/>
    <mergeCell ref="E10:E11"/>
    <mergeCell ref="F10:F11"/>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1329C-F3AC-45CD-A6A6-44C551E9F635}">
  <dimension ref="A1:K19"/>
  <sheetViews>
    <sheetView workbookViewId="0">
      <selection activeCell="K43" sqref="K43"/>
    </sheetView>
  </sheetViews>
  <sheetFormatPr defaultColWidth="9.140625" defaultRowHeight="12.75" x14ac:dyDescent="0.2"/>
  <cols>
    <col min="1" max="1" width="4.85546875" style="117" bestFit="1" customWidth="1"/>
    <col min="2" max="2" width="1.140625" style="117" customWidth="1"/>
    <col min="3" max="3" width="16.28515625" style="156" customWidth="1"/>
    <col min="4" max="4" width="1.140625" style="117" customWidth="1"/>
    <col min="5" max="5" width="11.140625" style="117" customWidth="1"/>
    <col min="6" max="6" width="1.140625" style="117" customWidth="1"/>
    <col min="7" max="7" width="14.28515625" style="117" customWidth="1"/>
    <col min="8" max="8" width="1.140625" style="117" customWidth="1"/>
    <col min="9" max="9" width="17" style="117" customWidth="1"/>
    <col min="10" max="10" width="1.140625" style="117" customWidth="1"/>
    <col min="11" max="11" width="17.5703125" style="117" customWidth="1"/>
    <col min="12" max="16384" width="9.140625" style="239"/>
  </cols>
  <sheetData>
    <row r="1" spans="1:11" x14ac:dyDescent="0.2">
      <c r="A1" s="331" t="s">
        <v>172</v>
      </c>
      <c r="B1" s="331"/>
      <c r="C1" s="331"/>
      <c r="D1" s="331"/>
      <c r="E1" s="331"/>
      <c r="F1" s="331"/>
      <c r="G1" s="331"/>
      <c r="H1" s="331"/>
      <c r="I1" s="331"/>
      <c r="J1" s="331"/>
      <c r="K1" s="331"/>
    </row>
    <row r="2" spans="1:11" x14ac:dyDescent="0.2">
      <c r="A2" s="311" t="s">
        <v>278</v>
      </c>
      <c r="B2" s="311"/>
      <c r="C2" s="311"/>
      <c r="D2" s="311"/>
      <c r="E2" s="311"/>
      <c r="F2" s="311"/>
      <c r="G2" s="311"/>
      <c r="H2" s="311"/>
      <c r="I2" s="311"/>
      <c r="J2" s="311"/>
      <c r="K2" s="311"/>
    </row>
    <row r="3" spans="1:11" x14ac:dyDescent="0.2">
      <c r="A3" s="239"/>
      <c r="B3" s="239"/>
      <c r="C3" s="239"/>
      <c r="D3" s="239"/>
      <c r="E3" s="239"/>
      <c r="F3" s="239"/>
      <c r="G3" s="239"/>
      <c r="H3" s="239"/>
      <c r="I3" s="239"/>
      <c r="J3" s="239"/>
      <c r="K3" s="239"/>
    </row>
    <row r="4" spans="1:11" x14ac:dyDescent="0.2">
      <c r="A4" s="245" t="s">
        <v>67</v>
      </c>
      <c r="B4" s="313"/>
      <c r="C4" s="319" t="s">
        <v>312</v>
      </c>
      <c r="D4" s="353"/>
      <c r="E4" s="245" t="s">
        <v>313</v>
      </c>
      <c r="F4" s="353"/>
      <c r="G4" s="245" t="s">
        <v>315</v>
      </c>
      <c r="H4" s="353"/>
      <c r="I4" s="245" t="s">
        <v>317</v>
      </c>
      <c r="J4" s="353"/>
      <c r="K4" s="245" t="s">
        <v>73</v>
      </c>
    </row>
    <row r="5" spans="1:11" ht="17.25" customHeight="1" x14ac:dyDescent="0.2">
      <c r="A5" s="245" t="s">
        <v>68</v>
      </c>
      <c r="B5" s="313"/>
      <c r="C5" s="319"/>
      <c r="D5" s="353"/>
      <c r="E5" s="245" t="s">
        <v>314</v>
      </c>
      <c r="F5" s="353"/>
      <c r="G5" s="245" t="s">
        <v>316</v>
      </c>
      <c r="H5" s="353"/>
      <c r="I5" s="245" t="s">
        <v>318</v>
      </c>
      <c r="J5" s="353"/>
      <c r="K5" s="243" t="s">
        <v>318</v>
      </c>
    </row>
    <row r="6" spans="1:11" x14ac:dyDescent="0.2">
      <c r="A6" s="166"/>
      <c r="B6" s="313"/>
      <c r="C6" s="352"/>
      <c r="D6" s="353"/>
      <c r="E6" s="166"/>
      <c r="F6" s="353"/>
      <c r="G6" s="166"/>
      <c r="H6" s="353"/>
      <c r="I6" s="243" t="s">
        <v>319</v>
      </c>
      <c r="J6" s="353"/>
      <c r="K6" s="243" t="s">
        <v>320</v>
      </c>
    </row>
    <row r="7" spans="1:11" x14ac:dyDescent="0.2">
      <c r="A7" s="239"/>
      <c r="B7" s="239"/>
      <c r="C7" s="239"/>
      <c r="D7" s="239"/>
      <c r="E7" s="258" t="s">
        <v>72</v>
      </c>
      <c r="F7" s="239"/>
      <c r="G7" s="258" t="s">
        <v>55</v>
      </c>
      <c r="H7" s="239"/>
      <c r="I7" s="258" t="s">
        <v>56</v>
      </c>
      <c r="J7" s="239"/>
      <c r="K7" s="258" t="s">
        <v>57</v>
      </c>
    </row>
    <row r="8" spans="1:11" x14ac:dyDescent="0.2">
      <c r="A8" s="239"/>
      <c r="B8" s="239"/>
      <c r="C8" s="160" t="s">
        <v>321</v>
      </c>
      <c r="D8" s="239"/>
      <c r="E8" s="239"/>
      <c r="F8" s="239"/>
      <c r="G8" s="239"/>
      <c r="H8" s="239"/>
      <c r="I8" s="239"/>
      <c r="J8" s="239"/>
      <c r="K8" s="239"/>
    </row>
    <row r="9" spans="1:11" x14ac:dyDescent="0.2">
      <c r="A9" s="258">
        <v>1</v>
      </c>
      <c r="B9" s="239"/>
      <c r="C9" s="241" t="s">
        <v>322</v>
      </c>
      <c r="D9" s="239"/>
      <c r="E9" s="258">
        <v>36</v>
      </c>
      <c r="F9" s="239"/>
      <c r="G9" s="258" t="s">
        <v>323</v>
      </c>
      <c r="H9" s="239"/>
      <c r="I9" s="258" t="s">
        <v>279</v>
      </c>
      <c r="J9" s="239"/>
      <c r="K9" s="258" t="s">
        <v>280</v>
      </c>
    </row>
    <row r="10" spans="1:11" x14ac:dyDescent="0.2">
      <c r="A10" s="258">
        <v>2</v>
      </c>
      <c r="B10" s="239"/>
      <c r="C10" s="241" t="s">
        <v>324</v>
      </c>
      <c r="D10" s="239"/>
      <c r="E10" s="258">
        <v>16</v>
      </c>
      <c r="F10" s="239"/>
      <c r="G10" s="258" t="s">
        <v>325</v>
      </c>
      <c r="H10" s="239"/>
      <c r="I10" s="86" t="s">
        <v>634</v>
      </c>
      <c r="J10" s="239"/>
      <c r="K10" s="258" t="s">
        <v>282</v>
      </c>
    </row>
    <row r="11" spans="1:11" x14ac:dyDescent="0.2">
      <c r="A11" s="258">
        <v>3</v>
      </c>
      <c r="B11" s="239"/>
      <c r="C11" s="241" t="s">
        <v>326</v>
      </c>
      <c r="D11" s="239"/>
      <c r="E11" s="258">
        <v>7</v>
      </c>
      <c r="F11" s="239"/>
      <c r="G11" s="258" t="s">
        <v>327</v>
      </c>
      <c r="H11" s="239"/>
      <c r="I11" s="258" t="s">
        <v>283</v>
      </c>
      <c r="J11" s="239"/>
      <c r="K11" s="258" t="s">
        <v>281</v>
      </c>
    </row>
    <row r="12" spans="1:11" x14ac:dyDescent="0.2">
      <c r="A12" s="258">
        <v>4</v>
      </c>
      <c r="B12" s="239"/>
      <c r="C12" s="241" t="s">
        <v>328</v>
      </c>
      <c r="D12" s="239"/>
      <c r="E12" s="258">
        <v>3</v>
      </c>
      <c r="F12" s="239"/>
      <c r="G12" s="258" t="s">
        <v>329</v>
      </c>
      <c r="H12" s="239"/>
      <c r="I12" s="258" t="s">
        <v>284</v>
      </c>
      <c r="J12" s="239"/>
      <c r="K12" s="258" t="s">
        <v>282</v>
      </c>
    </row>
    <row r="13" spans="1:11" x14ac:dyDescent="0.2">
      <c r="A13" s="239"/>
      <c r="B13" s="239"/>
      <c r="C13" s="239"/>
      <c r="D13" s="239"/>
      <c r="E13" s="239"/>
      <c r="F13" s="239"/>
      <c r="G13" s="239"/>
      <c r="H13" s="239"/>
      <c r="I13" s="239"/>
      <c r="J13" s="239"/>
      <c r="K13" s="239"/>
    </row>
    <row r="14" spans="1:11" x14ac:dyDescent="0.2">
      <c r="A14" s="258">
        <v>5</v>
      </c>
      <c r="B14" s="239"/>
      <c r="C14" s="241" t="s">
        <v>94</v>
      </c>
      <c r="D14" s="239"/>
      <c r="E14" s="258">
        <v>62</v>
      </c>
      <c r="F14" s="239"/>
      <c r="G14" s="239"/>
      <c r="H14" s="239"/>
      <c r="I14" s="239"/>
      <c r="J14" s="239"/>
      <c r="K14" s="239"/>
    </row>
    <row r="15" spans="1:11" x14ac:dyDescent="0.2">
      <c r="A15" s="239"/>
      <c r="B15" s="239"/>
      <c r="C15" s="239"/>
      <c r="D15" s="239"/>
      <c r="E15" s="239"/>
      <c r="F15" s="239"/>
      <c r="G15" s="239"/>
      <c r="H15" s="239"/>
      <c r="I15" s="239"/>
      <c r="J15" s="239"/>
      <c r="K15" s="239"/>
    </row>
    <row r="16" spans="1:11" x14ac:dyDescent="0.2">
      <c r="A16" s="333" t="s">
        <v>78</v>
      </c>
      <c r="B16" s="333"/>
      <c r="C16" s="333"/>
      <c r="D16" s="239"/>
      <c r="E16" s="239"/>
      <c r="F16" s="239"/>
      <c r="G16" s="239"/>
      <c r="H16" s="239"/>
      <c r="I16" s="239"/>
      <c r="J16" s="239"/>
      <c r="K16" s="239"/>
    </row>
    <row r="17" spans="1:11" x14ac:dyDescent="0.2">
      <c r="A17" s="315" t="s">
        <v>330</v>
      </c>
      <c r="B17" s="315"/>
      <c r="C17" s="315"/>
      <c r="D17" s="315"/>
      <c r="E17" s="315"/>
      <c r="F17" s="315"/>
      <c r="G17" s="315"/>
      <c r="H17" s="315"/>
      <c r="I17" s="315"/>
      <c r="J17" s="315"/>
      <c r="K17" s="315"/>
    </row>
    <row r="18" spans="1:11" x14ac:dyDescent="0.2">
      <c r="A18" s="315" t="s">
        <v>331</v>
      </c>
      <c r="B18" s="315"/>
      <c r="C18" s="315"/>
      <c r="D18" s="315"/>
      <c r="E18" s="315"/>
      <c r="F18" s="315"/>
      <c r="G18" s="315"/>
      <c r="H18" s="315"/>
      <c r="I18" s="315"/>
      <c r="J18" s="315"/>
      <c r="K18" s="315"/>
    </row>
    <row r="19" spans="1:11" x14ac:dyDescent="0.2">
      <c r="A19" s="315" t="s">
        <v>332</v>
      </c>
      <c r="B19" s="315"/>
      <c r="C19" s="315"/>
      <c r="D19" s="315"/>
      <c r="E19" s="315"/>
      <c r="F19" s="315"/>
      <c r="G19" s="315"/>
      <c r="H19" s="315"/>
      <c r="I19" s="315"/>
      <c r="J19" s="315"/>
      <c r="K19" s="315"/>
    </row>
  </sheetData>
  <mergeCells count="12">
    <mergeCell ref="A16:C16"/>
    <mergeCell ref="A17:K17"/>
    <mergeCell ref="A18:K18"/>
    <mergeCell ref="A19:K19"/>
    <mergeCell ref="A1:K1"/>
    <mergeCell ref="A2:K2"/>
    <mergeCell ref="B4:B6"/>
    <mergeCell ref="C4:C6"/>
    <mergeCell ref="D4:D6"/>
    <mergeCell ref="F4:F6"/>
    <mergeCell ref="H4:H6"/>
    <mergeCell ref="J4:J6"/>
  </mergeCells>
  <pageMargins left="0.7" right="0.7" top="0.75" bottom="0.75" header="0.3" footer="0.3"/>
  <pageSetup orientation="portrait" horizontalDpi="4294967293"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D59F-263D-4AF7-965D-0F6FEA7A4EB4}">
  <dimension ref="A1:G19"/>
  <sheetViews>
    <sheetView workbookViewId="0">
      <selection sqref="A1:G1"/>
    </sheetView>
  </sheetViews>
  <sheetFormatPr defaultColWidth="9.140625" defaultRowHeight="15" x14ac:dyDescent="0.25"/>
  <cols>
    <col min="1" max="1" width="5.5703125" style="19" customWidth="1"/>
    <col min="2" max="2" width="1.7109375" style="19" customWidth="1"/>
    <col min="3" max="3" width="42.85546875" style="19" bestFit="1" customWidth="1"/>
    <col min="4" max="4" width="1.7109375" style="19" customWidth="1"/>
    <col min="5" max="7" width="10.7109375" style="19" customWidth="1"/>
    <col min="8" max="16384" width="9.140625" style="18"/>
  </cols>
  <sheetData>
    <row r="1" spans="1:7" x14ac:dyDescent="0.25">
      <c r="A1" s="309" t="s">
        <v>167</v>
      </c>
      <c r="B1" s="309"/>
      <c r="C1" s="309"/>
      <c r="D1" s="309"/>
      <c r="E1" s="309"/>
      <c r="F1" s="309"/>
      <c r="G1" s="309"/>
    </row>
    <row r="2" spans="1:7" x14ac:dyDescent="0.25">
      <c r="A2" s="309" t="s">
        <v>166</v>
      </c>
      <c r="B2" s="309"/>
      <c r="C2" s="309"/>
      <c r="D2" s="309"/>
      <c r="E2" s="309"/>
      <c r="F2" s="309"/>
      <c r="G2" s="309"/>
    </row>
    <row r="4" spans="1:7" x14ac:dyDescent="0.25">
      <c r="E4" s="309" t="s">
        <v>164</v>
      </c>
      <c r="F4" s="309"/>
      <c r="G4" s="309"/>
    </row>
    <row r="5" spans="1:7" x14ac:dyDescent="0.25">
      <c r="E5" s="20" t="s">
        <v>81</v>
      </c>
      <c r="F5" s="20" t="s">
        <v>82</v>
      </c>
      <c r="G5" s="20" t="s">
        <v>83</v>
      </c>
    </row>
    <row r="6" spans="1:7" x14ac:dyDescent="0.25">
      <c r="A6" s="20" t="s">
        <v>67</v>
      </c>
      <c r="E6" s="20" t="s">
        <v>84</v>
      </c>
      <c r="F6" s="20" t="s">
        <v>85</v>
      </c>
      <c r="G6" s="20" t="s">
        <v>86</v>
      </c>
    </row>
    <row r="7" spans="1:7" x14ac:dyDescent="0.25">
      <c r="A7" s="21" t="s">
        <v>68</v>
      </c>
      <c r="C7" s="22" t="s">
        <v>69</v>
      </c>
      <c r="E7" s="21" t="s">
        <v>87</v>
      </c>
      <c r="F7" s="21" t="s">
        <v>88</v>
      </c>
      <c r="G7" s="23" t="s">
        <v>89</v>
      </c>
    </row>
    <row r="8" spans="1:7" x14ac:dyDescent="0.25">
      <c r="E8" s="24" t="s">
        <v>72</v>
      </c>
      <c r="F8" s="25" t="s">
        <v>55</v>
      </c>
      <c r="G8" s="26" t="s">
        <v>56</v>
      </c>
    </row>
    <row r="9" spans="1:7" x14ac:dyDescent="0.25">
      <c r="C9" s="27" t="s">
        <v>90</v>
      </c>
      <c r="E9" s="28"/>
      <c r="F9" s="29"/>
    </row>
    <row r="10" spans="1:7" x14ac:dyDescent="0.25">
      <c r="A10" s="20">
        <v>1</v>
      </c>
      <c r="C10" s="30" t="s">
        <v>91</v>
      </c>
      <c r="E10" s="31">
        <v>40000</v>
      </c>
      <c r="F10" s="32">
        <v>1.82</v>
      </c>
      <c r="G10" s="31">
        <f>E10*F10</f>
        <v>72800</v>
      </c>
    </row>
    <row r="11" spans="1:7" x14ac:dyDescent="0.25">
      <c r="A11" s="20"/>
    </row>
    <row r="12" spans="1:7" x14ac:dyDescent="0.25">
      <c r="A12" s="20"/>
      <c r="C12" s="27" t="s">
        <v>92</v>
      </c>
      <c r="E12" s="31"/>
      <c r="F12" s="33"/>
    </row>
    <row r="13" spans="1:7" x14ac:dyDescent="0.25">
      <c r="A13" s="20">
        <v>2</v>
      </c>
      <c r="C13" s="30" t="s">
        <v>91</v>
      </c>
      <c r="E13" s="31">
        <v>15000</v>
      </c>
      <c r="F13" s="32">
        <v>1.82</v>
      </c>
      <c r="G13" s="31">
        <f>E13*F13</f>
        <v>27300</v>
      </c>
    </row>
    <row r="14" spans="1:7" x14ac:dyDescent="0.25">
      <c r="A14" s="20">
        <v>3</v>
      </c>
      <c r="C14" s="34" t="s">
        <v>93</v>
      </c>
      <c r="E14" s="35">
        <f>E10-E13</f>
        <v>25000</v>
      </c>
      <c r="F14" s="32">
        <v>1.82</v>
      </c>
      <c r="G14" s="36">
        <f>E14*F14</f>
        <v>45500</v>
      </c>
    </row>
    <row r="15" spans="1:7" ht="15.75" thickBot="1" x14ac:dyDescent="0.3">
      <c r="A15" s="20">
        <v>4</v>
      </c>
      <c r="C15" s="19" t="s">
        <v>94</v>
      </c>
      <c r="E15" s="223">
        <f>SUM(E13:E14)</f>
        <v>40000</v>
      </c>
      <c r="G15" s="223">
        <f>SUM(G13:G14)</f>
        <v>72800</v>
      </c>
    </row>
    <row r="16" spans="1:7" ht="15.75" thickTop="1" x14ac:dyDescent="0.25"/>
    <row r="17" spans="1:3" x14ac:dyDescent="0.25">
      <c r="A17" s="27" t="s">
        <v>78</v>
      </c>
    </row>
    <row r="18" spans="1:3" x14ac:dyDescent="0.25">
      <c r="A18" s="26" t="s">
        <v>95</v>
      </c>
      <c r="C18" s="19" t="s">
        <v>165</v>
      </c>
    </row>
    <row r="19" spans="1:3" x14ac:dyDescent="0.25">
      <c r="C19" s="19" t="s">
        <v>96</v>
      </c>
    </row>
  </sheetData>
  <mergeCells count="3">
    <mergeCell ref="A1:G1"/>
    <mergeCell ref="A2:G2"/>
    <mergeCell ref="E4:G4"/>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90C4-FC5D-447C-865A-DDDB9541BEBD}">
  <dimension ref="A1:G16"/>
  <sheetViews>
    <sheetView workbookViewId="0">
      <selection sqref="A1:G1"/>
    </sheetView>
  </sheetViews>
  <sheetFormatPr defaultRowHeight="15" x14ac:dyDescent="0.25"/>
  <cols>
    <col min="1" max="1" width="5.42578125" customWidth="1"/>
    <col min="2" max="2" width="1.28515625" customWidth="1"/>
    <col min="3" max="3" width="12.5703125" customWidth="1"/>
    <col min="5" max="5" width="1.42578125" customWidth="1"/>
    <col min="6" max="6" width="15.140625" bestFit="1" customWidth="1"/>
    <col min="7" max="7" width="16.7109375" customWidth="1"/>
  </cols>
  <sheetData>
    <row r="1" spans="1:7" x14ac:dyDescent="0.25">
      <c r="A1" s="318" t="s">
        <v>79</v>
      </c>
      <c r="B1" s="318"/>
      <c r="C1" s="318"/>
      <c r="D1" s="318"/>
      <c r="E1" s="318"/>
      <c r="F1" s="318"/>
      <c r="G1" s="318"/>
    </row>
    <row r="2" spans="1:7" x14ac:dyDescent="0.25">
      <c r="A2" s="318" t="s">
        <v>450</v>
      </c>
      <c r="B2" s="318"/>
      <c r="C2" s="318"/>
      <c r="D2" s="318"/>
      <c r="E2" s="318"/>
      <c r="F2" s="318"/>
      <c r="G2" s="318"/>
    </row>
    <row r="3" spans="1:7" x14ac:dyDescent="0.25">
      <c r="A3" s="212"/>
      <c r="B3" s="212"/>
      <c r="C3" s="213"/>
      <c r="D3" s="213"/>
      <c r="E3" s="216"/>
      <c r="F3" s="213"/>
      <c r="G3" s="213"/>
    </row>
    <row r="4" spans="1:7" ht="40.5" x14ac:dyDescent="0.25">
      <c r="A4" s="85" t="s">
        <v>216</v>
      </c>
      <c r="B4" s="199"/>
      <c r="C4" s="85" t="s">
        <v>52</v>
      </c>
      <c r="D4" s="85" t="s">
        <v>100</v>
      </c>
      <c r="E4" s="217"/>
      <c r="F4" s="218" t="s">
        <v>451</v>
      </c>
      <c r="G4" s="85" t="s">
        <v>452</v>
      </c>
    </row>
    <row r="5" spans="1:7" x14ac:dyDescent="0.25">
      <c r="A5" s="212"/>
      <c r="B5" s="210"/>
      <c r="C5" s="210"/>
      <c r="D5" s="210"/>
      <c r="E5" s="212"/>
      <c r="F5" s="212" t="s">
        <v>72</v>
      </c>
      <c r="G5" s="212" t="s">
        <v>55</v>
      </c>
    </row>
    <row r="6" spans="1:7" x14ac:dyDescent="0.25">
      <c r="A6" s="212"/>
      <c r="B6" s="210"/>
      <c r="C6" s="211"/>
      <c r="D6" s="210"/>
      <c r="E6" s="210"/>
      <c r="F6" s="210"/>
      <c r="G6" s="210"/>
    </row>
    <row r="7" spans="1:7" x14ac:dyDescent="0.25">
      <c r="A7" s="212">
        <v>1</v>
      </c>
      <c r="B7" s="210"/>
      <c r="C7" s="211" t="s">
        <v>23</v>
      </c>
      <c r="D7" s="210" t="s">
        <v>123</v>
      </c>
      <c r="E7" s="212"/>
      <c r="F7" s="212">
        <v>16</v>
      </c>
      <c r="G7" s="206">
        <v>15714</v>
      </c>
    </row>
    <row r="8" spans="1:7" x14ac:dyDescent="0.25">
      <c r="A8" s="212">
        <v>2</v>
      </c>
      <c r="B8" s="210"/>
      <c r="C8" s="211" t="s">
        <v>23</v>
      </c>
      <c r="D8" s="210" t="s">
        <v>124</v>
      </c>
      <c r="E8" s="212"/>
      <c r="F8" s="212">
        <v>22</v>
      </c>
      <c r="G8" s="206">
        <v>323254</v>
      </c>
    </row>
    <row r="9" spans="1:7" x14ac:dyDescent="0.25">
      <c r="A9" s="212">
        <v>3</v>
      </c>
      <c r="B9" s="210"/>
      <c r="C9" s="211" t="s">
        <v>22</v>
      </c>
      <c r="D9" s="210" t="s">
        <v>131</v>
      </c>
      <c r="E9" s="212"/>
      <c r="F9" s="212">
        <v>72</v>
      </c>
      <c r="G9" s="206">
        <v>126831</v>
      </c>
    </row>
    <row r="10" spans="1:7" x14ac:dyDescent="0.25">
      <c r="A10" s="212">
        <v>4</v>
      </c>
      <c r="B10" s="210"/>
      <c r="C10" s="211" t="s">
        <v>21</v>
      </c>
      <c r="D10" s="210" t="s">
        <v>134</v>
      </c>
      <c r="E10" s="212"/>
      <c r="F10" s="212">
        <v>3</v>
      </c>
      <c r="G10" s="212">
        <v>238</v>
      </c>
    </row>
    <row r="11" spans="1:7" x14ac:dyDescent="0.25">
      <c r="A11" s="212">
        <v>5</v>
      </c>
      <c r="B11" s="210"/>
      <c r="C11" s="211" t="s">
        <v>21</v>
      </c>
      <c r="D11" s="210" t="s">
        <v>137</v>
      </c>
      <c r="E11" s="212"/>
      <c r="F11" s="212">
        <v>37</v>
      </c>
      <c r="G11" s="206">
        <v>55087</v>
      </c>
    </row>
    <row r="12" spans="1:7" x14ac:dyDescent="0.25">
      <c r="A12" s="212">
        <v>6</v>
      </c>
      <c r="B12" s="210"/>
      <c r="C12" s="211" t="s">
        <v>21</v>
      </c>
      <c r="D12" s="210" t="s">
        <v>139</v>
      </c>
      <c r="E12" s="212"/>
      <c r="F12" s="212">
        <v>11</v>
      </c>
      <c r="G12" s="206">
        <v>73825</v>
      </c>
    </row>
    <row r="13" spans="1:7" x14ac:dyDescent="0.25">
      <c r="A13" s="212">
        <v>7</v>
      </c>
      <c r="B13" s="210"/>
      <c r="C13" s="211" t="s">
        <v>21</v>
      </c>
      <c r="D13" s="210" t="s">
        <v>142</v>
      </c>
      <c r="E13" s="212"/>
      <c r="F13" s="212">
        <v>2</v>
      </c>
      <c r="G13" s="206">
        <v>37536</v>
      </c>
    </row>
    <row r="14" spans="1:7" x14ac:dyDescent="0.25">
      <c r="A14" s="212">
        <v>8</v>
      </c>
      <c r="B14" s="210"/>
      <c r="C14" s="211" t="s">
        <v>21</v>
      </c>
      <c r="D14" s="210" t="s">
        <v>144</v>
      </c>
      <c r="E14" s="212"/>
      <c r="F14" s="80">
        <v>28</v>
      </c>
      <c r="G14" s="288">
        <v>41762</v>
      </c>
    </row>
    <row r="15" spans="1:7" ht="15.75" thickBot="1" x14ac:dyDescent="0.3">
      <c r="A15" s="212">
        <v>9</v>
      </c>
      <c r="B15" s="210"/>
      <c r="C15" s="210" t="s">
        <v>94</v>
      </c>
      <c r="D15" s="210"/>
      <c r="E15" s="212"/>
      <c r="F15" s="122">
        <v>191</v>
      </c>
      <c r="G15" s="289">
        <v>674246</v>
      </c>
    </row>
    <row r="16" spans="1:7" ht="15.75" thickTop="1" x14ac:dyDescent="0.25"/>
  </sheetData>
  <mergeCells count="2">
    <mergeCell ref="A1:G1"/>
    <mergeCell ref="A2:G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F068-DD4E-4E2E-BD75-348E4A072F5A}">
  <dimension ref="A1:H16"/>
  <sheetViews>
    <sheetView workbookViewId="0">
      <selection sqref="A1:H1"/>
    </sheetView>
  </sheetViews>
  <sheetFormatPr defaultRowHeight="15" x14ac:dyDescent="0.25"/>
  <cols>
    <col min="1" max="1" width="5.85546875" customWidth="1"/>
    <col min="2" max="2" width="1.28515625" customWidth="1"/>
    <col min="4" max="4" width="0.85546875" customWidth="1"/>
    <col min="5" max="5" width="14.140625" bestFit="1" customWidth="1"/>
    <col min="6" max="6" width="13.28515625" bestFit="1" customWidth="1"/>
    <col min="7" max="7" width="15" customWidth="1"/>
    <col min="8" max="8" width="17.42578125" customWidth="1"/>
  </cols>
  <sheetData>
    <row r="1" spans="1:8" x14ac:dyDescent="0.25">
      <c r="A1" s="311" t="s">
        <v>172</v>
      </c>
      <c r="B1" s="311"/>
      <c r="C1" s="311"/>
      <c r="D1" s="311"/>
      <c r="E1" s="311"/>
      <c r="F1" s="311"/>
      <c r="G1" s="311"/>
      <c r="H1" s="311"/>
    </row>
    <row r="2" spans="1:8" x14ac:dyDescent="0.25">
      <c r="A2" s="311" t="s">
        <v>439</v>
      </c>
      <c r="B2" s="311"/>
      <c r="C2" s="311"/>
      <c r="D2" s="311"/>
      <c r="E2" s="311"/>
      <c r="F2" s="311"/>
      <c r="G2" s="311"/>
      <c r="H2" s="311"/>
    </row>
    <row r="3" spans="1:8" x14ac:dyDescent="0.25">
      <c r="B3" s="115"/>
    </row>
    <row r="4" spans="1:8" ht="26.25" x14ac:dyDescent="0.25">
      <c r="A4" s="85" t="s">
        <v>216</v>
      </c>
      <c r="B4" s="219"/>
      <c r="C4" s="220" t="s">
        <v>440</v>
      </c>
      <c r="D4" s="219"/>
      <c r="E4" s="85" t="s">
        <v>441</v>
      </c>
      <c r="F4" s="85" t="s">
        <v>442</v>
      </c>
      <c r="G4" s="85" t="s">
        <v>443</v>
      </c>
      <c r="H4" s="85" t="s">
        <v>444</v>
      </c>
    </row>
    <row r="5" spans="1:8" x14ac:dyDescent="0.25">
      <c r="E5" s="111" t="s">
        <v>72</v>
      </c>
      <c r="F5" s="111" t="s">
        <v>55</v>
      </c>
      <c r="G5" s="111" t="s">
        <v>56</v>
      </c>
      <c r="H5" s="111" t="s">
        <v>57</v>
      </c>
    </row>
    <row r="7" spans="1:8" x14ac:dyDescent="0.25">
      <c r="A7" s="111">
        <v>1</v>
      </c>
      <c r="C7" s="250">
        <v>2013</v>
      </c>
      <c r="E7" s="111">
        <v>1</v>
      </c>
      <c r="F7" s="111">
        <v>3</v>
      </c>
      <c r="G7" s="111">
        <v>68</v>
      </c>
      <c r="H7" s="111">
        <v>53</v>
      </c>
    </row>
    <row r="8" spans="1:8" x14ac:dyDescent="0.25">
      <c r="A8" s="111">
        <v>2</v>
      </c>
      <c r="C8" s="250">
        <v>2014</v>
      </c>
      <c r="E8" s="111">
        <v>2</v>
      </c>
      <c r="F8" s="111">
        <v>8</v>
      </c>
      <c r="G8" s="111">
        <v>83</v>
      </c>
      <c r="H8" s="111">
        <v>42</v>
      </c>
    </row>
    <row r="9" spans="1:8" x14ac:dyDescent="0.25">
      <c r="A9" s="111">
        <v>3</v>
      </c>
      <c r="C9" s="250">
        <v>2015</v>
      </c>
      <c r="E9" s="111">
        <v>18</v>
      </c>
      <c r="F9" s="111">
        <v>28</v>
      </c>
      <c r="G9" s="111">
        <v>84</v>
      </c>
      <c r="H9" s="111">
        <v>44</v>
      </c>
    </row>
    <row r="10" spans="1:8" x14ac:dyDescent="0.25">
      <c r="A10" s="111">
        <v>4</v>
      </c>
      <c r="C10" s="250">
        <v>2016</v>
      </c>
      <c r="E10" s="111">
        <v>3</v>
      </c>
      <c r="F10" s="111">
        <v>3</v>
      </c>
      <c r="G10" s="111">
        <v>82</v>
      </c>
      <c r="H10" s="111">
        <v>6</v>
      </c>
    </row>
    <row r="11" spans="1:8" x14ac:dyDescent="0.25">
      <c r="A11" s="111">
        <v>5</v>
      </c>
      <c r="C11" s="250">
        <v>2017</v>
      </c>
      <c r="E11" s="111">
        <v>1</v>
      </c>
      <c r="F11" s="111">
        <v>7</v>
      </c>
      <c r="G11" s="111">
        <v>1</v>
      </c>
      <c r="H11" s="111">
        <v>1</v>
      </c>
    </row>
    <row r="12" spans="1:8" x14ac:dyDescent="0.25">
      <c r="A12" s="111">
        <v>6</v>
      </c>
      <c r="C12" s="250">
        <v>2018</v>
      </c>
      <c r="E12" s="111">
        <v>3</v>
      </c>
      <c r="F12" s="111">
        <v>4</v>
      </c>
      <c r="G12" s="111">
        <v>14</v>
      </c>
      <c r="H12" s="111">
        <v>2</v>
      </c>
    </row>
    <row r="13" spans="1:8" x14ac:dyDescent="0.25">
      <c r="A13" s="111">
        <v>7</v>
      </c>
      <c r="C13" s="250">
        <v>2019</v>
      </c>
      <c r="E13" s="111">
        <v>6</v>
      </c>
      <c r="F13" s="111">
        <v>9</v>
      </c>
      <c r="G13" s="111">
        <v>45</v>
      </c>
      <c r="H13" s="111">
        <v>4</v>
      </c>
    </row>
    <row r="14" spans="1:8" x14ac:dyDescent="0.25">
      <c r="A14" s="111">
        <v>8</v>
      </c>
      <c r="C14" s="250">
        <v>2020</v>
      </c>
      <c r="E14" s="111">
        <v>5</v>
      </c>
      <c r="F14" s="111">
        <v>34</v>
      </c>
      <c r="G14" s="111">
        <v>3</v>
      </c>
      <c r="H14" s="111">
        <v>0</v>
      </c>
    </row>
    <row r="15" spans="1:8" x14ac:dyDescent="0.25">
      <c r="A15" s="111">
        <v>9</v>
      </c>
      <c r="C15" s="250">
        <v>2021</v>
      </c>
      <c r="E15" s="111">
        <v>12</v>
      </c>
      <c r="F15" s="111">
        <v>84</v>
      </c>
      <c r="G15" s="111">
        <v>8</v>
      </c>
      <c r="H15" s="111">
        <v>0</v>
      </c>
    </row>
    <row r="16" spans="1:8" x14ac:dyDescent="0.25">
      <c r="A16" s="111">
        <v>10</v>
      </c>
      <c r="C16" s="250">
        <v>2022</v>
      </c>
      <c r="E16" s="111">
        <v>26</v>
      </c>
      <c r="F16" s="111">
        <v>58</v>
      </c>
      <c r="G16" s="111">
        <v>25</v>
      </c>
      <c r="H16" s="111">
        <v>5</v>
      </c>
    </row>
  </sheetData>
  <mergeCells count="2">
    <mergeCell ref="A1:H1"/>
    <mergeCell ref="A2:H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928F4-63E7-4C85-8D75-A5008C59C593}">
  <dimension ref="A1:G30"/>
  <sheetViews>
    <sheetView workbookViewId="0">
      <selection sqref="A1:G1"/>
    </sheetView>
  </sheetViews>
  <sheetFormatPr defaultRowHeight="12.75" x14ac:dyDescent="0.2"/>
  <cols>
    <col min="1" max="1" width="5.5703125" style="117" customWidth="1"/>
    <col min="2" max="2" width="1.7109375" style="117" customWidth="1"/>
    <col min="3" max="3" width="15.5703125" style="117" customWidth="1"/>
    <col min="4" max="6" width="11.28515625" style="117" customWidth="1"/>
    <col min="7" max="7" width="42.7109375" style="139" customWidth="1"/>
    <col min="8" max="16384" width="9.140625" style="50"/>
  </cols>
  <sheetData>
    <row r="1" spans="1:7" x14ac:dyDescent="0.2">
      <c r="A1" s="309" t="s">
        <v>79</v>
      </c>
      <c r="B1" s="309"/>
      <c r="C1" s="309"/>
      <c r="D1" s="309"/>
      <c r="E1" s="309"/>
      <c r="F1" s="309"/>
      <c r="G1" s="309"/>
    </row>
    <row r="2" spans="1:7" x14ac:dyDescent="0.2">
      <c r="A2" s="309" t="s">
        <v>342</v>
      </c>
      <c r="B2" s="309"/>
      <c r="C2" s="309"/>
      <c r="D2" s="309"/>
      <c r="E2" s="309"/>
      <c r="F2" s="309"/>
      <c r="G2" s="309"/>
    </row>
    <row r="4" spans="1:7" x14ac:dyDescent="0.2">
      <c r="D4" s="308" t="s">
        <v>343</v>
      </c>
      <c r="E4" s="308"/>
      <c r="F4" s="308"/>
    </row>
    <row r="5" spans="1:7" ht="25.5" x14ac:dyDescent="0.2">
      <c r="A5" s="164" t="s">
        <v>354</v>
      </c>
      <c r="B5" s="165"/>
      <c r="C5" s="166" t="s">
        <v>69</v>
      </c>
      <c r="D5" s="164">
        <v>2024</v>
      </c>
      <c r="E5" s="164" t="s">
        <v>382</v>
      </c>
      <c r="F5" s="164" t="s">
        <v>344</v>
      </c>
      <c r="G5" s="143" t="s">
        <v>345</v>
      </c>
    </row>
    <row r="6" spans="1:7" x14ac:dyDescent="0.2">
      <c r="A6" s="165"/>
      <c r="B6" s="165"/>
      <c r="C6" s="65"/>
      <c r="D6" s="167" t="s">
        <v>72</v>
      </c>
      <c r="E6" s="167" t="s">
        <v>55</v>
      </c>
      <c r="F6" s="167" t="s">
        <v>337</v>
      </c>
      <c r="G6" s="26" t="s">
        <v>57</v>
      </c>
    </row>
    <row r="7" spans="1:7" x14ac:dyDescent="0.2">
      <c r="G7" s="65"/>
    </row>
    <row r="8" spans="1:7" x14ac:dyDescent="0.2">
      <c r="A8" s="170"/>
      <c r="C8" s="169" t="s">
        <v>307</v>
      </c>
      <c r="G8" s="65"/>
    </row>
    <row r="9" spans="1:7" ht="63.75" x14ac:dyDescent="0.2">
      <c r="A9" s="170">
        <v>1</v>
      </c>
      <c r="C9" s="171" t="s">
        <v>383</v>
      </c>
      <c r="D9" s="196">
        <v>1.0737009193261995</v>
      </c>
      <c r="E9" s="358">
        <v>0</v>
      </c>
      <c r="F9" s="196">
        <v>1.0737009193261995</v>
      </c>
      <c r="G9" s="133" t="s">
        <v>384</v>
      </c>
    </row>
    <row r="10" spans="1:7" x14ac:dyDescent="0.2">
      <c r="A10" s="170"/>
      <c r="C10" s="171"/>
      <c r="D10" s="196"/>
      <c r="E10" s="196"/>
      <c r="F10" s="196"/>
      <c r="G10" s="65"/>
    </row>
    <row r="11" spans="1:7" ht="25.5" x14ac:dyDescent="0.2">
      <c r="A11" s="170">
        <v>2</v>
      </c>
      <c r="C11" s="171" t="s">
        <v>120</v>
      </c>
      <c r="D11" s="196">
        <v>0.77465992878689827</v>
      </c>
      <c r="E11" s="196">
        <v>0.89868054091872962</v>
      </c>
      <c r="F11" s="196">
        <v>-0.12402061213183135</v>
      </c>
      <c r="G11" s="65" t="s">
        <v>346</v>
      </c>
    </row>
    <row r="12" spans="1:7" x14ac:dyDescent="0.2">
      <c r="A12" s="170"/>
      <c r="C12" s="171"/>
      <c r="D12" s="196"/>
      <c r="E12" s="196"/>
      <c r="F12" s="196"/>
      <c r="G12" s="65"/>
    </row>
    <row r="13" spans="1:7" ht="25.5" customHeight="1" x14ac:dyDescent="0.2">
      <c r="A13" s="170">
        <v>3</v>
      </c>
      <c r="C13" s="171" t="s">
        <v>347</v>
      </c>
      <c r="D13" s="197">
        <v>0.99658027257900017</v>
      </c>
      <c r="E13" s="197">
        <v>1.0014879073314398</v>
      </c>
      <c r="F13" s="196">
        <v>-4.9076347524396047E-3</v>
      </c>
      <c r="G13" s="65" t="s">
        <v>348</v>
      </c>
    </row>
    <row r="14" spans="1:7" x14ac:dyDescent="0.2">
      <c r="A14" s="170"/>
      <c r="C14" s="172"/>
      <c r="D14" s="197"/>
      <c r="E14" s="197"/>
      <c r="F14" s="196"/>
      <c r="G14" s="65"/>
    </row>
    <row r="15" spans="1:7" x14ac:dyDescent="0.2">
      <c r="A15" s="170"/>
      <c r="C15" s="173" t="s">
        <v>149</v>
      </c>
      <c r="D15" s="197"/>
      <c r="E15" s="197"/>
      <c r="F15" s="196"/>
      <c r="G15" s="65"/>
    </row>
    <row r="16" spans="1:7" ht="38.25" x14ac:dyDescent="0.2">
      <c r="A16" s="170">
        <v>4</v>
      </c>
      <c r="C16" s="171" t="s">
        <v>129</v>
      </c>
      <c r="D16" s="197">
        <v>1.5983961391918327</v>
      </c>
      <c r="E16" s="197">
        <v>0.86804534521896926</v>
      </c>
      <c r="F16" s="196">
        <v>0.7303507939728634</v>
      </c>
      <c r="G16" s="65" t="s">
        <v>385</v>
      </c>
    </row>
    <row r="17" spans="1:7" x14ac:dyDescent="0.2">
      <c r="A17" s="170"/>
      <c r="C17" s="172"/>
      <c r="D17" s="197"/>
      <c r="E17" s="197"/>
      <c r="F17" s="196"/>
      <c r="G17" s="65"/>
    </row>
    <row r="18" spans="1:7" x14ac:dyDescent="0.2">
      <c r="A18" s="170"/>
      <c r="C18" s="173" t="s">
        <v>110</v>
      </c>
      <c r="D18" s="197"/>
      <c r="E18" s="197"/>
      <c r="F18" s="196"/>
      <c r="G18" s="65"/>
    </row>
    <row r="19" spans="1:7" ht="25.5" x14ac:dyDescent="0.2">
      <c r="A19" s="170">
        <v>5</v>
      </c>
      <c r="C19" s="171" t="s">
        <v>349</v>
      </c>
      <c r="D19" s="197">
        <v>0.99773440544396019</v>
      </c>
      <c r="E19" s="197">
        <v>0.99912779647284256</v>
      </c>
      <c r="F19" s="196">
        <v>-1.3933910288823625E-3</v>
      </c>
      <c r="G19" s="65" t="s">
        <v>350</v>
      </c>
    </row>
    <row r="20" spans="1:7" x14ac:dyDescent="0.2">
      <c r="A20" s="170"/>
      <c r="C20" s="171"/>
      <c r="D20" s="197"/>
      <c r="E20" s="197"/>
      <c r="F20" s="196"/>
      <c r="G20" s="65"/>
    </row>
    <row r="21" spans="1:7" ht="51" x14ac:dyDescent="0.2">
      <c r="A21" s="170">
        <v>6</v>
      </c>
      <c r="C21" s="171" t="s">
        <v>142</v>
      </c>
      <c r="D21" s="197">
        <v>0.98995693490772829</v>
      </c>
      <c r="E21" s="197">
        <v>1</v>
      </c>
      <c r="F21" s="196">
        <v>-1.0043065092271708E-2</v>
      </c>
      <c r="G21" s="65" t="s">
        <v>351</v>
      </c>
    </row>
    <row r="22" spans="1:7" x14ac:dyDescent="0.2">
      <c r="A22" s="170"/>
      <c r="C22" s="171"/>
      <c r="D22" s="197"/>
      <c r="E22" s="197"/>
      <c r="F22" s="196"/>
      <c r="G22" s="65"/>
    </row>
    <row r="23" spans="1:7" ht="51" x14ac:dyDescent="0.2">
      <c r="A23" s="170">
        <v>7</v>
      </c>
      <c r="C23" s="171" t="s">
        <v>144</v>
      </c>
      <c r="D23" s="197">
        <v>0.98300406821049324</v>
      </c>
      <c r="E23" s="197">
        <v>1</v>
      </c>
      <c r="F23" s="196">
        <v>-1.6995931789506757E-2</v>
      </c>
      <c r="G23" s="65" t="s">
        <v>351</v>
      </c>
    </row>
    <row r="24" spans="1:7" x14ac:dyDescent="0.2">
      <c r="A24" s="170"/>
      <c r="C24" s="170"/>
      <c r="D24" s="170"/>
      <c r="E24" s="170"/>
      <c r="F24" s="170"/>
      <c r="G24" s="65"/>
    </row>
    <row r="25" spans="1:7" x14ac:dyDescent="0.2">
      <c r="A25" s="173" t="s">
        <v>78</v>
      </c>
      <c r="G25" s="65"/>
    </row>
    <row r="26" spans="1:7" x14ac:dyDescent="0.2">
      <c r="A26" s="118" t="s">
        <v>95</v>
      </c>
      <c r="C26" s="34" t="s">
        <v>518</v>
      </c>
      <c r="G26" s="65"/>
    </row>
    <row r="27" spans="1:7" ht="15" customHeight="1" x14ac:dyDescent="0.2">
      <c r="A27" s="26" t="s">
        <v>99</v>
      </c>
      <c r="C27" s="312" t="s">
        <v>386</v>
      </c>
      <c r="D27" s="312"/>
      <c r="E27" s="312"/>
      <c r="F27" s="312"/>
      <c r="G27" s="312"/>
    </row>
    <row r="28" spans="1:7" x14ac:dyDescent="0.2">
      <c r="A28" s="26"/>
      <c r="C28" s="312"/>
      <c r="D28" s="312"/>
      <c r="E28" s="312"/>
      <c r="F28" s="312"/>
      <c r="G28" s="312"/>
    </row>
    <row r="29" spans="1:7" x14ac:dyDescent="0.2">
      <c r="C29" s="312"/>
      <c r="D29" s="312"/>
      <c r="E29" s="312"/>
      <c r="F29" s="312"/>
      <c r="G29" s="312"/>
    </row>
    <row r="30" spans="1:7" x14ac:dyDescent="0.2">
      <c r="A30" s="26" t="s">
        <v>288</v>
      </c>
      <c r="C30" s="34" t="s">
        <v>352</v>
      </c>
      <c r="G30" s="65"/>
    </row>
  </sheetData>
  <mergeCells count="4">
    <mergeCell ref="C27:G29"/>
    <mergeCell ref="A1:G1"/>
    <mergeCell ref="A2:G2"/>
    <mergeCell ref="D4:F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6D3C-F438-4697-A2B7-A1CF3C229B02}">
  <dimension ref="A1:E28"/>
  <sheetViews>
    <sheetView workbookViewId="0">
      <selection sqref="A1:E1"/>
    </sheetView>
  </sheetViews>
  <sheetFormatPr defaultRowHeight="15" x14ac:dyDescent="0.25"/>
  <cols>
    <col min="1" max="1" width="4.7109375" style="140" customWidth="1"/>
    <col min="2" max="2" width="1.7109375" style="140" customWidth="1"/>
    <col min="3" max="3" width="24.85546875" style="140" customWidth="1"/>
    <col min="4" max="4" width="1.7109375" style="140" customWidth="1"/>
    <col min="5" max="5" width="16.28515625" style="140" customWidth="1"/>
  </cols>
  <sheetData>
    <row r="1" spans="1:5" x14ac:dyDescent="0.25">
      <c r="A1" s="311" t="s">
        <v>50</v>
      </c>
      <c r="B1" s="311"/>
      <c r="C1" s="311"/>
      <c r="D1" s="311"/>
      <c r="E1" s="311"/>
    </row>
    <row r="2" spans="1:5" x14ac:dyDescent="0.25">
      <c r="A2" s="311" t="s">
        <v>387</v>
      </c>
      <c r="B2" s="311"/>
      <c r="C2" s="311"/>
      <c r="D2" s="311"/>
      <c r="E2" s="311"/>
    </row>
    <row r="3" spans="1:5" x14ac:dyDescent="0.25">
      <c r="A3" s="311" t="s">
        <v>388</v>
      </c>
      <c r="B3" s="311"/>
      <c r="C3" s="311"/>
      <c r="D3" s="311"/>
      <c r="E3" s="311"/>
    </row>
    <row r="4" spans="1:5" x14ac:dyDescent="0.25">
      <c r="A4" s="138"/>
      <c r="B4" s="138"/>
      <c r="C4" s="138"/>
      <c r="D4" s="138"/>
      <c r="E4" s="138"/>
    </row>
    <row r="5" spans="1:5" x14ac:dyDescent="0.25">
      <c r="A5" s="138"/>
      <c r="B5" s="138"/>
      <c r="C5" s="138"/>
      <c r="D5" s="138"/>
      <c r="E5" s="111" t="s">
        <v>389</v>
      </c>
    </row>
    <row r="6" spans="1:5" x14ac:dyDescent="0.25">
      <c r="A6" s="141" t="s">
        <v>67</v>
      </c>
      <c r="B6" s="313"/>
      <c r="C6" s="141"/>
      <c r="D6" s="141"/>
      <c r="E6" s="141" t="s">
        <v>310</v>
      </c>
    </row>
    <row r="7" spans="1:5" x14ac:dyDescent="0.25">
      <c r="A7" s="142" t="s">
        <v>68</v>
      </c>
      <c r="B7" s="313"/>
      <c r="C7" s="174" t="s">
        <v>100</v>
      </c>
      <c r="D7" s="141"/>
      <c r="E7" s="142" t="s">
        <v>390</v>
      </c>
    </row>
    <row r="8" spans="1:5" x14ac:dyDescent="0.25">
      <c r="A8" s="139"/>
      <c r="B8" s="139"/>
      <c r="C8" s="111"/>
      <c r="D8" s="111"/>
      <c r="E8" s="111" t="s">
        <v>72</v>
      </c>
    </row>
    <row r="9" spans="1:5" x14ac:dyDescent="0.25">
      <c r="A9" s="139"/>
      <c r="B9" s="139"/>
      <c r="C9" s="139"/>
      <c r="D9" s="139"/>
      <c r="E9" s="139"/>
    </row>
    <row r="10" spans="1:5" x14ac:dyDescent="0.25">
      <c r="A10" s="144">
        <v>1</v>
      </c>
      <c r="B10" s="145"/>
      <c r="C10" s="146" t="s">
        <v>391</v>
      </c>
      <c r="D10" s="146"/>
      <c r="E10" s="198">
        <v>28.374384810331698</v>
      </c>
    </row>
    <row r="11" spans="1:5" x14ac:dyDescent="0.25">
      <c r="A11" s="144">
        <v>2</v>
      </c>
      <c r="B11" s="145"/>
      <c r="C11" s="146" t="s">
        <v>392</v>
      </c>
      <c r="D11" s="146"/>
      <c r="E11" s="198">
        <v>28.374384810331698</v>
      </c>
    </row>
    <row r="12" spans="1:5" x14ac:dyDescent="0.25">
      <c r="A12" s="144">
        <v>3</v>
      </c>
      <c r="B12" s="145"/>
      <c r="C12" s="146" t="s">
        <v>153</v>
      </c>
      <c r="D12" s="144"/>
      <c r="E12" s="198">
        <v>500</v>
      </c>
    </row>
    <row r="13" spans="1:5" x14ac:dyDescent="0.25">
      <c r="A13" s="144">
        <v>4</v>
      </c>
      <c r="B13" s="145"/>
      <c r="C13" s="146" t="s">
        <v>154</v>
      </c>
      <c r="D13" s="144"/>
      <c r="E13" s="198">
        <v>3000</v>
      </c>
    </row>
    <row r="14" spans="1:5" x14ac:dyDescent="0.25">
      <c r="A14" s="144">
        <v>5</v>
      </c>
      <c r="B14" s="145"/>
      <c r="C14" s="146" t="s">
        <v>158</v>
      </c>
      <c r="D14" s="144"/>
      <c r="E14" s="198">
        <v>1500</v>
      </c>
    </row>
    <row r="15" spans="1:5" x14ac:dyDescent="0.25">
      <c r="A15" s="144">
        <v>6</v>
      </c>
      <c r="C15" s="146" t="s">
        <v>159</v>
      </c>
      <c r="E15" s="198">
        <v>15031.460300767496</v>
      </c>
    </row>
    <row r="16" spans="1:5" x14ac:dyDescent="0.25">
      <c r="A16" s="144">
        <v>7</v>
      </c>
      <c r="C16" s="146" t="s">
        <v>155</v>
      </c>
      <c r="E16" s="198">
        <v>500</v>
      </c>
    </row>
    <row r="17" spans="1:5" x14ac:dyDescent="0.25">
      <c r="A17" s="144">
        <v>8</v>
      </c>
      <c r="C17" s="146" t="s">
        <v>162</v>
      </c>
      <c r="E17" s="198">
        <v>500</v>
      </c>
    </row>
    <row r="18" spans="1:5" x14ac:dyDescent="0.25">
      <c r="A18" s="144">
        <v>9</v>
      </c>
      <c r="C18" s="146" t="s">
        <v>393</v>
      </c>
      <c r="E18" s="198">
        <v>0</v>
      </c>
    </row>
    <row r="19" spans="1:5" x14ac:dyDescent="0.25">
      <c r="A19" s="144">
        <v>10</v>
      </c>
      <c r="C19" s="146" t="s">
        <v>394</v>
      </c>
      <c r="E19" s="198">
        <v>500</v>
      </c>
    </row>
    <row r="20" spans="1:5" x14ac:dyDescent="0.25">
      <c r="A20" s="144">
        <v>11</v>
      </c>
      <c r="C20" s="146" t="s">
        <v>395</v>
      </c>
      <c r="E20" s="198">
        <v>31938.652986799236</v>
      </c>
    </row>
    <row r="21" spans="1:5" x14ac:dyDescent="0.25">
      <c r="E21" s="139"/>
    </row>
    <row r="22" spans="1:5" x14ac:dyDescent="0.25">
      <c r="A22" s="175" t="s">
        <v>98</v>
      </c>
      <c r="B22" s="146"/>
      <c r="C22" s="146"/>
      <c r="D22" s="146"/>
      <c r="E22" s="146"/>
    </row>
    <row r="23" spans="1:5" x14ac:dyDescent="0.25">
      <c r="A23" s="176" t="s">
        <v>95</v>
      </c>
      <c r="B23" s="146" t="s">
        <v>396</v>
      </c>
      <c r="D23" s="146"/>
      <c r="E23" s="146"/>
    </row>
    <row r="24" spans="1:5" x14ac:dyDescent="0.25">
      <c r="A24" s="146"/>
      <c r="B24" s="146"/>
      <c r="C24" s="146"/>
      <c r="D24" s="146"/>
      <c r="E24" s="146"/>
    </row>
    <row r="25" spans="1:5" x14ac:dyDescent="0.25">
      <c r="A25" s="146"/>
      <c r="B25" s="146"/>
      <c r="C25" s="146"/>
      <c r="D25" s="146"/>
      <c r="E25" s="146"/>
    </row>
    <row r="26" spans="1:5" x14ac:dyDescent="0.25">
      <c r="A26" s="146"/>
      <c r="B26" s="146"/>
      <c r="C26" s="146"/>
      <c r="D26" s="146"/>
      <c r="E26" s="146"/>
    </row>
    <row r="27" spans="1:5" x14ac:dyDescent="0.25">
      <c r="A27" s="146"/>
      <c r="B27" s="146"/>
      <c r="C27" s="146"/>
      <c r="D27" s="146"/>
      <c r="E27" s="146"/>
    </row>
    <row r="28" spans="1:5" x14ac:dyDescent="0.25">
      <c r="A28" s="146"/>
      <c r="B28" s="146"/>
      <c r="C28" s="146"/>
      <c r="D28" s="146"/>
      <c r="E28" s="146"/>
    </row>
  </sheetData>
  <mergeCells count="4">
    <mergeCell ref="A1:E1"/>
    <mergeCell ref="A2:E2"/>
    <mergeCell ref="A3:E3"/>
    <mergeCell ref="B6:B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029F-6E4D-4A45-9A51-850BA83EC296}">
  <dimension ref="A1:F21"/>
  <sheetViews>
    <sheetView workbookViewId="0">
      <selection sqref="A1:F1"/>
    </sheetView>
  </sheetViews>
  <sheetFormatPr defaultRowHeight="15" x14ac:dyDescent="0.25"/>
  <cols>
    <col min="1" max="1" width="4.7109375" customWidth="1"/>
    <col min="2" max="2" width="1.7109375" customWidth="1"/>
    <col min="3" max="3" width="24.42578125" bestFit="1" customWidth="1"/>
    <col min="4" max="4" width="1.7109375" customWidth="1"/>
    <col min="5" max="5" width="10.7109375" customWidth="1"/>
    <col min="6" max="6" width="12.5703125" customWidth="1"/>
  </cols>
  <sheetData>
    <row r="1" spans="1:6" x14ac:dyDescent="0.25">
      <c r="A1" s="311" t="s">
        <v>79</v>
      </c>
      <c r="B1" s="311"/>
      <c r="C1" s="311"/>
      <c r="D1" s="311"/>
      <c r="E1" s="311"/>
      <c r="F1" s="311"/>
    </row>
    <row r="2" spans="1:6" x14ac:dyDescent="0.25">
      <c r="A2" s="311" t="s">
        <v>453</v>
      </c>
      <c r="B2" s="311"/>
      <c r="C2" s="311"/>
      <c r="D2" s="311"/>
      <c r="E2" s="311"/>
      <c r="F2" s="311"/>
    </row>
    <row r="4" spans="1:6" ht="26.25" x14ac:dyDescent="0.25">
      <c r="A4" s="85" t="s">
        <v>216</v>
      </c>
      <c r="B4" s="219"/>
      <c r="C4" s="85" t="s">
        <v>458</v>
      </c>
      <c r="D4" s="215"/>
      <c r="E4" s="85" t="s">
        <v>456</v>
      </c>
      <c r="F4" s="85" t="s">
        <v>457</v>
      </c>
    </row>
    <row r="5" spans="1:6" x14ac:dyDescent="0.25">
      <c r="C5" s="111"/>
      <c r="D5" s="120"/>
      <c r="E5" s="111" t="s">
        <v>72</v>
      </c>
      <c r="F5" s="111" t="s">
        <v>55</v>
      </c>
    </row>
    <row r="7" spans="1:6" x14ac:dyDescent="0.25">
      <c r="C7" s="69" t="s">
        <v>173</v>
      </c>
      <c r="D7" s="221"/>
    </row>
    <row r="8" spans="1:6" x14ac:dyDescent="0.25">
      <c r="A8" s="111">
        <v>1</v>
      </c>
      <c r="B8" s="221"/>
      <c r="C8" s="214" t="s">
        <v>307</v>
      </c>
      <c r="D8" s="221"/>
      <c r="E8" s="222">
        <v>0.15</v>
      </c>
      <c r="F8" s="222">
        <v>0.85</v>
      </c>
    </row>
    <row r="9" spans="1:6" x14ac:dyDescent="0.25">
      <c r="A9" s="111">
        <v>2</v>
      </c>
      <c r="B9" s="221"/>
      <c r="C9" s="214" t="s">
        <v>308</v>
      </c>
      <c r="D9" s="221"/>
      <c r="E9" s="222">
        <v>1</v>
      </c>
      <c r="F9" s="222">
        <v>0</v>
      </c>
    </row>
    <row r="10" spans="1:6" x14ac:dyDescent="0.25">
      <c r="A10" s="111">
        <v>3</v>
      </c>
      <c r="B10" s="221"/>
      <c r="C10" s="214" t="s">
        <v>309</v>
      </c>
      <c r="D10" s="221"/>
      <c r="E10" s="222">
        <v>0.05</v>
      </c>
      <c r="F10" s="222">
        <v>0.95</v>
      </c>
    </row>
    <row r="11" spans="1:6" x14ac:dyDescent="0.25">
      <c r="A11" s="111">
        <v>4</v>
      </c>
      <c r="B11" s="221"/>
      <c r="C11" s="214" t="s">
        <v>110</v>
      </c>
      <c r="D11" s="221"/>
      <c r="E11" s="222">
        <v>0</v>
      </c>
      <c r="F11" s="222">
        <v>1</v>
      </c>
    </row>
    <row r="12" spans="1:6" x14ac:dyDescent="0.25">
      <c r="A12" s="221"/>
      <c r="B12" s="221"/>
      <c r="C12" s="221"/>
      <c r="D12" s="221"/>
      <c r="E12" s="221"/>
      <c r="F12" s="221"/>
    </row>
    <row r="13" spans="1:6" x14ac:dyDescent="0.25">
      <c r="A13" s="221"/>
      <c r="B13" s="221"/>
      <c r="C13" s="69" t="s">
        <v>285</v>
      </c>
      <c r="D13" s="221"/>
      <c r="E13" s="221"/>
      <c r="F13" s="221"/>
    </row>
    <row r="14" spans="1:6" x14ac:dyDescent="0.25">
      <c r="A14" s="111">
        <v>5</v>
      </c>
      <c r="B14" s="221"/>
      <c r="C14" s="214" t="s">
        <v>169</v>
      </c>
      <c r="D14" s="221"/>
      <c r="E14" s="222">
        <v>0</v>
      </c>
      <c r="F14" s="222">
        <v>1</v>
      </c>
    </row>
    <row r="15" spans="1:6" x14ac:dyDescent="0.25">
      <c r="A15" s="111">
        <v>6</v>
      </c>
      <c r="B15" s="221"/>
      <c r="C15" s="214" t="s">
        <v>170</v>
      </c>
      <c r="D15" s="221"/>
      <c r="E15" s="222">
        <v>0.45</v>
      </c>
      <c r="F15" s="222">
        <v>0.55000000000000004</v>
      </c>
    </row>
    <row r="16" spans="1:6" x14ac:dyDescent="0.25">
      <c r="A16" s="111">
        <v>7</v>
      </c>
      <c r="B16" s="221"/>
      <c r="C16" s="214" t="s">
        <v>168</v>
      </c>
      <c r="D16" s="221"/>
      <c r="E16" s="222">
        <v>0.8</v>
      </c>
      <c r="F16" s="222">
        <v>0.2</v>
      </c>
    </row>
    <row r="17" spans="1:6" x14ac:dyDescent="0.25">
      <c r="A17" s="111">
        <v>8</v>
      </c>
      <c r="B17" s="221"/>
      <c r="C17" s="214" t="s">
        <v>171</v>
      </c>
      <c r="D17" s="221"/>
      <c r="E17" s="222">
        <v>0</v>
      </c>
      <c r="F17" s="222">
        <v>1</v>
      </c>
    </row>
    <row r="18" spans="1:6" x14ac:dyDescent="0.25">
      <c r="A18" s="221"/>
      <c r="B18" s="221"/>
      <c r="C18" s="221"/>
      <c r="D18" s="221"/>
      <c r="E18" s="221"/>
      <c r="F18" s="221"/>
    </row>
    <row r="19" spans="1:6" x14ac:dyDescent="0.25">
      <c r="A19" s="311" t="s">
        <v>78</v>
      </c>
      <c r="B19" s="311"/>
      <c r="C19" s="221"/>
      <c r="D19" s="221"/>
      <c r="E19" s="221"/>
      <c r="F19" s="221"/>
    </row>
    <row r="20" spans="1:6" ht="27" customHeight="1" x14ac:dyDescent="0.25">
      <c r="A20" s="118" t="s">
        <v>95</v>
      </c>
      <c r="B20" s="314" t="s">
        <v>454</v>
      </c>
      <c r="C20" s="314"/>
      <c r="D20" s="314"/>
      <c r="E20" s="314"/>
      <c r="F20" s="314"/>
    </row>
    <row r="21" spans="1:6" x14ac:dyDescent="0.25">
      <c r="A21" s="26" t="s">
        <v>99</v>
      </c>
      <c r="B21" s="315" t="s">
        <v>455</v>
      </c>
      <c r="C21" s="315"/>
      <c r="D21" s="315"/>
      <c r="E21" s="315"/>
      <c r="F21" s="315"/>
    </row>
  </sheetData>
  <mergeCells count="5">
    <mergeCell ref="A1:F1"/>
    <mergeCell ref="A2:F2"/>
    <mergeCell ref="B20:F20"/>
    <mergeCell ref="B21:F21"/>
    <mergeCell ref="A19:B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EAB13-DF7A-453B-BC6B-79C10B2D799A}">
  <dimension ref="A1:I19"/>
  <sheetViews>
    <sheetView workbookViewId="0">
      <selection sqref="A1:I1"/>
    </sheetView>
  </sheetViews>
  <sheetFormatPr defaultRowHeight="15" x14ac:dyDescent="0.25"/>
  <cols>
    <col min="1" max="1" width="4.7109375" customWidth="1"/>
    <col min="2" max="2" width="1.7109375" customWidth="1"/>
    <col min="3" max="3" width="35.5703125" customWidth="1"/>
    <col min="4" max="4" width="1.7109375" customWidth="1"/>
    <col min="5" max="5" width="11.28515625" customWidth="1"/>
    <col min="6" max="7" width="11.140625" customWidth="1"/>
    <col min="8" max="8" width="10.5703125" customWidth="1"/>
    <col min="9" max="9" width="12.140625" customWidth="1"/>
  </cols>
  <sheetData>
    <row r="1" spans="1:9" x14ac:dyDescent="0.25">
      <c r="A1" s="318" t="s">
        <v>50</v>
      </c>
      <c r="B1" s="318"/>
      <c r="C1" s="318"/>
      <c r="D1" s="318"/>
      <c r="E1" s="318"/>
      <c r="F1" s="318"/>
      <c r="G1" s="318"/>
      <c r="H1" s="318"/>
      <c r="I1" s="318"/>
    </row>
    <row r="2" spans="1:9" x14ac:dyDescent="0.25">
      <c r="A2" s="318" t="s">
        <v>397</v>
      </c>
      <c r="B2" s="318"/>
      <c r="C2" s="318"/>
      <c r="D2" s="318"/>
      <c r="E2" s="318"/>
      <c r="F2" s="318"/>
      <c r="G2" s="318"/>
      <c r="H2" s="318"/>
      <c r="I2" s="318"/>
    </row>
    <row r="3" spans="1:9" x14ac:dyDescent="0.25">
      <c r="A3" s="151"/>
      <c r="B3" s="151"/>
      <c r="C3" s="151"/>
      <c r="D3" s="151"/>
      <c r="E3" s="151"/>
      <c r="F3" s="151"/>
      <c r="G3" s="151"/>
      <c r="H3" s="151"/>
      <c r="I3" s="151"/>
    </row>
    <row r="4" spans="1:9" x14ac:dyDescent="0.25">
      <c r="A4" s="151"/>
      <c r="B4" s="151"/>
      <c r="C4" s="151"/>
      <c r="D4" s="151"/>
      <c r="E4" s="317" t="s">
        <v>398</v>
      </c>
      <c r="F4" s="317"/>
      <c r="G4" s="317"/>
      <c r="H4" s="317"/>
      <c r="I4" s="151"/>
    </row>
    <row r="5" spans="1:9" ht="39" x14ac:dyDescent="0.25">
      <c r="A5" s="137" t="s">
        <v>216</v>
      </c>
      <c r="B5" s="199"/>
      <c r="C5" s="84" t="s">
        <v>411</v>
      </c>
      <c r="D5" s="199"/>
      <c r="E5" s="85" t="s">
        <v>399</v>
      </c>
      <c r="F5" s="85" t="s">
        <v>628</v>
      </c>
      <c r="G5" s="85" t="s">
        <v>629</v>
      </c>
      <c r="H5" s="131" t="s">
        <v>21</v>
      </c>
      <c r="I5" s="85" t="s">
        <v>400</v>
      </c>
    </row>
    <row r="6" spans="1:9" x14ac:dyDescent="0.25">
      <c r="A6" s="151"/>
      <c r="B6" s="151"/>
      <c r="C6" s="81"/>
      <c r="D6" s="151"/>
      <c r="E6" s="80" t="s">
        <v>72</v>
      </c>
      <c r="F6" s="80" t="s">
        <v>55</v>
      </c>
      <c r="G6" s="80" t="s">
        <v>56</v>
      </c>
      <c r="H6" s="80" t="s">
        <v>57</v>
      </c>
      <c r="I6" s="149" t="s">
        <v>401</v>
      </c>
    </row>
    <row r="7" spans="1:9" x14ac:dyDescent="0.25">
      <c r="A7" s="151"/>
      <c r="B7" s="151"/>
      <c r="C7" s="151"/>
      <c r="D7" s="151"/>
      <c r="E7" s="151"/>
      <c r="F7" s="151"/>
      <c r="G7" s="151"/>
      <c r="H7" s="151"/>
      <c r="I7" s="151"/>
    </row>
    <row r="8" spans="1:9" x14ac:dyDescent="0.25">
      <c r="A8" s="149">
        <v>1</v>
      </c>
      <c r="B8" s="151"/>
      <c r="C8" s="151" t="s">
        <v>402</v>
      </c>
      <c r="D8" s="151"/>
      <c r="E8" s="200">
        <v>18.136700000000001</v>
      </c>
      <c r="F8" s="200">
        <v>18.0656</v>
      </c>
      <c r="G8" s="200">
        <v>20.612300000000001</v>
      </c>
      <c r="H8" s="200">
        <v>20.612300000000001</v>
      </c>
      <c r="I8" s="200">
        <v>20.749300000000002</v>
      </c>
    </row>
    <row r="9" spans="1:9" x14ac:dyDescent="0.25">
      <c r="A9" s="149">
        <v>2</v>
      </c>
      <c r="B9" s="151"/>
      <c r="C9" s="151" t="s">
        <v>403</v>
      </c>
      <c r="D9" s="151"/>
      <c r="E9" s="359">
        <v>0</v>
      </c>
      <c r="F9" s="359">
        <v>0</v>
      </c>
      <c r="G9" s="359">
        <v>0</v>
      </c>
      <c r="H9" s="359">
        <v>0</v>
      </c>
      <c r="I9" s="200">
        <v>3.6299999999999999E-2</v>
      </c>
    </row>
    <row r="10" spans="1:9" x14ac:dyDescent="0.25">
      <c r="A10" s="149">
        <v>3</v>
      </c>
      <c r="B10" s="151"/>
      <c r="C10" s="151" t="s">
        <v>404</v>
      </c>
      <c r="D10" s="151"/>
      <c r="E10" s="359">
        <v>0</v>
      </c>
      <c r="F10" s="359">
        <v>0</v>
      </c>
      <c r="G10" s="359">
        <v>0</v>
      </c>
      <c r="H10" s="200">
        <v>-0.28239999999999998</v>
      </c>
      <c r="I10" s="359">
        <v>0</v>
      </c>
    </row>
    <row r="11" spans="1:9" x14ac:dyDescent="0.25">
      <c r="A11" s="149">
        <v>4</v>
      </c>
      <c r="B11" s="151"/>
      <c r="C11" s="151" t="s">
        <v>405</v>
      </c>
      <c r="D11" s="151"/>
      <c r="E11" s="201">
        <v>0.24079999999999999</v>
      </c>
      <c r="F11" s="201">
        <v>0.20849999999999999</v>
      </c>
      <c r="G11" s="201">
        <v>0.20849999999999999</v>
      </c>
      <c r="H11" s="201">
        <v>0.20849999999999999</v>
      </c>
      <c r="I11" s="201">
        <v>0.1178</v>
      </c>
    </row>
    <row r="12" spans="1:9" ht="15.75" thickBot="1" x14ac:dyDescent="0.3">
      <c r="A12" s="149">
        <v>5</v>
      </c>
      <c r="B12" s="151"/>
      <c r="C12" s="151" t="s">
        <v>406</v>
      </c>
      <c r="D12" s="151"/>
      <c r="E12" s="202">
        <f>SUM(E8:E11)</f>
        <v>18.377500000000001</v>
      </c>
      <c r="F12" s="202">
        <f t="shared" ref="F12:I12" si="0">SUM(F8:F11)</f>
        <v>18.274100000000001</v>
      </c>
      <c r="G12" s="202">
        <f t="shared" si="0"/>
        <v>20.820800000000002</v>
      </c>
      <c r="H12" s="202">
        <f t="shared" si="0"/>
        <v>20.538400000000003</v>
      </c>
      <c r="I12" s="202">
        <f t="shared" si="0"/>
        <v>20.903400000000001</v>
      </c>
    </row>
    <row r="13" spans="1:9" ht="15.75" thickTop="1" x14ac:dyDescent="0.25">
      <c r="A13" s="151"/>
      <c r="B13" s="151"/>
      <c r="C13" s="151"/>
      <c r="D13" s="151"/>
      <c r="E13" s="149"/>
      <c r="F13" s="149"/>
      <c r="G13" s="149"/>
      <c r="H13" s="149"/>
      <c r="I13" s="149"/>
    </row>
    <row r="14" spans="1:9" x14ac:dyDescent="0.25">
      <c r="A14" s="316" t="s">
        <v>78</v>
      </c>
      <c r="B14" s="316"/>
      <c r="C14" s="151"/>
      <c r="D14" s="151"/>
      <c r="E14" s="151"/>
      <c r="F14" s="151"/>
      <c r="G14" s="151"/>
      <c r="H14" s="151"/>
      <c r="I14" s="151"/>
    </row>
    <row r="15" spans="1:9" x14ac:dyDescent="0.25">
      <c r="A15" s="118" t="s">
        <v>95</v>
      </c>
      <c r="B15" s="314" t="s">
        <v>407</v>
      </c>
      <c r="C15" s="314"/>
      <c r="D15" s="314"/>
      <c r="E15" s="314"/>
      <c r="F15" s="314"/>
      <c r="G15" s="314"/>
      <c r="H15" s="314"/>
      <c r="I15" s="314"/>
    </row>
    <row r="16" spans="1:9" ht="27.75" customHeight="1" x14ac:dyDescent="0.25">
      <c r="A16" s="118" t="s">
        <v>99</v>
      </c>
      <c r="B16" s="314" t="s">
        <v>408</v>
      </c>
      <c r="C16" s="314"/>
      <c r="D16" s="314"/>
      <c r="E16" s="314"/>
      <c r="F16" s="314"/>
      <c r="G16" s="314"/>
      <c r="H16" s="314"/>
      <c r="I16" s="314"/>
    </row>
    <row r="17" spans="1:9" ht="43.5" customHeight="1" x14ac:dyDescent="0.25">
      <c r="A17" s="118" t="s">
        <v>288</v>
      </c>
      <c r="B17" s="314" t="s">
        <v>409</v>
      </c>
      <c r="C17" s="314"/>
      <c r="D17" s="314"/>
      <c r="E17" s="314"/>
      <c r="F17" s="314"/>
      <c r="G17" s="314"/>
      <c r="H17" s="314"/>
      <c r="I17" s="314"/>
    </row>
    <row r="18" spans="1:9" ht="53.25" customHeight="1" x14ac:dyDescent="0.25">
      <c r="A18" s="118" t="s">
        <v>379</v>
      </c>
      <c r="B18" s="314" t="s">
        <v>410</v>
      </c>
      <c r="C18" s="314"/>
      <c r="D18" s="314"/>
      <c r="E18" s="314"/>
      <c r="F18" s="314"/>
      <c r="G18" s="314"/>
      <c r="H18" s="314"/>
      <c r="I18" s="314"/>
    </row>
    <row r="19" spans="1:9" x14ac:dyDescent="0.25">
      <c r="A19" s="26"/>
    </row>
  </sheetData>
  <mergeCells count="8">
    <mergeCell ref="B18:I18"/>
    <mergeCell ref="A14:B14"/>
    <mergeCell ref="E4:H4"/>
    <mergeCell ref="A1:I1"/>
    <mergeCell ref="A2:I2"/>
    <mergeCell ref="B15:I15"/>
    <mergeCell ref="B16:I16"/>
    <mergeCell ref="B17:I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BD56-1A93-44D1-B95E-3298A057A089}">
  <dimension ref="A1:E20"/>
  <sheetViews>
    <sheetView workbookViewId="0">
      <selection sqref="A1:E1"/>
    </sheetView>
  </sheetViews>
  <sheetFormatPr defaultRowHeight="12.75" x14ac:dyDescent="0.2"/>
  <cols>
    <col min="1" max="1" width="4.7109375" style="147" customWidth="1"/>
    <col min="2" max="2" width="1.7109375" style="147" customWidth="1"/>
    <col min="3" max="3" width="48.85546875" style="147" bestFit="1" customWidth="1"/>
    <col min="4" max="4" width="1.7109375" style="147" customWidth="1"/>
    <col min="5" max="5" width="11.28515625" style="147" customWidth="1"/>
    <col min="6" max="16384" width="9.140625" style="147"/>
  </cols>
  <sheetData>
    <row r="1" spans="1:5" x14ac:dyDescent="0.2">
      <c r="A1" s="318" t="s">
        <v>79</v>
      </c>
      <c r="B1" s="318"/>
      <c r="C1" s="318"/>
      <c r="D1" s="318"/>
      <c r="E1" s="318"/>
    </row>
    <row r="2" spans="1:5" x14ac:dyDescent="0.2">
      <c r="A2" s="318" t="s">
        <v>412</v>
      </c>
      <c r="B2" s="318"/>
      <c r="C2" s="318"/>
      <c r="D2" s="318"/>
      <c r="E2" s="318"/>
    </row>
    <row r="3" spans="1:5" x14ac:dyDescent="0.2">
      <c r="A3" s="151"/>
      <c r="B3" s="151"/>
      <c r="C3" s="151"/>
      <c r="D3" s="151"/>
      <c r="E3" s="151"/>
    </row>
    <row r="4" spans="1:5" ht="38.25" x14ac:dyDescent="0.2">
      <c r="A4" s="266" t="s">
        <v>216</v>
      </c>
      <c r="B4" s="199"/>
      <c r="C4" s="84" t="s">
        <v>69</v>
      </c>
      <c r="D4" s="199"/>
      <c r="E4" s="150" t="s">
        <v>424</v>
      </c>
    </row>
    <row r="5" spans="1:5" x14ac:dyDescent="0.2">
      <c r="A5" s="151"/>
      <c r="B5" s="151"/>
      <c r="C5" s="81"/>
      <c r="D5" s="151"/>
      <c r="E5" s="80" t="s">
        <v>72</v>
      </c>
    </row>
    <row r="6" spans="1:5" x14ac:dyDescent="0.2">
      <c r="A6" s="151"/>
      <c r="B6" s="151"/>
      <c r="C6" s="151"/>
      <c r="D6" s="151"/>
      <c r="E6" s="151"/>
    </row>
    <row r="7" spans="1:5" x14ac:dyDescent="0.2">
      <c r="A7" s="149">
        <v>1</v>
      </c>
      <c r="B7" s="151"/>
      <c r="C7" s="148" t="s">
        <v>415</v>
      </c>
      <c r="D7" s="151"/>
      <c r="E7" s="94">
        <v>60076.508357498315</v>
      </c>
    </row>
    <row r="8" spans="1:5" x14ac:dyDescent="0.2">
      <c r="A8" s="149">
        <v>2</v>
      </c>
      <c r="B8" s="151"/>
      <c r="C8" s="148" t="s">
        <v>416</v>
      </c>
      <c r="D8" s="151"/>
      <c r="E8" s="203">
        <v>158258.4</v>
      </c>
    </row>
    <row r="9" spans="1:5" x14ac:dyDescent="0.2">
      <c r="A9" s="149">
        <v>3</v>
      </c>
      <c r="B9" s="151"/>
      <c r="C9" s="148" t="s">
        <v>417</v>
      </c>
      <c r="D9" s="151"/>
      <c r="E9" s="94">
        <f>SUM(E7:E8)</f>
        <v>218334.90835749829</v>
      </c>
    </row>
    <row r="10" spans="1:5" x14ac:dyDescent="0.2">
      <c r="A10" s="149">
        <v>4</v>
      </c>
      <c r="B10" s="151"/>
      <c r="C10" s="148" t="s">
        <v>418</v>
      </c>
      <c r="D10" s="151"/>
      <c r="E10" s="270">
        <v>1.8192164111013795</v>
      </c>
    </row>
    <row r="11" spans="1:5" x14ac:dyDescent="0.2">
      <c r="A11" s="149">
        <v>5</v>
      </c>
      <c r="B11" s="151"/>
      <c r="C11" s="148" t="s">
        <v>419</v>
      </c>
      <c r="D11" s="151"/>
      <c r="E11" s="94">
        <f>E9*E10*12/1000</f>
        <v>4766.3813808033192</v>
      </c>
    </row>
    <row r="12" spans="1:5" ht="14.25" x14ac:dyDescent="0.2">
      <c r="A12" s="149">
        <v>6</v>
      </c>
      <c r="B12" s="151"/>
      <c r="C12" s="148" t="s">
        <v>420</v>
      </c>
      <c r="D12" s="151"/>
      <c r="E12" s="203">
        <v>13147613.980868347</v>
      </c>
    </row>
    <row r="13" spans="1:5" ht="14.25" x14ac:dyDescent="0.2">
      <c r="A13" s="149">
        <v>7</v>
      </c>
      <c r="B13" s="151"/>
      <c r="C13" s="148" t="s">
        <v>421</v>
      </c>
      <c r="D13" s="151"/>
      <c r="E13" s="204">
        <f>E11/E12*100</f>
        <v>3.6252824183453235E-2</v>
      </c>
    </row>
    <row r="14" spans="1:5" x14ac:dyDescent="0.2">
      <c r="A14" s="151"/>
      <c r="B14" s="151"/>
      <c r="C14" s="151"/>
      <c r="D14" s="151"/>
      <c r="E14" s="149"/>
    </row>
    <row r="15" spans="1:5" x14ac:dyDescent="0.2">
      <c r="A15" s="316" t="s">
        <v>78</v>
      </c>
      <c r="B15" s="316"/>
      <c r="C15" s="151"/>
      <c r="D15" s="151"/>
      <c r="E15" s="151"/>
    </row>
    <row r="16" spans="1:5" x14ac:dyDescent="0.2">
      <c r="A16" s="118" t="s">
        <v>95</v>
      </c>
      <c r="B16" s="148" t="s">
        <v>413</v>
      </c>
    </row>
    <row r="17" spans="1:2" x14ac:dyDescent="0.2">
      <c r="A17" s="118" t="s">
        <v>99</v>
      </c>
      <c r="B17" s="148" t="s">
        <v>422</v>
      </c>
    </row>
    <row r="18" spans="1:2" x14ac:dyDescent="0.2">
      <c r="A18" s="118" t="s">
        <v>288</v>
      </c>
      <c r="B18" s="148" t="s">
        <v>519</v>
      </c>
    </row>
    <row r="19" spans="1:2" x14ac:dyDescent="0.2">
      <c r="A19" s="118" t="s">
        <v>379</v>
      </c>
      <c r="B19" s="148" t="s">
        <v>414</v>
      </c>
    </row>
    <row r="20" spans="1:2" x14ac:dyDescent="0.2">
      <c r="A20" s="26"/>
    </row>
  </sheetData>
  <mergeCells count="3">
    <mergeCell ref="A15:B15"/>
    <mergeCell ref="A1:E1"/>
    <mergeCell ref="A2:E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4ab40f3-767a-43a9-8b62-265d64c54f3b"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BA68BE8D2D1B4442B56E8613E5D4A5D4" ma:contentTypeVersion="33" ma:contentTypeDescription="Create a new document." ma:contentTypeScope="" ma:versionID="6129b17777e4756d3484ea6abc615963">
  <xsd:schema xmlns:xsd="http://www.w3.org/2001/XMLSchema" xmlns:xs="http://www.w3.org/2001/XMLSchema" xmlns:p="http://schemas.microsoft.com/office/2006/metadata/properties" xmlns:ns2="0e4c58a4-4156-4653-af30-d293e31e5ce5" targetNamespace="http://schemas.microsoft.com/office/2006/metadata/properties" ma:root="true" ma:fieldsID="50cea4d8efb7eb9556150446c3ff5c58" ns2:_="">
    <xsd:import namespace="0e4c58a4-4156-4653-af30-d293e31e5ce5"/>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8a4-4156-4653-af30-d293e31e5ce5"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restriction>
      </xsd:simpleType>
    </xsd:element>
    <xsd:element name="Phase" ma:index="9" nillable="true" ma:displayName="Phase" ma:format="Dropdown" ma:internalName="Phase">
      <xsd:simpleType>
        <xsd:restriction base="dms:Choice">
          <xsd:enumeration value="Phase 1"/>
          <xsd:enumeration value="Phase 2"/>
          <xsd:enumeration value="Phase 3"/>
        </xsd:restriction>
      </xsd:simpleType>
    </xsd:element>
    <xsd:element name="Binder" ma:index="10" ma:displayName="Exhibit" ma:decimals="0" ma:default="0" ma:internalName="Binder"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8"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8" ma:internalName="Regulatory_x0020_Lead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xsd:simpleType>
        <xsd:restriction base="dms:Text">
          <xsd:maxLength value="255"/>
        </xsd:restriction>
      </xsd:simpleType>
    </xsd:element>
    <xsd:element name="Legal_x0020_Team" ma:index="15" nillable="true" ma:displayName="Legal Team" ma:list="UserInfo" ma:SharePointGroup="8" ma:internalName="Legal_x0020_Team"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xsd:simpleType>
        <xsd:restriction base="dms:Number"/>
      </xsd:simpleType>
    </xsd:element>
    <xsd:element name="Exhibit_x002f_Tab_x002f_Schedule" ma:index="17" nillable="true" ma:displayName="Exhibit/Tab/Schedule" ma:internalName="Exhibit_x002f_Tab_x002f_Schedul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xsd:simpleType>
        <xsd:restriction base="dms:DateTime"/>
      </xsd:simpleType>
    </xsd:element>
    <xsd:element name="Energy_x0020_Services_x0020_View" ma:index="20" nillable="true" ma:displayName="Energy Services View" ma:default="No" ma:format="Dropdown" ma:internalName="Energy_x0020_Services_x0020_View">
      <xsd:simpleType>
        <xsd:restriction base="dms:Choice">
          <xsd:enumeration value="No"/>
          <xsd:enumeration value="Yes"/>
        </xsd:restriction>
      </xsd:simpleType>
    </xsd:element>
    <xsd:element name="Finance_x0020_view" ma:index="21" nillable="true" ma:displayName="Finance view" ma:default="No" ma:format="Dropdown" ma:internalName="Finance_x0020_view">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xsd:simpleType>
        <xsd:restriction base="dms:DateTime"/>
      </xsd:simpleType>
    </xsd:element>
    <xsd:element name="_x0031_st_x0020_Draft_x0020_Evidence_x0020_Due" ma:index="23" nillable="true" ma:displayName="1st Draft Evidence Due" ma:format="DateOnly" ma:internalName="_x0031_st_x0020_Draft_x0020_Evidence_x0020_Due">
      <xsd:simpleType>
        <xsd:restriction base="dms:DateTime"/>
      </xsd:simpleType>
    </xsd:element>
    <xsd:element name="Cust_x0020_Eng" ma:index="24" nillable="true" ma:displayName="Cust Eng" ma:format="Dropdown" ma:internalName="Cust_x0020_Eng">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xsd:simpleType>
        <xsd:restriction base="dms:DateTime"/>
      </xsd:simpleType>
    </xsd:element>
    <xsd:element name="Accountable_x0020_Area" ma:index="27" nillable="true" ma:displayName="Accountable Area" ma:default="BD&amp;R" ma:format="Dropdown" ma:internalName="Accountable_x0020_Area">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xsd:simpleType>
        <xsd:restriction base="dms:Boolean"/>
      </xsd:simpleType>
    </xsd:element>
    <xsd:element name="Final_x0020_Draft_x0020_Due" ma:index="29" nillable="true" ma:displayName="Final Draft Due" ma:format="DateOnly" ma:internalName="Final_x0020_Draft_x0020_Due">
      <xsd:simpleType>
        <xsd:restriction base="dms:DateTime"/>
      </xsd:simpleType>
    </xsd:element>
    <xsd:element name="Formatting_x0020_Reqd" ma:index="30" nillable="true" ma:displayName="Formatting Reqd" ma:default="0" ma:internalName="Formatting_x0020_Reqd">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xsd:simpleType>
        <xsd:restriction base="dms:DateTime"/>
      </xsd:simpleType>
    </xsd:element>
    <xsd:element name="Legal_x0020_Handoff_x0020_Date" ma:index="33" nillable="true" ma:displayName="Legal Handoff Date" ma:format="DateOnly" ma:internalName="Legal_x0020_Handoff_x0020_Date">
      <xsd:simpleType>
        <xsd:restriction base="dms:DateTime"/>
      </xsd:simpleType>
    </xsd:element>
    <xsd:element name="Legal_x0020_Session_x0020_Date" ma:index="34" nillable="true" ma:displayName="Legal Session Date" ma:format="DateOnly" ma:internalName="Legal_x0020_Session_x0020_Date">
      <xsd:simpleType>
        <xsd:restriction base="dms:DateTime"/>
      </xsd:simpleType>
    </xsd:element>
    <xsd:element name="xewa" ma:index="35" nillable="true" ma:displayName="Legal Comments Addressed" ma:format="DateOnly" ma:internalName="xewa">
      <xsd:simpleType>
        <xsd:restriction base="dms:DateTime"/>
      </xsd:simpleType>
    </xsd:element>
    <xsd:element name="TM_x0020_Sign_x0020_Off" ma:index="36" nillable="true" ma:displayName="TM Sign Off" ma:format="DateOnly" ma:internalName="TM_x0020_Sign_x0020_Off">
      <xsd:simpleType>
        <xsd:restriction base="dms:DateTime"/>
      </xsd:simpleType>
    </xsd:element>
    <xsd:element name="Reg_x002f_Formatting_x0020_Sign_x0020_Off" ma:index="37" nillable="true" ma:displayName="Reg/Formatting Sign Off" ma:format="DateOnly" ma:internalName="Reg_x002f_Formatting_x0020_Sign_x0020_Off">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x0031_st_x0020_draft_x0020_priority xmlns="0e4c58a4-4156-4653-af30-d293e31e5ce5">H</_x0031_st_x0020_draft_x0020_priority>
    <Reg_x002e__x0020_Review_x0020_Due_x0020_Date xmlns="0e4c58a4-4156-4653-af30-d293e31e5ce5" xsi:nil="true"/>
    <Finance_x0020_view xmlns="0e4c58a4-4156-4653-af30-d293e31e5ce5">No</Finance_x0020_view>
    <Status xmlns="0e4c58a4-4156-4653-af30-d293e31e5ce5">Final Draft In Progress</Status>
    <Customer_x0020_Care_x0020_View xmlns="0e4c58a4-4156-4653-af30-d293e31e5ce5">No</Customer_x0020_Care_x0020_View>
    <Energy_x0020_Services_x0020_View xmlns="0e4c58a4-4156-4653-af30-d293e31e5ce5">No</Energy_x0020_Services_x0020_View>
    <Regulatory_x0020_Leads xmlns="0e4c58a4-4156-4653-af30-d293e31e5ce5">
      <UserInfo>
        <DisplayName/>
        <AccountId xsi:nil="true"/>
        <AccountType/>
      </UserInfo>
    </Regulatory_x0020_Leads>
    <Exhibit_x002f_Tab_x002f_Schedule xmlns="0e4c58a4-4156-4653-af30-d293e31e5ce5">0899</Exhibit_x002f_Tab_x002f_Schedule>
    <_x0031_st_x0020_Draft_x0020_SL_x0020_Review_x0020_Complete xmlns="0e4c58a4-4156-4653-af30-d293e31e5ce5" xsi:nil="true"/>
    <Binder xmlns="0e4c58a4-4156-4653-af30-d293e31e5ce5">8</Binder>
    <Attachment xmlns="0e4c58a4-4156-4653-af30-d293e31e5ce5" xsi:nil="true"/>
    <Phase xmlns="0e4c58a4-4156-4653-af30-d293e31e5ce5">Phase 2</Phase>
    <Version_x0020_Comments xmlns="0e4c58a4-4156-4653-af30-d293e31e5ce5" xsi:nil="true"/>
    <Legal_x0020_Team xmlns="0e4c58a4-4156-4653-af30-d293e31e5ce5">
      <UserInfo>
        <DisplayName/>
        <AccountId xsi:nil="true"/>
        <AccountType/>
      </UserInfo>
    </Legal_x0020_Team>
    <Witness xmlns="0e4c58a4-4156-4653-af30-d293e31e5ce5">
      <UserInfo>
        <DisplayName/>
        <AccountId xsi:nil="true"/>
        <AccountType/>
      </UserInfo>
    </Witness>
    <Folder xmlns="0e4c58a4-4156-4653-af30-d293e31e5ce5">Prefiled Evidence</Folder>
    <_x0031_st_x0020_Draft_x0020_Evidence_x0020_Due xmlns="0e4c58a4-4156-4653-af30-d293e31e5ce5" xsi:nil="true"/>
    <Cust_x0020_Eng xmlns="0e4c58a4-4156-4653-af30-d293e31e5ce5" xsi:nil="true"/>
    <_x0031_st_x0020_draft_x0020_ready_x0020_for_x0020_Regulatory xmlns="0e4c58a4-4156-4653-af30-d293e31e5ce5" xsi:nil="true"/>
    <Final_x0020_Draft_x0020_Ready_x0020_for_x0020_SL_x0020_Review xmlns="0e4c58a4-4156-4653-af30-d293e31e5ce5">false</Final_x0020_Draft_x0020_Ready_x0020_for_x0020_SL_x0020_Review>
    <Accountable_x0020_Area xmlns="0e4c58a4-4156-4653-af30-d293e31e5ce5">BD&amp;R</Accountable_x0020_Area>
    <Formatting_x0020_Reqd xmlns="0e4c58a4-4156-4653-af30-d293e31e5ce5">false</Formatting_x0020_Reqd>
    <Final_x0020_Draft_x0020_Due xmlns="0e4c58a4-4156-4653-af30-d293e31e5ce5" xsi:nil="true"/>
    <Executive_x0020_Review xmlns="0e4c58a4-4156-4653-af30-d293e31e5ce5">false</Executive_x0020_Review>
    <Final_x0020_Draft_x0020_Reg_x002f_1st_x0020_Level_x0020_Review_x0020_Due_x0020_Date xmlns="0e4c58a4-4156-4653-af30-d293e31e5ce5" xsi:nil="true"/>
    <Legal_x0020_Handoff_x0020_Date xmlns="0e4c58a4-4156-4653-af30-d293e31e5ce5">2022-09-09T06:00:00+00:00</Legal_x0020_Handoff_x0020_Date>
    <Legal_x0020_Session_x0020_Date xmlns="0e4c58a4-4156-4653-af30-d293e31e5ce5" xsi:nil="true"/>
    <xewa xmlns="0e4c58a4-4156-4653-af30-d293e31e5ce5" xsi:nil="true"/>
    <TM_x0020_Sign_x0020_Off xmlns="0e4c58a4-4156-4653-af30-d293e31e5ce5" xsi:nil="true"/>
    <Reg_x002f_Formatting_x0020_Sign_x0020_Off xmlns="0e4c58a4-4156-4653-af30-d293e31e5ce5" xsi:nil="true"/>
  </documentManagement>
</p:properties>
</file>

<file path=customXml/itemProps1.xml><?xml version="1.0" encoding="utf-8"?>
<ds:datastoreItem xmlns:ds="http://schemas.openxmlformats.org/officeDocument/2006/customXml" ds:itemID="{0BA53A84-CB6C-42D4-A252-1BE719F23B42}">
  <ds:schemaRefs>
    <ds:schemaRef ds:uri="http://schemas.microsoft.com/sharepoint/v3/contenttype/forms"/>
  </ds:schemaRefs>
</ds:datastoreItem>
</file>

<file path=customXml/itemProps2.xml><?xml version="1.0" encoding="utf-8"?>
<ds:datastoreItem xmlns:ds="http://schemas.openxmlformats.org/officeDocument/2006/customXml" ds:itemID="{B5A00D61-E463-4FEA-B8CD-9EFFE959C675}">
  <ds:schemaRefs>
    <ds:schemaRef ds:uri="Microsoft.SharePoint.Taxonomy.ContentTypeSync"/>
  </ds:schemaRefs>
</ds:datastoreItem>
</file>

<file path=customXml/itemProps3.xml><?xml version="1.0" encoding="utf-8"?>
<ds:datastoreItem xmlns:ds="http://schemas.openxmlformats.org/officeDocument/2006/customXml" ds:itemID="{33D1AE86-8255-44C3-8B5F-8B34150FA933}"/>
</file>

<file path=customXml/itemProps4.xml><?xml version="1.0" encoding="utf-8"?>
<ds:datastoreItem xmlns:ds="http://schemas.openxmlformats.org/officeDocument/2006/customXml" ds:itemID="{3AAD447C-75B7-4950-9D9C-D6F03A3D57C7}">
  <ds:schemaRefs>
    <ds:schemaRef ds:uri="http://schemas.microsoft.com/office/2006/metadata/properties"/>
    <ds:schemaRef ds:uri="0e4c58a4-4156-4653-af30-d293e31e5c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2</vt:i4>
      </vt:variant>
    </vt:vector>
  </HeadingPairs>
  <TitlesOfParts>
    <vt:vector size="46" baseType="lpstr">
      <vt:lpstr>8-4-1 - old version</vt:lpstr>
      <vt:lpstr>8.1.1 - Table 1</vt:lpstr>
      <vt:lpstr>8.1.1 - Table 2</vt:lpstr>
      <vt:lpstr>8.1.3 - Table 1</vt:lpstr>
      <vt:lpstr>8.1.3 - Table 2</vt:lpstr>
      <vt:lpstr>8.1.4 - Table 1</vt:lpstr>
      <vt:lpstr>8.2.1 - Table 2</vt:lpstr>
      <vt:lpstr>8.2.2 - Table 1</vt:lpstr>
      <vt:lpstr>8.2.2 - Table 2</vt:lpstr>
      <vt:lpstr>8.2.2 - Table 3</vt:lpstr>
      <vt:lpstr>8.2.3 - Table 1</vt:lpstr>
      <vt:lpstr>8.2.3 - Table 2</vt:lpstr>
      <vt:lpstr>8.2.3 - Table 5</vt:lpstr>
      <vt:lpstr>8.2.5 - Table 1</vt:lpstr>
      <vt:lpstr>8.2.5 - Table 3</vt:lpstr>
      <vt:lpstr>8.2.5 - Table 4</vt:lpstr>
      <vt:lpstr>8.2.5 - Table 5</vt:lpstr>
      <vt:lpstr>8.2.5 - Table 9</vt:lpstr>
      <vt:lpstr>8.2.5 - Table 11</vt:lpstr>
      <vt:lpstr>8.2.5 - Table 13</vt:lpstr>
      <vt:lpstr>8.2.6 - Table 1</vt:lpstr>
      <vt:lpstr>8.2.6 - Table 2</vt:lpstr>
      <vt:lpstr>8.2.6 - Table 3</vt:lpstr>
      <vt:lpstr>8.2.6 - Table 4</vt:lpstr>
      <vt:lpstr>8.2.6 - Table 5</vt:lpstr>
      <vt:lpstr>8.3.1 - Table 1</vt:lpstr>
      <vt:lpstr>8.3.1 - Table 2</vt:lpstr>
      <vt:lpstr>8.3.1 - Table 3</vt:lpstr>
      <vt:lpstr>8.3.1 - Table 5</vt:lpstr>
      <vt:lpstr>8.3.1 - Table 6</vt:lpstr>
      <vt:lpstr>8.3.1 - Table 7</vt:lpstr>
      <vt:lpstr>8.3.2 - Table 1</vt:lpstr>
      <vt:lpstr>8.3.2 - Table 2</vt:lpstr>
      <vt:lpstr>8.3.2 - Table 3</vt:lpstr>
      <vt:lpstr>8.3.2 - Table 4</vt:lpstr>
      <vt:lpstr>8.3.2 - Table 5</vt:lpstr>
      <vt:lpstr>8.4.2 - Table 1</vt:lpstr>
      <vt:lpstr>8.4.2 - Table 2</vt:lpstr>
      <vt:lpstr>8.4.3 - Table 2</vt:lpstr>
      <vt:lpstr>8.4.4 - Table 2</vt:lpstr>
      <vt:lpstr>8.4.4 - Table 3</vt:lpstr>
      <vt:lpstr>8.4.5 - Table 5</vt:lpstr>
      <vt:lpstr>8.4.7 - Table 2</vt:lpstr>
      <vt:lpstr>8.4.7 - Table 3</vt:lpstr>
      <vt:lpstr>'8.3.1 - Table 1'!_Hlk95647760</vt:lpstr>
      <vt:lpstr>'8.3.1 - 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Sheehan</dc:creator>
  <cp:lastModifiedBy>Julie Rader</cp:lastModifiedBy>
  <cp:lastPrinted>2022-11-14T20:44:10Z</cp:lastPrinted>
  <dcterms:created xsi:type="dcterms:W3CDTF">2022-05-16T22:21:42Z</dcterms:created>
  <dcterms:modified xsi:type="dcterms:W3CDTF">2022-11-29T22:31:16Z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2022-05-16T22:21:42Z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ce782027-4d19-470a-8041-526b6e1b2423</vt:lpwstr>
  </property>
  <property fmtid="{D5CDD505-2E9C-101B-9397-08002B2CF9AE}" pid="8" name="MSIP_Label_b1a6f161-e42b-4c47-8f69-f6a81e023e2d_ContentBits">
    <vt:lpwstr>0</vt:lpwstr>
  </property>
  <property fmtid="{D5CDD505-2E9C-101B-9397-08002B2CF9AE}" pid="9" name="ContentTypeId">
    <vt:lpwstr>0x010100BA68BE8D2D1B4442B56E8613E5D4A5D4</vt:lpwstr>
  </property>
</Properties>
</file>