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30"/>
  <workbookPr defaultThemeVersion="166925"/>
  <mc:AlternateContent xmlns:mc="http://schemas.openxmlformats.org/markup-compatibility/2006">
    <mc:Choice Requires="x15">
      <x15ac:absPath xmlns:x15ac="http://schemas.microsoft.com/office/spreadsheetml/2010/11/ac" url="https://enbridge.sharepoint.com/teams/EB-2022-02002024Rebasing/Undertakings/"/>
    </mc:Choice>
  </mc:AlternateContent>
  <xr:revisionPtr revIDLastSave="2" documentId="8_{A5C6CB9C-CD34-4EF8-8B21-0796F8D48A57}" xr6:coauthVersionLast="47" xr6:coauthVersionMax="47" xr10:uidLastSave="{C389F548-E4DA-43ED-9721-5A5D2D970CE0}"/>
  <bookViews>
    <workbookView xWindow="-120" yWindow="-120" windowWidth="29040" windowHeight="15840" tabRatio="864" firstSheet="2" activeTab="2" xr2:uid="{0C24C39A-9D6A-4A7D-B520-8E24485F0D2E}"/>
  </bookViews>
  <sheets>
    <sheet name="9-1 2022F and 2024 Forecast" sheetId="32" r:id="rId1"/>
    <sheet name="9-2 2022F Comparative Analysis" sheetId="21" state="hidden" r:id="rId2"/>
    <sheet name="Comparative Analysis" sheetId="36" r:id="rId3"/>
    <sheet name="9-3 2024F Comparative Analysis" sheetId="23" state="hidden" r:id="rId4"/>
    <sheet name="2022 Cost Allocation Review" sheetId="1"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q222" localSheetId="2" hidden="1">{"Income Statement",#N/A,FALSE,"Stmt of Earnings"}</definedName>
    <definedName name="____q222" hidden="1">{"Income Statement",#N/A,FALSE,"Stmt of Earnings"}</definedName>
    <definedName name="___q222" localSheetId="2" hidden="1">{"Income Statement",#N/A,FALSE,"Stmt of Earnings"}</definedName>
    <definedName name="___q222" hidden="1">{"Income Statement",#N/A,FALSE,"Stmt of Earnings"}</definedName>
    <definedName name="__123Graph_A" hidden="1">'[1]100% Statements'!#REF!</definedName>
    <definedName name="__123Graph_ACHART2" hidden="1">[2]D!$B$60:$AZ$60</definedName>
    <definedName name="__123Graph_ACIG" hidden="1">[3]INDEX1!$HN$85:$HN$170</definedName>
    <definedName name="__123Graph_ACRUDE" hidden="1">[3]INDEX1!$HP$13:$HP$180</definedName>
    <definedName name="__123Graph_ACURRENT" hidden="1">'[4]AA-2a'!#REF!</definedName>
    <definedName name="__123Graph_AGRAPH1" hidden="1">[2]E!$B$4:$B$44</definedName>
    <definedName name="__123Graph_ALA" hidden="1">[3]INDEX1!$C$34:$C$45</definedName>
    <definedName name="__123Graph_B" hidden="1">'[1]100% Statements'!#REF!</definedName>
    <definedName name="__123Graph_BCIG" hidden="1">[3]INDEX1!$HO$85:$HO$170</definedName>
    <definedName name="__123Graph_BCRUDE" hidden="1">[3]INDEX1!$HR$13:$HR$180</definedName>
    <definedName name="__123Graph_BCURRENT" hidden="1">'[4]AA-2a'!#REF!</definedName>
    <definedName name="__123Graph_BGRAPH1" hidden="1">[2]E!$C$4:$C$44</definedName>
    <definedName name="__123Graph_BLA" hidden="1">[3]INDEX1!$BV$34:$BV$45</definedName>
    <definedName name="__123Graph_C" hidden="1">'[1]100% Statements'!#REF!</definedName>
    <definedName name="__123Graph_CLA" hidden="1">[3]INDEX1!$AT$34:$AT$45</definedName>
    <definedName name="__123Graph_D" hidden="1">'[1]100% Statements'!#REF!</definedName>
    <definedName name="__123Graph_E" hidden="1">'[1]100% Statements'!#REF!</definedName>
    <definedName name="__123Graph_X" hidden="1">'[1]100% Statements'!#REF!</definedName>
    <definedName name="__123Graph_XCIG" hidden="1">[3]INDEX1!$HJ$85:$HJ$170</definedName>
    <definedName name="__123Graph_XCRUDE" hidden="1">[3]INDEX1!$HI$13:$HI$180</definedName>
    <definedName name="__123Graph_XCURRENT" hidden="1">'[4]AA-2a'!#REF!</definedName>
    <definedName name="__123Graph_XGRAPH1" hidden="1">[2]E!$A$4:$A$44</definedName>
    <definedName name="__123Graph_XLA" hidden="1">[3]INDEX1!$HI$157:$HI$168</definedName>
    <definedName name="__q222" localSheetId="2" hidden="1">{"Income Statement",#N/A,FALSE,"Stmt of Earnings"}</definedName>
    <definedName name="__q222" hidden="1">{"Income Statement",#N/A,FALSE,"Stmt of Earnings"}</definedName>
    <definedName name="_1__123Graph_ACHART_1" hidden="1">[5]Template!$B$8:$B$35</definedName>
    <definedName name="_10__123Graph_ECHART_2" hidden="1">[6]A!$B$45:$D$45</definedName>
    <definedName name="_11__123Graph_XCHART_1" hidden="1">[5]Template!$A$8:$A$35</definedName>
    <definedName name="_12__123Graph_XCHART_2" hidden="1">[6]A!$B$39:$D$39</definedName>
    <definedName name="_2__123Graph_ACHART_2" hidden="1">[6]A!$B$41:$D$41</definedName>
    <definedName name="_3__123Graph_BCHART_1" hidden="1">[5]Template!$C$8:$C$35</definedName>
    <definedName name="_4__123Graph_BCHART_2" hidden="1">[6]A!$B$42:$D$42</definedName>
    <definedName name="_5__123Graph_CCHART_1" hidden="1">[5]Template!$D$8:$D$35</definedName>
    <definedName name="_6__123Graph_CCHART_2" hidden="1">[6]A!$B$43:$D$43</definedName>
    <definedName name="_7__123Graph_DCHART_1" hidden="1">[5]Template!$E$8:$E$35</definedName>
    <definedName name="_8__123Graph_DCHART_2" hidden="1">[6]A!$B$44:$D$44</definedName>
    <definedName name="_9__123Graph_ECHART_1" hidden="1">[5]Template!$F$8:$F$35</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dm.011173B2C38B433A8D9966B0F018ED7B.edm" localSheetId="2" hidden="1">#REF!</definedName>
    <definedName name="_bdm.011173B2C38B433A8D9966B0F018ED7B.edm" hidden="1">#REF!</definedName>
    <definedName name="_bdm.113889ABFA0F4F29AE858E9B628CDB87.edm" localSheetId="2" hidden="1">#REF!</definedName>
    <definedName name="_bdm.113889ABFA0F4F29AE858E9B628CDB87.edm" hidden="1">#REF!</definedName>
    <definedName name="_bdm.155CD2D33CEF48EE9AE8917B3B5003D9.edm" localSheetId="2" hidden="1">#REF!</definedName>
    <definedName name="_bdm.155CD2D33CEF48EE9AE8917B3B5003D9.edm" hidden="1">#REF!</definedName>
    <definedName name="_bdm.27CFC3F7410A43CCBAFC1F7EE8DD94C8.edm" hidden="1">#REF!</definedName>
    <definedName name="_bdm.29A3A2B11FCC4406BE86B0157D1D5968.edm" hidden="1">#REF!</definedName>
    <definedName name="_bdm.2C811FA424BD48969B8C96FD3BDB532B.edm" hidden="1">#REF!</definedName>
    <definedName name="_bdm.2F84F4F2203C48E08B3C7403AAC3409F.edm" hidden="1">#REF!</definedName>
    <definedName name="_bdm.3421B753449D4FB4A6C7750CDEDEF436.edm" hidden="1">#REF!</definedName>
    <definedName name="_bdm.3FA1DECB4CD04B48A136A33BB1EDDE11.edm" hidden="1">#REF!</definedName>
    <definedName name="_bdm.3FEFB9C29E4245529286AC4A16A82463.edm" hidden="1">#REF!</definedName>
    <definedName name="_bdm.435597A14EEA4DCB945B3B87A1CD8958.edm" hidden="1">#REF!</definedName>
    <definedName name="_bdm.49EA3731F8B74D3683EA128503A58642.edm" hidden="1">#REF!</definedName>
    <definedName name="_bdm.4B906F2216AB4608829152B2EAD2F3AC.edm" hidden="1">#REF!</definedName>
    <definedName name="_bdm.4DA6BB4FF7D248C1989637777080E83C.edm" hidden="1">#REF!</definedName>
    <definedName name="_bdm.5EA9EAB313254918AD6E3DBA83B8E2FE.edm" hidden="1">#REF!</definedName>
    <definedName name="_bdm.66E05D2A10C3472EA8E7C712C482EAB1.edm" hidden="1">#REF!</definedName>
    <definedName name="_bdm.68BDA9B5AE234362ADBE2F48A4EEA06A.edm" hidden="1">#REF!</definedName>
    <definedName name="_bdm.71DEEEC02AD94A2F9BFA5C8E81792BFE.edm" hidden="1">#REF!</definedName>
    <definedName name="_bdm.74BB13837DF040A39ADE13A32B933CC7.edm" hidden="1">#REF!</definedName>
    <definedName name="_bdm.7678985D0F9E41C8AE3B293C967178B7.edm" hidden="1">#REF!</definedName>
    <definedName name="_bdm.7B1DCE9A9B2F46BE843D1D32B2B1BCE7.edm" hidden="1">#REF!</definedName>
    <definedName name="_bdm.7B88E11CB4E24F02B5C014D7F87E2072.edm" hidden="1">#REF!</definedName>
    <definedName name="_bdm.7C2AE762A77A41379C1FE3B0F2D6C85C.edm" hidden="1">#REF!</definedName>
    <definedName name="_bdm.7E4A68D8A09D48A8913236CB83934CD3.edm" hidden="1">#REF!</definedName>
    <definedName name="_bdm.7F44946069C047D38DBC0388742618E9.edm" hidden="1">#REF!</definedName>
    <definedName name="_bdm.7F8F047A5078461E9BDCC75A1B634390.edm" hidden="1">#REF!</definedName>
    <definedName name="_bdm.87494C99302F4D268519D0C2506A4FD9.edm" hidden="1">#REF!</definedName>
    <definedName name="_bdm.93F1677EB9144377B89BC17D75BD9BF0.edm" hidden="1">#REF!</definedName>
    <definedName name="_bdm.9AA19022B7EF4F00856E7C5B8FC440F0.edm" hidden="1">#REF!</definedName>
    <definedName name="_bdm.9DB5970362774242970CF94BE508319F.edm" hidden="1">#REF!</definedName>
    <definedName name="_bdm.A1A3307A494A43FDAE5BD9F7BD8DA395.edm" hidden="1">#REF!</definedName>
    <definedName name="_bdm.A46A1D31365545078411B39711432804.edm" hidden="1">#REF!</definedName>
    <definedName name="_bdm.AB795592191E4C9CA7AC92B696FAA38B.edm" hidden="1">#REF!</definedName>
    <definedName name="_bdm.AF45CADEFD3C431B8F4A4BC5A5B94F3A.edm" hidden="1">#REF!</definedName>
    <definedName name="_bdm.B56AC9DA4B7F45D68C33A1D77DE3153E.edm" hidden="1">#REF!</definedName>
    <definedName name="_bdm.BB1521F9C3B44CCC9BEC6FE70438CF8A.edm" hidden="1">#REF!</definedName>
    <definedName name="_bdm.CC79A2CB58DF4C2D9FCB84C9003351E4.edm" hidden="1">#REF!</definedName>
    <definedName name="_bdm.CD78E95EA939478FBA877480842DDD29.edm" hidden="1">#REF!</definedName>
    <definedName name="_bdm.E1796C0CBB33426FA58DEF7FD7A32AC5.edm" hidden="1">#REF!</definedName>
    <definedName name="_bdm.E204C69FE8A24623A897CC9623310E98.edm" hidden="1">#REF!</definedName>
    <definedName name="_bdm.E84DB89005F249C88684367955A83640.edm" hidden="1">#REF!</definedName>
    <definedName name="_bdm.EB8CAA2481824DCA93C1F7878FCFDEF6.edm" hidden="1">#REF!</definedName>
    <definedName name="_bdm.EC35E26714E049D6910AA57B6059B311.edm" hidden="1">#REF!</definedName>
    <definedName name="_bdm.EE606E20E5B14EEDABDA94D28A58DA55.edm" hidden="1">#REF!</definedName>
    <definedName name="_bdm.F633277D210C4250A9F32DA0C021CEDF.edm" hidden="1">#REF!</definedName>
    <definedName name="_bdm.FA4F08BFEC4C42D5A537D01CB137BD52.edm" hidden="1">#REF!</definedName>
    <definedName name="_bdm.FastTrackBookmark.5_29_2008_1_40_45_PM.edm" hidden="1">#REF!</definedName>
    <definedName name="_bdm.FB8FA4BD12504936A65BBC325721FBB2.edm" hidden="1">#REF!</definedName>
    <definedName name="_ddh103" localSheetId="2" hidden="1">{#N/A,#N/A,FALSE,"BASE YR"}</definedName>
    <definedName name="_ddh103" hidden="1">{#N/A,#N/A,FALSE,"BASE YR"}</definedName>
    <definedName name="_ddh104" localSheetId="2" hidden="1">{#N/A,#N/A,FALSE,"BASE YR"}</definedName>
    <definedName name="_ddh104" hidden="1">{#N/A,#N/A,FALSE,"BASE YR"}</definedName>
    <definedName name="_ddh105" localSheetId="2" hidden="1">{#N/A,#N/A,FALSE,"ASSUMP"}</definedName>
    <definedName name="_ddh105" hidden="1">{#N/A,#N/A,FALSE,"ASSUMP"}</definedName>
    <definedName name="_ddh106" localSheetId="2" hidden="1">{#N/A,#N/A,FALSE,"ASSUMP"}</definedName>
    <definedName name="_ddh106" hidden="1">{#N/A,#N/A,FALSE,"ASSUMP"}</definedName>
    <definedName name="_ddh107" localSheetId="2" hidden="1">{#N/A,#N/A,FALSE,"BASE YR"}</definedName>
    <definedName name="_ddh107" hidden="1">{#N/A,#N/A,FALSE,"BASE YR"}</definedName>
    <definedName name="_ddh108" localSheetId="2" hidden="1">{#N/A,#N/A,FALSE,"Finance"}</definedName>
    <definedName name="_ddh108" hidden="1">{#N/A,#N/A,FALSE,"Finance"}</definedName>
    <definedName name="_ddh109" localSheetId="2" hidden="1">{#N/A,#N/A,FALSE,"INPUTS"}</definedName>
    <definedName name="_ddh109" hidden="1">{#N/A,#N/A,FALSE,"INPUTS"}</definedName>
    <definedName name="_ddh111" localSheetId="2" hidden="1">{#N/A,#N/A,FALSE,"Op Cost"}</definedName>
    <definedName name="_ddh111" hidden="1">{#N/A,#N/A,FALSE,"Op Cost"}</definedName>
    <definedName name="_ddh112" localSheetId="2" hidden="1">{#N/A,#N/A,FALSE,"Plant"}</definedName>
    <definedName name="_ddh112" hidden="1">{#N/A,#N/A,FALSE,"Plant"}</definedName>
    <definedName name="_ddh113" localSheetId="2" hidden="1">{#N/A,#N/A,FALSE,"Revenue"}</definedName>
    <definedName name="_ddh113" hidden="1">{#N/A,#N/A,FALSE,"Revenue"}</definedName>
    <definedName name="_ddh114" localSheetId="2" hidden="1">{#N/A,#N/A,FALSE,"Scenario"}</definedName>
    <definedName name="_ddh114" hidden="1">{#N/A,#N/A,FALSE,"Scenario"}</definedName>
    <definedName name="_ddh115" localSheetId="2" hidden="1">{#N/A,#N/A,FALSE,"Tax"}</definedName>
    <definedName name="_ddh115" hidden="1">{#N/A,#N/A,FALSE,"Tax"}</definedName>
    <definedName name="_ddh203" localSheetId="2" hidden="1">{#N/A,#N/A,FALSE,"BASE YR"}</definedName>
    <definedName name="_ddh203" hidden="1">{#N/A,#N/A,FALSE,"BASE YR"}</definedName>
    <definedName name="_ddh204" localSheetId="2" hidden="1">{#N/A,#N/A,FALSE,"BASE YR"}</definedName>
    <definedName name="_ddh204" hidden="1">{#N/A,#N/A,FALSE,"BASE YR"}</definedName>
    <definedName name="_ddh205" localSheetId="2" hidden="1">{#N/A,#N/A,FALSE,"BASE YR"}</definedName>
    <definedName name="_ddh205" hidden="1">{#N/A,#N/A,FALSE,"BASE YR"}</definedName>
    <definedName name="_ddh206" localSheetId="2" hidden="1">{#N/A,#N/A,FALSE,"BASE YR"}</definedName>
    <definedName name="_ddh206" hidden="1">{#N/A,#N/A,FALSE,"BASE YR"}</definedName>
    <definedName name="_ddh207" localSheetId="2" hidden="1">{#N/A,#N/A,FALSE,"ASSUMP"}</definedName>
    <definedName name="_ddh207" hidden="1">{#N/A,#N/A,FALSE,"ASSUMP"}</definedName>
    <definedName name="_ddh208" localSheetId="2" hidden="1">{#N/A,#N/A,FALSE,"ASSUMP"}</definedName>
    <definedName name="_ddh208" hidden="1">{#N/A,#N/A,FALSE,"ASSUMP"}</definedName>
    <definedName name="_ddh209" localSheetId="2" hidden="1">{#N/A,#N/A,FALSE,"BASE YR"}</definedName>
    <definedName name="_ddh209" hidden="1">{#N/A,#N/A,FALSE,"BASE YR"}</definedName>
    <definedName name="_ddh210" localSheetId="2" hidden="1">{#N/A,#N/A,FALSE,"Finance"}</definedName>
    <definedName name="_ddh210" hidden="1">{#N/A,#N/A,FALSE,"Finance"}</definedName>
    <definedName name="_ddh211" localSheetId="2" hidden="1">{#N/A,#N/A,FALSE,"INPUTS"}</definedName>
    <definedName name="_ddh211" hidden="1">{#N/A,#N/A,FALSE,"INPUTS"}</definedName>
    <definedName name="_ddh212" localSheetId="2" hidden="1">{#N/A,#N/A,FALSE,"NRAs"}</definedName>
    <definedName name="_ddh212" hidden="1">{#N/A,#N/A,FALSE,"NRAs"}</definedName>
    <definedName name="_ddh213" localSheetId="2" hidden="1">{#N/A,#N/A,FALSE,"Op Cost"}</definedName>
    <definedName name="_ddh213" hidden="1">{#N/A,#N/A,FALSE,"Op Cost"}</definedName>
    <definedName name="_ddh214" localSheetId="2" hidden="1">{#N/A,#N/A,FALSE,"Plant"}</definedName>
    <definedName name="_ddh214" hidden="1">{#N/A,#N/A,FALSE,"Plant"}</definedName>
    <definedName name="_ddh215" localSheetId="2" hidden="1">{#N/A,#N/A,FALSE,"Revenue"}</definedName>
    <definedName name="_ddh215" hidden="1">{#N/A,#N/A,FALSE,"Revenue"}</definedName>
    <definedName name="_ddh216" localSheetId="2" hidden="1">{#N/A,#N/A,FALSE,"Scenario"}</definedName>
    <definedName name="_ddh216" hidden="1">{#N/A,#N/A,FALSE,"Scenario"}</definedName>
    <definedName name="_ddh218" localSheetId="2" hidden="1">{#N/A,#N/A,FALSE,"Tax"}</definedName>
    <definedName name="_ddh218" hidden="1">{#N/A,#N/A,FALSE,"Tax"}</definedName>
    <definedName name="_Fill" localSheetId="2" hidden="1">#REF!</definedName>
    <definedName name="_Fill" hidden="1">#REF!</definedName>
    <definedName name="_xlnm._FilterDatabase" localSheetId="2" hidden="1">#REF!</definedName>
    <definedName name="_xlnm._FilterDatabase" hidden="1">#REF!</definedName>
    <definedName name="_Key1" localSheetId="2" hidden="1">#REF!</definedName>
    <definedName name="_Key1" hidden="1">#REF!</definedName>
    <definedName name="_Key2" hidden="1">#REF!</definedName>
    <definedName name="_MatMult_A" hidden="1">#REF!</definedName>
    <definedName name="_MatMult_AxB" hidden="1">#REF!</definedName>
    <definedName name="_MatMult_B" hidden="1">#REF!</definedName>
    <definedName name="_Order1" hidden="1">255</definedName>
    <definedName name="_Order2" hidden="1">255</definedName>
    <definedName name="_q222" localSheetId="2" hidden="1">{"Income Statement",#N/A,FALSE,"Stmt of Earnings"}</definedName>
    <definedName name="_q222" hidden="1">{"Income Statement",#N/A,FALSE,"Stmt of Earnings"}</definedName>
    <definedName name="_Regression_Int" hidden="1">1</definedName>
    <definedName name="_Regression_X" localSheetId="2" hidden="1">#REF!</definedName>
    <definedName name="_Regression_X" hidden="1">#REF!</definedName>
    <definedName name="_Sort" localSheetId="2" hidden="1">#REF!</definedName>
    <definedName name="_Sort" hidden="1">#REF!</definedName>
    <definedName name="_Table2_Out" localSheetId="2" hidden="1">#REF!</definedName>
    <definedName name="_Table2_Out" hidden="1">#REF!</definedName>
    <definedName name="a" localSheetId="2" hidden="1">#REF!</definedName>
    <definedName name="a" hidden="1">#REF!</definedName>
    <definedName name="aaa" localSheetId="2" hidden="1">{"Cash Flow Stmt",#N/A,FALSE,"Stmt of Cash Flows"}</definedName>
    <definedName name="aaa" hidden="1">{"Cash Flow Stmt",#N/A,FALSE,"Stmt of Cash Flows"}</definedName>
    <definedName name="abc" localSheetId="2" hidden="1">{"Cash for Distribution",#N/A,FALSE,"Cash for Distribution"}</definedName>
    <definedName name="abc" hidden="1">{"Cash for Distribution",#N/A,FALSE,"Cash for Distribution"}</definedName>
    <definedName name="allyli" localSheetId="2" hidden="1">'[4]AA-2a'!#REF!</definedName>
    <definedName name="allyli" hidden="1">'[7]AA-2a'!#REF!</definedName>
    <definedName name="anscount" hidden="1">1</definedName>
    <definedName name="AS2DocOpenMode" hidden="1">"AS2DocumentEdit"</definedName>
    <definedName name="AS2HasNoAutoHeaderFooter" hidden="1">" "</definedName>
    <definedName name="AS2NamedRange" hidden="1">3</definedName>
    <definedName name="AS2ReportLS" hidden="1">1</definedName>
    <definedName name="AS2SyncStepLS" hidden="1">0</definedName>
    <definedName name="AS2TickmarkLS" localSheetId="2" hidden="1">#REF!</definedName>
    <definedName name="AS2TickmarkLS" hidden="1">#REF!</definedName>
    <definedName name="AS2VersionLS" hidden="1">300</definedName>
    <definedName name="asdf" localSheetId="2" hidden="1">#REF!</definedName>
    <definedName name="asdf" hidden="1">#REF!</definedName>
    <definedName name="asdfasdfas" localSheetId="2" hidden="1">#REF!</definedName>
    <definedName name="asdfasdfas" hidden="1">#REF!</definedName>
    <definedName name="asdfsadf" localSheetId="2" hidden="1">#REF!</definedName>
    <definedName name="asdfsadf" hidden="1">#REF!</definedName>
    <definedName name="aze" localSheetId="2" hidden="1">{#N/A,"FasteningTOTAL",FALSE,"P&amp;L";#N/A,"FasteningFrance",FALSE,"P&amp;L";#N/A,"FasteningItaly",FALSE,"P&amp;L";#N/A,"FasteningUK",FALSE,"P&amp;L";#N/A,"FasteningGermany",FALSE,"P&amp;L";#N/A,"FasteningSwitzerland",FALSE,"P&amp;L";#N/A,"FasteningBelgium",FALSE,"P&amp;L";#N/A,"FasteningDekker",FALSE,"P&amp;L";#N/A,"FasteningNordic",FALSE,"P&amp;L";#N/A,"FasteningFinland",FALSE,"P&amp;L";#N/A,"FasteningPoland",FALSE,"P&amp;L";#N/A,"FasteningCZ",FALSE,"P&amp;L"}</definedName>
    <definedName name="aze" hidden="1">{#N/A,"FasteningTOTAL",FALSE,"P&amp;L";#N/A,"FasteningFrance",FALSE,"P&amp;L";#N/A,"FasteningItaly",FALSE,"P&amp;L";#N/A,"FasteningUK",FALSE,"P&amp;L";#N/A,"FasteningGermany",FALSE,"P&amp;L";#N/A,"FasteningSwitzerland",FALSE,"P&amp;L";#N/A,"FasteningBelgium",FALSE,"P&amp;L";#N/A,"FasteningDekker",FALSE,"P&amp;L";#N/A,"FasteningNordic",FALSE,"P&amp;L";#N/A,"FasteningFinland",FALSE,"P&amp;L";#N/A,"FasteningPoland",FALSE,"P&amp;L";#N/A,"FasteningCZ",FALSE,"P&amp;L"}</definedName>
    <definedName name="b" localSheetId="2" hidden="1">#REF!</definedName>
    <definedName name="b" hidden="1">#REF!</definedName>
    <definedName name="bals" localSheetId="2" hidden="1">{"Balance Sheet",#N/A,FALSE,"Stmt of Financial Position"}</definedName>
    <definedName name="bals" hidden="1">{"Balance Sheet",#N/A,FALSE,"Stmt of Financial Position"}</definedName>
    <definedName name="beg" localSheetId="2" hidden="1">{#N/A,#N/A,TRUE,"CIN-11";#N/A,#N/A,TRUE,"CIN-13";#N/A,#N/A,TRUE,"CIN-14";#N/A,#N/A,TRUE,"CIN-16";#N/A,#N/A,TRUE,"CIN-17";#N/A,#N/A,TRUE,"CIN-18";#N/A,#N/A,TRUE,"CIN Earnings To Fixed Charges";#N/A,#N/A,TRUE,"CIN Financial Ratios";#N/A,#N/A,TRUE,"CIN-IS";#N/A,#N/A,TRUE,"CIN-BS";#N/A,#N/A,TRUE,"CIN-CS";#N/A,#N/A,TRUE,"Invest In Unconsol Subs"}</definedName>
    <definedName name="beg" hidden="1">{#N/A,#N/A,TRUE,"CIN-11";#N/A,#N/A,TRUE,"CIN-13";#N/A,#N/A,TRUE,"CIN-14";#N/A,#N/A,TRUE,"CIN-16";#N/A,#N/A,TRUE,"CIN-17";#N/A,#N/A,TRUE,"CIN-18";#N/A,#N/A,TRUE,"CIN Earnings To Fixed Charges";#N/A,#N/A,TRUE,"CIN Financial Ratios";#N/A,#N/A,TRUE,"CIN-IS";#N/A,#N/A,TRUE,"CIN-BS";#N/A,#N/A,TRUE,"CIN-CS";#N/A,#N/A,TRUE,"Invest In Unconsol Subs"}</definedName>
    <definedName name="BEx02AF7SKSSX4XY9WPEFXDWOWZH" hidden="1">[8]Overview!P2 [9]QMR!$R$2</definedName>
    <definedName name="BEx1N975V1BWC4H9DD7AXBIAO7Z0" hidden="1">[8]Overview!P2 [9]QMR!$R$2</definedName>
    <definedName name="BEx1OJNJWLA8KEXTK6V6FOT3D1KY" hidden="1">[8]Overview!P2 [9]QMR!$P$2</definedName>
    <definedName name="BEx1RCCPLE7DG0ZNPVJDSIK6WPSZ" hidden="1">[8]Overview!P2 [9]QMR!$R$2</definedName>
    <definedName name="BEx1RS39VTI2FGGBVP1GGRC0DIWV" hidden="1">[8]Overview!P2 [9]QMR!$P$2</definedName>
    <definedName name="BEx1SEV32GKL9MTT0VGERTY44EUH" hidden="1">[8]Overview!P2 [9]QMR!$G$2</definedName>
    <definedName name="BEx1W7Z4W0S4ORPHX1WS0F2X5NQB" hidden="1">[8]Overview!P2 [9]QMR!$G$2</definedName>
    <definedName name="BEx3HRVUTLKMJO4YA9AYJST8B31Q" hidden="1">[8]Overview!P2 [9]QMR!$P$83</definedName>
    <definedName name="BEx3MX90UGC9RHA0VPN35VK13BX5" hidden="1">[8]Overview!P2 [9]QMR!$R$2</definedName>
    <definedName name="BEx3T8F847MMGPTK2TBO6SWEN3S9" hidden="1">[8]Overview!P2 [9]QMR!$G$2</definedName>
    <definedName name="BEx5CHB7HZU98WNS19UEL831572K" hidden="1">[8]Overview!P2 [9]QMR!$O$2</definedName>
    <definedName name="BEx5HNVJ1Y59S6MZVP7LZDF6CPXN" hidden="1">[8]Overview!P2 [9]QMR!$R$2</definedName>
    <definedName name="BEx5I6R9WN6WO8UGHF65B8RBZVEC" hidden="1">[8]Overview!P2 [9]QMR!$P$2</definedName>
    <definedName name="BEx78E1RPLFWD6BS2XXFTK2M7KAT" hidden="1">[8]Overview!P2 [9]QMR!$R$2</definedName>
    <definedName name="BEx7J4287ZKXU3K6DY2232PKKEVD" hidden="1">[8]Overview!P2 [9]QMR!$O$2</definedName>
    <definedName name="BEx945361UK7W1SG5BEUNM4EBYC3" hidden="1">[8]Overview!P2 [9]QMR!$P$2</definedName>
    <definedName name="BEx9CVH169AKGVLCUDYLWQ47SO7J" hidden="1">[10]Z_ZPCA_C90_MICO_BREAKDOWN_GRP!P2 [9]QMR!$R$2</definedName>
    <definedName name="BExAX1BWD58SZOVL26AEJDN3I0A0" hidden="1">[8]Overview!P2 [9]QMR!$R$2</definedName>
    <definedName name="BExB73TJPILLDXP6D4XUX3UMYFC0" hidden="1">[8]Overview!P2 [9]QMR!$R$2</definedName>
    <definedName name="BExCRMPNF4XI4MMCKK8C8DGTF188" hidden="1">[8]Overview!P2 [9]QMR!$P$2</definedName>
    <definedName name="BExGQYYOIKS3M1237PZ07XR44QUZ" hidden="1">[8]Overview!P2 [9]QMR!$Q$83</definedName>
    <definedName name="BExGTV3VCWLJYLBP4MXA57517P6W" hidden="1">[8]Overview!P2 [9]QMR!$R$2</definedName>
    <definedName name="BExGWGGPH5PE1KZD3R6NHNJJ8P9R" hidden="1">[8]Overview!P2 [9]QMR!$P$83</definedName>
    <definedName name="BExGYISEBUYUGFUI9XIDZ90FK0VL" hidden="1">[8]Overview!P2 [9]QMR!$G$2</definedName>
    <definedName name="BExH12NCXZ4KQC27MUMYBPDWMT4U" hidden="1">[8]Overview!P2 [9]QMR!$G$2</definedName>
    <definedName name="BExINYI8FTFFOUYQFUCHFU1BT8Q0" hidden="1">[8]Overview!P2 [9]QMR!$R$2</definedName>
    <definedName name="BExIOQJ5Q9DUCZRH5K84HEEEO0UH" hidden="1">[8]Overview!P2 [9]QMR!$P$83</definedName>
    <definedName name="BExIY0JIOT32N27YH10H9G0QLMRD" hidden="1">[8]Overview!P2 [9]QMR!$G$2</definedName>
    <definedName name="BExKH3FUCTHO3PMPC66QTAMW19UC" hidden="1">[8]Overview!P2 [9]QMR!$P$83</definedName>
    <definedName name="BExKSUBDRFEGZ664C5LW0VMN242D" hidden="1">[10]Z_ZPCA_C90_MICO_BREAKDOWN_GRP!P2 [9]QMR!$G$2</definedName>
    <definedName name="BExMBX2G5EK0V7DPLSI0FI6IDZUZ" hidden="1">[8]Overview!P2 [9]QMR!$R$2</definedName>
    <definedName name="BExME4XMPCGDDQ6X7JN1IBND6VZK" hidden="1">[8]Overview!P2 [9]QMR!$R$83</definedName>
    <definedName name="BExOOT6RQHAXFR81ZBLTH6YCBB16" hidden="1">[8]Overview!P2 [9]QMR!$R$2</definedName>
    <definedName name="BExQI4V8PQ5JX97RYN3KTL91PCG7" hidden="1">[8]Overview!P2 [9]QMR!$Q$83</definedName>
    <definedName name="BExSBG8Q3SY2VUWDPVNDF742XPEE" hidden="1">[8]Overview!P2 [9]QMR!$G$2</definedName>
    <definedName name="BExU1MHIPN9DSN5QX6WG7GVSF59Z" hidden="1">[8]Overview!P2 [9]QMR!$G$2</definedName>
    <definedName name="BExW01Q7PGNSKNSAG1KK0GSBWIFJ" hidden="1">[8]Overview!P2 [9]QMR!$P$83</definedName>
    <definedName name="BExW8EML1UOBQJUC5N18UMKFNPQ2" localSheetId="2" hidden="1">#REF!</definedName>
    <definedName name="BExW8EML1UOBQJUC5N18UMKFNPQ2" hidden="1">#REF!</definedName>
    <definedName name="BExY0N725DOWAUTP6PE6P9NFFHC5" hidden="1">[8]Overview!P2 [9]QMR!$G$2</definedName>
    <definedName name="BExZRZ8TF9LUJRZRV7C1EHWS631W" hidden="1">[8]Overview!P2 [9]QMR!$G$2</definedName>
    <definedName name="BG_Del" hidden="1">15</definedName>
    <definedName name="BG_Ins" hidden="1">4</definedName>
    <definedName name="BG_Mod" hidden="1">6</definedName>
    <definedName name="Bunker_Fuel_Chart" localSheetId="2" hidden="1">[6]A!$B$44:$D$44</definedName>
    <definedName name="Bunker_Fuel_Chart" hidden="1">[11]A!$B$44:$D$44</definedName>
    <definedName name="CCC" localSheetId="2" hidden="1">{#N/A,#N/A,FALSE,"ASSUMP"}</definedName>
    <definedName name="CCC" hidden="1">{#N/A,#N/A,FALSE,"ASSUMP"}</definedName>
    <definedName name="cf" localSheetId="2" hidden="1">#REF!</definedName>
    <definedName name="cf" hidden="1">#REF!</definedName>
    <definedName name="cfg" localSheetId="2" hidden="1">#REF!</definedName>
    <definedName name="cfg" hidden="1">#REF!</definedName>
    <definedName name="CorpExcl">'[12]CC Exclusions'!$B$2:$B$15</definedName>
    <definedName name="D" localSheetId="2" hidden="1">{#N/A,#N/A,FALSE,"Aging Summary";#N/A,#N/A,FALSE,"Ratio Analysis";#N/A,#N/A,FALSE,"Test 120 Day Accts";#N/A,#N/A,FALSE,"Tickmarks"}</definedName>
    <definedName name="D" hidden="1">{#N/A,#N/A,FALSE,"Aging Summary";#N/A,#N/A,FALSE,"Ratio Analysis";#N/A,#N/A,FALSE,"Test 120 Day Accts";#N/A,#N/A,FALSE,"Tickmarks"}</definedName>
    <definedName name="DATA_01" localSheetId="2" hidden="1">#REF!</definedName>
    <definedName name="DATA_01" hidden="1">#REF!</definedName>
    <definedName name="DATA_02" localSheetId="2" hidden="1">#REF!</definedName>
    <definedName name="DATA_02" hidden="1">#REF!</definedName>
    <definedName name="DATA_03" localSheetId="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D" localSheetId="2" hidden="1">{#N/A,#N/A,FALSE,"BASE YR"}</definedName>
    <definedName name="DDD" hidden="1">{#N/A,#N/A,FALSE,"BASE YR"}</definedName>
    <definedName name="dfdf" localSheetId="2" hidden="1">{"Income Statement",#N/A,FALSE,"Stmt of Earnings"}</definedName>
    <definedName name="dfdf" hidden="1">{"Income Statement",#N/A,FALSE,"Stmt of Earnings"}</definedName>
    <definedName name="eee" localSheetId="2" hidden="1">{"Balance Sheet",#N/A,FALSE,"Stmt of Financial Position"}</definedName>
    <definedName name="eee" hidden="1">{"Balance Sheet",#N/A,FALSE,"Stmt of Financial Position"}</definedName>
    <definedName name="eeee" localSheetId="2" hidden="1">{"Balance Sheet",#N/A,FALSE,"Stmt of Financial Position"}</definedName>
    <definedName name="eeee" hidden="1">{"Balance Sheet",#N/A,FALSE,"Stmt of Financial Position"}</definedName>
    <definedName name="EPMWorkbookOptions_1" hidden="1">"SDgAAB|LCAAAAAAABADtvQdgHEmWJSYvbcp7f0r1StfgdKEIgGATJNiQQBDswYjN5pLsHWlHIymrKoHKZVZlXWYWQMztnbz33nvvvffee||997o7nU4n99//P1xmZAFs9s5K2smeIYCqyB8/fnwfPyIe/x7vFmV6mddNUS0/|2h3vPNRmi|n1axYXnz20bo939799KPf4|g3Th5/t6rfTqrq7Zerlpo2Kb23bB69a4rPPpq37erR3btXV1fjq3v"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"jqr64u7ezs3v39/7i|evpPF9k28WyabPlNP/IvjW7|a2PqNc0fXxSLZf5FH2|qU7WdZ0v258s8iv|Mvj6adZm|il9/iJb5NKb7anNF6t1XXBXXzV5/bLOz3OCN83HhNBHR7//s5df/P5PXp68|O7uzu//PX1perE9We1uT4vZZJyVZYFhbK|KVV4Wy3w8rRaPDnbufXq3yVZ3J6vp3e///t871lYvtRF99LLMlkuiKP16npVN/v3Hd4Gfw/Z4tS"</definedName>
    <definedName name="EPMWorkbookOptions_3" hidden="1">"qLaeZR9tZYGxghFO9jJcaRQaLTt1CxR9hbfEVffpEvJnn91bL4ReucoX7v5MvXb05OX7w5ffX98fdeHr|iX7/9Kf26u7Ozc/zyOf159ub3ofH33uzB/naR11k9nV|7Rimx26NlUX72UVuviZvu9t96WizyJZj59m89vvvNDv/0|ekXNE43/gMd/xfHL44/l|/|f0uAp8dvjl9/|dWrk1M3/l369fj5c/7q1cn/f8dOw33z4vTVl0||c3riTb8O/"</definedName>
    <definedName name="EPMWorkbookOptions_4" hidden="1">"/f/7pPX//8d|6uXb06|ekXjPfl9aLj0v|f/n5noDd94X3y7mM3ype242UAv2|gni6aYFGXRXt9qCEdOeT6|G/s|Qj0gdYQRP76rf2wY9s2IfWPDUCX4/|lxOF32/|lhBGrp/9Mj8ZTM/6fH8ebsi/9vs9RPnr56ffbli/9Pj|GL0|PXX706ff1zM4ig8Ubb4g/WOf89|/N6XrlOT6qyqhXXyBebXuXRR96MUIVfpACszd|1z7LLqi5awosjHHm5"</definedName>
    <definedName name="EPMWorkbookOptions_5" hidden="1">"990t3n9W1E3rIRD/vgPIYjlMoNu2GuCW9zXNPhghOkXS93d27x3segBi08HvflnP8vpo5/Fd|SUKvVmV2fXLulrlNTHX7v1P75/nk/Pt|5/O9rf3984fbh/cz/PtnSzf259NHuw/mNxDz|FbEcDPs6Z9nZcUVOcz8d9iRAr5Mtog/VmND7WHr|U/6ruRebzdu5scZ23xjRPn050fUaVPlbPXuz|ii0eXB06UTr588SPKhFE4U|b587PjF5Se|P8"</definedName>
    <definedName name="EPMWorkbookOptions_6" hidden="1">"4bR7fvY2i9mzNz6ppfK9wz4djbOPOzv7Bzs7tTePu/z9N4zeUO9Q|/l/JuD875Pn8ze//9OwV8m4/Ik9f6T358vjV0/|vU|b/PRrvfRNDEYV37979|/v7|7dXeHv//1N438xagYL/fyXLftOUOXvx8qv/z2u4//fI8dfIjEZE|dMHuzsHBw9uL8r3/t8jyl0Mvy7DfjNLXwr|/5Vc|7NDGXxLX/2IOD3ivPjy5ZcnP28NwA2E|f86Wf7fYwLee0"</definedName>
    <definedName name="EPMWorkbookOptions_7" hidden="1">"kpYgDIw/7003v33iN63X8PC5DlDycPH|4/3J5NJve29|/vHmxPzh9k29mns3uTh/fu7|2dz/5f4Mx5hCQmpf89/3krvD1SnBz/KPgKmt2q1YDE3n7xNCaq770Gc///f6IKCoY2ZW9n9/74zZdvjp//f51Pv2GavD59|SOKOIrsPPz/B5f8v0eb/eTpq9dnX774ISq0T///p9CUiD1u/f86m36z9Pj5u1I6wB8Pf0SP0N79iB4BPfb/v06P//eYu"</definedName>
    <definedName name="EPMWorkbookOptions_8" hidden="1">"S9Oj19/9er09Q/Rzj14Dzv3/5EFE0NFiSpfnr46|/Lp2f/nw|xvkEtv0SjAJt7o8d3j1aospllLcOznwaemOUGrlktCnD57mrUZf|x/|KbqDv7xq/y8zpv5l8svV/ny6Dwrm/zx3fBDbndS5lkNoF8uX2eXuWnZ/Zjbfreq306q6i3xZstkNK37X4Ttr2Y6a4/Pmp/M6iKblPkXeX3hIPQ|/40TB/bLlVDj/wHVPIoqSDgAAA=="</definedName>
    <definedName name="esc_2022_to_2024">#REF!</definedName>
    <definedName name="essbase12month" localSheetId="2" hidden="1">{"balsheet",#N/A,FALSE,"A"}</definedName>
    <definedName name="essbase12month" hidden="1">{"balsheet",#N/A,FALSE,"A"}</definedName>
    <definedName name="EV__EVCOM_OPTIONS__" hidden="1">8</definedName>
    <definedName name="EV__EXPOPTIONS__" hidden="1">0</definedName>
    <definedName name="EV__LASTREFTIME__" hidden="1">42528.6265393519</definedName>
    <definedName name="EV__MAXEXPCOLS__" hidden="1">100</definedName>
    <definedName name="EV__MAXEXPROWS__" hidden="1">20000</definedName>
    <definedName name="EV__MEMORYCVW__" hidden="1">0</definedName>
    <definedName name="EV__USERCHANGEOPTIONS__" hidden="1">1</definedName>
    <definedName name="EV__WBEVMODE__" hidden="1">0</definedName>
    <definedName name="EV__WBREFOPTIONS__" hidden="1">134217728</definedName>
    <definedName name="EV__WBVERSION__" hidden="1">0</definedName>
    <definedName name="exp" localSheetId="2" hidden="1">{"Throughput 1996",#N/A,FALSE,"AVG_T1-4";"Revenue 1996",#N/A,FALSE,"AVG_T1-4"}</definedName>
    <definedName name="exp" hidden="1">{"Throughput 1996",#N/A,FALSE,"AVG_T1-4";"Revenue 1996",#N/A,FALSE,"AVG_T1-4"}</definedName>
    <definedName name="FEB" localSheetId="1" hidden="1">Main.SAPF4Help()</definedName>
    <definedName name="FEB" localSheetId="2" hidden="1">Main.SAPF4Help()</definedName>
    <definedName name="FEB" hidden="1">Main.SAPF4Help()</definedName>
    <definedName name="Footnoted12dea4ce69e4366834218b3f411928f" localSheetId="2" hidden="1">'[13]PPE Table'!#REF!</definedName>
    <definedName name="Footnoted12dea4ce69e4366834218b3f411928f" hidden="1">'[13]PPE Table'!#REF!</definedName>
    <definedName name="g" localSheetId="2" hidden="1">#REF!</definedName>
    <definedName name="g" hidden="1">#REF!</definedName>
    <definedName name="GDSExcl">'[12]CC Exclusions'!$B$18:$B$34</definedName>
    <definedName name="gfhf" localSheetId="2" hidden="1">{#N/A,#N/A,FALSE,"BASE YR"}</definedName>
    <definedName name="gfhf" hidden="1">{#N/A,#N/A,FALSE,"BASE YR"}</definedName>
    <definedName name="gfhg" localSheetId="2" hidden="1">{#N/A,#N/A,FALSE,"Sheet1"}</definedName>
    <definedName name="gfhg" hidden="1">{#N/A,#N/A,FALSE,"Sheet1"}</definedName>
    <definedName name="h" localSheetId="2" hidden="1">#REF!</definedName>
    <definedName name="h" hidden="1">#REF!</definedName>
    <definedName name="Header1a" hidden="1">IF(COUNTA([14]PowerOutputs!$A$6:$A1048576)=0,0,INDEX([14]PowerOutputs!$A$6:$A1048576,MATCH(ROW([14]PowerOutputs!$A1048576),[14]PowerOutputs!$A$6:$A1048576,TRUE)))+1</definedName>
    <definedName name="Header2a" hidden="1">#N/A</definedName>
    <definedName name="Header3a" hidden="1">#N/A</definedName>
    <definedName name="hgjgh" localSheetId="2" hidden="1">{"Cash for Distribution",#N/A,FALSE,"Cash for Distribution"}</definedName>
    <definedName name="hgjgh" hidden="1">{"Cash for Distribution",#N/A,FALSE,"Cash for Distribution"}</definedName>
    <definedName name="IntroPrintArea" localSheetId="2" hidden="1">#REF!</definedName>
    <definedName name="IntroPrintArea"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URPRISE_PERCENT" hidden="1">"c4453"</definedName>
    <definedName name="IQ_EST_FFO_SURPRISE_PERCENT" hidden="1">"c1870"</definedName>
    <definedName name="IQ_EST_FFO_SURPRISE_PERCENT_REUT" hidden="1">"c3891"</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REUT" hidden="1">"c3837"</definedName>
    <definedName name="IQ_FFO_GUIDANCE" hidden="1">"c4443"</definedName>
    <definedName name="IQ_FFO_HIGH_EST" hidden="1">"c419"</definedName>
    <definedName name="IQ_FFO_HIGH_EST_REUT" hidden="1">"c3839"</definedName>
    <definedName name="IQ_FFO_HIGH_GUIDANCE" hidden="1">"c4184"</definedName>
    <definedName name="IQ_FFO_LOW_EST" hidden="1">"c420"</definedName>
    <definedName name="IQ_FFO_LOW_EST_REUT" hidden="1">"c3840"</definedName>
    <definedName name="IQ_FFO_LOW_GUIDANCE" hidden="1">"c4224"</definedName>
    <definedName name="IQ_FFO_MEDIAN_EST" hidden="1">"c1665"</definedName>
    <definedName name="IQ_FFO_MEDIAN_EST_REUT" hidden="1">"c3838"</definedName>
    <definedName name="IQ_FFO_NUM_EST" hidden="1">"c421"</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TDDEV_EST" hidden="1">"c4452"</definedName>
    <definedName name="IQ_FFO_STDDEV_EST" hidden="1">"c422"</definedName>
    <definedName name="IQ_FFO_STDDEV_EST_REUT" hidden="1">"c3842"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40876.6618055556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38848.4502430556</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2" hidden="1">#REF!</definedName>
    <definedName name="j" hidden="1">#REF!</definedName>
    <definedName name="jhwcjkhqwejckhqckje" localSheetId="2" hidden="1">#REF!</definedName>
    <definedName name="jhwcjkhqwejckhqckje" hidden="1">#REF!</definedName>
    <definedName name="jj" localSheetId="2" hidden="1">{"Page 1",#N/A,FALSE,"Sheet1";"Page 2",#N/A,FALSE,"Sheet1"}</definedName>
    <definedName name="jj" hidden="1">{"Page 1",#N/A,FALSE,"Sheet1";"Page 2",#N/A,FALSE,"Sheet1"}</definedName>
    <definedName name="k" localSheetId="2" hidden="1">#REF!</definedName>
    <definedName name="k" hidden="1">#REF!</definedName>
    <definedName name="l" localSheetId="2" hidden="1">#REF!</definedName>
    <definedName name="l" hidden="1">#REF!</definedName>
    <definedName name="lklk" localSheetId="2" hidden="1">{"Cash for Distribution",#N/A,FALSE,"Cash for Distribution"}</definedName>
    <definedName name="lklk" hidden="1">{"Cash for Distribution",#N/A,FALSE,"Cash for Distribution"}</definedName>
    <definedName name="ll" localSheetId="2" hidden="1">{#N/A,#N/A,FALSE,"Aging Summary";#N/A,#N/A,FALSE,"Ratio Analysis";#N/A,#N/A,FALSE,"Test 120 Day Accts";#N/A,#N/A,FALSE,"Tickmarks"}</definedName>
    <definedName name="ll" hidden="1">{#N/A,#N/A,FALSE,"Aging Summary";#N/A,#N/A,FALSE,"Ratio Analysis";#N/A,#N/A,FALSE,"Test 120 Day Accts";#N/A,#N/A,FALSE,"Tickmarks"}</definedName>
    <definedName name="LOCAL_DATE_SEPARATOR">[15]Parameter!#REF!</definedName>
    <definedName name="LOCAL_DAY_FORMAT">[15]Parameter!#REF!</definedName>
    <definedName name="LOCAL_HOUR_FORMAT">[15]Parameter!#REF!</definedName>
    <definedName name="LOCAL_MINUTE_FORMAT">[15]Parameter!#REF!</definedName>
    <definedName name="LOCAL_MONTH_FORMAT">[15]Parameter!#REF!</definedName>
    <definedName name="LOCAL_MYSQL_DATE_FORMAT" localSheetId="1" hidden="1">REPT([0]!LOCAL_YEAR_FORMAT,4)&amp;[16]!LOCAL_DATE_SEPARATOR&amp;REPT([16]!LOCAL_MONTH_FORMAT,2)&amp;[16]!LOCAL_DATE_SEPARATOR&amp;REPT([16]!LOCAL_DAY_FORMAT,2)&amp;" "&amp;REPT([16]!LOCAL_HOUR_FORMAT,2)&amp;[0]!LOCAL_TIME_SEPARATOR&amp;REPT([16]!LOCAL_MINUTE_FORMAT,2)&amp;[0]!LOCAL_TIME_SEPARATOR&amp;REPT([0]!LOCAL_SECOND_FORMAT,2)</definedName>
    <definedName name="LOCAL_MYSQL_DATE_FORMAT" localSheetId="2" hidden="1">REPT('Comparative Analysis'!LOCAL_YEAR_FORMAT,4)&amp;[0]!LOCAL_DATE_SEPARATOR&amp;REPT([0]!LOCAL_MONTH_FORMAT,2)&amp;[0]!LOCAL_DATE_SEPARATOR&amp;REPT([0]!LOCAL_DAY_FORMAT,2)&amp;" "&amp;REPT([0]!LOCAL_HOUR_FORMAT,2)&amp;'Comparative Analysis'!LOCAL_TIME_SEPARATOR&amp;REPT([0]!LOCAL_MINUTE_FORMAT,2)&amp;'Comparative Analysis'!LOCAL_TIME_SEPARATOR&amp;REPT('Comparative Analysis'!LOCAL_SECOND_FORMAT,2)</definedName>
    <definedName name="LOCAL_MYSQL_DATE_FORMAT" hidden="1">REPT(LOCAL_YEAR_FORMAT,4)&amp;[16]!LOCAL_DATE_SEPARATOR&amp;REPT([16]!LOCAL_MONTH_FORMAT,2)&amp;[16]!LOCAL_DATE_SEPARATOR&amp;REPT([16]!LOCAL_DAY_FORMAT,2)&amp;" "&amp;REPT([16]!LOCAL_HOUR_FORMAT,2)&amp;LOCAL_TIME_SEPARATOR&amp;REPT([16]!LOCAL_MINUTE_FORMAT,2)&amp;LOCAL_TIME_SEPARATOR&amp;REPT(LOCAL_SECOND_FORMAT,2)</definedName>
    <definedName name="LOCAL_SECOND_FORMAT" localSheetId="2">[15]Parameter!#REF!</definedName>
    <definedName name="LOCAL_SECOND_FORMAT">[15]Parameter!#REF!</definedName>
    <definedName name="LOCAL_TIME_SEPARATOR" localSheetId="2">[15]Parameter!#REF!</definedName>
    <definedName name="LOCAL_TIME_SEPARATOR">[15]Parameter!#REF!</definedName>
    <definedName name="LOCAL_YEAR_FORMAT" localSheetId="2">[15]Parameter!#REF!</definedName>
    <definedName name="LOCAL_YEAR_FORMAT">[15]Parameter!#REF!</definedName>
    <definedName name="LOV_FinGlDesktopEntryPageDef_CurrencyCode" hidden="1">[17]_ADFDI_LOV!$C$2:$I$2</definedName>
    <definedName name="LOV_FinGlDesktopEntryPageDef_HeaderAccountingPeriodList" hidden="1">[17]_ADFDI_LOV!$C$12</definedName>
    <definedName name="LOV_FinGlDesktopEntryPageDef_HeaderLedgerIdList" hidden="1">[17]_ADFDI_LOV!$D$6</definedName>
    <definedName name="LOV_FinGlDesktopEntryPageDef_HeaderReversalPeriodList" hidden="1">[17]_ADFDI_LOV!$C$10:$H$10</definedName>
    <definedName name="LOV_FinGlDesktopEntryPageDef_HeaderSourceList" hidden="1">[17]_ADFDI_LOV!$D$8</definedName>
    <definedName name="LOV_FinGlDesktopEntryPageDef_UserCurrencyConversionType" hidden="1">[17]_ADFDI_LOV!$C$4:$AU$4</definedName>
    <definedName name="LOV_oracle_apps_financials_generalLedger_journals_desktopEntry_di_FinGlDesktopMultibatchEntryPageDef_CurrencyCode" hidden="1">[18]_ADFDI_LOV!$C$18:$I$18</definedName>
    <definedName name="LOV_oracle_apps_financials_generalLedger_journals_desktopEntry_di_FinGlDesktopMultibatchEntryPageDef_LedgerId" hidden="1">[18]_ADFDI_LOV!$C$14:$G$14</definedName>
    <definedName name="LOV_oracle_apps_financials_generalLedger_journals_desktopEntry_di_FinGlDesktopMultibatchEntryPageDef_PeriodName" hidden="1">[18]_ADFDI_LOV!$C$22</definedName>
    <definedName name="LOV_oracle_apps_financials_generalLedger_journals_desktopEntry_di_FinGlDesktopMultibatchEntryPageDef_ReversalPeriodName" hidden="1">[18]_ADFDI_LOV!$C$24:$K$24</definedName>
    <definedName name="LOV_oracle_apps_financials_generalLedger_journals_desktopEntry_di_FinGlDesktopMultibatchEntryPageDef_UserCurrencyConversionType" hidden="1">[18]_ADFDI_LOV!$C$20:$AU$20</definedName>
    <definedName name="LOV_oracle_apps_financials_generalLedger_journals_desktopEntry_di_FinGlDesktopMultibatchEntryPageDef_UserJeSourceName" hidden="1">[18]_ADFDI_LOV!$C$16:$D$16</definedName>
    <definedName name="m" localSheetId="2" hidden="1">{"Page 1",#N/A,FALSE,"Sheet1";"Page 2",#N/A,FALSE,"Sheet1"}</definedName>
    <definedName name="m" hidden="1">{"Page 1",#N/A,FALSE,"Sheet1";"Page 2",#N/A,FALSE,"Sheet1"}</definedName>
    <definedName name="mar" localSheetId="1" hidden="1">Main.SAPF4Help()</definedName>
    <definedName name="mar" localSheetId="2" hidden="1">Main.SAPF4Help()</definedName>
    <definedName name="mar" hidden="1">Main.SAPF4Help()</definedName>
    <definedName name="May1Forecast" localSheetId="2" hidden="1">{"Page 1",#N/A,FALSE,"Sheet1";"Page 2",#N/A,FALSE,"Sheet1"}</definedName>
    <definedName name="May1Forecast" hidden="1">{"Page 1",#N/A,FALSE,"Sheet1";"Page 2",#N/A,FALSE,"Sheet1"}</definedName>
    <definedName name="MayForecast" localSheetId="2" hidden="1">{"Page 1",#N/A,FALSE,"Sheet1";"Page 2",#N/A,FALSE,"Sheet1"}</definedName>
    <definedName name="MayForecast" hidden="1">{"Page 1",#N/A,FALSE,"Sheet1";"Page 2",#N/A,FALSE,"Sheet1"}</definedName>
    <definedName name="McClain" localSheetId="2" hidden="1">{"PAGE_1",#N/A,FALSE,"MONTH"}</definedName>
    <definedName name="McClain" hidden="1">{"PAGE_1",#N/A,FALSE,"MONTH"}</definedName>
    <definedName name="MCCLAIN2" localSheetId="2" hidden="1">{"PAGE_1",#N/A,FALSE,"MONTH"}</definedName>
    <definedName name="MCCLAIN2" hidden="1">{"PAGE_1",#N/A,FALSE,"MONTH"}</definedName>
    <definedName name="mi_to_km">#REF!</definedName>
    <definedName name="miko" hidden="1">#REF!</definedName>
    <definedName name="mmmm" localSheetId="2" hidden="1">{"Balance Sheet",#N/A,FALSE,"Stmt of Financial Position"}</definedName>
    <definedName name="mmmm" hidden="1">{"Balance Sheet",#N/A,FALSE,"Stmt of Financial Position"}</definedName>
    <definedName name="mypassword" hidden="1">"chuck"</definedName>
    <definedName name="n" localSheetId="2" hidden="1">{"Page 1",#N/A,FALSE,"Sheet1";"Page 2",#N/A,FALSE,"Sheet1"}</definedName>
    <definedName name="n" hidden="1">{"Page 1",#N/A,FALSE,"Sheet1";"Page 2",#N/A,FALSE,"Sheet1"}</definedName>
    <definedName name="new" localSheetId="2" hidden="1">{"PAGE_1",#N/A,FALSE,"MONTH"}</definedName>
    <definedName name="new" hidden="1">{"PAGE_1",#N/A,FALSE,"MONTH"}</definedName>
    <definedName name="o" localSheetId="2" hidden="1">#REF!</definedName>
    <definedName name="o" hidden="1">#REF!</definedName>
    <definedName name="Output2" localSheetId="2" hidden="1">#REF!</definedName>
    <definedName name="Output2" hidden="1">#REF!</definedName>
    <definedName name="p" localSheetId="2" hidden="1">#REF!</definedName>
    <definedName name="p" hidden="1">#REF!</definedName>
    <definedName name="Pal_Workbook_GUID" hidden="1">"AQTEI7HYID8M473JRKISZF5C"</definedName>
    <definedName name="PopCache_GL_INTERFACE_REFERENCE7" hidden="1">[19]PopCache!$A$1:$A$2</definedName>
    <definedName name="procurement" localSheetId="2" hidden="1">{#N/A,"DoorsEurope",FALSE,"P&amp;L";#N/A,"DoorsUK",FALSE,"P&amp;L";#N/A,"DoorsFrance",FALSE,"P&amp;L"}</definedName>
    <definedName name="procurement" hidden="1">{#N/A,"DoorsEurope",FALSE,"P&amp;L";#N/A,"DoorsUK",FALSE,"P&amp;L";#N/A,"DoorsFrance",FALSE,"P&amp;L"}</definedName>
    <definedName name="PSCChart1" localSheetId="2" hidden="1">[5]Template!$B$8:$B$35</definedName>
    <definedName name="PSCChart1" hidden="1">[20]Template!$B$8:$B$35</definedName>
    <definedName name="PSCChart2" localSheetId="2" hidden="1">[6]A!$B$41:$D$41</definedName>
    <definedName name="PSCChart2" hidden="1">[21]A!$B$41:$D$41</definedName>
    <definedName name="qqqq" localSheetId="2" hidden="1">#REF!</definedName>
    <definedName name="qqqq" hidden="1">#REF!</definedName>
    <definedName name="qqqqqq" localSheetId="2" hidden="1">#REF!</definedName>
    <definedName name="qqqqqq" hidden="1">#REF!</definedName>
    <definedName name="qqqqqqqq" localSheetId="2" hidden="1">#REF!</definedName>
    <definedName name="qqqqqqqq" hidden="1">#REF!</definedName>
    <definedName name="qqqqqqqqqqqq" hidden="1">#REF!</definedName>
    <definedName name="qqqqqqqqqqqqqqq" hidden="1">#REF!</definedName>
    <definedName name="qqqqqqqqqqqqqqqq" hidden="1">#REF!</definedName>
    <definedName name="qqqqqqqqqqqqqqqqq" hidden="1">#REF!</definedName>
    <definedName name="qqqqqqqqqqqqqqqqqqqq" hidden="1">#REF!</definedName>
    <definedName name="qqqqqqqqqqqqqqqqqqqqqq" hidden="1">#REF!</definedName>
    <definedName name="rap" localSheetId="2" hidden="1">{"Page 1",#N/A,FALSE,"Sheet1";"Page 2",#N/A,FALSE,"Sheet1"}</definedName>
    <definedName name="rap" hidden="1">{"Page 1",#N/A,FALSE,"Sheet1";"Page 2",#N/A,FALSE,"Sheet1"}</definedName>
    <definedName name="red" localSheetId="2" hidden="1">{#N/A,#N/A,FALSE,"Scenario"}</definedName>
    <definedName name="red" hidden="1">{#N/A,#N/A,FALSE,"Scenario"}</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lh.All." localSheetId="2" hidden="1">{"highlights",#N/A,FALSE,"Highlights";"cap detail",#N/A,FALSE,"Capital Structure Detail"}</definedName>
    <definedName name="rlh.All." hidden="1">{"highlights",#N/A,FALSE,"Highlights";"cap detail",#N/A,FALSE,"Capital Structure Detail"}</definedName>
    <definedName name="rlh.Capital._.Structure._.Detail." localSheetId="2" hidden="1">{"cap detail",#N/A,FALSE,"Capital Structure Detail"}</definedName>
    <definedName name="rlh.Capital._.Structure._.Detail." hidden="1">{"cap detail",#N/A,FALSE,"Capital Structure Detail"}</definedName>
    <definedName name="rlh.Highlights." localSheetId="2" hidden="1">{"highlights",#N/A,FALSE,"Highlights"}</definedName>
    <definedName name="rlh.Highlights." hidden="1">{"highlights",#N/A,FALSE,"Highlights"}</definedName>
    <definedName name="SAPBEXhrIndnt" hidden="1">1</definedName>
    <definedName name="SAPBEXrevision" hidden="1">1</definedName>
    <definedName name="SAPBEXsysID" hidden="1">"TPW"</definedName>
    <definedName name="SAPBEXwbID" hidden="1">"41I7BJAB88ATD4NFKEOCULPNI"</definedName>
    <definedName name="SAPFuncF4Help" localSheetId="1" hidden="1">Main.SAPF4Help()</definedName>
    <definedName name="SAPFuncF4Help" localSheetId="2" hidden="1">Main.SAPF4Help()</definedName>
    <definedName name="SAPFuncF4Help" hidden="1">Main.SAPF4Help()</definedName>
    <definedName name="SASDASDSDSD" localSheetId="2" hidden="1">#REF!</definedName>
    <definedName name="SASDASDSDSD" hidden="1">#REF!</definedName>
    <definedName name="sc" localSheetId="2" hidden="1">{"Page 1",#N/A,FALSE,"Sheet1";"Page 2",#N/A,FALSE,"Sheet1"}</definedName>
    <definedName name="sc" hidden="1">{"Page 1",#N/A,FALSE,"Sheet1";"Page 2",#N/A,FALSE,"Sheet1"}</definedName>
    <definedName name="sdghsdghsdgh" localSheetId="2" hidden="1">{"Balance Sheet",#N/A,FALSE,"Stmt of Financial Position"}</definedName>
    <definedName name="sdghsdghsdgh" hidden="1">{"Balance Sheet",#N/A,FALSE,"Stmt of Financial Position"}</definedName>
    <definedName name="sean" localSheetId="2" hidden="1">{"Balance Sheet",#N/A,FALSE,"Stmt of Financial Position"}</definedName>
    <definedName name="sean" hidden="1">{"Balance Sheet",#N/A,FALSE,"Stmt of Financial Position"}</definedName>
    <definedName name="sfd" localSheetId="2" hidden="1">#REF!</definedName>
    <definedName name="sfd" hidden="1">#REF!</definedName>
    <definedName name="sort2" localSheetId="2" hidden="1">[22]TETCO!#REF!</definedName>
    <definedName name="sort2" hidden="1">[22]TETCO!#REF!</definedName>
    <definedName name="spoc" localSheetId="2" hidden="1">{"Page 1",#N/A,FALSE,"Sheet1";"Page 2",#N/A,FALSE,"Sheet1"}</definedName>
    <definedName name="spoc" hidden="1">{"Page 1",#N/A,FALSE,"Sheet1";"Page 2",#N/A,FALSE,"Sheet1"}</definedName>
    <definedName name="ssss" localSheetId="2" hidden="1">{"Cash for Distribution",#N/A,FALSE,"Cash for Distribution"}</definedName>
    <definedName name="ssss" hidden="1">{"Cash for Distribution",#N/A,FALSE,"Cash for Distribution"}</definedName>
    <definedName name="ssssssssssss" localSheetId="2" hidden="1">#REF!</definedName>
    <definedName name="ssssssssssss" hidden="1">#REF!</definedName>
    <definedName name="Synergies" localSheetId="2" hidden="1">#REF!</definedName>
    <definedName name="Synergies" hidden="1">#REF!</definedName>
    <definedName name="tankage" localSheetId="2" hidden="1">{#N/A,#N/A,FALSE,"BASE YR"}</definedName>
    <definedName name="tankage" hidden="1">{#N/A,#N/A,FALSE,"BASE YR"}</definedName>
    <definedName name="tankate" localSheetId="2" hidden="1">{#N/A,#N/A,FALSE,"BASE YR"}</definedName>
    <definedName name="tankate" hidden="1">{#N/A,#N/A,FALSE,"BASE YR"}</definedName>
    <definedName name="test" localSheetId="2" hidden="1">#REF!</definedName>
    <definedName name="test" hidden="1">#REF!</definedName>
    <definedName name="test1" localSheetId="2" hidden="1">{"Page 1",#N/A,FALSE,"Sheet1";"Page 2",#N/A,FALSE,"Sheet1"}</definedName>
    <definedName name="test1" hidden="1">{"Page 1",#N/A,FALSE,"Sheet1";"Page 2",#N/A,FALSE,"Sheet1"}</definedName>
    <definedName name="test2" localSheetId="2" hidden="1">{"Page 1",#N/A,FALSE,"Sheet1";"Page 2",#N/A,FALSE,"Sheet1"}</definedName>
    <definedName name="test2" hidden="1">{"Page 1",#N/A,FALSE,"Sheet1";"Page 2",#N/A,FALSE,"Sheet1"}</definedName>
    <definedName name="testpage" localSheetId="2" hidden="1">{"Page 1",#N/A,FALSE,"Sheet1";"Page 2",#N/A,FALSE,"Sheet1"}</definedName>
    <definedName name="testpage" hidden="1">{"Page 1",#N/A,FALSE,"Sheet1";"Page 2",#N/A,FALSE,"Sheet1"}</definedName>
    <definedName name="TextRefCopyRangeCount" hidden="1">6</definedName>
    <definedName name="th" localSheetId="2" hidden="1">{#N/A,#N/A,FALSE,"BASE YR"}</definedName>
    <definedName name="th" hidden="1">{#N/A,#N/A,FALSE,"BASE YR"}</definedName>
    <definedName name="TP_Footer_Path" hidden="1">"S:\85537\06WELF\Workfile\Pricing\"</definedName>
    <definedName name="TP_Footer_User" hidden="1">"Margaret Lynn"</definedName>
    <definedName name="TP_Footer_Version" hidden="1">"v3.00"</definedName>
    <definedName name="USD_to_CAD">#REF!</definedName>
    <definedName name="vvv" hidden="1">#REF!</definedName>
    <definedName name="wrn.1996." localSheetId="2" hidden="1">{"Throughput 1996",#N/A,FALSE,"AVG_T1-4";"Revenue 1996",#N/A,FALSE,"AVG_T1-4"}</definedName>
    <definedName name="wrn.1996." hidden="1">{"Throughput 1996",#N/A,FALSE,"AVG_T1-4";"Revenue 1996",#N/A,FALSE,"AVG_T1-4"}</definedName>
    <definedName name="wrn.ACSREGDPRALLOC." localSheetId="2" hidden="1">{"ACSREGDPRALLOC",#N/A,FALSE,"FMV_REG2"}</definedName>
    <definedName name="wrn.ACSREGDPRALLOC." hidden="1">{"ACSREGDPRALLOC",#N/A,FALSE,"FMV_REG2"}</definedName>
    <definedName name="wrn.ACSVSFAMS." localSheetId="2" hidden="1">{"ACSVSFAMS",#N/A,FALSE,"FMV_REG2"}</definedName>
    <definedName name="wrn.ACSVSFAMS." hidden="1">{"ACSVSFAMS",#N/A,FALSE,"FMV_REG2"}</definedName>
    <definedName name="wrn.ADDTOBOO." localSheetId="2" hidden="1">{"ADDTOBOO",#N/A,FALSE,"ADDTOBOO "}</definedName>
    <definedName name="wrn.ADDTOBOO." hidden="1">{"ADDTOBOO",#N/A,FALSE,"ADDTOBOO "}</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2" hidden="1">{"consol",#N/A,FALSE,"Consol";"supp",#N/A,FALSE,"Supp";"ipl",#N/A,FALSE,"IPL";"ipl reg",#N/A,FALSE,"IPL - Reg";"ipl_non",#N/A,FALSE,"IPL - Non";"ipl_nw",#N/A,FALSE,"IPL(NW)";"nw_reg",#N/A,FALSE,"NW - Reg";"NW_non",#N/A,FALSE,"NW - Non"}</definedName>
    <definedName name="wrn.all." hidden="1">{"consol",#N/A,FALSE,"Consol";"supp",#N/A,FALSE,"Supp";"ipl",#N/A,FALSE,"IPL";"ipl reg",#N/A,FALSE,"IPL - Reg";"ipl_non",#N/A,FALSE,"IPL - Non";"ipl_nw",#N/A,FALSE,"IPL(NW)";"nw_reg",#N/A,FALSE,"NW - Reg";"NW_non",#N/A,FALSE,"NW - Non"}</definedName>
    <definedName name="wrn.ALL._.APPOR._.WPS." localSheetId="2" hidden="1">{"MN PROPERTY",#N/A,FALSE,"APPORMN";"MN SALES",#N/A,FALSE,"APPORMN";"MN SUMMARY",#N/A,FALSE,"APPORMN";"SUMMARY",#N/A,FALSE,"APPORSUM";"MI PROPERTY FACTOR",#N/A,FALSE,"APPOR";"PAYROLL FACTOR",#N/A,FALSE,"APPOR";"PROPERTY FACTOR",#N/A,FALSE,"APPOR";"SALES FACTOR",#N/A,FALSE,"APPOR"}</definedName>
    <definedName name="wrn.ALL._.APPOR._.WPS." hidden="1">{"MN PROPERTY",#N/A,FALSE,"APPORMN";"MN SALES",#N/A,FALSE,"APPORMN";"MN SUMMARY",#N/A,FALSE,"APPORMN";"SUMMARY",#N/A,FALSE,"APPORSUM";"MI PROPERTY FACTOR",#N/A,FALSE,"APPOR";"PAYROLL FACTOR",#N/A,FALSE,"APPOR";"PROPERTY FACTOR",#N/A,FALSE,"APPOR";"SALES FACTOR",#N/A,FALSE,"APPOR"}</definedName>
    <definedName name="wrn.ALL._.REPORTS." localSheetId="2" hidden="1">{"ACSVSFAMS",#N/A,FALSE,"FMV_REG2";"FAMSCUREVSACSCURE",#N/A,FALSE,"FMV_REG2";"FAMSDPRLKHDVSACSDPRLKHD",#N/A,FALSE,"FMV_REG2";"FAMSFMVVSACSFMV",#N/A,FALSE,"FMV_REG2";"FAMSIPOVSACSIPO",#N/A,FALSE,"FMV_REG2";"FAMSNEWVSACSNEW",#N/A,FALSE,"FMV_REG2";"FAMSREGVSACSREG",#N/A,FALSE,"FMV_REG2";"FAMSSUBSVSACSSUBS",#N/A,FALSE,"FMV_REG2";"SUMMARY",#N/A,FALSE,"FMV_REG2"}</definedName>
    <definedName name="wrn.ALL._.REPORTS." hidden="1">{"ACSVSFAMS",#N/A,FALSE,"FMV_REG2";"FAMSCUREVSACSCURE",#N/A,FALSE,"FMV_REG2";"FAMSDPRLKHDVSACSDPRLKHD",#N/A,FALSE,"FMV_REG2";"FAMSFMVVSACSFMV",#N/A,FALSE,"FMV_REG2";"FAMSIPOVSACSIPO",#N/A,FALSE,"FMV_REG2";"FAMSNEWVSACSNEW",#N/A,FALSE,"FMV_REG2";"FAMSREGVSACSREG",#N/A,FALSE,"FMV_REG2";"FAMSSUBSVSACSSUBS",#N/A,FALSE,"FMV_REG2";"SUMMARY",#N/A,FALSE,"FMV_REG2"}</definedName>
    <definedName name="wrn.APB11." localSheetId="2" hidden="1">{"APB11",#N/A,FALSE,"PROVISION"}</definedName>
    <definedName name="wrn.APB11." hidden="1">{"APB11",#N/A,FALSE,"PROVISION"}</definedName>
    <definedName name="wrn.APPEFFLKHD." localSheetId="2" hidden="1">{"APPEFFLKHD",#N/A,FALSE,"PAYLKHD"}</definedName>
    <definedName name="wrn.APPEFFLKHD." hidden="1">{"APPEFFLKHD",#N/A,FALSE,"PAYLKHD"}</definedName>
    <definedName name="wrn.APPEFFLPLF." localSheetId="2" hidden="1">{"APPEFFLPLF",#N/A,FALSE,"PAYLPL"}</definedName>
    <definedName name="wrn.APPEFFLPLF." hidden="1">{"APPEFFLPLF",#N/A,FALSE,"PAYLPL"}</definedName>
    <definedName name="wrn.APPOR." localSheetId="2" hidden="1">{"PAYROLL FACTOR",#N/A,FALSE,"APPOR";"PROPERTY FACTOR",#N/A,FALSE,"APPOR";"SALES FACTOR",#N/A,FALSE,"APPOR"}</definedName>
    <definedName name="wrn.APPOR." hidden="1">{"PAYROLL FACTOR",#N/A,FALSE,"APPOR";"PROPERTY FACTOR",#N/A,FALSE,"APPOR";"SALES FACTOR",#N/A,FALSE,"APPOR"}</definedName>
    <definedName name="wrn.APPOR._.EFFECT." localSheetId="2" hidden="1">{"APPOR EFFECT",#N/A,FALSE,"PAYLPL"}</definedName>
    <definedName name="wrn.APPOR._.EFFECT." hidden="1">{"APPOR EFFECT",#N/A,FALSE,"PAYLPL"}</definedName>
    <definedName name="wrn.APPORLKHD." localSheetId="2" hidden="1">{"PAYROLL FACTOR",#N/A,FALSE,"APPORLKHD";"PROPERTY FACTOR",#N/A,FALSE,"APPORLKHD";"SALES FACTOR",#N/A,FALSE,"APPORLKHD"}</definedName>
    <definedName name="wrn.APPORLKHD." hidden="1">{"PAYROLL FACTOR",#N/A,FALSE,"APPORLKHD";"PROPERTY FACTOR",#N/A,FALSE,"APPORLKHD";"SALES FACTOR",#N/A,FALSE,"APPORLKHD"}</definedName>
    <definedName name="wrn.APPORSUM." localSheetId="2" hidden="1">{"APPORSUM",#N/A,FALSE,"APPORSUM";"APPORWOG",#N/A,FALSE,"APPORSUM";"APPORSUMLPLF",#N/A,FALSE,"APPORSUM"}</definedName>
    <definedName name="wrn.APPORSUM." hidden="1">{"APPORSUM",#N/A,FALSE,"APPORSUM";"APPORWOG",#N/A,FALSE,"APPORSUM";"APPORSUMLPLF",#N/A,FALSE,"APPORSUM"}</definedName>
    <definedName name="wrn.Assets._.and._.Liabilities." localSheetId="2" hidden="1">{"assets",#N/A,FALSE,"Balance Sheet";"liabilities",#N/A,FALSE,"Balance Sheet"}</definedName>
    <definedName name="wrn.Assets._.and._.Liabilities." hidden="1">{"assets",#N/A,FALSE,"Balance Sheet";"liabilities",#N/A,FALSE,"Balance Sheet"}</definedName>
    <definedName name="wrn.Assump." localSheetId="2" hidden="1">{#N/A,#N/A,FALSE,"ASSUMP"}</definedName>
    <definedName name="wrn.Assump." hidden="1">{#N/A,#N/A,FALSE,"ASSUMP"}</definedName>
    <definedName name="wrn.assumptions." localSheetId="2" hidden="1">{#N/A,#N/A,FALSE,"ASSUMP"}</definedName>
    <definedName name="wrn.assumptions." hidden="1">{#N/A,#N/A,FALSE,"ASSUMP"}</definedName>
    <definedName name="wrn.Balance._.25._.Yr." localSheetId="2" hidden="1">{"NEB Rate Base 25 Yr",#N/A,FALSE,"NEB Rate Base-Deprec"}</definedName>
    <definedName name="wrn.Balance._.25._.Yr." hidden="1">{"NEB Rate Base 25 Yr",#N/A,FALSE,"NEB Rate Base-Deprec"}</definedName>
    <definedName name="wrn.Balance._.5._.Yr." localSheetId="2" hidden="1">{"Balance 5 Yr",#N/A,FALSE,"CDN P-L Balance"}</definedName>
    <definedName name="wrn.Balance._.5._.Yr." hidden="1">{"Balance 5 Yr",#N/A,FALSE,"CDN P-L Balance"}</definedName>
    <definedName name="wrn.Balance._.Sheet." localSheetId="2" hidden="1">{"Balance Sheet",#N/A,FALSE,"Stmt of Financial Position"}</definedName>
    <definedName name="wrn.Balance._.Sheet." hidden="1">{"Balance Sheet",#N/A,FALSE,"Stmt of Financial Position"}</definedName>
    <definedName name="wrn.Balance._Sheet2." localSheetId="2" hidden="1">{"Balance Sheet",#N/A,FALSE,"Stmt of Financial Position"}</definedName>
    <definedName name="wrn.Balance._Sheet2." hidden="1">{"Balance Sheet",#N/A,FALSE,"Stmt of Financial Position"}</definedName>
    <definedName name="wrn.balsheet." localSheetId="2" hidden="1">{"balsheet",#N/A,FALSE,"A"}</definedName>
    <definedName name="wrn.balsheet." hidden="1">{"balsheet",#N/A,FALSE,"A"}</definedName>
    <definedName name="wrn.base._.year." localSheetId="2" hidden="1">{#N/A,#N/A,FALSE,"BASE YR"}</definedName>
    <definedName name="wrn.base._.year." hidden="1">{#N/A,#N/A,FALSE,"BASE YR"}</definedName>
    <definedName name="wrn.BEG._.OF._.YEAR." localSheetId="2" hidden="1">{"BEG OF YEAR",#N/A,FALSE,"PAYWOG"}</definedName>
    <definedName name="wrn.BEG._.OF._.YEAR." hidden="1">{"BEG OF YEAR",#N/A,FALSE,"PAYWOG"}</definedName>
    <definedName name="wrn.BEGOFYRLKHD." localSheetId="2" hidden="1">{"BEGOFYRLKHD",#N/A,FALSE,"PAYLKHD"}</definedName>
    <definedName name="wrn.BEGOFYRLKHD." hidden="1">{"BEGOFYRLKHD",#N/A,FALSE,"PAYLKHD"}</definedName>
    <definedName name="wrn.BEGOFYRLPLF." localSheetId="2" hidden="1">{"BEGOFYRLPLF",#N/A,FALSE,"PAYLPL"}</definedName>
    <definedName name="wrn.BEGOFYRLPLF." hidden="1">{"BEGOFYRLPLF",#N/A,FALSE,"PAYLPL"}</definedName>
    <definedName name="wrn.Capital._.Structure._.Detail." localSheetId="2" hidden="1">{"cap detail",#N/A,FALSE,"Capital Structure Detail"}</definedName>
    <definedName name="wrn.Capital._.Structure._.Detail." hidden="1">{"cap detail",#N/A,FALSE,"Capital Structure Detail"}</definedName>
    <definedName name="wrn.CARRYOVER._.SEC._.382." localSheetId="2" hidden="1">{"CARRYOVER SEC 382",#N/A,FALSE,"SEC382"}</definedName>
    <definedName name="wrn.CARRYOVER._.SEC._.382." hidden="1">{"CARRYOVER SEC 382",#N/A,FALSE,"SEC382"}</definedName>
    <definedName name="wrn.Cash._.Flow._.Stmt." localSheetId="2" hidden="1">{"Cash Flow Stmt",#N/A,FALSE,"Stmt of Cash Flows"}</definedName>
    <definedName name="wrn.Cash._.Flow._.Stmt." hidden="1">{"Cash Flow Stmt",#N/A,FALSE,"Stmt of Cash Flows"}</definedName>
    <definedName name="wrn.Cash._.for._.Distribution." localSheetId="2" hidden="1">{"Cash for Distribution",#N/A,FALSE,"Cash for Distribution"}</definedName>
    <definedName name="wrn.Cash._.for._.Distribution." hidden="1">{"Cash for Distribution",#N/A,FALSE,"Cash for Distribution"}</definedName>
    <definedName name="wrn.Cashflow._.5._.Yr." localSheetId="2" hidden="1">{"Cashflow 5 Yr",#N/A,FALSE,"CDN P-L Cashflow"}</definedName>
    <definedName name="wrn.Cashflow._.5._.Yr." hidden="1">{"Cashflow 5 Yr",#N/A,FALSE,"CDN P-L Cashflow"}</definedName>
    <definedName name="wrn.CO._.maand." localSheetId="2" hidden="1">{#N/A,#N/A,TRUE,"Voorblad";#N/A,#N/A,TRUE,"Factsheet";#N/A,#N/A,TRUE,"Condensed costs";#N/A,#N/A,TRUE,"Departmental_P&amp;L";#N/A,#N/A,TRUE,"Top sheet Projects";#N/A,#N/A,TRUE,"Personnel costs";#N/A,#N/A,TRUE,"Voorblad HR&amp;OD";#N/A,#N/A,TRUE,"Dep. Corp HR &amp; OD";#N/A,#N/A,TRUE,"Dep. Corp HR &amp; OD P&amp;L";#N/A,#N/A,TRUE,"Dep. Corp HR &amp; OD Projects"}</definedName>
    <definedName name="wrn.CO._.maand." hidden="1">{#N/A,#N/A,TRUE,"Voorblad";#N/A,#N/A,TRUE,"Factsheet";#N/A,#N/A,TRUE,"Condensed costs";#N/A,#N/A,TRUE,"Departmental_P&amp;L";#N/A,#N/A,TRUE,"Top sheet Projects";#N/A,#N/A,TRUE,"Personnel costs";#N/A,#N/A,TRUE,"Voorblad HR&amp;OD";#N/A,#N/A,TRUE,"Dep. Corp HR &amp; OD";#N/A,#N/A,TRUE,"Dep. Corp HR &amp; OD P&amp;L";#N/A,#N/A,TRUE,"Dep. Corp HR &amp; OD Projects"}</definedName>
    <definedName name="wrn.Complete._.Balance._.Sheet." localSheetId="2" hidden="1">{"Complete Balance Sheet",#N/A,FALSE,"CDN P-L Balance"}</definedName>
    <definedName name="wrn.Complete._.Balance._.Sheet." hidden="1">{"Complete Balance Sheet",#N/A,FALSE,"CDN P-L Balance"}</definedName>
    <definedName name="wrn.Complete._.Cashflow._.Sheet." localSheetId="2" hidden="1">{"Complete Cashflow",#N/A,FALSE,"CDN P-L Cashflow"}</definedName>
    <definedName name="wrn.Complete._.Cashflow._.Sheet." hidden="1">{"Complete Cashflow",#N/A,FALSE,"CDN P-L Cashflow"}</definedName>
    <definedName name="wrn.Complete._.COS._.Sheet." localSheetId="2" hidden="1">{"Complete COS Sheet",#N/A,FALSE,"CDN P-L COS"}</definedName>
    <definedName name="wrn.Complete._.COS._.Sheet." hidden="1">{"Complete COS Sheet",#N/A,FALSE,"CDN P-L COS"}</definedName>
    <definedName name="wrn.Complete._.Income._.Sheet." localSheetId="2" hidden="1">{"Complete Income Sheet",#N/A,FALSE,"CDN P-L Income"}</definedName>
    <definedName name="wrn.Complete._.Income._.Sheet." hidden="1">{"Complete Income Sheet",#N/A,FALSE,"CDN P-L Income"}</definedName>
    <definedName name="wrn.Complete._.Tax._.Sheet." localSheetId="2" hidden="1">{"Complete Tax Sheet",#N/A,FALSE,"CDN P-L Tax"}</definedName>
    <definedName name="wrn.Complete._.Tax._.Sheet." hidden="1">{"Complete Tax Sheet",#N/A,FALSE,"CDN P-L Tax"}</definedName>
    <definedName name="wrn.consol." localSheetId="2" hidden="1">{"consol",#N/A,FALSE,"Consol"}</definedName>
    <definedName name="wrn.consol." hidden="1">{"consol",#N/A,FALSE,"Consol"}</definedName>
    <definedName name="wrn.COS._.25._.Yr." localSheetId="2" hidden="1">{"COS 25 Yr",#N/A,FALSE,"CDN P-L COS"}</definedName>
    <definedName name="wrn.COS._.25._.Yr." hidden="1">{"COS 25 Yr",#N/A,FALSE,"CDN P-L COS"}</definedName>
    <definedName name="wrn.COtest." localSheetId="2" hidden="1">{#N/A,#N/A,FALSE,"Voorblad1";#N/A,#N/A,FALSE,"ToelichtingA1";#N/A,#N/A,FALSE,"factsheetA2";#N/A,#N/A,FALSE,"Condensed costsA3";#N/A,#N/A,FALSE,"Departmental_P&amp;LA4";#N/A,#N/A,FALSE,"Top sheet ProjectsA5";#N/A,#N/A,FALSE,"Personnel costsA6"}</definedName>
    <definedName name="wrn.COtest." hidden="1">{#N/A,#N/A,FALSE,"Voorblad1";#N/A,#N/A,FALSE,"ToelichtingA1";#N/A,#N/A,FALSE,"factsheetA2";#N/A,#N/A,FALSE,"Condensed costsA3";#N/A,#N/A,FALSE,"Departmental_P&amp;LA4";#N/A,#N/A,FALSE,"Top sheet ProjectsA5";#N/A,#N/A,FALSE,"Personnel costsA6"}</definedName>
    <definedName name="wrn.CURE4." localSheetId="2" hidden="1">{"CURE4",#N/A,FALSE,"cure4"}</definedName>
    <definedName name="wrn.CURE4." hidden="1">{"CURE4",#N/A,FALSE,"cure4"}</definedName>
    <definedName name="wrn.CURRENT." localSheetId="2" hidden="1">{"CURRENT",#N/A,FALSE,"PROVISION"}</definedName>
    <definedName name="wrn.CURRENT." hidden="1">{"CURRENT",#N/A,FALSE,"PROVISION"}</definedName>
    <definedName name="wrn.DEDFROMB." localSheetId="2" hidden="1">{"DEDFROMB",#N/A,FALSE,"DEDFROMB "}</definedName>
    <definedName name="wrn.DEDFROMB." hidden="1">{"DEDFROMB",#N/A,FALSE,"DEDFROMB "}</definedName>
    <definedName name="wrn.DEF._.TAX._.BEG._.OF._.YEAR." localSheetId="2" hidden="1">{"DEF TAX BEG OF YEAR",#N/A,FALSE,"PAYLKHD"}</definedName>
    <definedName name="wrn.DEF._.TAX._.BEG._.OF._.YEAR." hidden="1">{"DEF TAX BEG OF YEAR",#N/A,FALSE,"PAYLKHD"}</definedName>
    <definedName name="wrn.DEF._.TAX._.COMPARE." localSheetId="2" hidden="1">{"DEF TAX COMPARE",#N/A,FALSE,"PAYLKHD"}</definedName>
    <definedName name="wrn.DEF._.TAX._.COMPARE." hidden="1">{"DEF TAX COMPARE",#N/A,FALSE,"PAYLKHD"}</definedName>
    <definedName name="wrn.DEF._.TAX._.END._.OF._.YEAR." localSheetId="2" hidden="1">{"DEF TAX END OF YEAR",#N/A,FALSE,"PAYLKHD"}</definedName>
    <definedName name="wrn.DEF._.TAX._.END._.OF._.YEAR." hidden="1">{"DEF TAX END OF YEAR",#N/A,FALSE,"PAYLKHD"}</definedName>
    <definedName name="wrn.DEF._.TAX._.LPL._.BEG._.YEAR." localSheetId="2" hidden="1">{"DEF TAX LPL BEG YEAR",#N/A,FALSE,"PAYLPL"}</definedName>
    <definedName name="wrn.DEF._.TAX._.LPL._.BEG._.YEAR." hidden="1">{"DEF TAX LPL BEG YEAR",#N/A,FALSE,"PAYLPL"}</definedName>
    <definedName name="wrn.DEF._.TAX._.LPL._.COMPARE." localSheetId="2" hidden="1">{"DEF TAX LPL COMPARE",#N/A,FALSE,"PAYLPL"}</definedName>
    <definedName name="wrn.DEF._.TAX._.LPL._.COMPARE." hidden="1">{"DEF TAX LPL COMPARE",#N/A,FALSE,"PAYLPL"}</definedName>
    <definedName name="wrn.DEF._.TAX._.LPL._.END._.OF._.YEAR." localSheetId="2" hidden="1">{"DEF TAX LPL END OF YEAR",#N/A,FALSE,"PAYLPL"}</definedName>
    <definedName name="wrn.DEF._.TAX._.LPL._.END._.OF._.YEAR." hidden="1">{"DEF TAX LPL END OF YEAR",#N/A,FALSE,"PAYLPL"}</definedName>
    <definedName name="wrn.DEFOTHERLPLF." localSheetId="2" hidden="1">{"DEFOTHERLPLF",#N/A,FALSE,"DEFOTHLP"}</definedName>
    <definedName name="wrn.DEFOTHERLPLF." hidden="1">{"DEFOTHERLPLF",#N/A,FALSE,"DEFOTHLP"}</definedName>
    <definedName name="wrn.DEFPART." localSheetId="2" hidden="1">{"DEFPART",#N/A,FALSE,"DEFPART"}</definedName>
    <definedName name="wrn.DEFPART." hidden="1">{"DEFPART",#N/A,FALSE,"DEFPART"}</definedName>
    <definedName name="wrn.DISMANTLEMENT." localSheetId="2" hidden="1">{"DISMANTLEMENT",#N/A,FALSE,"DISMNLMT"}</definedName>
    <definedName name="wrn.DISMANTLEMENT." hidden="1">{"DISMANTLEMENT",#N/A,FALSE,"DISMNLMT"}</definedName>
    <definedName name="wrn.Doors." localSheetId="2" hidden="1">{#N/A,"DoorsEurope",FALSE,"P&amp;L";#N/A,"DoorsUK",FALSE,"P&amp;L";#N/A,"DoorsFrance",FALSE,"P&amp;L"}</definedName>
    <definedName name="wrn.Doors." hidden="1">{#N/A,"DoorsEurope",FALSE,"P&amp;L";#N/A,"DoorsUK",FALSE,"P&amp;L";#N/A,"DoorsFrance",FALSE,"P&amp;L"}</definedName>
    <definedName name="wrn.EFFECTIVE._.RATE." localSheetId="2" hidden="1">{"EFFECTIVE RATE",#N/A,FALSE,"EFF"}</definedName>
    <definedName name="wrn.EFFECTIVE._.RATE." hidden="1">{"EFFECTIVE RATE",#N/A,FALSE,"EFF"}</definedName>
    <definedName name="wrn.EFFECTIVE._.RATE._.ANALYSIS." localSheetId="2" hidden="1">{"EFFECTIVE RATE ANALYSIS",#N/A,FALSE,"EFFA"}</definedName>
    <definedName name="wrn.EFFECTIVE._.RATE._.ANALYSIS." hidden="1">{"EFFECTIVE RATE ANALYSIS",#N/A,FALSE,"EFFA"}</definedName>
    <definedName name="wrn.END._.OF._.YEAR." localSheetId="2" hidden="1">{"END OF YEAR",#N/A,FALSE,"PAYWOG"}</definedName>
    <definedName name="wrn.END._.OF._.YEAR." hidden="1">{"END OF YEAR",#N/A,FALSE,"PAYWOG"}</definedName>
    <definedName name="wrn.ENDOFYRLKHD." localSheetId="2" hidden="1">{"ENDOFYRLKHD",#N/A,FALSE,"PAYLKHD"}</definedName>
    <definedName name="wrn.ENDOFYRLKHD." hidden="1">{"ENDOFYRLKHD",#N/A,FALSE,"PAYLKHD"}</definedName>
    <definedName name="wrn.ENDOFYRLPLF." localSheetId="2" hidden="1">{"ENDOFYRLPLF",#N/A,FALSE,"PAYLPL"}</definedName>
    <definedName name="wrn.ENDOFYRLPLF." hidden="1">{"ENDOFYRLPLF",#N/A,FALSE,"PAYLPL"}</definedName>
    <definedName name="wrn.EST_CURE." localSheetId="2" hidden="1">{"EST_CURE",#N/A,FALSE,"Sheet1"}</definedName>
    <definedName name="wrn.EST_CURE." hidden="1">{"EST_CURE",#N/A,FALSE,"Sheet1"}</definedName>
    <definedName name="wrn.EXPANSION81." localSheetId="2" hidden="1">{"EXPANSION81",#N/A,FALSE,"NDDEPR"}</definedName>
    <definedName name="wrn.EXPANSION81." hidden="1">{"EXPANSION81",#N/A,FALSE,"NDDEPR"}</definedName>
    <definedName name="wrn.EXPANSION82." localSheetId="2" hidden="1">{"EXPANSION82",#N/A,FALSE,"NDDEPR"}</definedName>
    <definedName name="wrn.EXPANSION82." hidden="1">{"EXPANSION82",#N/A,FALSE,"NDDEPR"}</definedName>
    <definedName name="wrn.FAMSCUREVSACSCURE." localSheetId="2" hidden="1">{"FAMSCUREVSACSCURE",#N/A,FALSE,"FMV_REG2"}</definedName>
    <definedName name="wrn.FAMSCUREVSACSCURE." hidden="1">{"FAMSCUREVSACSCURE",#N/A,FALSE,"FMV_REG2"}</definedName>
    <definedName name="wrn.FAMSDPRLKHDVSACSDPRLKHD." localSheetId="2" hidden="1">{"FAMSDPRLKHDVSACSDPRLKHD",#N/A,FALSE,"FMV_REG2"}</definedName>
    <definedName name="wrn.FAMSDPRLKHDVSACSDPRLKHD." hidden="1">{"FAMSDPRLKHDVSACSDPRLKHD",#N/A,FALSE,"FMV_REG2"}</definedName>
    <definedName name="wrn.FAMSFMVVSACSFMV." localSheetId="2" hidden="1">{"FAMSFMVVSACSFMV",#N/A,FALSE,"FMV_REG2"}</definedName>
    <definedName name="wrn.FAMSFMVVSACSFMV." hidden="1">{"FAMSFMVVSACSFMV",#N/A,FALSE,"FMV_REG2"}</definedName>
    <definedName name="wrn.FAMSIPOVSACSIPO." localSheetId="2" hidden="1">{"FAMSIPOVSACSIPO",#N/A,FALSE,"FMV_REG2"}</definedName>
    <definedName name="wrn.FAMSIPOVSACSIPO." hidden="1">{"FAMSIPOVSACSIPO",#N/A,FALSE,"FMV_REG2"}</definedName>
    <definedName name="wrn.FAMSNEWVSACSNEW." localSheetId="2" hidden="1">{"FAMSNEWVSACSNEW",#N/A,FALSE,"FMV_REG2"}</definedName>
    <definedName name="wrn.FAMSNEWVSACSNEW." hidden="1">{"FAMSNEWVSACSNEW",#N/A,FALSE,"FMV_REG2"}</definedName>
    <definedName name="wrn.FAMSREGDPRALLOC." localSheetId="2" hidden="1">{"FAMSREGDPRALLOC",#N/A,FALSE,"FMV_REG2"}</definedName>
    <definedName name="wrn.FAMSREGDPRALLOC." hidden="1">{"FAMSREGDPRALLOC",#N/A,FALSE,"FMV_REG2"}</definedName>
    <definedName name="wrn.FAMSREGVSACSREG." localSheetId="2" hidden="1">{"FAMSREGVSACSREG",#N/A,FALSE,"FMV_REG2"}</definedName>
    <definedName name="wrn.FAMSREGVSACSREG." hidden="1">{"FAMSREGVSACSREG",#N/A,FALSE,"FMV_REG2"}</definedName>
    <definedName name="wrn.FAMSSUBSVSACSSUBS." localSheetId="2" hidden="1">{"FAMSSUBSVSACSSUBS",#N/A,FALSE,"FMV_REG2"}</definedName>
    <definedName name="wrn.FAMSSUBSVSACSSUBS." hidden="1">{"FAMSSUBSVSACSSUBS",#N/A,FALSE,"FMV_REG2"}</definedName>
    <definedName name="wrn.FAS109." localSheetId="2" hidden="1">{"FAS109",#N/A,FALSE,"PROVISION"}</definedName>
    <definedName name="wrn.FAS109." hidden="1">{"FAS109",#N/A,FALSE,"PROVISION"}</definedName>
    <definedName name="wrn.Fastening." localSheetId="2" hidden="1">{#N/A,"FasteningTOTAL",FALSE,"P&amp;L";#N/A,"FasteningFrance",FALSE,"P&amp;L";#N/A,"FasteningItaly",FALSE,"P&amp;L";#N/A,"FasteningUK",FALSE,"P&amp;L";#N/A,"FasteningGermany",FALSE,"P&amp;L";#N/A,"FasteningSwitzerland",FALSE,"P&amp;L";#N/A,"FasteningBelgium",FALSE,"P&amp;L";#N/A,"FasteningDekker",FALSE,"P&amp;L";#N/A,"FasteningNordic",FALSE,"P&amp;L";#N/A,"FasteningFinland",FALSE,"P&amp;L";#N/A,"FasteningPoland",FALSE,"P&amp;L";#N/A,"FasteningCZ",FALSE,"P&amp;L"}</definedName>
    <definedName name="wrn.Fastening." hidden="1">{#N/A,"FasteningTOTAL",FALSE,"P&amp;L";#N/A,"FasteningFrance",FALSE,"P&amp;L";#N/A,"FasteningItaly",FALSE,"P&amp;L";#N/A,"FasteningUK",FALSE,"P&amp;L";#N/A,"FasteningGermany",FALSE,"P&amp;L";#N/A,"FasteningSwitzerland",FALSE,"P&amp;L";#N/A,"FasteningBelgium",FALSE,"P&amp;L";#N/A,"FasteningDekker",FALSE,"P&amp;L";#N/A,"FasteningNordic",FALSE,"P&amp;L";#N/A,"FasteningFinland",FALSE,"P&amp;L";#N/A,"FasteningPoland",FALSE,"P&amp;L";#N/A,"FasteningCZ",FALSE,"P&amp;L"}</definedName>
    <definedName name="wrn.FED._.VEBA." localSheetId="2" hidden="1">{"FED VEBA",#N/A,FALSE,"ESTPMTS"}</definedName>
    <definedName name="wrn.FED._.VEBA." hidden="1">{"FED VEBA",#N/A,FALSE,"ESTPMTS"}</definedName>
    <definedName name="wrn.FEDERAL." localSheetId="2" hidden="1">{"FEDERAL",#N/A,FALSE,"ESTPMTS"}</definedName>
    <definedName name="wrn.FEDERAL." hidden="1">{"FEDERAL",#N/A,FALSE,"ESTPMTS"}</definedName>
    <definedName name="wrn.FINAL96." localSheetId="2" hidden="1">{"REVENUE96",#N/A,FALSE,"AVG_T1-4";"THRUPUT96",#N/A,FALSE,"AVG_T1-4"}</definedName>
    <definedName name="wrn.FINAL96." hidden="1">{"REVENUE96",#N/A,FALSE,"AVG_T1-4";"THRUPUT96",#N/A,FALSE,"AVG_T1-4"}</definedName>
    <definedName name="wrn.Finance." localSheetId="2" hidden="1">{#N/A,#N/A,FALSE,"Finance"}</definedName>
    <definedName name="wrn.Finance." hidden="1">{#N/A,#N/A,FALSE,"Finance"}</definedName>
    <definedName name="wrn.Foreign._.Currency." localSheetId="2" hidden="1">{"Foreign Currency",#N/A,FALSE,"DEFOTHER"}</definedName>
    <definedName name="wrn.Foreign._.Currency." hidden="1">{"Foreign Currency",#N/A,FALSE,"DEFOTHER"}</definedName>
    <definedName name="wrn.Formal._.Report." localSheetId="2" hidden="1">{#N/A,#N/A,TRUE,"Three Year";#N/A,#N/A,TRUE,"Summary";#N/A,#N/A,TRUE,"AnlAll";#N/A,#N/A,TRUE,"Anl_Active";#N/A,#N/A,TRUE,"AllRet";#N/A,#N/A,TRUE,"AnlLRet&lt;65";#N/A,#N/A,TRUE,"AnlRet&gt;65";#N/A,#N/A,TRUE,"AnlHI";#N/A,#N/A,TRUE,"AnlNorAm";#N/A,#N/A,TRUE,"AnlMinneg";#N/A,#N/A,TRUE,"MthHI";#N/A,#N/A,TRUE,"MthNorAm";#N/A,#N/A,TRUE,"MthMinneg"}</definedName>
    <definedName name="wrn.Formal._.Report." hidden="1">{#N/A,#N/A,TRUE,"Three Year";#N/A,#N/A,TRUE,"Summary";#N/A,#N/A,TRUE,"AnlAll";#N/A,#N/A,TRUE,"Anl_Active";#N/A,#N/A,TRUE,"AllRet";#N/A,#N/A,TRUE,"AnlLRet&lt;65";#N/A,#N/A,TRUE,"AnlRet&gt;65";#N/A,#N/A,TRUE,"AnlHI";#N/A,#N/A,TRUE,"AnlNorAm";#N/A,#N/A,TRUE,"AnlMinneg";#N/A,#N/A,TRUE,"MthHI";#N/A,#N/A,TRUE,"MthNorAm";#N/A,#N/A,TRUE,"MthMinneg"}</definedName>
    <definedName name="wrn.FTC." localSheetId="2" hidden="1">{"page2",#N/A,FALSE,"FTC";"page1",#N/A,FALSE,"FTC"}</definedName>
    <definedName name="wrn.FTC." hidden="1">{"page2",#N/A,FALSE,"FTC";"page1",#N/A,FALSE,"FTC"}</definedName>
    <definedName name="wrn.full._.report." localSheetId="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RENORA81." localSheetId="2" hidden="1">{"GRENORA81",#N/A,FALSE,"NDDEPR"}</definedName>
    <definedName name="wrn.GRENORA81." hidden="1">{"GRENORA81",#N/A,FALSE,"NDDEPR"}</definedName>
    <definedName name="wrn.GRENORA82." localSheetId="2" hidden="1">{"GRENORA82",#N/A,FALSE,"NDDEPR"}</definedName>
    <definedName name="wrn.GRENORA82." hidden="1">{"GRENORA82",#N/A,FALSE,"NDDEPR"}</definedName>
    <definedName name="wrn.Highlights." localSheetId="2" hidden="1">{"highlights",#N/A,FALSE,"Highlights"}</definedName>
    <definedName name="wrn.Highlights." hidden="1">{"highlights",#N/A,FALSE,"Highlights"}</definedName>
    <definedName name="wrn.HRtest." localSheetId="2" hidden="1">{#N/A,#N/A,FALSE,"factsheet depHR&amp;ODB1";#N/A,#N/A,FALSE,"factsheet depHR&amp;ODB1";#N/A,#N/A,FALSE,"HR &amp; OD released ProjectsB2"}</definedName>
    <definedName name="wrn.HRtest." hidden="1">{#N/A,#N/A,FALSE,"factsheet depHR&amp;ODB1";#N/A,#N/A,FALSE,"factsheet depHR&amp;ODB1";#N/A,#N/A,FALSE,"HR &amp; OD released ProjectsB2"}</definedName>
    <definedName name="wrn.ILLINOIS." localSheetId="2" hidden="1">{"ILLINOIS",#N/A,FALSE,"ESTPMTS"}</definedName>
    <definedName name="wrn.ILLINOIS." hidden="1">{"ILLINOIS",#N/A,FALSE,"ESTPMTS"}</definedName>
    <definedName name="wrn.Income._.5._.Yr." localSheetId="2" hidden="1">{"Income 5 Yr",#N/A,FALSE,"CDN P-L Income"}</definedName>
    <definedName name="wrn.Income._.5._.Yr." hidden="1">{"Income 5 Yr",#N/A,FALSE,"CDN P-L Income"}</definedName>
    <definedName name="wrn.Income._.Statement." localSheetId="2" hidden="1">{"Income Statement",#N/A,FALSE,"Stmt of Earnings"}</definedName>
    <definedName name="wrn.Income._.Statement." hidden="1">{"Income Statement",#N/A,FALSE,"Stmt of Earnings"}</definedName>
    <definedName name="wrn.INDIANA." localSheetId="2" hidden="1">{"INDIANA",#N/A,FALSE,"ESTPMTS"}</definedName>
    <definedName name="wrn.INDIANA." hidden="1">{"INDIANA",#N/A,FALSE,"ESTPMTS"}</definedName>
    <definedName name="wrn.inputs." localSheetId="2" hidden="1">{#N/A,#N/A,FALSE,"INPUTS"}</definedName>
    <definedName name="wrn.inputs." hidden="1">{#N/A,#N/A,FALSE,"INPUTS"}</definedName>
    <definedName name="wrn.Inputs._.and._.Results." localSheetId="2" hidden="1">{"Input Data",#N/A,FALSE,"Input &amp; Results";"Results",#N/A,FALSE,"Input &amp; Results"}</definedName>
    <definedName name="wrn.Inputs._.and._.Results." hidden="1">{"Input Data",#N/A,FALSE,"Input &amp; Results";"Results",#N/A,FALSE,"Input &amp; Results"}</definedName>
    <definedName name="wrn.INTEGRATED" localSheetId="2" hidden="1">{#N/A,#N/A,FALSE,"Sheet1"}</definedName>
    <definedName name="wrn.INTEGRATED" hidden="1">{#N/A,#N/A,FALSE,"Sheet1"}</definedName>
    <definedName name="wrn.INTEGRATEDS." localSheetId="2" hidden="1">{#N/A,#N/A,FALSE,"Sheet1"}</definedName>
    <definedName name="wrn.INTEGRATEDS." hidden="1">{#N/A,#N/A,FALSE,"Sheet1"}</definedName>
    <definedName name="wrn.INTERCO._.CHARGE." localSheetId="2" hidden="1">{"INTERCO CHARGE",#N/A,FALSE,"INTERCO CHARGE"}</definedName>
    <definedName name="wrn.INTERCO._.CHARGE." hidden="1">{"INTERCO CHARGE",#N/A,FALSE,"INTERCO CHARGE"}</definedName>
    <definedName name="wrn.INTERMEDIATES." localSheetId="2" hidden="1">{#N/A,#N/A,FALSE,"Sheet1"}</definedName>
    <definedName name="wrn.INTERMEDIATES." hidden="1">{#N/A,#N/A,FALSE,"Sheet1"}</definedName>
    <definedName name="wrn.IPL." localSheetId="2" hidden="1">{"ipl",#N/A,FALSE,"IPL"}</definedName>
    <definedName name="wrn.IPL." hidden="1">{"ipl",#N/A,FALSE,"IPL"}</definedName>
    <definedName name="wrn.IPL._.AMOUNTS." localSheetId="2" hidden="1">{"IPL AMOUNTS",#N/A,FALSE,"IPL EARNINGS"}</definedName>
    <definedName name="wrn.IPL._.AMOUNTS." hidden="1">{"IPL AMOUNTS",#N/A,FALSE,"IPL EARNINGS"}</definedName>
    <definedName name="wrn.IPL._.Tax._.Accounts." localSheetId="2" hidden="1">{"IT and LCT 056",#N/A,FALSE,"056 - IT LCT";"it and lct provision",#N/A,FALSE,"056 - IT LCT";"Capital Taxes 056",#N/A,FALSE,"056 - Capital";"provision capital taxes 056",#N/A,FALSE,"056 - Capital";"Tax Accounts 071",#N/A,FALSE,"071";"CapTax Expense 411 41 05",#N/A,FALSE,"Captax Exp - 411";"Tax Expenses 413",#N/A,FALSE,"413 - Exp";"Provision expense 413",#N/A,FALSE,"413 - Exp"}</definedName>
    <definedName name="wrn.IPL._.Tax._.Accounts." hidden="1">{"IT and LCT 056",#N/A,FALSE,"056 - IT LCT";"it and lct provision",#N/A,FALSE,"056 - IT LCT";"Capital Taxes 056",#N/A,FALSE,"056 - Capital";"provision capital taxes 056",#N/A,FALSE,"056 - Capital";"Tax Accounts 071",#N/A,FALSE,"071";"CapTax Expense 411 41 05",#N/A,FALSE,"Captax Exp - 411";"Tax Expenses 413",#N/A,FALSE,"413 - Exp";"Provision expense 413",#N/A,FALSE,"413 - Exp"}</definedName>
    <definedName name="wrn.IPL_Non." localSheetId="2" hidden="1">{"ipl_non",#N/A,FALSE,"IPL - Non"}</definedName>
    <definedName name="wrn.IPL_Non." hidden="1">{"ipl_non",#N/A,FALSE,"IPL - Non"}</definedName>
    <definedName name="wrn.IPL_NW." localSheetId="2" hidden="1">{"ipl_nw",#N/A,FALSE,"IPL(NW)"}</definedName>
    <definedName name="wrn.IPL_NW." hidden="1">{"ipl_nw",#N/A,FALSE,"IPL(NW)"}</definedName>
    <definedName name="wrn.IPL_Reg." localSheetId="2" hidden="1">{"ipl reg",#N/A,FALSE,"IPL - Reg"}</definedName>
    <definedName name="wrn.IPL_Reg." hidden="1">{"ipl reg",#N/A,FALSE,"IPL - Reg"}</definedName>
    <definedName name="wrn.juniors" localSheetId="2" hidden="1">{#N/A,#N/A,FALSE,"Sheet1"}</definedName>
    <definedName name="wrn.juniors" hidden="1">{#N/A,#N/A,FALSE,"Sheet1"}</definedName>
    <definedName name="wrn.JUNIORS." localSheetId="2" hidden="1">{#N/A,#N/A,FALSE,"Sheet1"}</definedName>
    <definedName name="wrn.JUNIORS." hidden="1">{#N/A,#N/A,FALSE,"Sheet1"}</definedName>
    <definedName name="wrn.LAKEHEAD." localSheetId="2" hidden="1">{"LAKEHEAD",#N/A,FALSE,"APPORSUM"}</definedName>
    <definedName name="wrn.LAKEHEAD." hidden="1">{"LAKEHEAD",#N/A,FALSE,"APPORSUM"}</definedName>
    <definedName name="wrn.Lakehead._.Payable._.Calculation." localSheetId="2" hidden="1">{"apb11",#N/A,FALSE,"TVCH_LKH";"fas109",#N/A,FALSE,"TVCH_LKH";"pay1",#N/A,FALSE,"TVCH_LKH";"pay2",#N/A,FALSE,"TVCH_LKH"}</definedName>
    <definedName name="wrn.Lakehead._.Payable._.Calculation." hidden="1">{"apb11",#N/A,FALSE,"TVCH_LKH";"fas109",#N/A,FALSE,"TVCH_LKH";"pay1",#N/A,FALSE,"TVCH_LKH";"pay2",#N/A,FALSE,"TVCH_LKH"}</definedName>
    <definedName name="wrn.LPL._.Depr." localSheetId="2" hidden="1">{"LPL Depr",#N/A,FALSE,"DEFOTHER"}</definedName>
    <definedName name="wrn.LPL._.Depr." hidden="1">{"LPL Depr",#N/A,FALSE,"DEFOTHER"}</definedName>
    <definedName name="wrn.LPL._.FINANCIAL." localSheetId="2" hidden="1">{"LPL FINANCIAL",#N/A,FALSE,"APPORSUM"}</definedName>
    <definedName name="wrn.LPL._.FINANCIAL." hidden="1">{"LPL FINANCIAL",#N/A,FALSE,"APPORSUM"}</definedName>
    <definedName name="wrn.LPL._.Financial._.Payable._.Calc." localSheetId="2" hidden="1">{"apb11",#N/A,FALSE,"TVCH_LPL";"fas109",#N/A,FALSE,"TVCH_LPL";"pay1",#N/A,FALSE,"TVCH_LPL";"pay2",#N/A,FALSE,"TVCH_LPL"}</definedName>
    <definedName name="wrn.LPL._.Financial._.Payable._.Calc." hidden="1">{"apb11",#N/A,FALSE,"TVCH_LPL";"fas109",#N/A,FALSE,"TVCH_LPL";"pay1",#N/A,FALSE,"TVCH_LPL";"pay2",#N/A,FALSE,"TVCH_LPL"}</definedName>
    <definedName name="wrn.LPLF._.APPOR." localSheetId="2" hidden="1">{"LPLF APPOR",#N/A,FALSE,"APPORLPL"}</definedName>
    <definedName name="wrn.LPLF._.APPOR." hidden="1">{"LPLF APPOR",#N/A,FALSE,"APPORLPL"}</definedName>
    <definedName name="wrn.MI._.PROPERTY._.FACTOR." localSheetId="2" hidden="1">{"MI PROPERTY FACTOR",#N/A,FALSE,"APPOR"}</definedName>
    <definedName name="wrn.MI._.PROPERTY._.FACTOR." hidden="1">{"MI PROPERTY FACTOR",#N/A,FALSE,"APPOR"}</definedName>
    <definedName name="wrn.MICHIGAN." localSheetId="2" hidden="1">{"MICHIGAN",#N/A,FALSE,"ESTPMTS"}</definedName>
    <definedName name="wrn.MICHIGAN." hidden="1">{"MICHIGAN",#N/A,FALSE,"ESTPMTS"}</definedName>
    <definedName name="wrn.MINNESOTA." localSheetId="2" hidden="1">{"MINNESOTA",#N/A,FALSE,"ESTPMTS"}</definedName>
    <definedName name="wrn.MINNESOTA." hidden="1">{"MINNESOTA",#N/A,FALSE,"ESTPMTS"}</definedName>
    <definedName name="wrn.MISBT." localSheetId="2" hidden="1">{"MISBT",#N/A,FALSE,"MISBT"}</definedName>
    <definedName name="wrn.MISBT." hidden="1">{"MISBT",#N/A,FALSE,"MISBT"}</definedName>
    <definedName name="wrn.MN._.PROPERTY." localSheetId="2" hidden="1">{"MN PROPERTY",#N/A,FALSE,"APPORMN"}</definedName>
    <definedName name="wrn.MN._.PROPERTY." hidden="1">{"MN PROPERTY",#N/A,FALSE,"APPORMN"}</definedName>
    <definedName name="wrn.MN._.SALES." localSheetId="2" hidden="1">{"MN SALES",#N/A,FALSE,"APPORMN"}</definedName>
    <definedName name="wrn.MN._.SALES." hidden="1">{"MN SALES",#N/A,FALSE,"APPORMN"}</definedName>
    <definedName name="wrn.MN._.SUMMARY." localSheetId="2" hidden="1">{"MN SUMMARY",#N/A,FALSE,"APPORMN"}</definedName>
    <definedName name="wrn.MN._.SUMMARY." hidden="1">{"MN SUMMARY",#N/A,FALSE,"APPORMN"}</definedName>
    <definedName name="wrn.MN._.UNITARY._.APPORTIONMENT." localSheetId="2" hidden="1">{"PROPERTY FACTOR",#N/A,FALSE,"APPORMN";"SALES FACTOR",#N/A,FALSE,"APPORMN";"SUMMARY",#N/A,FALSE,"APPORMN"}</definedName>
    <definedName name="wrn.MN._.UNITARY._.APPORTIONMENT." hidden="1">{"PROPERTY FACTOR",#N/A,FALSE,"APPORMN";"SALES FACTOR",#N/A,FALSE,"APPORMN";"SUMMARY",#N/A,FALSE,"APPORMN"}</definedName>
    <definedName name="wrn.MNAPPOR." localSheetId="2" hidden="1">{"MNPROPERTY",#N/A,FALSE,"APPORMN";"MNSALES",#N/A,FALSE,"APPORMN";"MNSUMMARY",#N/A,FALSE,"APPORMN"}</definedName>
    <definedName name="wrn.MNAPPOR." hidden="1">{"MNPROPERTY",#N/A,FALSE,"APPORMN";"MNSALES",#N/A,FALSE,"APPORMN";"MNSUMMARY",#N/A,FALSE,"APPORMN"}</definedName>
    <definedName name="wrn.MNUNITARY." localSheetId="2" hidden="1">{"MNUNITARY",#N/A,FALSE,"MNUNITARY"}</definedName>
    <definedName name="wrn.MNUNITARY." hidden="1">{"MNUNITARY",#N/A,FALSE,"MNUNITARY"}</definedName>
    <definedName name="wrn.MONTANA." localSheetId="2" hidden="1">{"MONTANA",#N/A,FALSE,"ESTPMTS"}</definedName>
    <definedName name="wrn.MONTANA." hidden="1">{"MONTANA",#N/A,FALSE,"ESTPMTS"}</definedName>
    <definedName name="wrn.NDDEPRADJ." localSheetId="2" hidden="1">{"NDDEPRADJ",#N/A,FALSE,"NDDEPR"}</definedName>
    <definedName name="wrn.NDDEPRADJ." hidden="1">{"NDDEPRADJ",#N/A,FALSE,"NDDEPR"}</definedName>
    <definedName name="wrn.NDUNITARY." localSheetId="2" hidden="1">{"NDUNITARY",#N/A,FALSE,"NDUNITARY"}</definedName>
    <definedName name="wrn.NDUNITARY." hidden="1">{"NDUNITARY",#N/A,FALSE,"NDUNITARY"}</definedName>
    <definedName name="wrn.NDUNITARY._.APPOR." localSheetId="2" hidden="1">{"NDPROPERTY",#N/A,FALSE,"APPORND";"NDSALES",#N/A,FALSE,"APPORND";"NDSUMMARY",#N/A,FALSE,"APPORND"}</definedName>
    <definedName name="wrn.NDUNITARY._.APPOR." hidden="1">{"NDPROPERTY",#N/A,FALSE,"APPORND";"NDSALES",#N/A,FALSE,"APPORND";"NDSUMMARY",#N/A,FALSE,"APPORND"}</definedName>
    <definedName name="wrn.NEB._.Capital._.25._.Yr." localSheetId="2" hidden="1">{"NEB Capital 25 Yr",#N/A,FALSE,"NEB Rate Base-Deprec"}</definedName>
    <definedName name="wrn.NEB._.Capital._.25._.Yr." hidden="1">{"NEB Capital 25 Yr",#N/A,FALSE,"NEB Rate Base-Deprec"}</definedName>
    <definedName name="wrn.NEB._.Deprec._.25._.Yr." localSheetId="2" hidden="1">{"NEB Deprec 25 Yr",#N/A,FALSE,"NEB Rate Base-Deprec"}</definedName>
    <definedName name="wrn.NEB._.Deprec._.25._.Yr." hidden="1">{"NEB Deprec 25 Yr",#N/A,FALSE,"NEB Rate Base-Deprec"}</definedName>
    <definedName name="wrn.NEB._.Rate._.Base._.25._.Yr." localSheetId="2" hidden="1">{"NEB Rate Base 25 Yr",#N/A,FALSE,"NEB Rate Base-Deprec"}</definedName>
    <definedName name="wrn.NEB._.Rate._.Base._.25._.Yr." hidden="1">{"NEB Rate Base 25 Yr",#N/A,FALSE,"NEB Rate Base-Deprec"}</definedName>
    <definedName name="wrn.NEB._.Revenue._.25._.Yr." localSheetId="2" hidden="1">{"NEB Revenue 25 Yr",#N/A,FALSE,"NEB Revenue-Toll"}</definedName>
    <definedName name="wrn.NEB._.Revenue._.25._.Yr." hidden="1">{"NEB Revenue 25 Yr",#N/A,FALSE,"NEB Revenue-Toll"}</definedName>
    <definedName name="wrn.NEB._.Tax._.25._.Yr." localSheetId="2" hidden="1">{#N/A,#N/A,FALSE,"NEB Taxes"}</definedName>
    <definedName name="wrn.NEB._.Tax._.25._.Yr." hidden="1">{#N/A,#N/A,FALSE,"NEB Taxes"}</definedName>
    <definedName name="wrn.NEB._.Toll._.25._.Yr." localSheetId="2" hidden="1">{"NEB Toll 25 Yr",#N/A,FALSE,"NEB Revenue-Toll"}</definedName>
    <definedName name="wrn.NEB._.Toll._.25._.Yr." hidden="1">{"NEB Toll 25 Yr",#N/A,FALSE,"NEB Revenue-Toll"}</definedName>
    <definedName name="wrn.NOLCO." localSheetId="2" hidden="1">{"NOLCO",#N/A,FALSE,"WOG"}</definedName>
    <definedName name="wrn.NOLCO." hidden="1">{"NOLCO",#N/A,FALSE,"WOG"}</definedName>
    <definedName name="wrn.nom." localSheetId="2" hidden="1">{#N/A,#N/A,FALSE,"Sheet1"}</definedName>
    <definedName name="wrn.nom." hidden="1">{#N/A,#N/A,FALSE,"Sheet1"}</definedName>
    <definedName name="wrn.NON." localSheetId="2" hidden="1">{#N/A,#N/A,FALSE,"Sheet1"}</definedName>
    <definedName name="wrn.NON." hidden="1">{#N/A,#N/A,FALSE,"Sheet1"}</definedName>
    <definedName name="wrn.NORTH._.DAKOTA." localSheetId="2" hidden="1">{"NORTH DAKOTA",#N/A,FALSE,"ESTPMTS"}</definedName>
    <definedName name="wrn.NORTH._.DAKOTA." hidden="1">{"NORTH DAKOTA",#N/A,FALSE,"ESTPMTS"}</definedName>
    <definedName name="wrn.Northern." localSheetId="2" hidden="1">{#N/A,"HTgermany",FALSE,"P&amp;L";#N/A,"DTfriess",FALSE,"P&amp;L";#N/A,"HTswitzerland",FALSE,"P&amp;L";#N/A,"DTswitzerland",FALSE,"P&amp;L";#N/A,"HTbelgium",FALSE,"P&amp;L";#N/A,"HTholland",FALSE,"P&amp;L";#N/A,"HTdenmark",FALSE,"P&amp;L";#N/A,"HTfinland",FALSE,"P&amp;L"}</definedName>
    <definedName name="wrn.Northern." hidden="1">{#N/A,"HTgermany",FALSE,"P&amp;L";#N/A,"DTfriess",FALSE,"P&amp;L";#N/A,"HTswitzerland",FALSE,"P&amp;L";#N/A,"DTswitzerland",FALSE,"P&amp;L";#N/A,"HTbelgium",FALSE,"P&amp;L";#N/A,"HTholland",FALSE,"P&amp;L";#N/A,"HTdenmark",FALSE,"P&amp;L";#N/A,"HTfinland",FALSE,"P&amp;L"}</definedName>
    <definedName name="wrn.NRAs." localSheetId="2" hidden="1">{#N/A,#N/A,FALSE,"NRAs"}</definedName>
    <definedName name="wrn.NRAs." hidden="1">{#N/A,#N/A,FALSE,"NRAs"}</definedName>
    <definedName name="wrn.NW_Non." localSheetId="2" hidden="1">{"NW_non",#N/A,FALSE,"NW - Non"}</definedName>
    <definedName name="wrn.NW_Non." hidden="1">{"NW_non",#N/A,FALSE,"NW - Non"}</definedName>
    <definedName name="wrn.NW_Reg." localSheetId="2" hidden="1">{"nw_reg",#N/A,FALSE,"NW - Reg"}</definedName>
    <definedName name="wrn.NW_Reg." hidden="1">{"nw_reg",#N/A,FALSE,"NW - Reg"}</definedName>
    <definedName name="wrn.Op._.Cost." localSheetId="2" hidden="1">{#N/A,#N/A,FALSE,"Op Cost"}</definedName>
    <definedName name="wrn.Op._.Cost." hidden="1">{#N/A,#N/A,FALSE,"Op Cost"}</definedName>
    <definedName name="wrn.orgstartup." localSheetId="2" hidden="1">{"orgstartup",#N/A,FALSE,"ORGCOSTS"}</definedName>
    <definedName name="wrn.orgstartup." hidden="1">{"orgstartup",#N/A,FALSE,"ORGCOSTS"}</definedName>
    <definedName name="wrn.Page._.1." localSheetId="2" hidden="1">{"Page 1",#N/A,FALSE,"Sheet1";"Page 2",#N/A,FALSE,"Sheet1"}</definedName>
    <definedName name="wrn.Page._.1." hidden="1">{"Page 1",#N/A,FALSE,"Sheet1";"Page 2",#N/A,FALSE,"Sheet1"}</definedName>
    <definedName name="wrn.PART._.DIFF._.BUDGET." localSheetId="2" hidden="1">{"PART DIFF BUDGET",#N/A,FALSE,"FEDTEMP"}</definedName>
    <definedName name="wrn.PART._.DIFF._.BUDGET." hidden="1">{"PART DIFF BUDGET",#N/A,FALSE,"FEDTEMP"}</definedName>
    <definedName name="wrn.PARTDIFF." localSheetId="2" hidden="1">{"PARTDIFF",#N/A,FALSE,"FEDTEMP"}</definedName>
    <definedName name="wrn.PARTDIFF." hidden="1">{"PARTDIFF",#N/A,FALSE,"FEDTEMP"}</definedName>
    <definedName name="wrn.PAYABLE." localSheetId="2" hidden="1">{"PAYABLE",#N/A,FALSE,"PAYABLE"}</definedName>
    <definedName name="wrn.PAYABLE." hidden="1">{"PAYABLE",#N/A,FALSE,"PAYABLE"}</definedName>
    <definedName name="wrn.PAYABLE2." localSheetId="2" hidden="1">{"PAYABLE2",#N/A,FALSE,"PAYABLE (2)"}</definedName>
    <definedName name="wrn.PAYABLE2." hidden="1">{"PAYABLE2",#N/A,FALSE,"PAYABLE (2)"}</definedName>
    <definedName name="wrn.PAYABLE3." localSheetId="2" hidden="1">{"PAYABLE3",#N/A,FALSE,"PAYABLE (3)"}</definedName>
    <definedName name="wrn.PAYABLE3." hidden="1">{"PAYABLE3",#N/A,FALSE,"PAYABLE (3)"}</definedName>
    <definedName name="wrn.PAYROLL._.ANALYSIS." localSheetId="2" hidden="1">{"PAYROLL ANALYSIS",#N/A,FALSE,"payroll factor"}</definedName>
    <definedName name="wrn.PAYROLL._.ANALYSIS." hidden="1">{"PAYROLL ANALYSIS",#N/A,FALSE,"payroll factor"}</definedName>
    <definedName name="wrn.PAYROLL._.FACTOR." localSheetId="2" hidden="1">{"PAYROLL FACTOR",#N/A,FALSE,"APPOR"}</definedName>
    <definedName name="wrn.PAYROLL._.FACTOR." hidden="1">{"PAYROLL FACTOR",#N/A,FALSE,"APPOR"}</definedName>
    <definedName name="wrn.PENNY._.STATEMENTS." localSheetId="2" hidden="1">{"EARNINGS",#N/A,FALSE,"STATEMENTS";"CASH FLOWS",#N/A,FALSE,"STATEMENTS";"ASSETS",#N/A,FALSE,"STATEMENTS";"LIABILITIES",#N/A,FALSE,"STATEMENTS";"EARNINGS PROOF",#N/A,FALSE,"STATEMENTS";"CASH FLOWS PROOF",#N/A,FALSE,"STATEMENTS";"CF WORKPAPER 1",#N/A,FALSE,"CASH FLOW WORKPAPER";"CF WORKPAPER 2",#N/A,FALSE,"CASH FLOW WORKPAPER";"CF WORKPAPER 3",#N/A,FALSE,"CASH FLOW WORKPAPER";"LIABS PROOF",#N/A,FALSE,"STATEMENTS";"CDN CONVERSION",#N/A,FALSE,"CANADIAN DOLLAR CONVERSION";"ACQUISITION 1",#N/A,FALSE,"AMORT. SCHS.";"ACQUISITION 2",#N/A,FALSE,"AMORT. SCHS.";"ACQUISITION 3",#N/A,FALSE,"AMORT. SCHS.";"RE ADJUSTMENT",#N/A,FALSE,"STATEMENTS"}</definedName>
    <definedName name="wrn.PENNY._.STATEMENTS." hidden="1">{"EARNINGS",#N/A,FALSE,"STATEMENTS";"CASH FLOWS",#N/A,FALSE,"STATEMENTS";"ASSETS",#N/A,FALSE,"STATEMENTS";"LIABILITIES",#N/A,FALSE,"STATEMENTS";"EARNINGS PROOF",#N/A,FALSE,"STATEMENTS";"CASH FLOWS PROOF",#N/A,FALSE,"STATEMENTS";"CF WORKPAPER 1",#N/A,FALSE,"CASH FLOW WORKPAPER";"CF WORKPAPER 2",#N/A,FALSE,"CASH FLOW WORKPAPER";"CF WORKPAPER 3",#N/A,FALSE,"CASH FLOW WORKPAPER";"LIABS PROOF",#N/A,FALSE,"STATEMENTS";"CDN CONVERSION",#N/A,FALSE,"CANADIAN DOLLAR CONVERSION";"ACQUISITION 1",#N/A,FALSE,"AMORT. SCHS.";"ACQUISITION 2",#N/A,FALSE,"AMORT. SCHS.";"ACQUISITION 3",#N/A,FALSE,"AMORT. SCHS.";"RE ADJUSTMENT",#N/A,FALSE,"STATEMENTS"}</definedName>
    <definedName name="wrn.Pension." localSheetId="2" hidden="1">{"Pension",#N/A,FALSE,"DEFOTHER"}</definedName>
    <definedName name="wrn.Pension." hidden="1">{"Pension",#N/A,FALSE,"DEFOTHER"}</definedName>
    <definedName name="wrn.PGtotals." localSheetId="2" hidden="1">{#N/A,"CoreEurope",FALSE,"P&amp;L";#N/A,"HandToolsTOTAL",FALSE,"P&amp;L";#N/A,"DecoToolsTOTAL",FALSE,"P&amp;L";#N/A,"ZAGwoIsraelTOTAL",FALSE,"P&amp;L";#N/A,"FasteningTOTAL",FALSE,"P&amp;L";#N/A,"AssemblyTechTOTAL",FALSE,"P&amp;L";#N/A,"MacUK",FALSE,"P&amp;L";#N/A,"Tona",FALSE,"P&amp;L"}</definedName>
    <definedName name="wrn.PGtotals." hidden="1">{#N/A,"CoreEurope",FALSE,"P&amp;L";#N/A,"HandToolsTOTAL",FALSE,"P&amp;L";#N/A,"DecoToolsTOTAL",FALSE,"P&amp;L";#N/A,"ZAGwoIsraelTOTAL",FALSE,"P&amp;L";#N/A,"FasteningTOTAL",FALSE,"P&amp;L";#N/A,"AssemblyTechTOTAL",FALSE,"P&amp;L";#N/A,"MacUK",FALSE,"P&amp;L";#N/A,"Tona",FALSE,"P&amp;L"}</definedName>
    <definedName name="wrn.Plant." localSheetId="2" hidden="1">{#N/A,#N/A,FALSE,"Plant"}</definedName>
    <definedName name="wrn.Plant." hidden="1">{#N/A,#N/A,FALSE,"Plant"}</definedName>
    <definedName name="wrn.PORTAL\IPLE." localSheetId="2" hidden="1">{"LPL Depr",#N/A,FALSE,"DEFOTHER"}</definedName>
    <definedName name="wrn.PORTAL\IPLE." hidden="1">{"LPL Depr",#N/A,FALSE,"DEFOTHER"}</definedName>
    <definedName name="wrn.Post._.Retirement." localSheetId="2" hidden="1">{"Post Retirement",#N/A,FALSE,"DEFOTHER"}</definedName>
    <definedName name="wrn.Post._.Retirement." hidden="1">{"Post Retirement",#N/A,FALSE,"DEFOTHER"}</definedName>
    <definedName name="wrn.Print._.All." localSheetId="2" hidden="1">{#N/A,#N/A,FALSE,"MthHI";#N/A,#N/A,FALSE,"MthNorAm";#N/A,#N/A,FALSE,"MthMinneg";#N/A,#N/A,FALSE,"AnlHI";#N/A,#N/A,FALSE,"AnlNorAm";#N/A,#N/A,FALSE,"AnlMinneg";#N/A,#N/A,FALSE,"Anl_Active";#N/A,#N/A,FALSE,"AnlLRet&lt;65";#N/A,#N/A,FALSE,"AnlRet&gt;65";#N/A,#N/A,FALSE,"AllRet";#N/A,#N/A,FALSE,"AnlAll";#N/A,#N/A,FALSE,"Summary";#N/A,#N/A,FALSE,"Three Year"}</definedName>
    <definedName name="wrn.Print._.All." hidden="1">{#N/A,#N/A,FALSE,"MthHI";#N/A,#N/A,FALSE,"MthNorAm";#N/A,#N/A,FALSE,"MthMinneg";#N/A,#N/A,FALSE,"AnlHI";#N/A,#N/A,FALSE,"AnlNorAm";#N/A,#N/A,FALSE,"AnlMinneg";#N/A,#N/A,FALSE,"Anl_Active";#N/A,#N/A,FALSE,"AnlLRet&lt;65";#N/A,#N/A,FALSE,"AnlRet&gt;65";#N/A,#N/A,FALSE,"AllRet";#N/A,#N/A,FALSE,"AnlAll";#N/A,#N/A,FALSE,"Summary";#N/A,#N/A,FALSE,"Three Year"}</definedName>
    <definedName name="wrn.PRINT_ALL." localSheetId="2" hidden="1">{"summary",#N/A,TRUE,"E93ADJ";"detail",#N/A,TRUE,"E93ADJ"}</definedName>
    <definedName name="wrn.PRINT_ALL." hidden="1">{"summary",#N/A,TRUE,"E93ADJ";"detail",#N/A,TRUE,"E93ADJ"}</definedName>
    <definedName name="wrn.PROPERTY._.FACTOR." localSheetId="2" hidden="1">{"PROPERTY FACTOR",#N/A,FALSE,"APPOR"}</definedName>
    <definedName name="wrn.PROPERTY._.FACTOR." hidden="1">{"PROPERTY FACTOR",#N/A,FALSE,"APPOR"}</definedName>
    <definedName name="wrn.PROVISION." localSheetId="2" hidden="1">{"TAXPROV",#N/A,FALSE,"TAXCOMP"}</definedName>
    <definedName name="wrn.PROVISION." hidden="1">{"TAXPROV",#N/A,FALSE,"TAXCOMP"}</definedName>
    <definedName name="wrn.PROVPG1." localSheetId="2" hidden="1">{"PROVPG1",#N/A,FALSE,"PROVISION"}</definedName>
    <definedName name="wrn.PROVPG1." hidden="1">{"PROVPG1",#N/A,FALSE,"PROVISION"}</definedName>
    <definedName name="wrn.PROVPG2." localSheetId="2" hidden="1">{"PROVPG2",#N/A,FALSE,"PROVISION"}</definedName>
    <definedName name="wrn.PROVPG2." hidden="1">{"PROVPG2",#N/A,FALSE,"PROVISION"}</definedName>
    <definedName name="wrn.PYA._.ALLOC." localSheetId="2" hidden="1">{"PYA ALLOC",#N/A,FALSE,"DEFOTHER"}</definedName>
    <definedName name="wrn.PYA._.ALLOC." hidden="1">{"PYA ALLOC",#N/A,FALSE,"DEFOTHER"}</definedName>
    <definedName name="wrn.rapport." localSheetId="2" hidden="1">{#N/A,#N/A,TRUE,"Voorblad1";#N/A,#N/A,TRUE,"factsheetA2";#N/A,#N/A,TRUE,"Condensed costsA3";#N/A,#N/A,TRUE,"Departmental_P&amp;LA4";#N/A,#N/A,TRUE,"Top sheet ProjectsA5";#N/A,#N/A,TRUE,"Personnel costsA6";#N/A,#N/A,TRUE,"factsheet depHR&amp;ODB1";#N/A,#N/A,TRUE,"P&amp;L HR &amp; ODB2";#N/A,#N/A,TRUE,"HR &amp; OD released ProjectsB2";#N/A,#N/A,TRUE,"HR &amp; OD created ProjectsB3"}</definedName>
    <definedName name="wrn.rapport." hidden="1">{#N/A,#N/A,TRUE,"Voorblad1";#N/A,#N/A,TRUE,"factsheetA2";#N/A,#N/A,TRUE,"Condensed costsA3";#N/A,#N/A,TRUE,"Departmental_P&amp;LA4";#N/A,#N/A,TRUE,"Top sheet ProjectsA5";#N/A,#N/A,TRUE,"Personnel costsA6";#N/A,#N/A,TRUE,"factsheet depHR&amp;ODB1";#N/A,#N/A,TRUE,"P&amp;L HR &amp; ODB2";#N/A,#N/A,TRUE,"HR &amp; OD released ProjectsB2";#N/A,#N/A,TRUE,"HR &amp; OD created ProjectsB3"}</definedName>
    <definedName name="wrn.rapport._.19072005." localSheetId="2" hidden="1">{#N/A,#N/A,FALSE,"Voorblad1";#N/A,#N/A,FALSE,"ToelichtingA1";#N/A,#N/A,FALSE,"factsheetA2";#N/A,#N/A,FALSE,"Condensed costsA3";#N/A,#N/A,FALSE,"Condensed_costsA3 graph";#N/A,#N/A,FALSE,"Departmental_P&amp;LA4";#N/A,#N/A,FALSE,"Top sheet ProjectsA5";#N/A,#N/A,FALSE,"Personnel costsA6"}</definedName>
    <definedName name="wrn.rapport._.19072005." hidden="1">{#N/A,#N/A,FALSE,"Voorblad1";#N/A,#N/A,FALSE,"ToelichtingA1";#N/A,#N/A,FALSE,"factsheetA2";#N/A,#N/A,FALSE,"Condensed costsA3";#N/A,#N/A,FALSE,"Condensed_costsA3 graph";#N/A,#N/A,FALSE,"Departmental_P&amp;LA4";#N/A,#N/A,FALSE,"Top sheet ProjectsA5";#N/A,#N/A,FALSE,"Personnel costsA6"}</definedName>
    <definedName name="wrn.rapportdep._.20072005." localSheetId="2" hidden="1">{#N/A,#N/A,TRUE,"Voorblad dep";#N/A,#N/A,TRUE,"Toelichting depA1";#N/A,#N/A,TRUE,"factsheet depB1";#N/A,#N/A,TRUE,"P&amp;L depB2";#N/A,#N/A,TRUE,"dep ProjectsB3"}</definedName>
    <definedName name="wrn.rapportdep._.20072005." hidden="1">{#N/A,#N/A,TRUE,"Voorblad dep";#N/A,#N/A,TRUE,"Toelichting depA1";#N/A,#N/A,TRUE,"factsheet depB1";#N/A,#N/A,TRUE,"P&amp;L depB2";#N/A,#N/A,TRUE,"dep ProjectsB3"}</definedName>
    <definedName name="wrn.RATESAPP." localSheetId="2" hidden="1">{"RATESAPP",#N/A,FALSE,"RATESAPP"}</definedName>
    <definedName name="wrn.RATESAPP." hidden="1">{"RATESAPP",#N/A,FALSE,"RATESAPP"}</definedName>
    <definedName name="wrn.REDBOOK." localSheetId="2" hidden="1">{"REDBOOK US SEG 1",#N/A,FALSE,"STATEMENTS";"REDBOOK US SEG 2",#N/A,FALSE,"STATEMENTS";"REDBOOK EARNINGS",#N/A,FALSE,"STATEMENTS";"REDBOOK CASH FLOWS",#N/A,FALSE,"STATEMENTS";"REDBOOK ASSETS",#N/A,FALSE,"STATEMENTS";"REDBOOK LIABS",#N/A,FALSE,"STATEMENTS";"REDBOOK CDN SEG 1",#N/A,FALSE,"STATEMENTS";"REDBOOK CDN SEG 2",#N/A,FALSE,"STATEMENTS"}</definedName>
    <definedName name="wrn.REDBOOK." hidden="1">{"REDBOOK US SEG 1",#N/A,FALSE,"STATEMENTS";"REDBOOK US SEG 2",#N/A,FALSE,"STATEMENTS";"REDBOOK EARNINGS",#N/A,FALSE,"STATEMENTS";"REDBOOK CASH FLOWS",#N/A,FALSE,"STATEMENTS";"REDBOOK ASSETS",#N/A,FALSE,"STATEMENTS";"REDBOOK LIABS",#N/A,FALSE,"STATEMENTS";"REDBOOK CDN SEG 1",#N/A,FALSE,"STATEMENTS";"REDBOOK CDN SEG 2",#N/A,FALSE,"STATEMENTS"}</definedName>
    <definedName name="wrn.RENTALS._.BY._.STATE." localSheetId="2" hidden="1">{"RENTALS BY STATE",#N/A,FALSE,"propfact"}</definedName>
    <definedName name="wrn.RENTALS._.BY._.STATE." hidden="1">{"RENTALS BY STATE",#N/A,FALSE,"propfact"}</definedName>
    <definedName name="wrn.Revenue." localSheetId="2" hidden="1">{#N/A,#N/A,FALSE,"Revenue"}</definedName>
    <definedName name="wrn.Revenue." hidden="1">{#N/A,#N/A,FALSE,"Revenue"}</definedName>
    <definedName name="wrn.REVPART." localSheetId="2" hidden="1">{"REVPART",#N/A,FALSE,"REVPART"}</definedName>
    <definedName name="wrn.REVPART." hidden="1">{"REVPART",#N/A,FALSE,"REVPART"}</definedName>
    <definedName name="wrn.sales." localSheetId="2" hidden="1">{"sales",#N/A,FALSE,"Sales";"sales existing",#N/A,FALSE,"Sales";"sales rd1",#N/A,FALSE,"Sales";"sales rd2",#N/A,FALSE,"Sales"}</definedName>
    <definedName name="wrn.sales." hidden="1">{"sales",#N/A,FALSE,"Sales";"sales existing",#N/A,FALSE,"Sales";"sales rd1",#N/A,FALSE,"Sales";"sales rd2",#N/A,FALSE,"Sales"}</definedName>
    <definedName name="wrn.SALES._.ANALYSIS." localSheetId="2" hidden="1">{"SALES ANALYSIS",#N/A,FALSE,"sales factor"}</definedName>
    <definedName name="wrn.SALES._.ANALYSIS." hidden="1">{"SALES ANALYSIS",#N/A,FALSE,"sales factor"}</definedName>
    <definedName name="wrn.SALES._.FACTOR." localSheetId="2" hidden="1">{"SALES FACTOR",#N/A,FALSE,"APPOR"}</definedName>
    <definedName name="wrn.SALES._.FACTOR." hidden="1">{"SALES FACTOR",#N/A,FALSE,"APPOR"}</definedName>
    <definedName name="wrn.Scenario." localSheetId="2" hidden="1">{#N/A,#N/A,FALSE,"SCENARIO"}</definedName>
    <definedName name="wrn.Scenario." hidden="1">{#N/A,#N/A,FALSE,"SCENARIO"}</definedName>
    <definedName name="wrn.SEC382._.LIMITATION." localSheetId="2" hidden="1">{"SEC382 LIMITATION",#N/A,FALSE,"SEC382"}</definedName>
    <definedName name="wrn.SEC382._.LIMITATION." hidden="1">{"SEC382 LIMITATION",#N/A,FALSE,"SEC382"}</definedName>
    <definedName name="wrn.SEGMENTED._.TAX._.RATE." localSheetId="2" hidden="1">{"SEG RATE 1",#N/A,FALSE,"A";"SEG RATE 2",#N/A,FALSE,"A"}</definedName>
    <definedName name="wrn.SEGMENTED._.TAX._.RATE." hidden="1">{"SEG RATE 1",#N/A,FALSE,"A";"SEG RATE 2",#N/A,FALSE,"A"}</definedName>
    <definedName name="wrn.SENIORS." localSheetId="2" hidden="1">{#N/A,#N/A,FALSE,"Sheet1"}</definedName>
    <definedName name="wrn.SENIORS." hidden="1">{#N/A,#N/A,FALSE,"Sheet1"}</definedName>
    <definedName name="wrn.SUMMARY." localSheetId="2" hidden="1">{"SUMMARY",#N/A,FALSE,"PAYWOG"}</definedName>
    <definedName name="wrn.SUMMARY." hidden="1">{"SUMMARY",#N/A,FALSE,"PAYWOG"}</definedName>
    <definedName name="wrn.Summary._.by._.State." localSheetId="2" hidden="1">{"Summary by State",#N/A,FALSE,"DEFOTHER"}</definedName>
    <definedName name="wrn.Summary._.by._.State." hidden="1">{"Summary by State",#N/A,FALSE,"DEFOTHER"}</definedName>
    <definedName name="wrn.Summary._.Def._.Other." localSheetId="2" hidden="1">{"Summary Def Other",#N/A,FALSE,"DEFOTHER"}</definedName>
    <definedName name="wrn.Summary._.Def._.Other." hidden="1">{"Summary Def Other",#N/A,FALSE,"DEFOTHER"}</definedName>
    <definedName name="wrn.SUMMARYLKHD." localSheetId="2" hidden="1">{"SUMMARYLKHD",#N/A,FALSE,"PAYLKHD"}</definedName>
    <definedName name="wrn.SUMMARYLKHD." hidden="1">{"SUMMARYLKHD",#N/A,FALSE,"PAYLKHD"}</definedName>
    <definedName name="wrn.SUMMARYLPLF." localSheetId="2" hidden="1">{"SUMMARYLPLF",#N/A,FALSE,"PAYLPL"}</definedName>
    <definedName name="wrn.SUMMARYLPLF." hidden="1">{"SUMMARYLPLF",#N/A,FALSE,"PAYLPL"}</definedName>
    <definedName name="wrn.supp." localSheetId="2" hidden="1">{"supp",#N/A,FALSE,"Supp"}</definedName>
    <definedName name="wrn.supp." hidden="1">{"supp",#N/A,FALSE,"Supp"}</definedName>
    <definedName name="wrn.Tax." localSheetId="2" hidden="1">{#N/A,#N/A,FALSE,"Tax"}</definedName>
    <definedName name="wrn.Tax." hidden="1">{#N/A,#N/A,FALSE,"Tax"}</definedName>
    <definedName name="wrn.Tax._.Reconciliation." localSheetId="2" hidden="1">{"Provision",#N/A,FALSE,"056";"Tower",#N/A,FALSE,"071";"Expense",#N/A,FALSE,"413"}</definedName>
    <definedName name="wrn.Tax._.Reconciliation." hidden="1">{"Provision",#N/A,FALSE,"056";"Tower",#N/A,FALSE,"071";"Expense",#N/A,FALSE,"413"}</definedName>
    <definedName name="wrn.Tax._.Sheet._.5._.Yr." localSheetId="2" hidden="1">{"Tax Calc 5 Yr",#N/A,FALSE,"CDN P-L Tax"}</definedName>
    <definedName name="wrn.Tax._.Sheet._.5._.Yr." hidden="1">{"Tax Calc 5 Yr",#N/A,FALSE,"CDN P-L Tax"}</definedName>
    <definedName name="wrn.TEMP._.DIFFERENCES." localSheetId="2" hidden="1">{"TEMP DIFFERENCES",#N/A,FALSE,"FEDTEMP"}</definedName>
    <definedName name="wrn.TEMP._.DIFFERENCES." hidden="1">{"TEMP DIFFERENCES",#N/A,FALSE,"FEDTEMP"}</definedName>
    <definedName name="wrn.TESTS." localSheetId="2" hidden="1">{"PAGE_1",#N/A,FALSE,"MONTH"}</definedName>
    <definedName name="wrn.TESTS." hidden="1">{"PAGE_1",#N/A,FALSE,"MONTH"}</definedName>
    <definedName name="wrn.THRUPUT95." localSheetId="2" hidden="1">{"REV95",#N/A,FALSE,"AVG_T1-4";"THRU95",#N/A,FALSE,"AVG_T1-4"}</definedName>
    <definedName name="wrn.THRUPUT95." hidden="1">{"REV95",#N/A,FALSE,"AVG_T1-4";"THRU95",#N/A,FALSE,"AVG_T1-4"}</definedName>
    <definedName name="wrn.THUPUT96." localSheetId="2" hidden="1">{"REV96",#N/A,FALSE,"AVG_T1-4";"THRU96",#N/A,FALSE,"AVG_T1-4"}</definedName>
    <definedName name="wrn.THUPUT96." hidden="1">{"REV96",#N/A,FALSE,"AVG_T1-4";"THRU96",#N/A,FALSE,"AVG_T1-4"}</definedName>
    <definedName name="wrn.Transport." hidden="1">{#N/A,#N/A,FALSE,"9.1A";#N/A,#N/A,FALSE,"9.1B";#N/A,#N/A,FALSE,"9.2A";#N/A,#N/A,FALSE,"9.2B";#N/A,#N/A,FALSE,"9.2C";#N/A,#N/A,FALSE,"9.3A";#N/A,#N/A,FALSE,"9.3B";#N/A,#N/A,FALSE,"9.3C";#N/A,#N/A,FALSE,"9.4";#N/A,#N/A,FALSE,"9.5A";#N/A,#N/A,FALSE,"9.5B"}</definedName>
    <definedName name="wrn.UTAH." localSheetId="2" hidden="1">{"UTAH",#N/A,FALSE,"ESTPMTS"}</definedName>
    <definedName name="wrn.UTAH." hidden="1">{"UTAH",#N/A,FALSE,"ESTPMTS"}</definedName>
    <definedName name="wrn.VALUATIONALLOW." localSheetId="2" hidden="1">{"VALUATION ALLOWANCE",#N/A,FALSE,"SEC382"}</definedName>
    <definedName name="wrn.VALUATIONALLOW." hidden="1">{"VALUATION ALLOWANCE",#N/A,FALSE,"SEC382"}</definedName>
    <definedName name="wrn.VEHICLES._.BY._.STATE." localSheetId="2" hidden="1">{"VEHICLES BY STATE",#N/A,FALSE,"propfact"}</definedName>
    <definedName name="wrn.VEHICLES._.BY._.STATE." hidden="1">{"VEHICLES BY STATE",#N/A,FALSE,"propfact"}</definedName>
    <definedName name="wrn.Waste." hidden="1">{#N/A,#N/A,FALSE,"7.1A";#N/A,#N/A,FALSE,"7.1B";#N/A,#N/A,FALSE,"7.2A";#N/A,#N/A,FALSE,"7.2B";#N/A,#N/A,FALSE,"7.2C";#N/A,#N/A,FALSE,"7.3";#N/A,#N/A,FALSE,"7.4A";#N/A,#N/A,FALSE,"7.4B";#N/A,#N/A,FALSE,"7.5";#N/A,#N/A,FALSE,"7.6"}</definedName>
    <definedName name="wrn.WESTCOAST." localSheetId="2" hidden="1">{"WESTCOAST",#N/A,FALSE,"APPORSUM"}</definedName>
    <definedName name="wrn.WESTCOAST." hidden="1">{"WESTCOAST",#N/A,FALSE,"APPORSUM"}</definedName>
    <definedName name="wrn.WISCONSIN." localSheetId="2" hidden="1">{"WISCONSIN",#N/A,FALSE,"ESTPMTS"}</definedName>
    <definedName name="wrn.WISCONSIN." hidden="1">{"WISCONSIN",#N/A,FALSE,"ESTPMTS"}</definedName>
    <definedName name="x" localSheetId="2" hidden="1">{"Balance Sheet",#N/A,FALSE,"Stmt of Financial Position"}</definedName>
    <definedName name="x" hidden="1">{"Balance Sheet",#N/A,FALSE,"Stmt of Financial Position"}</definedName>
    <definedName name="Xbrl_Tag_027ee32f_7a28_48e8_a433_f9e1bcb42536" hidden="1">'[13]Derivatives Gain_Loss Table'!#REF!</definedName>
    <definedName name="Xbrl_Tag_04f12a02_3420_4efe_98f7_624f45f611d5" hidden="1">'[13]Income Statement'!#REF!</definedName>
    <definedName name="Xbrl_Tag_063a9e15_02b7_4659_ac7f_d261a32ef1ba" hidden="1">'[13]Income Statement'!#REF!</definedName>
    <definedName name="Xbrl_Tag_098a02bd_e70e_4666_b780_6a47cd03bf1d" hidden="1">'[23]X - Segment Table Q4-2013'!#REF!</definedName>
    <definedName name="Xbrl_Tag_0b9058a1_2a42_49f5_bdd1_ff5bf38763b0" hidden="1">'[23]X - Segment Table Q4-2013'!#REF!</definedName>
    <definedName name="Xbrl_Tag_0c6b62bc_2e19_430f_97c8_0f3bfa07c3d4" hidden="1">'[13]Income Statement'!#REF!</definedName>
    <definedName name="Xbrl_Tag_0db8d13c_91b8_4b1d_b690_5854dbc4e0b1" hidden="1">'[23]X - Segment Table Q4-2013'!#REF!</definedName>
    <definedName name="Xbrl_Tag_1127d091_8325_4a38_86a6_419f1827553d" hidden="1">'[13]Derivatives Gain_Loss Table'!#REF!</definedName>
    <definedName name="Xbrl_Tag_127d1fe4_f182_46e4_851a_76eb7d1a6a38" hidden="1">'[13]Derivatives Gain_Loss Table'!#REF!</definedName>
    <definedName name="Xbrl_Tag_19cf5fe0_af17_4574_ac1c_841be7a9beb2" hidden="1">'[13]Derivatives Gain_Loss Table'!#REF!</definedName>
    <definedName name="Xbrl_Tag_1a9df9c5_e04e_46ce_99a4_34ca8dfd2806" hidden="1">'[23]X - Segment Table Q4-2013'!#REF!</definedName>
    <definedName name="Xbrl_Tag_1ea4b823_5a8a_4ffb_b6c6_accc568b2b30" hidden="1">'[23]X - Segment Table Q4-2013'!#REF!</definedName>
    <definedName name="Xbrl_Tag_1feb6c50_167b_4e2f_9775_70425b31a50d" hidden="1">'[23]X - Segment Table Q4-2013'!#REF!</definedName>
    <definedName name="Xbrl_Tag_24f49af8_e207_4390_9c56_8ed7b00bc272" hidden="1">'[13]Comprehensive Income Statement'!#REF!</definedName>
    <definedName name="Xbrl_Tag_257e28f4_8d39_4fa5_90b0_f7b7bd8d1afd" hidden="1">'[13]Income Statement'!#REF!</definedName>
    <definedName name="Xbrl_Tag_2ae2f6c5_2877_4cee_8e18_b3b316d649fa" hidden="1">'[13]Income Statement'!#REF!</definedName>
    <definedName name="Xbrl_Tag_2c4722ad_84bd_41c7_aceb_86a1cff6ef4a" hidden="1">'[23]X - Segment Table Q4-2013'!#REF!</definedName>
    <definedName name="Xbrl_Tag_2f4e4b07_6dc1_4e25_bb21_40de9108e87b" hidden="1">'[23]X - Segment Table Q4-2013'!#REF!</definedName>
    <definedName name="Xbrl_Tag_34955914_69f1_484f_8d72_cedb68eb5cc8" hidden="1">'[23]X - Segment Table Q4-2013'!#REF!</definedName>
    <definedName name="Xbrl_Tag_39e1d39d_4bf2_4c86_a14a_cf9f9891987d" hidden="1">'[23]X - Segment Table Q4-2013'!#REF!</definedName>
    <definedName name="Xbrl_Tag_3d8f1d3e_90bc_44d4_bcd3_a755b0c9c4f4" hidden="1">'[13]Income Statement'!#REF!</definedName>
    <definedName name="Xbrl_Tag_41de381b_ef29_4661_88ef_6d917a85e577" hidden="1">'[23]X - Segment Table Q4-2013'!#REF!</definedName>
    <definedName name="Xbrl_Tag_41f19b07_90ec_4c45_8d2f_107e7b78edc2" hidden="1">'[23]X - Segment Table Q4-2013'!#REF!</definedName>
    <definedName name="Xbrl_Tag_42f8fdc1_9eb4_4436_97a9_d729583ce3ab" hidden="1">'[23]X - Segment Table Q4-2013'!#REF!</definedName>
    <definedName name="Xbrl_Tag_44d1c908_50bf_46ff_9bae_062544d9c102" hidden="1">'[23]X - Segment Table Q4-2013'!#REF!</definedName>
    <definedName name="Xbrl_Tag_4c20ccda_354e_4e82_afa1_833d578c14eb" hidden="1">'[23]X - Segment Table Q4-2013'!#REF!</definedName>
    <definedName name="Xbrl_Tag_4f513996_d9e7_4dd8_bef6_78ccaab3a9fb" hidden="1">'[23]X - Segment Table Q4-2013'!#REF!</definedName>
    <definedName name="Xbrl_Tag_5073a74d_6396_463f_b487_5f518566bd69" hidden="1">'[13]Income Statement'!#REF!</definedName>
    <definedName name="Xbrl_Tag_50d1bc04_a4f7_4c4e_9766_d0ea71b12f45" hidden="1">'[13]Derivatives Gain_Loss Table'!#REF!</definedName>
    <definedName name="Xbrl_Tag_5559c34a_6daa_4532_8309_63ee866fc938" hidden="1">'[23]X - Segment Table Q4-2013'!#REF!</definedName>
    <definedName name="Xbrl_Tag_556494b6_a380_4776_a5b7_96d694c830e6" hidden="1">'[13]Income Statement'!#REF!</definedName>
    <definedName name="Xbrl_Tag_5a6092eb_9b4c_4770_89cf_c7b9a93c8faf" hidden="1">'[23]X - Segment Table Q4-2013'!#REF!</definedName>
    <definedName name="Xbrl_Tag_5a64da49_163c_44fe_bb2e_d863612f0544" hidden="1">'[13]Income Statement'!#REF!</definedName>
    <definedName name="Xbrl_Tag_5a7a2471_69c5_4f24_94ca_2235921bd02f" hidden="1">'[23]X - Segment Table Q4-2013'!#REF!</definedName>
    <definedName name="Xbrl_Tag_5c876545_57c7_423d_9a8f_88b19441c85d" hidden="1">'[23]X - Segment Table Q4-2013'!#REF!</definedName>
    <definedName name="Xbrl_Tag_5e2004e3_6971_4238_9000_24ca5b83bbda" hidden="1">'[23]X - Segment Table Q4-2013'!#REF!</definedName>
    <definedName name="Xbrl_Tag_5eef82ed_66b9_4137_9d69_19d7f57b25f8" hidden="1">'[13]Income Statement'!#REF!</definedName>
    <definedName name="Xbrl_Tag_60be6f09_b1c7_42d4_89ab_9ae118ff43a1" hidden="1">'[23]X - Segment Table Q4-2013'!#REF!</definedName>
    <definedName name="Xbrl_Tag_65456847_7ebd_45fa_879a_5842ba59dfdb" hidden="1">'[13]Income Statement'!#REF!</definedName>
    <definedName name="Xbrl_Tag_71deb036_931c_4038_8de7_11ce3974e028" hidden="1">'[23]X - Segment Table Q4-2013'!#REF!</definedName>
    <definedName name="Xbrl_Tag_76f211bd_d870_42d8_b760_101d5dd022a6" hidden="1">'[23]X - Segment Table Q4-2013'!#REF!</definedName>
    <definedName name="Xbrl_Tag_793255a7_2ab3_4505_9a06_ab13aae6d30f" hidden="1">'[23]X - Segment Table Q4-2013'!#REF!</definedName>
    <definedName name="Xbrl_Tag_7a8f67cf_3082_4778_9dfa_88d42f127b63" hidden="1">'[13]Income Statement'!#REF!</definedName>
    <definedName name="Xbrl_Tag_8019b2d4_2e9a_44cd_8196_e8404f49cd28" hidden="1">'[13]Income Statement'!#REF!</definedName>
    <definedName name="Xbrl_Tag_8183bd57_421d_41f0_9a78_fd6449bd94d5" hidden="1">'[13]Derivatives Gain_Loss Table'!#REF!</definedName>
    <definedName name="Xbrl_Tag_82c30878_299b_457f_a6a1_b96f612d4d93" hidden="1">'[23]X - Segment Table Q4-2013'!#REF!</definedName>
    <definedName name="Xbrl_Tag_83e487e4_aeff_4084_a7b6_cc852d0bf0da" hidden="1">'[23]X - Segment Table Q4-2013'!#REF!</definedName>
    <definedName name="Xbrl_Tag_8560c3c0_af3d_406f_8f97_cd85947ffa2d" hidden="1">'[13]Income Statement'!#REF!</definedName>
    <definedName name="Xbrl_Tag_87f75862_d797_438b_b129_f7f47c2e241e" hidden="1">'[13]Comprehensive Income Statement'!#REF!</definedName>
    <definedName name="Xbrl_Tag_8919cd5e_8627_43a2_941f_ba8c9af9abfd" hidden="1">'[13]Income Statement'!#REF!</definedName>
    <definedName name="Xbrl_Tag_89a7f27f_1d58_4499_aadc_eb5e2188cece" hidden="1">'[13]Derivatives Gain_Loss Table'!#REF!</definedName>
    <definedName name="Xbrl_Tag_8a490b80_be3b_4b03_9f83_58eac315a139" hidden="1">'[23]X - Segment Table Q4-2013'!#REF!</definedName>
    <definedName name="Xbrl_Tag_8a8ce54d_80a7_40c0_aec6_3bfcba599491" hidden="1">'[13]Income Statement'!#REF!</definedName>
    <definedName name="Xbrl_Tag_919e7f7b_4ffd_45f5_920d_9a68ac0d516b" hidden="1">'[13]Derivatives Gain_Loss Table'!#REF!</definedName>
    <definedName name="Xbrl_Tag_93efd749_eea5_4eba_823c_f23ee577448b" hidden="1">'[13]Income Statement'!#REF!</definedName>
    <definedName name="Xbrl_Tag_957d5b60_d945_4e25_a496_3168ffe4ae27" hidden="1">'[13]Income Statement'!#REF!</definedName>
    <definedName name="Xbrl_Tag_959f8dd3_3f4a_426a_9090_de5371c319cb" hidden="1">'[23]X - Segment Table Q4-2013'!#REF!</definedName>
    <definedName name="Xbrl_Tag_96243770_2b14_4d8a_ab29_f05014ccd8a5" hidden="1">'[13]Income Statement'!#REF!</definedName>
    <definedName name="Xbrl_Tag_9ae7eca2_e294_4b07_88a4_6fd59634b73d" hidden="1">'[23]X - Segment Table Q4-2013'!#REF!</definedName>
    <definedName name="Xbrl_Tag_a09ba55a_a166_46ff_99d0_729fbf97c3ec" hidden="1">'[13]Income Statement'!#REF!</definedName>
    <definedName name="Xbrl_Tag_a20f589d_cec3_47b2_ac17_e077519a3969" hidden="1">'[13]Comprehensive Income Statement'!#REF!</definedName>
    <definedName name="Xbrl_Tag_a59c664a_082f_48d9_b600_e240d50941b4" hidden="1">'[23]X - Segment Table Q4-2013'!#REF!</definedName>
    <definedName name="Xbrl_Tag_a5d4a189_e252_4c4d_838c_b2f5614534cf" hidden="1">'[23]X - Segment Table Q4-2013'!#REF!</definedName>
    <definedName name="Xbrl_Tag_a65273a1_d1af_491b_8079_1c8a2a895ed0" hidden="1">'[23]X - Segment Table Q4-2013'!#REF!</definedName>
    <definedName name="Xbrl_Tag_ab864a02_732e_47f6_9927_34e07e6060b6" hidden="1">'[13]Income Statement'!#REF!</definedName>
    <definedName name="Xbrl_Tag_ad2db914_b56b_406a_a74d_18b92c578066" hidden="1">'[23]X - Segment Table Q4-2013'!#REF!</definedName>
    <definedName name="Xbrl_Tag_b00af0bc_d9b5_4ef5_a67e_28baca2bda7e" hidden="1">'[13]Comprehensive Income Statement'!#REF!</definedName>
    <definedName name="Xbrl_Tag_b0593807_b87c_4dea_a31a_0a7df7fcb0a9" hidden="1">'[23]X - Segment Table Q4-2013'!#REF!</definedName>
    <definedName name="Xbrl_Tag_b26358ca_a641_4165_92d4_ed3ff23564b4" hidden="1">'[23]X - Segment Table Q4-2013'!#REF!</definedName>
    <definedName name="Xbrl_Tag_b3ab0dee_7aa0_472e_b10e_c9f86df6f3d4" hidden="1">'[23]X - Segment Table Q4-2013'!#REF!</definedName>
    <definedName name="Xbrl_Tag_b7fd907e_3249_4ea3_b66c_962b1fa95604" hidden="1">'[13]Income Statement'!#REF!</definedName>
    <definedName name="Xbrl_Tag_b9649311_0f30_4d97_85d8_4c6d391050af" hidden="1">'[13]Comprehensive Income Statement'!#REF!</definedName>
    <definedName name="Xbrl_Tag_ba1bf081_c483_42f4_92a6_63e8f6338750" hidden="1">'[13]Comprehensive Income Statement'!#REF!</definedName>
    <definedName name="Xbrl_Tag_bfa5d5fd_c96e_410d_8427_3e2f38b47198" hidden="1">'[13]Income Statement'!#REF!</definedName>
    <definedName name="Xbrl_Tag_bfe45df7_6214_442e_a83a_a21966ff57d1" hidden="1">'[13]Derivatives Gain_Loss Table'!#REF!</definedName>
    <definedName name="Xbrl_Tag_c241ee7b_d46e_4f8b_8e9f_73859d68f91c" hidden="1">'[23]X - Segment Table Q4-2013'!#REF!</definedName>
    <definedName name="Xbrl_Tag_c7c1ba2c_2ac3_43dd_9886_9ce9034278de" hidden="1">'[23]X - Segment Table Q4-2013'!#REF!</definedName>
    <definedName name="Xbrl_Tag_c93933d3_d087_4738_b666_4d75701d71a7" hidden="1">'[23]X - Segment Table Q4-2013'!#REF!</definedName>
    <definedName name="Xbrl_Tag_d3931975_3c1c_4a5a_a095_d7297d54c11c" hidden="1">'[23]X - Segment Table Q4-2013'!#REF!</definedName>
    <definedName name="Xbrl_Tag_d79b717a_6a1d_4384_a581_498e7af0e618" hidden="1">'[23]X - Segment Table Q4-2013'!#REF!</definedName>
    <definedName name="Xbrl_Tag_d8466a64_0173_4518_8ea6_6d4c15d92b3b" hidden="1">'[23]X - Segment Table Q4-2013'!#REF!</definedName>
    <definedName name="Xbrl_Tag_d84ff0c7_6d7d_4db1_99ff_179f8c14a701" hidden="1">'[13]Income Statement'!#REF!</definedName>
    <definedName name="Xbrl_Tag_e39b0796_b33c_4895_b97d_3fdae66d2549" hidden="1">'[23]X - Segment Table Q4-2013'!#REF!</definedName>
    <definedName name="Xbrl_Tag_f00d828e_026d_4e8d_997c_1bf0178b982c" hidden="1">'[13]Derivatives Gain_Loss Table'!#REF!</definedName>
    <definedName name="Xbrl_Tag_fa12570c_8fc9_4041_b258_7e1b96352a03" hidden="1">'[23]X - Segment Table Q4-2013'!#REF!</definedName>
    <definedName name="Xbrl_Tag_fa4eff9f_bb37_4559_8fd1_f044314ed52b" hidden="1">'[13]Derivatives Gain_Loss Table'!#REF!</definedName>
    <definedName name="Xbrl_Tag_fbb320d8_5e04_444a_a1da_886a4af0a35a" hidden="1">'[13]Income Statement'!#REF!</definedName>
    <definedName name="Xbrl_Tag_fbb54a6e_5284_4747_8c68_1a34bfcc5cd3" hidden="1">'[13]Income Statement'!#REF!</definedName>
    <definedName name="Xbrl_Tag_fd74aa28_d220_4547_92f2_6b63ccc2bb99" hidden="1">'[13]Derivatives Gain_Loss Table'!#REF!</definedName>
    <definedName name="Xbrl_Tag_ff401910_08e8_4445_943f_5c35e6092449" hidden="1">'[13]Income Statement'!#REF!</definedName>
    <definedName name="XXX" localSheetId="2" hidden="1">{#N/A,#N/A,FALSE,"Op Cost"}</definedName>
    <definedName name="XXX" hidden="1">{#N/A,#N/A,FALSE,"Op Cost"}</definedName>
    <definedName name="xxxxxxxxxxxx" localSheetId="2" hidden="1">{#N/A,#N/A,FALSE,"Tax"}</definedName>
    <definedName name="xxxxxxxxxxxx" hidden="1">{#N/A,#N/A,FALSE,"Tax"}</definedName>
    <definedName name="xyz" localSheetId="2" hidden="1">{"Cash Flow Stmt",#N/A,FALSE,"Stmt of Cash Flows"}</definedName>
    <definedName name="xyz" hidden="1">{"Cash Flow Stmt",#N/A,FALSE,"Stmt of Cash Flows"}</definedName>
    <definedName name="YYY" localSheetId="2" hidden="1">{#N/A,#N/A,FALSE,"Finance"}</definedName>
    <definedName name="YYY" hidden="1">{#N/A,#N/A,FALSE,"Finance"}</definedName>
    <definedName name="z" localSheetId="2" hidden="1">#REF!</definedName>
    <definedName name="z" hidden="1">#REF!</definedName>
    <definedName name="zz" localSheetId="2" hidden="1">#REF!</definedName>
    <definedName name="zz" hidden="1">#REF!</definedName>
  </definedNames>
  <calcPr calcId="191028"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6" l="1"/>
  <c r="H15" i="32"/>
  <c r="Q15" i="32"/>
  <c r="N15" i="32"/>
  <c r="H4" i="32"/>
  <c r="F15" i="32"/>
  <c r="P15" i="32" s="1"/>
  <c r="O46" i="36"/>
  <c r="O38" i="36"/>
  <c r="J38" i="36"/>
  <c r="I38" i="36"/>
  <c r="H38" i="36"/>
  <c r="F38" i="36"/>
  <c r="E38" i="36"/>
  <c r="D38" i="36"/>
  <c r="O37" i="36"/>
  <c r="L37" i="36"/>
  <c r="K37" i="36"/>
  <c r="I37" i="36"/>
  <c r="H37" i="36"/>
  <c r="F37" i="36"/>
  <c r="E37" i="36"/>
  <c r="D37" i="36"/>
  <c r="C37" i="36"/>
  <c r="O36" i="36"/>
  <c r="L36" i="36"/>
  <c r="K36" i="36"/>
  <c r="J36" i="36"/>
  <c r="I36" i="36"/>
  <c r="H36" i="36"/>
  <c r="E36" i="36"/>
  <c r="D36" i="36"/>
  <c r="O35" i="36"/>
  <c r="L35" i="36"/>
  <c r="K35" i="36"/>
  <c r="J35" i="36"/>
  <c r="I35" i="36"/>
  <c r="H35" i="36"/>
  <c r="E35" i="36"/>
  <c r="D35" i="36"/>
  <c r="C35" i="36"/>
  <c r="O34" i="36"/>
  <c r="L34" i="36"/>
  <c r="K34" i="36"/>
  <c r="J34" i="36"/>
  <c r="I34" i="36"/>
  <c r="H34" i="36"/>
  <c r="E34" i="36"/>
  <c r="D34" i="36"/>
  <c r="O33" i="36"/>
  <c r="L33" i="36"/>
  <c r="K33" i="36"/>
  <c r="J33" i="36"/>
  <c r="I33" i="36"/>
  <c r="H33" i="36"/>
  <c r="E33" i="36"/>
  <c r="D33" i="36"/>
  <c r="O12" i="36"/>
  <c r="J12" i="36"/>
  <c r="I12" i="36"/>
  <c r="H12" i="36"/>
  <c r="F12" i="36"/>
  <c r="E12" i="36"/>
  <c r="D12" i="36"/>
  <c r="O11" i="36"/>
  <c r="L11" i="36"/>
  <c r="K11" i="36"/>
  <c r="H11" i="36"/>
  <c r="F11" i="36"/>
  <c r="E11" i="36"/>
  <c r="D11" i="36"/>
  <c r="C11" i="36"/>
  <c r="L10" i="36"/>
  <c r="K10" i="36"/>
  <c r="I10" i="36"/>
  <c r="H10" i="36"/>
  <c r="E10" i="36"/>
  <c r="D10" i="36"/>
  <c r="O9" i="36"/>
  <c r="L9" i="36"/>
  <c r="K9" i="36"/>
  <c r="J9" i="36"/>
  <c r="I9" i="36"/>
  <c r="H9" i="36"/>
  <c r="E9" i="36"/>
  <c r="D9" i="36"/>
  <c r="C9" i="36"/>
  <c r="O8" i="36"/>
  <c r="L8" i="36"/>
  <c r="K8" i="36"/>
  <c r="J8" i="36"/>
  <c r="I8" i="36"/>
  <c r="H8" i="36"/>
  <c r="E8" i="36"/>
  <c r="D8" i="36"/>
  <c r="O7" i="36"/>
  <c r="L7" i="36"/>
  <c r="K7" i="36"/>
  <c r="J7" i="36"/>
  <c r="I7" i="36"/>
  <c r="H7" i="36"/>
  <c r="E7" i="36"/>
  <c r="D7" i="36"/>
  <c r="M19" i="32"/>
  <c r="N5" i="32"/>
  <c r="N6" i="32"/>
  <c r="N7" i="32"/>
  <c r="N8" i="32"/>
  <c r="N9" i="32"/>
  <c r="N10" i="32"/>
  <c r="N11" i="32"/>
  <c r="N12" i="32"/>
  <c r="N13" i="32"/>
  <c r="N14" i="32"/>
  <c r="N4" i="32"/>
  <c r="G19" i="32"/>
  <c r="K19" i="32" l="1"/>
  <c r="J19" i="32"/>
  <c r="I19" i="32"/>
  <c r="E19" i="32"/>
  <c r="D19" i="32"/>
  <c r="C19" i="32"/>
  <c r="C19" i="23" l="1"/>
  <c r="D19" i="23"/>
  <c r="E19" i="23"/>
  <c r="F19" i="23"/>
  <c r="G19" i="23"/>
  <c r="H19" i="23"/>
  <c r="C20" i="23"/>
  <c r="D20" i="23"/>
  <c r="E20" i="23"/>
  <c r="F20" i="23"/>
  <c r="G20" i="23"/>
  <c r="H20" i="23"/>
  <c r="C21" i="23"/>
  <c r="D21" i="23"/>
  <c r="E21" i="23"/>
  <c r="F21" i="23"/>
  <c r="G21" i="23"/>
  <c r="H21" i="23"/>
  <c r="C22" i="23"/>
  <c r="D22" i="23"/>
  <c r="E22" i="23"/>
  <c r="F22" i="23"/>
  <c r="G22" i="23"/>
  <c r="H22" i="23"/>
  <c r="C20" i="21"/>
  <c r="C19" i="21"/>
  <c r="D19" i="21"/>
  <c r="E19" i="21"/>
  <c r="F19" i="21"/>
  <c r="G19" i="21"/>
  <c r="H19" i="21"/>
  <c r="D20" i="21"/>
  <c r="E20" i="21"/>
  <c r="F20" i="21"/>
  <c r="G20" i="21"/>
  <c r="H20" i="21"/>
  <c r="C21" i="21"/>
  <c r="D21" i="21"/>
  <c r="E21" i="21"/>
  <c r="F21" i="21"/>
  <c r="G21" i="21"/>
  <c r="H21" i="21"/>
  <c r="C22" i="21"/>
  <c r="D22" i="21"/>
  <c r="E22" i="21"/>
  <c r="F22" i="21"/>
  <c r="G22" i="21"/>
  <c r="H22" i="21"/>
  <c r="P27" i="23" l="1"/>
  <c r="L5" i="32" l="1"/>
  <c r="L6" i="32"/>
  <c r="P6" i="32" s="1"/>
  <c r="Q6" i="32" s="1"/>
  <c r="L7" i="32"/>
  <c r="L8" i="32"/>
  <c r="L9" i="32"/>
  <c r="P9" i="32" s="1"/>
  <c r="Q9" i="32" s="1"/>
  <c r="L10" i="32"/>
  <c r="L11" i="32"/>
  <c r="L12" i="32"/>
  <c r="L13" i="32"/>
  <c r="L14" i="32"/>
  <c r="P14" i="32" s="1"/>
  <c r="Q14" i="32" s="1"/>
  <c r="L15" i="32"/>
  <c r="L16" i="32"/>
  <c r="P16" i="32" s="1"/>
  <c r="Q16" i="32" s="1"/>
  <c r="L17" i="32"/>
  <c r="P17" i="32" s="1"/>
  <c r="Q17" i="32" s="1"/>
  <c r="L18" i="32"/>
  <c r="P18" i="32" s="1"/>
  <c r="Q18" i="32" s="1"/>
  <c r="L4" i="32"/>
  <c r="F5" i="32"/>
  <c r="F6" i="32"/>
  <c r="F7" i="32"/>
  <c r="F8" i="32"/>
  <c r="H8" i="32" s="1"/>
  <c r="F9" i="32"/>
  <c r="H9" i="32" s="1"/>
  <c r="F10" i="32"/>
  <c r="H10" i="32" s="1"/>
  <c r="F11" i="32"/>
  <c r="H11" i="32" s="1"/>
  <c r="F12" i="32"/>
  <c r="F13" i="32"/>
  <c r="F14" i="32"/>
  <c r="F16" i="32"/>
  <c r="F17" i="32"/>
  <c r="F18" i="32"/>
  <c r="F4" i="32"/>
  <c r="P10" i="32" l="1"/>
  <c r="Q10" i="32" s="1"/>
  <c r="H7" i="32"/>
  <c r="H14" i="32"/>
  <c r="H6" i="32"/>
  <c r="O20" i="36"/>
  <c r="O10" i="36" s="1"/>
  <c r="H13" i="32"/>
  <c r="H5" i="32"/>
  <c r="H12" i="32"/>
  <c r="P8" i="32"/>
  <c r="Q8" i="32" s="1"/>
  <c r="P12" i="32"/>
  <c r="Q12" i="32" s="1"/>
  <c r="P7" i="32"/>
  <c r="Q7" i="32" s="1"/>
  <c r="P13" i="32"/>
  <c r="Q13" i="32" s="1"/>
  <c r="P5" i="32"/>
  <c r="Q5" i="32" s="1"/>
  <c r="L19" i="32"/>
  <c r="P4" i="32"/>
  <c r="Q4" i="32" s="1"/>
  <c r="P11" i="32"/>
  <c r="Q11" i="32" s="1"/>
  <c r="F19" i="32"/>
  <c r="P19" i="32" l="1"/>
  <c r="Q19" i="32" s="1"/>
  <c r="H17" i="23" l="1"/>
  <c r="G17" i="23"/>
  <c r="F17" i="23"/>
  <c r="E17" i="23"/>
  <c r="D17" i="23"/>
  <c r="C17" i="23"/>
  <c r="H16" i="23"/>
  <c r="G16" i="23"/>
  <c r="F16" i="23"/>
  <c r="E16" i="23"/>
  <c r="D16" i="23"/>
  <c r="C16" i="23"/>
  <c r="H15" i="23"/>
  <c r="G15" i="23"/>
  <c r="F15" i="23"/>
  <c r="E15" i="23"/>
  <c r="D15" i="23"/>
  <c r="C15" i="23"/>
  <c r="H14" i="23"/>
  <c r="G14" i="23"/>
  <c r="F14" i="23"/>
  <c r="E14" i="23"/>
  <c r="D14" i="23"/>
  <c r="C14" i="23"/>
  <c r="H13" i="23"/>
  <c r="G13" i="23"/>
  <c r="F13" i="23"/>
  <c r="E13" i="23"/>
  <c r="D13" i="23"/>
  <c r="C13" i="23"/>
  <c r="H11" i="23"/>
  <c r="G11" i="23"/>
  <c r="F11" i="23"/>
  <c r="E11" i="23"/>
  <c r="D11" i="23"/>
  <c r="C11" i="23"/>
  <c r="D2" i="23"/>
  <c r="E2" i="23" l="1"/>
  <c r="F2" i="23" s="1"/>
  <c r="G2" i="23" s="1"/>
  <c r="E27" i="23"/>
  <c r="F27" i="23"/>
  <c r="D32" i="23"/>
  <c r="E28" i="23"/>
  <c r="E30" i="23"/>
  <c r="E32" i="23"/>
  <c r="F28" i="23"/>
  <c r="F30" i="23"/>
  <c r="F32" i="23"/>
  <c r="G28" i="23"/>
  <c r="G30" i="23"/>
  <c r="G32" i="23"/>
  <c r="D29" i="23"/>
  <c r="D31" i="23"/>
  <c r="D35" i="23"/>
  <c r="E29" i="23"/>
  <c r="E31" i="23"/>
  <c r="E35" i="23"/>
  <c r="F29" i="23"/>
  <c r="F31" i="23"/>
  <c r="F35" i="23"/>
  <c r="G29" i="23"/>
  <c r="M29" i="23" s="1"/>
  <c r="G31" i="23"/>
  <c r="D28" i="23" l="1"/>
  <c r="G27" i="23"/>
  <c r="D30" i="23"/>
  <c r="D27" i="23"/>
  <c r="P29" i="23"/>
  <c r="G35" i="23"/>
  <c r="C13" i="21" l="1"/>
  <c r="D13" i="21"/>
  <c r="E13" i="21"/>
  <c r="F13" i="21"/>
  <c r="G13" i="21"/>
  <c r="H13" i="21"/>
  <c r="C14" i="21"/>
  <c r="D14" i="21"/>
  <c r="E14" i="21"/>
  <c r="F14" i="21"/>
  <c r="G14" i="21"/>
  <c r="H14" i="21"/>
  <c r="C15" i="21"/>
  <c r="D15" i="21"/>
  <c r="E15" i="21"/>
  <c r="F15" i="21"/>
  <c r="G15" i="21"/>
  <c r="H15" i="21"/>
  <c r="C16" i="21"/>
  <c r="D16" i="21"/>
  <c r="E16" i="21"/>
  <c r="F16" i="21"/>
  <c r="G16" i="21"/>
  <c r="H16" i="21"/>
  <c r="C17" i="21"/>
  <c r="D17" i="21"/>
  <c r="E17" i="21"/>
  <c r="F17" i="21"/>
  <c r="G17" i="21"/>
  <c r="H17" i="21"/>
  <c r="C11" i="21"/>
  <c r="D11" i="21"/>
  <c r="E11" i="21"/>
  <c r="F11" i="21"/>
  <c r="G11" i="21"/>
  <c r="H11" i="21"/>
  <c r="D2" i="21"/>
  <c r="E2" i="21" l="1"/>
  <c r="F2" i="21" s="1"/>
  <c r="G2" i="21" s="1"/>
  <c r="E32" i="21"/>
  <c r="E31" i="21"/>
  <c r="E30" i="21"/>
  <c r="E29" i="21"/>
  <c r="E28" i="21"/>
  <c r="D32" i="21"/>
  <c r="D31" i="21"/>
  <c r="D30" i="21"/>
  <c r="D29" i="21"/>
  <c r="D28" i="21"/>
  <c r="G27" i="21" l="1"/>
  <c r="D27" i="21"/>
  <c r="F28" i="21"/>
  <c r="F29" i="21"/>
  <c r="F30" i="21"/>
  <c r="F31" i="21"/>
  <c r="F32" i="21"/>
  <c r="G28" i="21"/>
  <c r="G29" i="21"/>
  <c r="L29" i="21" s="1"/>
  <c r="G30" i="21"/>
  <c r="G31" i="21"/>
  <c r="G32" i="21"/>
  <c r="E27" i="21"/>
  <c r="F27" i="21"/>
  <c r="B14" i="1" l="1"/>
  <c r="B13" i="1"/>
  <c r="B12" i="1"/>
  <c r="B11" i="1"/>
  <c r="B10" i="1"/>
  <c r="B9" i="1"/>
  <c r="B8" i="1"/>
  <c r="B7" i="1"/>
  <c r="B6" i="1"/>
  <c r="B5" i="1"/>
  <c r="B4" i="1"/>
  <c r="B3" i="1"/>
  <c r="B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Mavins</author>
    <author>tc={4557C6D1-39B5-4746-9EBA-D59C2E467E40}</author>
    <author>tc={825ADA89-D725-4E33-BFA7-47E12E03097E}</author>
  </authors>
  <commentList>
    <comment ref="G3" authorId="0" shapeId="0" xr:uid="{EB629A5F-025F-498B-8F2F-1A0F6E394715}">
      <text>
        <r>
          <rPr>
            <b/>
            <sz val="9"/>
            <color indexed="81"/>
            <rFont val="Tahoma"/>
            <family val="2"/>
          </rPr>
          <t>David Mavins:</t>
        </r>
        <r>
          <rPr>
            <sz val="9"/>
            <color indexed="81"/>
            <rFont val="Tahoma"/>
            <family val="2"/>
          </rPr>
          <t xml:space="preserve">
Benefits allocated according to FTEs in CF/total FTEs</t>
        </r>
      </text>
    </comment>
    <comment ref="M3" authorId="0" shapeId="0" xr:uid="{D718B4BD-DB91-49ED-AD4F-913E2145729D}">
      <text>
        <r>
          <rPr>
            <b/>
            <sz val="9"/>
            <color indexed="81"/>
            <rFont val="Tahoma"/>
            <family val="2"/>
          </rPr>
          <t>David Mavins:</t>
        </r>
        <r>
          <rPr>
            <sz val="9"/>
            <color indexed="81"/>
            <rFont val="Tahoma"/>
            <family val="2"/>
          </rPr>
          <t xml:space="preserve">
Benefits allocated according to FTEs in CF/total FTEs</t>
        </r>
      </text>
    </comment>
    <comment ref="H15" authorId="1" shapeId="0" xr:uid="{4557C6D1-39B5-4746-9EBA-D59C2E467E40}">
      <text>
        <t>[Threaded comment]
Your version of Excel allows you to read this threaded comment; however, any edits to it will get removed if the file is opened in a newer version of Excel. Learn more: https://go.microsoft.com/fwlink/?linkid=870924
Comment:
    Total cost for comparative analysis post Benefits adjustment based on FTE count</t>
      </text>
    </comment>
    <comment ref="N15" authorId="2" shapeId="0" xr:uid="{825ADA89-D725-4E33-BFA7-47E12E03097E}">
      <text>
        <t>[Threaded comment]
Your version of Excel allows you to read this threaded comment; however, any edits to it will get removed if the file is opened in a newer version of Excel. Learn more: https://go.microsoft.com/fwlink/?linkid=870924
Comment:
    Total cost for comparative analysis post Benefits adjustment based on FTE count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Mavins</author>
    <author>tc={874EFA00-4805-410B-867C-C4C88FA5B907}</author>
  </authors>
  <commentList>
    <comment ref="C6" authorId="0" shapeId="0" xr:uid="{1AF9A716-CB6A-4A1B-B69A-E46B58D0CC31}">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G6" authorId="0" shapeId="0" xr:uid="{9BE3C796-E977-4436-90A1-6FD408831086}">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M6" authorId="0" shapeId="0" xr:uid="{D3CD47D6-45F1-4D01-A711-F7133D4BB141}">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N6" authorId="0" shapeId="0" xr:uid="{3A68676A-D549-4937-B5D5-76F6F390C72E}">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C7" authorId="1" shapeId="0" xr:uid="{874EFA00-4805-410B-867C-C4C88FA5B907}">
      <text>
        <t>[Threaded comment]
Your version of Excel allows you to read this threaded comment; however, any edits to it will get removed if the file is opened in a newer version of Excel. Learn more: https://go.microsoft.com/fwlink/?linkid=870924
Comment:
    @Angela Monforton , please remove the link before filing.</t>
      </text>
    </comment>
    <comment ref="C16" authorId="0" shapeId="0" xr:uid="{0EA71897-5E13-4F5E-975D-DE1A36671A90}">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G16" authorId="0" shapeId="0" xr:uid="{252A15B9-2127-42A4-82B1-264522789CCE}">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M16" authorId="0" shapeId="0" xr:uid="{75A947B7-B72A-4A4E-AA3B-31FB785186BC}">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N16" authorId="0" shapeId="0" xr:uid="{CA4B1E4A-41C3-473D-9756-803C178A9F9A}">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C32" authorId="0" shapeId="0" xr:uid="{1F2CA830-84FC-42A8-B8AD-2E282C8BBEFA}">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G32" authorId="0" shapeId="0" xr:uid="{E8097783-B5E1-47F6-BD97-398A4CAF6083}">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M32" authorId="0" shapeId="0" xr:uid="{6BFFE995-6098-4F1D-8C68-FE75A27E86E6}">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N32" authorId="0" shapeId="0" xr:uid="{166B015E-E84E-41B6-8C2A-4D3064812340}">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C42" authorId="0" shapeId="0" xr:uid="{0668CF9B-1838-473B-991C-43C843E31D1E}">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G42" authorId="0" shapeId="0" xr:uid="{B99CD415-9863-45FC-91D5-6F0678387B48}">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M42" authorId="0" shapeId="0" xr:uid="{90227EE9-A160-417F-9A0C-55A6859FDDC8}">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 ref="N42" authorId="0" shapeId="0" xr:uid="{CB4AB00D-2DF2-4E06-A4E0-64B6C1B3197E}">
      <text>
        <r>
          <rPr>
            <b/>
            <sz val="9"/>
            <color indexed="81"/>
            <rFont val="Tahoma"/>
            <family val="2"/>
          </rPr>
          <t>David Mavins:</t>
        </r>
        <r>
          <rPr>
            <sz val="9"/>
            <color indexed="81"/>
            <rFont val="Tahoma"/>
            <family val="2"/>
          </rPr>
          <t xml:space="preserve">
Ultimately excluded from Comparative Analysis because of insufficient publicly available data.</t>
        </r>
      </text>
    </comment>
  </commentList>
</comments>
</file>

<file path=xl/sharedStrings.xml><?xml version="1.0" encoding="utf-8"?>
<sst xmlns="http://schemas.openxmlformats.org/spreadsheetml/2006/main" count="387" uniqueCount="128">
  <si>
    <t>2022 Forecast</t>
  </si>
  <si>
    <t>2024 Forecast</t>
  </si>
  <si>
    <t xml:space="preserve">Variance $ </t>
  </si>
  <si>
    <t>% Increase /
Decrease</t>
  </si>
  <si>
    <t>Central Function</t>
  </si>
  <si>
    <t>Direct Charge</t>
  </si>
  <si>
    <t>Directly Attributable</t>
  </si>
  <si>
    <t>Indirect Costs</t>
  </si>
  <si>
    <t>Total (Before Benefits Allocation)</t>
  </si>
  <si>
    <t>Weighting of Benefits</t>
  </si>
  <si>
    <t>Total (After Benefits Allocation)</t>
  </si>
  <si>
    <t>Aviation</t>
  </si>
  <si>
    <t>CDO</t>
  </si>
  <si>
    <t>EAWM</t>
  </si>
  <si>
    <t>Executive</t>
  </si>
  <si>
    <t>Finance</t>
  </si>
  <si>
    <t>REWS</t>
  </si>
  <si>
    <t>HR</t>
  </si>
  <si>
    <t>Legal</t>
  </si>
  <si>
    <t>PAC</t>
  </si>
  <si>
    <t>S&amp;R</t>
  </si>
  <si>
    <t xml:space="preserve">SCM </t>
  </si>
  <si>
    <t>TIS</t>
  </si>
  <si>
    <t>Benefits</t>
  </si>
  <si>
    <t>N/A</t>
  </si>
  <si>
    <t>Depreciation</t>
  </si>
  <si>
    <t>Insurance</t>
  </si>
  <si>
    <t>Total</t>
  </si>
  <si>
    <t>Notes:</t>
  </si>
  <si>
    <t>2022F and 2024 CF total allocated costs come from final CFCAM provided by EGI.</t>
  </si>
  <si>
    <t>Total functional costs for purposes of comparative review require adjustment to add back in benefits costs (which are centrally allocated) to other CFs to make labour allocated costs fully loaded and to be comparable to market data</t>
  </si>
  <si>
    <t>CF FTEs used as attribution factor to assign benefits costs to relevant CFs on a weighted basis.</t>
  </si>
  <si>
    <t>Utility</t>
  </si>
  <si>
    <t>Finance Department Cost</t>
  </si>
  <si>
    <t>Legal/Regulatory Cost</t>
  </si>
  <si>
    <t>HR Cost</t>
  </si>
  <si>
    <t>IT Cost</t>
  </si>
  <si>
    <t>Real Estate Cost</t>
  </si>
  <si>
    <t>Fortis BC</t>
  </si>
  <si>
    <t>FBC</t>
  </si>
  <si>
    <t>Atmos Energy Corporation</t>
  </si>
  <si>
    <t>AEC</t>
  </si>
  <si>
    <t>Southwest Gas Corporation</t>
  </si>
  <si>
    <t>SGC</t>
  </si>
  <si>
    <t>Southern California Gas Company</t>
  </si>
  <si>
    <t>SCG</t>
  </si>
  <si>
    <t>Pacific Gas &amp; Electric</t>
  </si>
  <si>
    <t>PGE</t>
  </si>
  <si>
    <t>Consumers Energy Company</t>
  </si>
  <si>
    <t>CEC</t>
  </si>
  <si>
    <t>Enbridge Gas Inc.</t>
  </si>
  <si>
    <t>EGI</t>
  </si>
  <si>
    <t>Average</t>
  </si>
  <si>
    <t>1st Quartile</t>
  </si>
  <si>
    <t>Mean</t>
  </si>
  <si>
    <t>3rd Quartile</t>
  </si>
  <si>
    <t>4th Quartile</t>
  </si>
  <si>
    <t>Low</t>
  </si>
  <si>
    <t>High</t>
  </si>
  <si>
    <t>2+10 Forecast Comparative Analysis</t>
  </si>
  <si>
    <t>Normalizing Factor</t>
  </si>
  <si>
    <t>Comparative Utilities</t>
  </si>
  <si>
    <t>Assessment</t>
  </si>
  <si>
    <t>Min</t>
  </si>
  <si>
    <t>Max</t>
  </si>
  <si>
    <t>$M Total Operating Cost</t>
  </si>
  <si>
    <t>Within Range</t>
  </si>
  <si>
    <t>$M Revenue</t>
  </si>
  <si>
    <t># Employees</t>
  </si>
  <si>
    <t>Above range</t>
  </si>
  <si>
    <t>KM of Pipeline</t>
  </si>
  <si>
    <t>Comparative Analysis Data - 2022F</t>
  </si>
  <si>
    <t>Normalized</t>
  </si>
  <si>
    <t>Not available</t>
  </si>
  <si>
    <t>Legal Department Cost</t>
  </si>
  <si>
    <t>HR Department Cost</t>
  </si>
  <si>
    <t>IT Department Cost</t>
  </si>
  <si>
    <t>Insurance Cost</t>
  </si>
  <si>
    <t>Un-normalized</t>
  </si>
  <si>
    <t>Finance Department Cost (2022 CAD)</t>
  </si>
  <si>
    <t>Legal Department Cost (2022 CAD)</t>
  </si>
  <si>
    <t>HR Department Cost (2022 CAD)</t>
  </si>
  <si>
    <t>IT Department Cost (2022 CAD)</t>
  </si>
  <si>
    <t>Real Estate Cost (2022 CAD)</t>
  </si>
  <si>
    <t>Insurance Cost (2022 CAD)</t>
  </si>
  <si>
    <t>Total Operating Cost (2022 CAD)</t>
  </si>
  <si>
    <t>Revenue (commodity cost removed) (2022 CAD)</t>
  </si>
  <si>
    <t># of FTEs</t>
  </si>
  <si>
    <t>km of pipeline/wires</t>
  </si>
  <si>
    <t>Comparative Analysis Data - 2024F</t>
  </si>
  <si>
    <t>Finance Department Cost (2024 CAD)</t>
  </si>
  <si>
    <t>Legal Department Cost (2024 CAD)</t>
  </si>
  <si>
    <t>HR Department Cost (2024 CAD)</t>
  </si>
  <si>
    <t>IT Department Cost (2024 CAD)</t>
  </si>
  <si>
    <t>Real Estate Cost (2024 CAD)</t>
  </si>
  <si>
    <t>Insurance Cost (2024 CAD)</t>
  </si>
  <si>
    <t>Total Operating Cost (2024 CAD)</t>
  </si>
  <si>
    <t>Revenue (commodity cost removed) (2024 CAD)</t>
  </si>
  <si>
    <t>km of pipeline</t>
  </si>
  <si>
    <t/>
  </si>
  <si>
    <t>2024 Forecast Comparative Analysis</t>
  </si>
  <si>
    <t>Not included in the report.  EGI does its own benchmarking</t>
  </si>
  <si>
    <t xml:space="preserve">Prong 1 Assessment </t>
  </si>
  <si>
    <t xml:space="preserve">Prong 2 Assessment </t>
  </si>
  <si>
    <t xml:space="preserve">Prong 3 Assessment </t>
  </si>
  <si>
    <t xml:space="preserve">Central Function </t>
  </si>
  <si>
    <t xml:space="preserve">Allocation </t>
  </si>
  <si>
    <t xml:space="preserve">Prong 1 </t>
  </si>
  <si>
    <t>Prong 1 Adjustment       (D)</t>
  </si>
  <si>
    <t xml:space="preserve">Prong 2 </t>
  </si>
  <si>
    <t>Prong 2 Adjustment (E)</t>
  </si>
  <si>
    <t xml:space="preserve">Prong 3 </t>
  </si>
  <si>
    <t>Prong 3 Adjustment (F)</t>
  </si>
  <si>
    <t>Total Prong Adjustments (G) = (D) + (E) + (F)</t>
  </si>
  <si>
    <t>Pass (with exceptions)</t>
  </si>
  <si>
    <t xml:space="preserve">TIS </t>
  </si>
  <si>
    <t xml:space="preserve">HR </t>
  </si>
  <si>
    <t>Pass</t>
  </si>
  <si>
    <t>-</t>
  </si>
  <si>
    <t xml:space="preserve">Legal </t>
  </si>
  <si>
    <t xml:space="preserve">CDO </t>
  </si>
  <si>
    <t xml:space="preserve">PAC </t>
  </si>
  <si>
    <t xml:space="preserve">Aviation </t>
  </si>
  <si>
    <t>Safety</t>
  </si>
  <si>
    <t xml:space="preserve">Executive </t>
  </si>
  <si>
    <t xml:space="preserve">Miscellanous/Others </t>
  </si>
  <si>
    <t xml:space="preserve">N/A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</si>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</sst>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quot;$&quot;* #,##0_);_(&quot;$&quot;* \(#,##0\);_(&quot;$&quot;* &quot;-&quot;??_);_(@_)"/>
    <numFmt numFmtId="167" formatCode="_([$$-409]* #,##0_);_([$$-409]* \(#,##0\);_([$$-409]* &quot;-&quot;??_);_(@_)"/>
    <numFmt numFmtId="168" formatCode="_([$$-409]#,##0_);_([$$-409]* \(#,##0\);_([$$-409]* &quot;-&quot;_);_(@_)"/>
    <numFmt numFmtId="169" formatCode="[$$-409]#,##0.00_);\([$$-409]#,##0.00\)"/>
    <numFmt numFmtId="170" formatCode="&quot;$&quot;#,##0.00"/>
    <numFmt numFmtId="171" formatCode="&quot;$&quot;#,##0"/>
  </numFmts>
  <fonts count="14">
    <font>
      <sz val="11"/>
      <color theme="1"/>
      <name val="Calibri"/>
      <family val="2"/>
      <scheme val="minor"/>
    </font>
    <font>
      <b/>
      <sz val="11"/>
      <color theme="1"/>
      <name val="Calibri"/>
      <family val="2"/>
      <scheme val="minor"/>
    </font>
    <font>
      <sz val="11"/>
      <color indexed="8"/>
      <name val="Calibri"/>
      <family val="2"/>
      <scheme val="minor"/>
    </font>
    <font>
      <sz val="11"/>
      <color theme="1"/>
      <name val="Arial"/>
      <family val="2"/>
    </font>
    <font>
      <b/>
      <sz val="9"/>
      <color indexed="81"/>
      <name val="Tahoma"/>
      <family val="2"/>
    </font>
    <font>
      <sz val="9"/>
      <color indexed="81"/>
      <name val="Tahoma"/>
      <family val="2"/>
    </font>
    <font>
      <sz val="11"/>
      <color theme="1"/>
      <name val="Calibri"/>
      <family val="2"/>
      <scheme val="minor"/>
    </font>
    <font>
      <b/>
      <sz val="11"/>
      <color theme="1"/>
      <name val="Arial"/>
      <family val="2"/>
    </font>
    <font>
      <sz val="8"/>
      <name val="Arial"/>
      <family val="2"/>
    </font>
    <font>
      <sz val="11"/>
      <color theme="0"/>
      <name val="Calibri"/>
      <family val="2"/>
      <scheme val="minor"/>
    </font>
    <font>
      <b/>
      <sz val="11"/>
      <name val="Arial"/>
      <family val="2"/>
    </font>
    <font>
      <b/>
      <sz val="18"/>
      <color theme="1"/>
      <name val="Calibri"/>
      <family val="2"/>
      <scheme val="minor"/>
    </font>
    <font>
      <b/>
      <sz val="14"/>
      <color theme="1"/>
      <name val="Calibri"/>
      <family val="2"/>
      <scheme val="minor"/>
    </font>
    <font>
      <b/>
      <sz val="11"/>
      <color rgb="FF000000"/>
      <name val="Arial"/>
      <family val="2"/>
    </font>
  </fonts>
  <fills count="12">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93D500"/>
        <bgColor indexed="64"/>
      </patternFill>
    </fill>
    <fill>
      <patternFill patternType="solid">
        <fgColor rgb="FF00B050"/>
        <bgColor indexed="64"/>
      </patternFill>
    </fill>
    <fill>
      <patternFill patternType="solid">
        <fgColor rgb="FFFFFFCC"/>
      </patternFill>
    </fill>
    <fill>
      <patternFill patternType="solid">
        <fgColor theme="4"/>
      </patternFill>
    </fill>
    <fill>
      <patternFill patternType="solid">
        <fgColor theme="0" tint="-4.9989318521683403E-2"/>
        <bgColor indexed="64"/>
      </patternFill>
    </fill>
    <fill>
      <patternFill patternType="solid">
        <fgColor theme="6" tint="0.39997558519241921"/>
        <bgColor indexed="64"/>
      </patternFill>
    </fill>
  </fills>
  <borders count="3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indexed="64"/>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indexed="64"/>
      </left>
      <right style="thin">
        <color indexed="64"/>
      </right>
      <top style="thin">
        <color theme="2"/>
      </top>
      <bottom style="thin">
        <color theme="2"/>
      </bottom>
      <diagonal/>
    </border>
    <border>
      <left style="thin">
        <color indexed="64"/>
      </left>
      <right style="thin">
        <color indexed="64"/>
      </right>
      <top style="thin">
        <color theme="2"/>
      </top>
      <bottom/>
      <diagonal/>
    </border>
    <border>
      <left style="thin">
        <color indexed="64"/>
      </left>
      <right style="thin">
        <color theme="2"/>
      </right>
      <top style="thin">
        <color theme="2"/>
      </top>
      <bottom/>
      <diagonal/>
    </border>
    <border>
      <left style="thin">
        <color indexed="64"/>
      </left>
      <right style="thin">
        <color theme="2"/>
      </right>
      <top style="thin">
        <color indexed="64"/>
      </top>
      <bottom style="thin">
        <color indexed="64"/>
      </bottom>
      <diagonal/>
    </border>
    <border>
      <left style="thin">
        <color theme="2"/>
      </left>
      <right style="thin">
        <color theme="2"/>
      </right>
      <top style="thin">
        <color indexed="64"/>
      </top>
      <bottom style="thin">
        <color indexed="64"/>
      </bottom>
      <diagonal/>
    </border>
    <border>
      <left style="thin">
        <color theme="2"/>
      </left>
      <right style="thin">
        <color indexed="64"/>
      </right>
      <top style="thin">
        <color indexed="64"/>
      </top>
      <bottom style="thin">
        <color indexed="64"/>
      </bottom>
      <diagonal/>
    </border>
    <border>
      <left/>
      <right/>
      <top style="thin">
        <color theme="2"/>
      </top>
      <bottom style="thin">
        <color theme="2"/>
      </bottom>
      <diagonal/>
    </border>
    <border>
      <left/>
      <right/>
      <top style="thin">
        <color theme="2"/>
      </top>
      <bottom/>
      <diagonal/>
    </border>
    <border>
      <left/>
      <right/>
      <top style="thin">
        <color indexed="64"/>
      </top>
      <bottom style="thin">
        <color indexed="64"/>
      </bottom>
      <diagonal/>
    </border>
    <border>
      <left style="thin">
        <color indexed="64"/>
      </left>
      <right/>
      <top style="thin">
        <color indexed="64"/>
      </top>
      <bottom style="thin">
        <color theme="2"/>
      </bottom>
      <diagonal/>
    </border>
    <border>
      <left/>
      <right/>
      <top style="thin">
        <color indexed="64"/>
      </top>
      <bottom style="thin">
        <color theme="2"/>
      </bottom>
      <diagonal/>
    </border>
    <border>
      <left/>
      <right style="thin">
        <color indexed="64"/>
      </right>
      <top style="thin">
        <color indexed="64"/>
      </top>
      <bottom style="thin">
        <color theme="2"/>
      </bottom>
      <diagonal/>
    </border>
    <border>
      <left/>
      <right style="thin">
        <color indexed="64"/>
      </right>
      <top style="thin">
        <color theme="2"/>
      </top>
      <bottom style="thin">
        <color theme="2"/>
      </bottom>
      <diagonal/>
    </border>
    <border>
      <left/>
      <right style="thin">
        <color indexed="64"/>
      </right>
      <top style="thin">
        <color indexed="64"/>
      </top>
      <bottom style="thin">
        <color indexed="64"/>
      </bottom>
      <diagonal/>
    </border>
    <border>
      <left style="thin">
        <color indexed="64"/>
      </left>
      <right/>
      <top style="thin">
        <color theme="2"/>
      </top>
      <bottom style="thin">
        <color theme="2"/>
      </bottom>
      <diagonal/>
    </border>
    <border>
      <left style="thin">
        <color indexed="64"/>
      </left>
      <right style="thin">
        <color theme="2"/>
      </right>
      <top style="thin">
        <color theme="2"/>
      </top>
      <bottom style="thin">
        <color indexed="64"/>
      </bottom>
      <diagonal/>
    </border>
    <border>
      <left/>
      <right style="thin">
        <color indexed="64"/>
      </right>
      <top style="thin">
        <color theme="2"/>
      </top>
      <bottom style="thin">
        <color indexed="64"/>
      </bottom>
      <diagonal/>
    </border>
  </borders>
  <cellStyleXfs count="36">
    <xf numFmtId="0" fontId="0" fillId="0" borderId="0"/>
    <xf numFmtId="43" fontId="2" fillId="0" borderId="0" applyFont="0" applyFill="0" applyBorder="0" applyAlignment="0" applyProtection="0"/>
    <xf numFmtId="0" fontId="2" fillId="0" borderId="0"/>
    <xf numFmtId="9" fontId="3" fillId="0" borderId="0" applyFont="0" applyFill="0" applyBorder="0" applyAlignment="0" applyProtection="0"/>
    <xf numFmtId="0" fontId="3" fillId="0" borderId="0"/>
    <xf numFmtId="9" fontId="6" fillId="0" borderId="0" applyFont="0" applyFill="0" applyBorder="0" applyAlignment="0" applyProtection="0"/>
    <xf numFmtId="44" fontId="6" fillId="0" borderId="0" applyFont="0" applyFill="0" applyBorder="0" applyAlignment="0" applyProtection="0"/>
    <xf numFmtId="0" fontId="8" fillId="0" borderId="0"/>
    <xf numFmtId="0" fontId="6" fillId="0" borderId="0"/>
    <xf numFmtId="164" fontId="6" fillId="0" borderId="0" applyFont="0" applyFill="0" applyBorder="0" applyAlignment="0" applyProtection="0"/>
    <xf numFmtId="0" fontId="6" fillId="0" borderId="0"/>
    <xf numFmtId="43" fontId="6" fillId="0" borderId="0" applyFont="0" applyFill="0" applyBorder="0" applyAlignment="0" applyProtection="0"/>
    <xf numFmtId="0" fontId="6" fillId="8" borderId="6" applyNumberFormat="0" applyFont="0" applyAlignment="0" applyProtection="0"/>
    <xf numFmtId="0" fontId="9" fillId="9" borderId="0" applyNumberFormat="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43"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44" fontId="6" fillId="0" borderId="0" applyFont="0" applyFill="0" applyBorder="0" applyAlignment="0" applyProtection="0"/>
    <xf numFmtId="0" fontId="3" fillId="0" borderId="0"/>
    <xf numFmtId="0" fontId="6"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2"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cellStyleXfs>
  <cellXfs count="100">
    <xf numFmtId="0" fontId="0" fillId="0" borderId="0" xfId="0"/>
    <xf numFmtId="0" fontId="1" fillId="0" borderId="0" xfId="0" applyFont="1"/>
    <xf numFmtId="0" fontId="0" fillId="2" borderId="1" xfId="0" applyFill="1" applyBorder="1"/>
    <xf numFmtId="0" fontId="1" fillId="0" borderId="3" xfId="0" applyFont="1" applyBorder="1" applyAlignment="1">
      <alignment wrapText="1"/>
    </xf>
    <xf numFmtId="0" fontId="0" fillId="0" borderId="0" xfId="0" applyAlignment="1">
      <alignment horizontal="left" vertical="top"/>
    </xf>
    <xf numFmtId="0" fontId="1" fillId="0" borderId="2" xfId="0" applyFont="1" applyBorder="1" applyAlignment="1">
      <alignment wrapText="1"/>
    </xf>
    <xf numFmtId="0" fontId="1" fillId="0" borderId="4" xfId="0" applyFont="1" applyBorder="1" applyAlignment="1">
      <alignment wrapText="1"/>
    </xf>
    <xf numFmtId="44" fontId="0" fillId="0" borderId="0" xfId="0" applyNumberFormat="1"/>
    <xf numFmtId="0" fontId="1" fillId="5" borderId="3" xfId="0" applyFont="1" applyFill="1" applyBorder="1" applyAlignment="1">
      <alignment wrapText="1"/>
    </xf>
    <xf numFmtId="0" fontId="7" fillId="0" borderId="0" xfId="0" applyFont="1" applyAlignment="1">
      <alignment vertical="center"/>
    </xf>
    <xf numFmtId="0" fontId="0" fillId="0" borderId="0" xfId="0" applyAlignment="1">
      <alignment vertical="center"/>
    </xf>
    <xf numFmtId="165" fontId="0" fillId="0" borderId="0" xfId="11" applyNumberFormat="1" applyFont="1"/>
    <xf numFmtId="165" fontId="0" fillId="8" borderId="6" xfId="12" applyNumberFormat="1" applyFont="1"/>
    <xf numFmtId="167" fontId="9" fillId="9" borderId="0" xfId="13" applyNumberFormat="1"/>
    <xf numFmtId="165" fontId="9" fillId="9" borderId="0" xfId="13" applyNumberFormat="1"/>
    <xf numFmtId="0" fontId="3" fillId="0" borderId="0" xfId="0" applyFont="1" applyAlignment="1">
      <alignment horizontal="center" vertical="center"/>
    </xf>
    <xf numFmtId="168" fontId="3" fillId="0" borderId="0" xfId="0" applyNumberFormat="1" applyFont="1" applyAlignment="1">
      <alignment horizontal="center" vertical="center"/>
    </xf>
    <xf numFmtId="0" fontId="0" fillId="0" borderId="0" xfId="0" applyAlignment="1">
      <alignment vertical="top"/>
    </xf>
    <xf numFmtId="0" fontId="7" fillId="0" borderId="9" xfId="0" applyFont="1" applyBorder="1" applyAlignment="1">
      <alignment vertical="center"/>
    </xf>
    <xf numFmtId="0" fontId="3" fillId="0" borderId="0" xfId="21"/>
    <xf numFmtId="165" fontId="3" fillId="0" borderId="0" xfId="14" applyNumberFormat="1" applyFont="1"/>
    <xf numFmtId="0" fontId="6" fillId="0" borderId="0" xfId="35" quotePrefix="1"/>
    <xf numFmtId="9" fontId="6" fillId="0" borderId="0" xfId="3" applyFont="1"/>
    <xf numFmtId="0" fontId="6" fillId="0" borderId="14" xfId="35" applyBorder="1"/>
    <xf numFmtId="0" fontId="1" fillId="2" borderId="1" xfId="35" applyFont="1" applyFill="1" applyBorder="1" applyAlignment="1">
      <alignment vertical="center"/>
    </xf>
    <xf numFmtId="0" fontId="1" fillId="2" borderId="14" xfId="35" applyFont="1" applyFill="1" applyBorder="1" applyAlignment="1">
      <alignment vertical="center" wrapText="1"/>
    </xf>
    <xf numFmtId="0" fontId="1" fillId="2" borderId="12" xfId="35" applyFont="1" applyFill="1" applyBorder="1" applyAlignment="1">
      <alignment horizontal="center" vertical="center" wrapText="1"/>
    </xf>
    <xf numFmtId="0" fontId="1" fillId="2" borderId="7" xfId="35" applyFont="1" applyFill="1" applyBorder="1" applyAlignment="1">
      <alignment horizontal="center" vertical="center" wrapText="1"/>
    </xf>
    <xf numFmtId="0" fontId="1" fillId="2" borderId="13" xfId="35" applyFont="1" applyFill="1" applyBorder="1" applyAlignment="1">
      <alignment horizontal="center" vertical="center" wrapText="1"/>
    </xf>
    <xf numFmtId="0" fontId="0" fillId="0" borderId="0" xfId="0" applyAlignment="1">
      <alignment vertical="center" wrapText="1"/>
    </xf>
    <xf numFmtId="0" fontId="6" fillId="0" borderId="15" xfId="35" applyBorder="1"/>
    <xf numFmtId="0" fontId="1" fillId="10" borderId="5" xfId="35" applyFont="1" applyFill="1" applyBorder="1"/>
    <xf numFmtId="166" fontId="1" fillId="10" borderId="17" xfId="6" applyNumberFormat="1" applyFont="1" applyFill="1" applyBorder="1"/>
    <xf numFmtId="166" fontId="1" fillId="10" borderId="18" xfId="6" applyNumberFormat="1" applyFont="1" applyFill="1" applyBorder="1"/>
    <xf numFmtId="166" fontId="1" fillId="10" borderId="19" xfId="6" applyNumberFormat="1" applyFont="1" applyFill="1" applyBorder="1"/>
    <xf numFmtId="0" fontId="3" fillId="0" borderId="10" xfId="0" applyFont="1" applyBorder="1" applyAlignment="1">
      <alignment horizontal="left" vertical="center"/>
    </xf>
    <xf numFmtId="169" fontId="0" fillId="0" borderId="0" xfId="0" applyNumberFormat="1" applyAlignment="1">
      <alignment vertical="center"/>
    </xf>
    <xf numFmtId="168" fontId="0" fillId="0" borderId="0" xfId="0" applyNumberFormat="1" applyAlignment="1">
      <alignment vertical="center"/>
    </xf>
    <xf numFmtId="168" fontId="0" fillId="0" borderId="0" xfId="0" applyNumberFormat="1"/>
    <xf numFmtId="9" fontId="0" fillId="0" borderId="5" xfId="5" applyFont="1" applyBorder="1"/>
    <xf numFmtId="9" fontId="1" fillId="10" borderId="5" xfId="5" applyFont="1" applyFill="1" applyBorder="1"/>
    <xf numFmtId="0" fontId="0" fillId="4" borderId="0" xfId="0" applyFill="1"/>
    <xf numFmtId="166" fontId="1" fillId="10" borderId="5" xfId="6" applyNumberFormat="1" applyFont="1" applyFill="1" applyBorder="1"/>
    <xf numFmtId="0" fontId="1" fillId="2" borderId="20" xfId="35" applyFont="1" applyFill="1" applyBorder="1" applyAlignment="1">
      <alignment horizontal="center" vertical="center" wrapText="1"/>
    </xf>
    <xf numFmtId="165" fontId="3" fillId="10" borderId="20" xfId="14" applyNumberFormat="1" applyFont="1" applyFill="1" applyBorder="1"/>
    <xf numFmtId="165" fontId="3" fillId="10" borderId="21" xfId="14" applyNumberFormat="1" applyFont="1" applyFill="1" applyBorder="1"/>
    <xf numFmtId="166" fontId="1" fillId="10" borderId="22" xfId="6" applyNumberFormat="1" applyFont="1" applyFill="1" applyBorder="1"/>
    <xf numFmtId="9" fontId="3" fillId="0" borderId="7" xfId="5" applyFont="1" applyBorder="1"/>
    <xf numFmtId="9" fontId="3" fillId="0" borderId="8" xfId="5" applyFont="1" applyBorder="1"/>
    <xf numFmtId="9" fontId="1" fillId="10" borderId="22" xfId="5" applyFont="1" applyFill="1" applyBorder="1"/>
    <xf numFmtId="0" fontId="1" fillId="2" borderId="26" xfId="35" applyFont="1" applyFill="1" applyBorder="1" applyAlignment="1">
      <alignment horizontal="center" vertical="center" wrapText="1"/>
    </xf>
    <xf numFmtId="166" fontId="1" fillId="10" borderId="27" xfId="6" applyNumberFormat="1" applyFont="1" applyFill="1" applyBorder="1"/>
    <xf numFmtId="0" fontId="1" fillId="4" borderId="14" xfId="35" applyFont="1" applyFill="1" applyBorder="1"/>
    <xf numFmtId="9" fontId="7" fillId="4" borderId="7" xfId="5" applyFont="1" applyFill="1" applyBorder="1"/>
    <xf numFmtId="170" fontId="0" fillId="0" borderId="0" xfId="0" applyNumberFormat="1"/>
    <xf numFmtId="0" fontId="12" fillId="0" borderId="0" xfId="0" applyFont="1"/>
    <xf numFmtId="0" fontId="7" fillId="6" borderId="5" xfId="0" applyFont="1" applyFill="1" applyBorder="1" applyAlignment="1">
      <alignment vertical="center" wrapText="1"/>
    </xf>
    <xf numFmtId="0" fontId="13" fillId="6" borderId="5" xfId="0" applyFont="1" applyFill="1" applyBorder="1" applyAlignment="1">
      <alignment vertical="center" wrapText="1"/>
    </xf>
    <xf numFmtId="0" fontId="1" fillId="2" borderId="28" xfId="35" applyFont="1" applyFill="1" applyBorder="1" applyAlignment="1">
      <alignment horizontal="center" vertical="center" wrapText="1"/>
    </xf>
    <xf numFmtId="9" fontId="3" fillId="0" borderId="12" xfId="5" applyFont="1" applyBorder="1"/>
    <xf numFmtId="9" fontId="7" fillId="4" borderId="12" xfId="5" applyFont="1" applyFill="1" applyBorder="1"/>
    <xf numFmtId="165" fontId="3" fillId="10" borderId="26" xfId="14" applyNumberFormat="1" applyFont="1" applyFill="1" applyBorder="1"/>
    <xf numFmtId="9" fontId="3" fillId="0" borderId="29" xfId="5" applyFont="1" applyBorder="1"/>
    <xf numFmtId="165" fontId="3" fillId="10" borderId="30" xfId="14" applyNumberFormat="1" applyFont="1" applyFill="1" applyBorder="1"/>
    <xf numFmtId="0" fontId="11" fillId="11" borderId="0" xfId="0" applyFont="1" applyFill="1"/>
    <xf numFmtId="0" fontId="0" fillId="11" borderId="0" xfId="0" applyFill="1"/>
    <xf numFmtId="170" fontId="0" fillId="11" borderId="0" xfId="0" applyNumberFormat="1" applyFill="1"/>
    <xf numFmtId="0" fontId="10" fillId="6" borderId="10" xfId="0" applyFont="1" applyFill="1" applyBorder="1" applyAlignment="1">
      <alignment horizontal="center" vertical="center" wrapText="1"/>
    </xf>
    <xf numFmtId="0" fontId="3" fillId="0" borderId="10" xfId="0" applyFont="1" applyBorder="1" applyAlignment="1">
      <alignment horizontal="center" vertical="center"/>
    </xf>
    <xf numFmtId="168" fontId="3" fillId="0" borderId="10" xfId="0" applyNumberFormat="1" applyFont="1" applyBorder="1" applyAlignment="1">
      <alignment horizontal="right" vertical="center"/>
    </xf>
    <xf numFmtId="0" fontId="7" fillId="7" borderId="11"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9" xfId="0" applyFont="1" applyBorder="1" applyAlignment="1">
      <alignment vertical="center" wrapText="1"/>
    </xf>
    <xf numFmtId="0" fontId="7" fillId="0" borderId="5" xfId="0" applyFont="1" applyBorder="1" applyAlignment="1">
      <alignment vertical="center"/>
    </xf>
    <xf numFmtId="0" fontId="3" fillId="0" borderId="5" xfId="0" applyFont="1" applyBorder="1" applyAlignment="1">
      <alignment horizontal="center" vertical="center"/>
    </xf>
    <xf numFmtId="168" fontId="3" fillId="0" borderId="5" xfId="0" applyNumberFormat="1" applyFont="1" applyBorder="1" applyAlignment="1">
      <alignment horizontal="center" vertical="center"/>
    </xf>
    <xf numFmtId="171" fontId="0" fillId="0" borderId="0" xfId="0" applyNumberFormat="1"/>
    <xf numFmtId="171" fontId="1" fillId="4" borderId="0" xfId="0" applyNumberFormat="1" applyFont="1" applyFill="1"/>
    <xf numFmtId="171" fontId="0" fillId="4" borderId="0" xfId="0" applyNumberFormat="1" applyFill="1"/>
    <xf numFmtId="166" fontId="3" fillId="0" borderId="12" xfId="14" applyNumberFormat="1" applyFont="1" applyBorder="1"/>
    <xf numFmtId="166" fontId="3" fillId="0" borderId="7" xfId="14" applyNumberFormat="1" applyFont="1" applyBorder="1"/>
    <xf numFmtId="166" fontId="3" fillId="10" borderId="13" xfId="14" applyNumberFormat="1" applyFont="1" applyFill="1" applyBorder="1"/>
    <xf numFmtId="166" fontId="7" fillId="4" borderId="12" xfId="14" applyNumberFormat="1" applyFont="1" applyFill="1" applyBorder="1"/>
    <xf numFmtId="166" fontId="7" fillId="4" borderId="7" xfId="14" applyNumberFormat="1" applyFont="1" applyFill="1" applyBorder="1"/>
    <xf numFmtId="166" fontId="7" fillId="4" borderId="13" xfId="14" applyNumberFormat="1" applyFont="1" applyFill="1" applyBorder="1"/>
    <xf numFmtId="166" fontId="3" fillId="0" borderId="16" xfId="14" applyNumberFormat="1" applyFont="1" applyBorder="1"/>
    <xf numFmtId="166" fontId="3" fillId="0" borderId="8" xfId="14" applyNumberFormat="1" applyFont="1" applyBorder="1"/>
    <xf numFmtId="166" fontId="3" fillId="10" borderId="20" xfId="14" applyNumberFormat="1" applyFont="1" applyFill="1" applyBorder="1"/>
    <xf numFmtId="166" fontId="7" fillId="4" borderId="20" xfId="14" applyNumberFormat="1" applyFont="1" applyFill="1" applyBorder="1"/>
    <xf numFmtId="166" fontId="3" fillId="0" borderId="7" xfId="14" applyNumberFormat="1" applyFont="1" applyFill="1" applyBorder="1"/>
    <xf numFmtId="166" fontId="0" fillId="0" borderId="5" xfId="0" applyNumberFormat="1" applyBorder="1"/>
    <xf numFmtId="0" fontId="1" fillId="2" borderId="5" xfId="35" applyFont="1" applyFill="1" applyBorder="1" applyAlignment="1">
      <alignment horizontal="center" vertical="center" wrapText="1"/>
    </xf>
    <xf numFmtId="0" fontId="1" fillId="2" borderId="23" xfId="35" applyFont="1" applyFill="1" applyBorder="1" applyAlignment="1">
      <alignment horizontal="center" vertical="center"/>
    </xf>
    <xf numFmtId="0" fontId="1" fillId="2" borderId="24" xfId="35" applyFont="1" applyFill="1" applyBorder="1" applyAlignment="1">
      <alignment horizontal="center" vertical="center"/>
    </xf>
    <xf numFmtId="0" fontId="1" fillId="2" borderId="25" xfId="35" applyFont="1" applyFill="1" applyBorder="1" applyAlignment="1">
      <alignment horizontal="center" vertical="center"/>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 fillId="2" borderId="1" xfId="0" applyFont="1" applyFill="1" applyBorder="1" applyAlignment="1">
      <alignment horizontal="center"/>
    </xf>
    <xf numFmtId="0" fontId="1" fillId="5" borderId="1" xfId="0" applyFont="1" applyFill="1" applyBorder="1" applyAlignment="1">
      <alignment horizontal="center"/>
    </xf>
  </cellXfs>
  <cellStyles count="36">
    <cellStyle name="Accent1" xfId="13" builtinId="29"/>
    <cellStyle name="Comma" xfId="11" builtinId="3"/>
    <cellStyle name="Comma 10 2" xfId="9" xr:uid="{26B401B3-1972-457A-89A7-E7A5C1D6E32F}"/>
    <cellStyle name="Comma 2" xfId="14" xr:uid="{1A7A086D-5242-4C77-B2C4-96257A34FB85}"/>
    <cellStyle name="Comma 2 2" xfId="17" xr:uid="{E53D5E6C-515F-4253-B415-F9F4ADEAA397}"/>
    <cellStyle name="Comma 3" xfId="26" xr:uid="{7A28238B-495D-437D-9CE8-9847E85F4200}"/>
    <cellStyle name="Comma 4" xfId="30" xr:uid="{8E7A347D-A2C5-48C2-AB38-666092A960C9}"/>
    <cellStyle name="Comma 5" xfId="24" xr:uid="{D85957B2-AC9B-4460-9350-A47927415E50}"/>
    <cellStyle name="Comma 6" xfId="34" xr:uid="{DB0CB3D1-0EE7-45E7-99AA-0E3B783801D4}"/>
    <cellStyle name="Comma 7" xfId="1" xr:uid="{5B5E7A19-8781-45F8-B7D8-8F5DDE5F4ABB}"/>
    <cellStyle name="Currency 2" xfId="6" xr:uid="{A27C9993-99F3-45CE-BBBD-F1816B342D50}"/>
    <cellStyle name="Currency 2 2" xfId="20" xr:uid="{C71378B7-DC0A-4E11-9C0A-71CD3F8437CA}"/>
    <cellStyle name="Normal" xfId="0" builtinId="0"/>
    <cellStyle name="Normal 10" xfId="23" xr:uid="{1837C4E7-6F75-4D3D-B2EF-61942499CD14}"/>
    <cellStyle name="Normal 10 2" xfId="8" xr:uid="{044682D3-9593-4667-ADA7-2C4BCE997D29}"/>
    <cellStyle name="Normal 13" xfId="10" xr:uid="{EF7B1B07-64E3-46F1-B207-E2FBD2AAD3CF}"/>
    <cellStyle name="Normal 2" xfId="2" xr:uid="{28F5A4E9-2DAB-4B45-A835-4DC3D2370CD4}"/>
    <cellStyle name="Normal 2 9" xfId="21" xr:uid="{68F34517-0D7D-4600-8675-270DCF7E3A3F}"/>
    <cellStyle name="Normal 3" xfId="4" xr:uid="{5A78785D-EFBD-4149-9444-F271F06CE7B7}"/>
    <cellStyle name="Normal 3 2" xfId="35" xr:uid="{8821EEE0-8B8B-4147-B466-4E660B704B87}"/>
    <cellStyle name="Normal 3 3" xfId="22" xr:uid="{80E5CEBF-7723-4EA2-8AFE-285B00F8BC7E}"/>
    <cellStyle name="Normal 4" xfId="7" xr:uid="{E28BEBF8-519C-463E-83C9-9F53DF819454}"/>
    <cellStyle name="Normal 4 2" xfId="25" xr:uid="{F0E1DB00-4DFA-4BD8-833A-4AA2BE677FB3}"/>
    <cellStyle name="Normal 5" xfId="27" xr:uid="{9D94B464-3C45-445E-BED7-EA28AC595B98}"/>
    <cellStyle name="Normal 6" xfId="29" xr:uid="{769441D9-CCF2-4EEF-B6EA-3CCEB6C40915}"/>
    <cellStyle name="Normal 7" xfId="31" xr:uid="{51BC6447-2DA9-4333-B514-3900F5274D83}"/>
    <cellStyle name="Normal 7 2" xfId="15" xr:uid="{6472AFC3-1591-4EB6-A7BE-23A14CDAD207}"/>
    <cellStyle name="Normal 8" xfId="33" xr:uid="{32C26B9A-4DAD-49C5-AD82-169D7DEA7A9C}"/>
    <cellStyle name="Note" xfId="12" builtinId="10"/>
    <cellStyle name="Percent" xfId="5" builtinId="5"/>
    <cellStyle name="Percent 2" xfId="3" xr:uid="{96FDE49B-746C-4E52-BD64-61D5C50B8932}"/>
    <cellStyle name="Percent 2 2" xfId="18" xr:uid="{0A3023D9-DD4F-4D6E-87B7-018E96F8691D}"/>
    <cellStyle name="Percent 3" xfId="19" xr:uid="{29239373-A937-4003-89DB-19F000188438}"/>
    <cellStyle name="Percent 3 2" xfId="28" xr:uid="{6BB3D518-502A-40EF-B070-2F6476DB8B10}"/>
    <cellStyle name="Percent 4" xfId="32" xr:uid="{B8AD2CE7-7074-45C3-BF1B-D3762398E467}"/>
    <cellStyle name="Percent 4 2" xfId="16" xr:uid="{CFA919EB-E616-4C3E-BD21-79248E83BAC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microsoft.com/office/2017/10/relationships/person" Target="persons/person.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externalLink" Target="externalLinks/externalLink3.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Liquids\Olympic\Actuals\2007\06%202007\2007%2006%20Olympic%20Month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communities/Users/25GSS/Documents/_Heineken/QP9/6.%20Integration%20Costs%20and%20Expenses/9.%20Reference/Budget%20(F&amp;N%20and%20FEMSA)/S&amp;N%20Budget%20form%20dd%203112%20v4.5%20Jori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NA0001\SachdevaR$\mydocs\Shipping\MRP\RISK\ROBIN\PAPA\FORM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Cgy\Finance\Controller\Budget\Corporate%20Cost%20Centers\2022\2022%20Corporate%20Allocations\Communications%20to%20BUs\2022B_CF_Cost_Pool_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gyusers\yeungm2\Users\hluchaj1\AppData\Local\Microsoft\Windows\Temporary%20Internet%20Files\Content.Outlook\IR35GVUZ\2012%20Uplift%20Tables%20for%20Draft%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na0001\data\BG-LNG\LNG-Accounting\Budget%202008\Houston053%20BP%202008%20V2%20$70%208%2030%2007%20Up%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xingt1\AppData\Local\Microsoft\Windows\Temporary%20Internet%20Files\Content.Outlook\54A3K0LM\2017%20Severance%20&amp;%20retention%20paid%20at%20glanc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ycanada-my.sharepoint.com/sites/BCHydro/Shared%20Documents/CIP%20Low/00%20Project%20Management/Schedule/Schedule%20in%20Exce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ersonal/vestbyk_enbridge_com/Documents/2021%20Cloud%20EPBCS/Interim%20Solution%20Cloud%20Test/Test%202/Oracle_Cloud_Alloc_Recov_interim_test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vestbyk\AppData\Local\Microsoft\Windows\INetCache\Content.Outlook\5ZUAC4PM\GAAP%20Cloud%20JournalEntry%20Dev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gy\Finance\Controller\FinRep\3-Pensions\2018\8%20-%20Monthly%20Accounting\04%20-%20Apr%202018%20month%20end\Legacy%20ENB\Oracle%20entry%20-%20ENB%20Monthly%20Entries%20-%20CADDEC%20Less%20EGD%20-%20Apri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NA0001\sachdevar$\Primrose\Res%20Eng\Profiles\barikewa%201.5Tscf%20150MMscf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NA0001\sachdevar$\RISK\ROBIN\PAPA\FORM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NA0001\sachdevar$\RISK\ROBIN\PAPA\FORM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TETCOControl\Plant_Accounting\afudc_2001\TETCO\0301%20TETCO%20afudc-adj%20&amp;%20reversals%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gyusers\yeungm2\Accounting\Financial%20Reporting\2014\Khalix%20&amp;%20Analysis\MEP\MEP%20Financial%20Statements\Segments\2%20-%202014%20Reportable%20Segment%20Table%20&amp;%20Suppor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ICES\Spotprices\Index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aptive\Clients\VIK%20%20%20%20%20%20Viking%20%20%20%20%20%20%20%20%20%20%20%20%20%20%20%20%20%20%205845\Financial%20Services\Work%20Papers\Monthly%20working%20paper%20file\2001\VIK%20100-09-30-2001%20(wp%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vcs0002\HeikensJ\Documents%20and%20Settings\hamsonk\Local%20Settings\Temporary%20Internet%20Files\OLK43\RISK\ROBIN\PAPA\FORM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vcs0002\HeikensJ\Documents%20and%20Settings\hamsonk\Local%20Settings\Temporary%20Internet%20Files\OLK43\RISK\ROBIN\PAPA\FORM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aptive/Clients/VIK%20%20%20%20%20%20Viking%20%20%20%20%20%20%20%20%20%20%20%20%20%20%20%20%20%20%205845/Financial%20Services/Work%20Papers/Monthly%20working%20paper%20file/2001/VIK%20100-09-30-2001%20(wp%20file).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communities/Users/25GSS/AppData/Local/Microsoft/Windows/Temporary%20Internet%20Files/Content.Outlook/JU2G1AO0/Files%20for%20Jeremy%20-%20Expenses,%20SoV%20and%20Costs/Expenses%20and%20Costs/121109_2100-QP9-Apollo-Consolidated%20Budget.xlsx?41BE8E2A" TargetMode="External"/><Relationship Id="rId1" Type="http://schemas.openxmlformats.org/officeDocument/2006/relationships/externalLinkPath" Target="file:///\\41BE8E2A\121109_2100-QP9-Apollo-Consolidated%20Budget.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QM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USA-6"/>
      <sheetName val="Khalix-Ops"/>
      <sheetName val="USA-6.1"/>
      <sheetName val="USA-6.2"/>
      <sheetName val="USA-6.3"/>
      <sheetName val="USA-6.4"/>
      <sheetName val="Khalix-Corp"/>
      <sheetName val="TPut &amp; Tolls"/>
      <sheetName val="100% Statements"/>
      <sheetName val="65% Statements"/>
      <sheetName val="Equity Pickup"/>
      <sheetName val="LOC - Int Inc"/>
      <sheetName val="Loan - Int Inc"/>
      <sheetName val="Cap Struct"/>
      <sheetName val="Tax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Sheet1"/>
      <sheetName val="Z_ZPCA_C90_MICO_BREAKDOWN_GRP"/>
    </sheetNames>
    <sheetDataSet>
      <sheetData sheetId="0"/>
      <sheetData sheetId="1" refreshError="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B CostPool"/>
      <sheetName val="Payroll ent opadmin"/>
      <sheetName val="Alloctns 70959"/>
      <sheetName val="Recov 70971"/>
      <sheetName val="OpAdm"/>
      <sheetName val="Recov OHCap Env"/>
      <sheetName val="Opex Depr"/>
      <sheetName val="Excl CC OpExp summary"/>
      <sheetName val="Pension Cr"/>
      <sheetName val="Excl CC OpEx calc"/>
      <sheetName val="Opex Acct bal info"/>
      <sheetName val="CC Exclusions"/>
      <sheetName val="100317"/>
      <sheetName val="CF_SC_CC"/>
      <sheetName val="Alloctns"/>
      <sheetName val="Rec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atement"/>
      <sheetName val="Comprehensive Income Statement"/>
      <sheetName val="Statement of Cash Flows"/>
      <sheetName val="Statement of Financial Position"/>
      <sheetName val="Partners Capital"/>
      <sheetName val="Sheet1"/>
      <sheetName val="Inventory Table"/>
      <sheetName val="PPE Table"/>
      <sheetName val="Intangibles Table"/>
      <sheetName val="Derivatives Gain_Loss Table"/>
      <sheetName val="Derivative Positions Table_1"/>
      <sheetName val="Commodity Price Risk Table #1_1"/>
      <sheetName val="Commodity Price Risk Table #2_1"/>
      <sheetName val="Interest Rate Risk Table_1"/>
      <sheetName val="Fair Value Debt Table"/>
      <sheetName val="Effect of Derivatives on I_1"/>
      <sheetName val="Credit Facilities Table_1"/>
      <sheetName val="A1 Term Note Table_1"/>
      <sheetName val="Counterparty Credit Table_1"/>
      <sheetName val="Credit Concentration Table_1"/>
      <sheetName val="EDA Table_1"/>
      <sheetName val="Equity Issuances_1"/>
      <sheetName val="Derivative Activities Table - 2"/>
      <sheetName val="A1 Term Note Maturities Table_1"/>
      <sheetName val="Distribution SERIES AC_2"/>
      <sheetName val="Level 3 FMV - Table_1"/>
      <sheetName val="Distribution Table"/>
      <sheetName val="EPU Table"/>
      <sheetName val="Distribution Partners Table"/>
      <sheetName val="Effect of Derivatives on B_1"/>
      <sheetName val="Inputs to Fair Value Table"/>
      <sheetName val="Segment Table CY"/>
      <sheetName val="Segment Table PY"/>
      <sheetName val="Segment Table PY2"/>
      <sheetName val="Availability Liquidity Table"/>
      <sheetName val="Cash Flow Analysis Table"/>
      <sheetName val="Financing Activity Table"/>
      <sheetName val="Corporate Interest Table - CY"/>
      <sheetName val="Statement of Partners' Captial"/>
      <sheetName val="Ownership Interest Table"/>
      <sheetName val="Debt Summary Table"/>
      <sheetName val="Debt Maturities Table"/>
      <sheetName val="Future Minimum Commit. Table"/>
      <sheetName val="NEO Performance Measures T_1"/>
      <sheetName val="NEO Performance Measures T_2"/>
      <sheetName val="NEO Performance Measures T_3"/>
      <sheetName val="Incentive Target Table"/>
      <sheetName val="Actual NEO Perform. Multip_1"/>
      <sheetName val="Actual NEO STIP Table"/>
      <sheetName val="FN to Table - Stock Award_1"/>
      <sheetName val="FN to Table - Option Award_1"/>
      <sheetName val="FN to Table - Option Award_2"/>
      <sheetName val="FN to Table - Option Award_3"/>
      <sheetName val="Other Comp. Table"/>
      <sheetName val="Outstanding Award Table"/>
      <sheetName val="Lakehead Tariffs Table"/>
      <sheetName val="FN to Table - Award Grants_1"/>
      <sheetName val="Interest of GP in Partnership"/>
      <sheetName val="(SD) Purchase Commitments"/>
      <sheetName val="Capital Spending"/>
      <sheetName val="Result of Ops Corporate"/>
      <sheetName val="Results of Ops - Liquids"/>
      <sheetName val="NEO Performance Measures T_4"/>
      <sheetName val="NEO Performance Measures T_5"/>
      <sheetName val="Line 6B Cost Table"/>
      <sheetName val="Effect of Derivatives on I_S"/>
      <sheetName val="Gross to Net Reconciliatio_1"/>
      <sheetName val="Level 3 Roll Forward Table"/>
      <sheetName val="Supplemental Cash Flow Table"/>
      <sheetName val="Results of Operations Table"/>
      <sheetName val="Derivative Activities Table - 1"/>
      <sheetName val="Results of Ops Natural Gas"/>
      <sheetName val="NG Deriv Gain_Loss Table - CY"/>
      <sheetName val="Results of Ops Marketing"/>
      <sheetName val="ARO Table"/>
      <sheetName val="Senior Notes Table"/>
      <sheetName val="Interest Table"/>
      <sheetName val="Equity Issuances - Related_1"/>
      <sheetName val="Quarterly Financial Data Table"/>
      <sheetName val="Income Tax Table"/>
      <sheetName val="Debt Risk Table"/>
      <sheetName val="Distribution Partners Table_1"/>
      <sheetName val="Future Minimum Commit. Table_1"/>
      <sheetName val="Percentage of Op Results Table"/>
      <sheetName val="Performance Multiplier Table"/>
      <sheetName val="Long-Term Incentive Table"/>
      <sheetName val="Summary Comp. Table"/>
      <sheetName val="Awards Grant Table"/>
      <sheetName val="FN to Table - Exercise Pri_1"/>
      <sheetName val="Option Exercise Table"/>
      <sheetName val="Pension Entitlement Table"/>
      <sheetName val="Pension Benefit Table"/>
      <sheetName val="Termination Table"/>
      <sheetName val="Director Comp. Table"/>
      <sheetName val="Insurance Type"/>
      <sheetName val="Lakehead Volumes Table"/>
      <sheetName val="North Dakota Tariffs Table"/>
      <sheetName val="Unit Price Table"/>
      <sheetName val="Selected Financial Data Table"/>
      <sheetName val="FN to Finan. Data Table - Acq."/>
      <sheetName val="FN to Finan. Data Table -_1"/>
      <sheetName val="FN to Finan. Data Table -_2"/>
      <sheetName val="FN to Finan. Data Table -_3"/>
      <sheetName val="Audit Fee Table"/>
      <sheetName val="Glossary"/>
      <sheetName val="Director &amp; Officers"/>
      <sheetName val="Security Ownership - Benef_1"/>
      <sheetName val="Security Ownership - Manag_1"/>
      <sheetName val="Cash Distributions Table"/>
      <sheetName val="Trucking &amp; NGL Marketing Table"/>
      <sheetName val="Trucking &amp; NGL Marketing T_1"/>
      <sheetName val="Mid-Continent Tariffs Table"/>
      <sheetName val="Unrecognized Tax Benefits"/>
      <sheetName val="Corporate Interest Table - PY"/>
      <sheetName val="NG Deriv Gain_Loss Table - PY"/>
      <sheetName val="Future Prospects - Table"/>
      <sheetName val="NG-Future Prospects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Forecast Cargoes 2007 2008 Mod"/>
      <sheetName val="Forecast Volumes 2007 2008 Mod"/>
      <sheetName val="Forecast Cargoes 2007 2008"/>
      <sheetName val="Forecast Volumes 2007 2008"/>
      <sheetName val="Cargo Selector"/>
      <sheetName val="Admin"/>
      <sheetName val="Actuals"/>
      <sheetName val="ActualsLegal"/>
      <sheetName val="CargoCalcs"/>
      <sheetName val="LakeCharlesCalcs"/>
      <sheetName val="ElbaCalcs"/>
      <sheetName val="ELBA III INPUTS"/>
      <sheetName val="DiversionCalcs"/>
      <sheetName val="MLOCalcs"/>
      <sheetName val="GACalcs"/>
      <sheetName val="Spare1Calcs"/>
      <sheetName val="ShippingInputs"/>
      <sheetName val="ShippingCalcs"/>
      <sheetName val="PowerCalcs"/>
      <sheetName val="PowerMLOCalcs"/>
      <sheetName val="PowerCalcsMassPower"/>
      <sheetName val="PowerCalcsLakeRoad"/>
      <sheetName val="LegalEntityCalcs"/>
      <sheetName val="BGGMOutputs"/>
      <sheetName val="BGLTOutputs"/>
      <sheetName val="BGLSOutputs"/>
      <sheetName val="BGECOutputs"/>
      <sheetName val="MSLOutputs"/>
      <sheetName val="BGDPOutputs"/>
      <sheetName val="PowerMLOOutputs"/>
      <sheetName val="Lake Road Operating Outputs"/>
      <sheetName val="MassPower Operating Outputs"/>
      <sheetName val="BGAPOutputs"/>
      <sheetName val="LegalElim"/>
      <sheetName val="LegalOutputs"/>
      <sheetName val="BusUnittoLegalDifferences"/>
      <sheetName val="BrindisiCalcs"/>
      <sheetName val="DragonCalcs"/>
      <sheetName val="ChileCalcs"/>
      <sheetName val="Spare2Calcs"/>
      <sheetName val="Spare3Calcs"/>
      <sheetName val="BrindisiOutputs"/>
      <sheetName val="DragonOutputs"/>
      <sheetName val="ChileOutputs"/>
      <sheetName val="Spare2Outputs"/>
      <sheetName val="Spare3Outputs"/>
      <sheetName val="LakeCharlesOutputs"/>
      <sheetName val="NGLOutputs"/>
      <sheetName val="ElbaOutputs"/>
      <sheetName val="OtherBGOutputs"/>
      <sheetName val="DiversionOutputs"/>
      <sheetName val="Spare1Outputs"/>
      <sheetName val="MLOOutputs"/>
      <sheetName val="GAOutputs"/>
      <sheetName val="ShippingMSLOutputs"/>
      <sheetName val="ShippingBGAPOutputs"/>
      <sheetName val="PowerOutputsDighton"/>
      <sheetName val="PowerOutputsMassPower"/>
      <sheetName val="PowerOutputsLakeRoad"/>
      <sheetName val="PowerOutputsMLO"/>
      <sheetName val="ElimOutputs"/>
      <sheetName val="ConsolOutputs"/>
      <sheetName val="SavedScenario31"/>
      <sheetName val="$70"/>
      <sheetName val="SavedScenario30"/>
      <sheetName val="Change in Power MLO"/>
      <sheetName val="SavedScenario29"/>
      <sheetName val="Change in Dragon 2"/>
      <sheetName val="SavedScenario28"/>
      <sheetName val="Masspower 3"/>
      <sheetName val="SavedScenario27"/>
      <sheetName val="Lake Road 3"/>
      <sheetName val="SavedScenario26"/>
      <sheetName val="Dighton 3"/>
      <sheetName val="SavedScenario25"/>
      <sheetName val="Change in MLO"/>
      <sheetName val="SavedScenario24"/>
      <sheetName val="Change in MLO Gas"/>
      <sheetName val="SavedScenario23"/>
      <sheetName val="Dragon terminal costs"/>
      <sheetName val="SavedScenario22"/>
      <sheetName val="Diversion Payments Chile_Dragon"/>
      <sheetName val="SavedScenario21"/>
      <sheetName val="Diversion Payment Elba"/>
      <sheetName val="SavedScenario20"/>
      <sheetName val="Incremental Margins and 2010"/>
      <sheetName val="SavedScenario19"/>
      <sheetName val="Cargo changes 2010"/>
      <sheetName val="SavedScenario18"/>
      <sheetName val="Masspower 2"/>
      <sheetName val="SavedScenario17"/>
      <sheetName val="Lake Road 2"/>
      <sheetName val="SavedScenario16"/>
      <sheetName val="Dighton 2"/>
      <sheetName val="SavedScenario15"/>
      <sheetName val="Chile Change from Base to Incr"/>
      <sheetName val="SavedScenario14"/>
      <sheetName val="Dragon"/>
      <sheetName val="SavedScenario13"/>
      <sheetName val="Change in Var Cost at LC and EI"/>
      <sheetName val="SavedScenario12"/>
      <sheetName val="Div Pmt"/>
      <sheetName val="SavedScenario11"/>
      <sheetName val="Incremental Margins"/>
      <sheetName val="SavedScenario10"/>
      <sheetName val="Cargo shift LC_Elba"/>
      <sheetName val="SavedScenario9"/>
      <sheetName val="Elba TP"/>
      <sheetName val="SavedScenario8"/>
      <sheetName val="ALNGT_X2"/>
      <sheetName val="SavedScenario7"/>
      <sheetName val="Change in Boil off to S&amp;O"/>
      <sheetName val="SavedScenario6"/>
      <sheetName val="EI Transfer Price"/>
      <sheetName val="SavedScenario5"/>
      <sheetName val="PFLE_Roll_Up"/>
      <sheetName val="SavedScenario4"/>
      <sheetName val="ALNGT_X"/>
      <sheetName val="SavedScenario3"/>
      <sheetName val="OK LNG_Shipping"/>
      <sheetName val="SavedScenario2"/>
      <sheetName val="Cargo changes"/>
      <sheetName val="SavedScenario1"/>
      <sheetName val="Europe_Diversions"/>
      <sheetName val="PowerOutputs"/>
      <sheetName val="CognosOut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
      <sheetName val="Sheet4"/>
      <sheetName val="2017 Severance at glance"/>
      <sheetName val="Data"/>
      <sheetName val="XDO_METADATA"/>
      <sheetName val="LOB Names"/>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hedule in Excel"/>
    </sheetNames>
    <definedNames>
      <definedName name="LOCAL_DATE_SEPARATOR"/>
      <definedName name="LOCAL_DAY_FORMAT"/>
      <definedName name="LOCAL_HOUR_FORMAT"/>
      <definedName name="LOCAL_MINUTE_FORMAT"/>
      <definedName name="LOCAL_MONTH_FORMAT"/>
    </defined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oud Alloc Summary"/>
      <sheetName val="Cloud Recov summary"/>
      <sheetName val="Alloc Data"/>
      <sheetName val="Recov Data"/>
      <sheetName val="CAD ledger CAD dev2"/>
      <sheetName val="CAD ledger USD dev2"/>
      <sheetName val="GAAP Cloud CAD JE Dev2"/>
      <sheetName val="USD JE dev2"/>
      <sheetName val="LOB mapping"/>
      <sheetName val="Multiple Journals"/>
      <sheetName val="Bulk Journals"/>
      <sheetName val="_ADFDI_Parameters"/>
      <sheetName val="_ADFDI_Metadata"/>
      <sheetName val="_ADFDI_WorkbookData"/>
      <sheetName val="_ADFDI_BCMetadata"/>
      <sheetName val="_ADFDI_DynamicTable"/>
      <sheetName val="_ADFDI_LOV"/>
      <sheetName val="_ADFDI_TE_TAB1136877249"/>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 Journal"/>
      <sheetName val="Multiple Journals"/>
      <sheetName val="Bulk Journals"/>
      <sheetName val="_ADFDI_Parameters"/>
      <sheetName val="_ADFDI_Metadata"/>
      <sheetName val="_ADFDI_WorkbookData"/>
      <sheetName val="_ADFDI_BCMetadata"/>
      <sheetName val="_ADFDI_DynamicTable"/>
      <sheetName val="_ADFDI_LOV"/>
      <sheetName val="_ADFDI_TE_TAB113687724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ADI"/>
      <sheetName val="monthly pension entry"/>
      <sheetName val="2018 Expense Total"/>
      <sheetName val="CAD Pension Support"/>
      <sheetName val="CAD OPEB support"/>
      <sheetName val="Rate reg (EGD)"/>
      <sheetName val="U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C"/>
      <sheetName val="D"/>
      <sheetName val="E"/>
      <sheetName val="Macros"/>
      <sheetName val="GRAPH1"/>
      <sheetName val="Cost sheet"/>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 Detail"/>
      <sheetName val="AFUDC  REVERSALS"/>
      <sheetName val="TETCO"/>
      <sheetName val="TETCO JV COVER"/>
      <sheetName val="P8 TETCO"/>
      <sheetName val="P8 DETAIL"/>
      <sheetName val="076ID81"/>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 Segment Table Q4-2013"/>
      <sheetName val="Xa - Adjstmnt &amp; IC COS smry "/>
      <sheetName val="X1 - Summary"/>
      <sheetName val="Interco COS smry elim"/>
      <sheetName val="X2 - North Texas"/>
      <sheetName val="X3 - East Texas"/>
      <sheetName val="X4 - Anadarko - Elk City"/>
      <sheetName val="X5 - Other"/>
      <sheetName val="X6 - EMUS"/>
      <sheetName val="X7 - EEM"/>
      <sheetName val="X8 - ELTM"/>
      <sheetName val="X10a - Corporate"/>
      <sheetName val="X9 - IS_1402YTD"/>
      <sheetName val="X12 - Intersegment Elims"/>
      <sheetName val="X12.1 - NTX "/>
      <sheetName val="X12.1a - NTX"/>
      <sheetName val="X12.2 - ETX"/>
      <sheetName val="X12.2a - ETX"/>
      <sheetName val="x12.3 - Anadarko"/>
      <sheetName val="x12.3a - Anadarko"/>
      <sheetName val="x12.4 - EMUS"/>
      <sheetName val="x12.4a - EMUS"/>
      <sheetName val="x12.5 - EEM"/>
      <sheetName val="x12.5a - EEM"/>
      <sheetName val="X12.6 - ELTM "/>
      <sheetName val="x12.6a - ELTM"/>
      <sheetName val="X13 - BS Summary"/>
      <sheetName val="X13.1 - North Texas"/>
      <sheetName val="X13.2 - East Texas"/>
      <sheetName val="X13.3 - Anadarko - Elk City"/>
      <sheetName val="X13.4 - Other"/>
      <sheetName val="X13.5 - EMUS"/>
      <sheetName val="X13.6 - EEM"/>
      <sheetName val="X13.7 - ELTM"/>
      <sheetName val="X13.8 - Corporate"/>
      <sheetName val="X13.9 -BS_13.12YTD"/>
      <sheetName val="X14-Summary"/>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1"/>
      <sheetName val="INDEX2"/>
      <sheetName val="1998"/>
      <sheetName val="Input"/>
      <sheetName val="MLP Performance"/>
      <sheetName val="ASSUM 1"/>
      <sheetName val="TAXDEPR 144A"/>
      <sheetName val="MACRS, 10 Month Year,  HY conv"/>
    </sheetNames>
    <sheetDataSet>
      <sheetData sheetId="0"/>
      <sheetData sheetId="1"/>
      <sheetData sheetId="2"/>
      <sheetData sheetId="3"/>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ents"/>
      <sheetName val="A"/>
      <sheetName val="A-1"/>
      <sheetName val="A-1a"/>
      <sheetName val="A-1b"/>
      <sheetName val="A-2"/>
      <sheetName val="A-3"/>
      <sheetName val="A-3(old)"/>
      <sheetName val="B"/>
      <sheetName val="B-1"/>
      <sheetName val="B-2"/>
      <sheetName val="B-2a"/>
      <sheetName val="C"/>
      <sheetName val="C-1"/>
      <sheetName val="C-1(old)"/>
      <sheetName val="C-2"/>
      <sheetName val="C-2(old)"/>
      <sheetName val="D"/>
      <sheetName val="E"/>
      <sheetName val="E-1"/>
      <sheetName val="F"/>
      <sheetName val="H"/>
      <sheetName val="AA"/>
      <sheetName val="AA-1"/>
      <sheetName val="AA-2"/>
      <sheetName val="AA-2a"/>
      <sheetName val="AA-2b"/>
      <sheetName val="AA-3"/>
      <sheetName val="AA-3a"/>
      <sheetName val="BB"/>
      <sheetName val="CC"/>
      <sheetName val="CC-1"/>
      <sheetName val="CC-2"/>
      <sheetName val="DD"/>
      <sheetName val="DD-2"/>
      <sheetName val="DD-3"/>
      <sheetName val="DD-4"/>
      <sheetName val="DD-5"/>
      <sheetName val="DD-7"/>
      <sheetName val="DD-8"/>
      <sheetName val="EE"/>
      <sheetName val="FF"/>
      <sheetName val="FF-1"/>
      <sheetName val="PT 2 and 3 (DAC - UPR)"/>
      <sheetName val="Table of 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ontents"/>
      <sheetName val="A"/>
      <sheetName val="A-1"/>
      <sheetName val="A-1a"/>
      <sheetName val="A-1b"/>
      <sheetName val="A-2"/>
      <sheetName val="A-3"/>
      <sheetName val="A-3(old)"/>
      <sheetName val="B"/>
      <sheetName val="B-1"/>
      <sheetName val="B-2"/>
      <sheetName val="B-2a"/>
      <sheetName val="C"/>
      <sheetName val="C-1"/>
      <sheetName val="C-1(old)"/>
      <sheetName val="C-2"/>
      <sheetName val="C-2(old)"/>
      <sheetName val="D"/>
      <sheetName val="E"/>
      <sheetName val="E-1"/>
      <sheetName val="F"/>
      <sheetName val="H"/>
      <sheetName val="AA"/>
      <sheetName val="AA-1"/>
      <sheetName val="AA-2"/>
      <sheetName val="AA-2a"/>
      <sheetName val="AA-2b"/>
      <sheetName val="AA-3"/>
      <sheetName val="AA-3a"/>
      <sheetName val="BB"/>
      <sheetName val="CC"/>
      <sheetName val="CC-1"/>
      <sheetName val="CC-2"/>
      <sheetName val="DD"/>
      <sheetName val="DD-2"/>
      <sheetName val="DD-3"/>
      <sheetName val="DD-4"/>
      <sheetName val="DD-5"/>
      <sheetName val="DD-7"/>
      <sheetName val="DD-8"/>
      <sheetName val="EE"/>
      <sheetName val="FF"/>
      <sheetName val="FF-1"/>
      <sheetName val="PT 2 and 3 (DAC - UPR)"/>
      <sheetName val="Table of Cont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Expenses"/>
      <sheetName val="Summary Int Costs"/>
      <sheetName val="APB Budget (Total)"/>
      <sheetName val="Benchmark Summary (Actual)"/>
      <sheetName val="Data&gt;&gt;"/>
      <sheetName val="FEMSA&gt;&gt;"/>
      <sheetName val="Ovw act-budget"/>
      <sheetName val="Deal Budget"/>
      <sheetName val="Integration Budget "/>
      <sheetName val="DTs 2010"/>
      <sheetName val="Dts 2009"/>
      <sheetName val="S&amp;N&gt;&gt;"/>
      <sheetName val="Overview"/>
      <sheetName val="Budget Central"/>
      <sheetName val="details tm 31-12-2008"/>
      <sheetName val="UK"/>
      <sheetName val="USA"/>
      <sheetName val="Parameters"/>
      <sheetName val="Validation inputs"/>
      <sheetName val="Data 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Angela Monforton" id="{135CE9A0-FD34-4748-B0B0-05E3D92CB6E2}" userId="AHale@Spectraenergy.com" providerId="PeoplePicker"/>
  <person displayName="Rakesh Torul" id="{7981ABFF-AB8C-4180-9E28-A7928ECF91D4}" userId="S::torulr@enbridge.com::38b800db-3adf-44ef-bf22-9a6a51e0d7b2" providerId="AD"/>
  <person displayName="Craig Sabine" id="{D2BB3017-280A-4969-ADB0-9DA557C9DACD}" userId="S::Craig.Sabine@ca.ey.com::4d8b912f-ab2d-4284-9e48-50f0f24c6b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5" dT="2023-03-31T18:42:40.08" personId="{D2BB3017-280A-4969-ADB0-9DA557C9DACD}" id="{4557C6D1-39B5-4746-9EBA-D59C2E467E40}">
    <text>Total cost for comparative analysis post Benefits adjustment based on FTE count</text>
  </threadedComment>
  <threadedComment ref="N15" dT="2023-03-31T18:43:02.38" personId="{D2BB3017-280A-4969-ADB0-9DA557C9DACD}" id="{825ADA89-D725-4E33-BFA7-47E12E03097E}">
    <text>Total cost for comparative analysis post Benefits adjustment based on FTE count</text>
  </threadedComment>
</ThreadedComments>
</file>

<file path=xl/threadedComments/threadedComment2.xml><?xml version="1.0" encoding="utf-8"?>
<ThreadedComments xmlns="http://schemas.microsoft.com/office/spreadsheetml/2018/threadedcomments" xmlns:x="http://schemas.openxmlformats.org/spreadsheetml/2006/main">
  <threadedComment ref="C7" dT="2023-04-04T14:31:59.60" personId="{7981ABFF-AB8C-4180-9E28-A7928ECF91D4}" id="{874EFA00-4805-410B-867C-C4C88FA5B907}">
    <text>@Angela Monforton , please remove the link before filing.</text>
    <mentions>
      <mention mentionpersonId="{135CE9A0-FD34-4748-B0B0-05E3D92CB6E2}" mentionId="{B5E9D167-0753-4053-BC58-22DDC3FA2487}" startIndex="0" length="17"/>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A1485-E4AC-4775-906E-44A2D9B5E1D9}">
  <sheetPr>
    <tabColor rgb="FFFFC000"/>
  </sheetPr>
  <dimension ref="B2:Q25"/>
  <sheetViews>
    <sheetView view="pageBreakPreview" topLeftCell="C1" zoomScale="60" zoomScaleNormal="100" workbookViewId="0">
      <selection activeCell="P4" sqref="P4:P18"/>
    </sheetView>
  </sheetViews>
  <sheetFormatPr defaultRowHeight="15"/>
  <cols>
    <col min="1" max="1" width="3.42578125" customWidth="1"/>
    <col min="2" max="2" width="17" customWidth="1"/>
    <col min="3" max="3" width="15.42578125" customWidth="1"/>
    <col min="4" max="4" width="18.28515625" bestFit="1" customWidth="1"/>
    <col min="5" max="5" width="18.7109375" customWidth="1"/>
    <col min="6" max="6" width="18.28515625" customWidth="1"/>
    <col min="7" max="7" width="15.42578125" customWidth="1"/>
    <col min="8" max="8" width="26.5703125" bestFit="1" customWidth="1"/>
    <col min="9" max="9" width="15.42578125" customWidth="1"/>
    <col min="10" max="10" width="18.28515625" bestFit="1" customWidth="1"/>
    <col min="11" max="11" width="17.7109375" bestFit="1" customWidth="1"/>
    <col min="12" max="12" width="18.7109375" bestFit="1" customWidth="1"/>
    <col min="13" max="13" width="15.42578125" customWidth="1"/>
    <col min="14" max="14" width="26.5703125" bestFit="1" customWidth="1"/>
    <col min="15" max="15" width="4" customWidth="1"/>
    <col min="16" max="16" width="16.85546875" bestFit="1" customWidth="1"/>
    <col min="17" max="17" width="12.28515625" customWidth="1"/>
  </cols>
  <sheetData>
    <row r="2" spans="2:17" s="10" customFormat="1" ht="19.5" customHeight="1">
      <c r="B2" s="24"/>
      <c r="C2" s="92" t="s">
        <v>0</v>
      </c>
      <c r="D2" s="93"/>
      <c r="E2" s="93"/>
      <c r="F2" s="93"/>
      <c r="G2" s="93"/>
      <c r="H2" s="94"/>
      <c r="I2" s="92" t="s">
        <v>1</v>
      </c>
      <c r="J2" s="93"/>
      <c r="K2" s="93"/>
      <c r="L2" s="93"/>
      <c r="M2" s="93"/>
      <c r="N2" s="94"/>
      <c r="O2"/>
      <c r="P2" s="91" t="s">
        <v>2</v>
      </c>
      <c r="Q2" s="91" t="s">
        <v>3</v>
      </c>
    </row>
    <row r="3" spans="2:17" s="29" customFormat="1" ht="45">
      <c r="B3" s="25" t="s">
        <v>4</v>
      </c>
      <c r="C3" s="26" t="s">
        <v>5</v>
      </c>
      <c r="D3" s="27" t="s">
        <v>6</v>
      </c>
      <c r="E3" s="27" t="s">
        <v>7</v>
      </c>
      <c r="F3" s="28" t="s">
        <v>8</v>
      </c>
      <c r="G3" s="43" t="s">
        <v>9</v>
      </c>
      <c r="H3" s="43" t="s">
        <v>10</v>
      </c>
      <c r="I3" s="26" t="s">
        <v>5</v>
      </c>
      <c r="J3" s="27" t="s">
        <v>6</v>
      </c>
      <c r="K3" s="27" t="s">
        <v>7</v>
      </c>
      <c r="L3" s="28" t="s">
        <v>8</v>
      </c>
      <c r="M3" s="58" t="s">
        <v>9</v>
      </c>
      <c r="N3" s="50" t="s">
        <v>10</v>
      </c>
      <c r="O3"/>
      <c r="P3" s="91"/>
      <c r="Q3" s="91"/>
    </row>
    <row r="4" spans="2:17">
      <c r="B4" s="23" t="s">
        <v>11</v>
      </c>
      <c r="C4" s="79">
        <v>0</v>
      </c>
      <c r="D4" s="80">
        <v>11856.224399999999</v>
      </c>
      <c r="E4" s="80">
        <v>0</v>
      </c>
      <c r="F4" s="81">
        <f>SUM(C4:E4)</f>
        <v>11856.224399999999</v>
      </c>
      <c r="G4" s="47">
        <v>1.0091453800063072E-2</v>
      </c>
      <c r="H4" s="87">
        <f>F4+G4*$F$16</f>
        <v>620750.20085250458</v>
      </c>
      <c r="I4" s="79">
        <v>0</v>
      </c>
      <c r="J4" s="80">
        <v>12407.870808883199</v>
      </c>
      <c r="K4" s="80">
        <v>0</v>
      </c>
      <c r="L4" s="81">
        <f>SUM(I4:K4)</f>
        <v>12407.870808883199</v>
      </c>
      <c r="M4" s="59">
        <v>1.0091453800063072E-2</v>
      </c>
      <c r="N4" s="81">
        <f>L4+M4*$L$16</f>
        <v>631956.91937538132</v>
      </c>
      <c r="P4" s="90">
        <f>L4-F4</f>
        <v>551.64640888319991</v>
      </c>
      <c r="Q4" s="39">
        <f>P4/F4</f>
        <v>4.6527999999999993E-2</v>
      </c>
    </row>
    <row r="5" spans="2:17">
      <c r="B5" s="23" t="s">
        <v>12</v>
      </c>
      <c r="C5" s="79">
        <v>0</v>
      </c>
      <c r="D5" s="80">
        <v>296004.83252</v>
      </c>
      <c r="E5" s="80">
        <v>2089493.7522049998</v>
      </c>
      <c r="F5" s="81">
        <f t="shared" ref="F5:F18" si="0">SUM(C5:E5)</f>
        <v>2385498.584725</v>
      </c>
      <c r="G5" s="47">
        <v>9.7760958688111015E-3</v>
      </c>
      <c r="H5" s="87">
        <f t="shared" ref="H5:H14" si="1">F5+G5*$F$16</f>
        <v>2975364.6244133636</v>
      </c>
      <c r="I5" s="79">
        <v>0</v>
      </c>
      <c r="J5" s="80">
        <v>309777.34536749055</v>
      </c>
      <c r="K5" s="80">
        <v>2186713.7175075943</v>
      </c>
      <c r="L5" s="81">
        <f t="shared" ref="L5:L18" si="2">SUM(I5:K5)</f>
        <v>2496491.0628750846</v>
      </c>
      <c r="M5" s="59">
        <v>9.7760958688111015E-3</v>
      </c>
      <c r="N5" s="81">
        <f t="shared" ref="N5:N14" si="3">L5+M5*$L$16</f>
        <v>3096679.2036738796</v>
      </c>
      <c r="P5" s="90">
        <f t="shared" ref="P5:P19" si="4">L5-F5</f>
        <v>110992.47815008461</v>
      </c>
      <c r="Q5" s="39">
        <f t="shared" ref="Q5:Q19" si="5">P5/F5</f>
        <v>4.6527999999999924E-2</v>
      </c>
    </row>
    <row r="6" spans="2:17">
      <c r="B6" s="23" t="s">
        <v>13</v>
      </c>
      <c r="C6" s="79">
        <v>0</v>
      </c>
      <c r="D6" s="80">
        <v>0</v>
      </c>
      <c r="E6" s="80">
        <v>1797397.47912</v>
      </c>
      <c r="F6" s="81">
        <f t="shared" si="0"/>
        <v>1797397.47912</v>
      </c>
      <c r="G6" s="47">
        <v>1.1983601387574897E-2</v>
      </c>
      <c r="H6" s="87">
        <f t="shared" si="1"/>
        <v>2520459.0761573492</v>
      </c>
      <c r="I6" s="79">
        <v>0</v>
      </c>
      <c r="J6" s="80">
        <v>0</v>
      </c>
      <c r="K6" s="80">
        <v>1881026.7890284956</v>
      </c>
      <c r="L6" s="81">
        <f t="shared" si="2"/>
        <v>1881026.7890284956</v>
      </c>
      <c r="M6" s="59">
        <v>1.1983601387574897E-2</v>
      </c>
      <c r="N6" s="81">
        <f t="shared" si="3"/>
        <v>2616741.2842012122</v>
      </c>
      <c r="P6" s="90">
        <f t="shared" si="4"/>
        <v>83629.309908495517</v>
      </c>
      <c r="Q6" s="39">
        <f t="shared" si="5"/>
        <v>4.652800000000009E-2</v>
      </c>
    </row>
    <row r="7" spans="2:17">
      <c r="B7" s="23" t="s">
        <v>14</v>
      </c>
      <c r="C7" s="79">
        <v>0</v>
      </c>
      <c r="D7" s="80">
        <v>0</v>
      </c>
      <c r="E7" s="80">
        <v>1065703.6775700001</v>
      </c>
      <c r="F7" s="81">
        <f t="shared" si="0"/>
        <v>1065703.6775700001</v>
      </c>
      <c r="G7" s="47">
        <v>3.1535793125197099E-4</v>
      </c>
      <c r="H7" s="87">
        <f t="shared" si="1"/>
        <v>1084731.6143341409</v>
      </c>
      <c r="I7" s="79">
        <v>0</v>
      </c>
      <c r="J7" s="80">
        <v>0</v>
      </c>
      <c r="K7" s="80">
        <v>1115288.7382799771</v>
      </c>
      <c r="L7" s="81">
        <f t="shared" si="2"/>
        <v>1115288.7382799771</v>
      </c>
      <c r="M7" s="59">
        <v>3.1535793125197099E-4</v>
      </c>
      <c r="N7" s="81">
        <f t="shared" si="3"/>
        <v>1134649.6460476802</v>
      </c>
      <c r="P7" s="90">
        <f t="shared" si="4"/>
        <v>49585.060709977057</v>
      </c>
      <c r="Q7" s="39">
        <f t="shared" si="5"/>
        <v>4.652800000000009E-2</v>
      </c>
    </row>
    <row r="8" spans="2:17">
      <c r="B8" s="23" t="s">
        <v>15</v>
      </c>
      <c r="C8" s="79">
        <v>1187615</v>
      </c>
      <c r="D8" s="80">
        <v>25035051.674722873</v>
      </c>
      <c r="E8" s="80">
        <v>8823551.4328299984</v>
      </c>
      <c r="F8" s="81">
        <f t="shared" si="0"/>
        <v>35046218.107552871</v>
      </c>
      <c r="G8" s="47">
        <v>0.23557237464522232</v>
      </c>
      <c r="H8" s="87">
        <f t="shared" si="1"/>
        <v>49260086.870366029</v>
      </c>
      <c r="I8" s="79">
        <v>1242872.35072</v>
      </c>
      <c r="J8" s="80">
        <v>26199882.55904438</v>
      </c>
      <c r="K8" s="80">
        <v>9234093.6338967122</v>
      </c>
      <c r="L8" s="81">
        <f t="shared" si="2"/>
        <v>36676848.543661088</v>
      </c>
      <c r="M8" s="59">
        <v>0.23557237464522232</v>
      </c>
      <c r="N8" s="81">
        <f t="shared" si="3"/>
        <v>51139446.646135278</v>
      </c>
      <c r="P8" s="90">
        <f t="shared" si="4"/>
        <v>1630630.4361082166</v>
      </c>
      <c r="Q8" s="39">
        <f t="shared" si="5"/>
        <v>4.6527999999999903E-2</v>
      </c>
    </row>
    <row r="9" spans="2:17">
      <c r="B9" s="23" t="s">
        <v>16</v>
      </c>
      <c r="C9" s="79">
        <v>0</v>
      </c>
      <c r="D9" s="80">
        <v>27430603.565859489</v>
      </c>
      <c r="E9" s="80">
        <v>0</v>
      </c>
      <c r="F9" s="81">
        <f t="shared" si="0"/>
        <v>27430603.565859489</v>
      </c>
      <c r="G9" s="47">
        <v>1.4191106906338695E-2</v>
      </c>
      <c r="H9" s="87">
        <f t="shared" si="1"/>
        <v>28286860.720245823</v>
      </c>
      <c r="I9" s="79">
        <v>0</v>
      </c>
      <c r="J9" s="80">
        <v>28706894.6885718</v>
      </c>
      <c r="K9" s="80">
        <v>0</v>
      </c>
      <c r="L9" s="81">
        <f t="shared" si="2"/>
        <v>28706894.6885718</v>
      </c>
      <c r="M9" s="59">
        <v>1.4191106906338695E-2</v>
      </c>
      <c r="N9" s="81">
        <f t="shared" si="3"/>
        <v>29578135.538118437</v>
      </c>
      <c r="P9" s="90">
        <f t="shared" si="4"/>
        <v>1276291.1227123104</v>
      </c>
      <c r="Q9" s="39">
        <f t="shared" si="5"/>
        <v>4.6528E-2</v>
      </c>
    </row>
    <row r="10" spans="2:17">
      <c r="B10" s="23" t="s">
        <v>17</v>
      </c>
      <c r="C10" s="79">
        <v>0</v>
      </c>
      <c r="D10" s="80">
        <v>24738457.160847127</v>
      </c>
      <c r="E10" s="80">
        <v>0</v>
      </c>
      <c r="F10" s="81">
        <f t="shared" si="0"/>
        <v>24738457.160847127</v>
      </c>
      <c r="G10" s="47">
        <v>8.5146641438032161E-2</v>
      </c>
      <c r="H10" s="87">
        <f t="shared" si="1"/>
        <v>29876000.087165136</v>
      </c>
      <c r="I10" s="79">
        <v>0</v>
      </c>
      <c r="J10" s="80">
        <v>25889488.095627021</v>
      </c>
      <c r="K10" s="80">
        <v>0</v>
      </c>
      <c r="L10" s="81">
        <f t="shared" si="2"/>
        <v>25889488.095627021</v>
      </c>
      <c r="M10" s="59">
        <v>8.5146641438032161E-2</v>
      </c>
      <c r="N10" s="81">
        <f t="shared" si="3"/>
        <v>31116933.192906849</v>
      </c>
      <c r="P10" s="90">
        <f t="shared" si="4"/>
        <v>1151030.9347798936</v>
      </c>
      <c r="Q10" s="39">
        <f t="shared" si="5"/>
        <v>4.6527999999999937E-2</v>
      </c>
    </row>
    <row r="11" spans="2:17">
      <c r="B11" s="23" t="s">
        <v>18</v>
      </c>
      <c r="C11" s="79">
        <v>2947176</v>
      </c>
      <c r="D11" s="80">
        <v>2786256.3953799657</v>
      </c>
      <c r="E11" s="80">
        <v>8923899.4012100007</v>
      </c>
      <c r="F11" s="81">
        <f t="shared" si="0"/>
        <v>14657331.796589967</v>
      </c>
      <c r="G11" s="47">
        <v>7.8839482812992745E-2</v>
      </c>
      <c r="H11" s="87">
        <f t="shared" si="1"/>
        <v>19414315.987625159</v>
      </c>
      <c r="I11" s="79">
        <v>3084302.204928</v>
      </c>
      <c r="J11" s="80">
        <v>2915895.332944205</v>
      </c>
      <c r="K11" s="80">
        <v>9339110.592549501</v>
      </c>
      <c r="L11" s="81">
        <f t="shared" si="2"/>
        <v>15339308.130421706</v>
      </c>
      <c r="M11" s="59">
        <v>7.8839482812992745E-2</v>
      </c>
      <c r="N11" s="81">
        <f t="shared" si="3"/>
        <v>20179535.07234747</v>
      </c>
      <c r="P11" s="90">
        <f t="shared" si="4"/>
        <v>681976.33383173868</v>
      </c>
      <c r="Q11" s="39">
        <f t="shared" si="5"/>
        <v>4.6528000000000048E-2</v>
      </c>
    </row>
    <row r="12" spans="2:17">
      <c r="B12" s="23" t="s">
        <v>19</v>
      </c>
      <c r="C12" s="79">
        <v>683329.80998564698</v>
      </c>
      <c r="D12" s="80">
        <v>5619116.5261557717</v>
      </c>
      <c r="E12" s="80">
        <v>0</v>
      </c>
      <c r="F12" s="81">
        <f t="shared" si="0"/>
        <v>6302446.3361414187</v>
      </c>
      <c r="G12" s="47">
        <v>3.7527593818984545E-2</v>
      </c>
      <c r="H12" s="87">
        <f t="shared" si="1"/>
        <v>8566770.8110741712</v>
      </c>
      <c r="I12" s="79">
        <v>715123.77938465914</v>
      </c>
      <c r="J12" s="80">
        <v>5880562.7798847472</v>
      </c>
      <c r="K12" s="80">
        <v>33199.67</v>
      </c>
      <c r="L12" s="81">
        <f t="shared" si="2"/>
        <v>6628886.2292694058</v>
      </c>
      <c r="M12" s="59">
        <v>3.7527593818984545E-2</v>
      </c>
      <c r="N12" s="81">
        <f t="shared" si="3"/>
        <v>8932834.2536260709</v>
      </c>
      <c r="P12" s="90">
        <f t="shared" si="4"/>
        <v>326439.89312798716</v>
      </c>
      <c r="Q12" s="39">
        <f t="shared" si="5"/>
        <v>5.179574338555102E-2</v>
      </c>
    </row>
    <row r="13" spans="2:17">
      <c r="B13" s="23" t="s">
        <v>20</v>
      </c>
      <c r="C13" s="79">
        <v>0</v>
      </c>
      <c r="D13" s="80">
        <v>7206186.6390975444</v>
      </c>
      <c r="E13" s="80">
        <v>0</v>
      </c>
      <c r="F13" s="81">
        <f t="shared" si="0"/>
        <v>7206186.6390975444</v>
      </c>
      <c r="G13" s="47">
        <v>0.12425102491327657</v>
      </c>
      <c r="H13" s="87">
        <f t="shared" si="1"/>
        <v>14703193.724169008</v>
      </c>
      <c r="I13" s="79">
        <v>0</v>
      </c>
      <c r="J13" s="80">
        <v>7541476.0910414755</v>
      </c>
      <c r="K13" s="80">
        <v>0</v>
      </c>
      <c r="L13" s="81">
        <f t="shared" si="2"/>
        <v>7541476.0910414755</v>
      </c>
      <c r="M13" s="59">
        <v>0.12425102491327657</v>
      </c>
      <c r="N13" s="81">
        <f t="shared" si="3"/>
        <v>15169673.751516484</v>
      </c>
      <c r="P13" s="90">
        <f t="shared" si="4"/>
        <v>335289.45194393117</v>
      </c>
      <c r="Q13" s="39">
        <f t="shared" si="5"/>
        <v>4.652800000000009E-2</v>
      </c>
    </row>
    <row r="14" spans="2:17">
      <c r="B14" s="23" t="s">
        <v>21</v>
      </c>
      <c r="C14" s="79">
        <v>0</v>
      </c>
      <c r="D14" s="80">
        <v>11675943.447585274</v>
      </c>
      <c r="E14" s="80">
        <v>0</v>
      </c>
      <c r="F14" s="81">
        <f t="shared" si="0"/>
        <v>11675943.447585274</v>
      </c>
      <c r="G14" s="47">
        <v>9.7760958688111008E-2</v>
      </c>
      <c r="H14" s="87">
        <f t="shared" si="1"/>
        <v>17574603.844468914</v>
      </c>
      <c r="I14" s="79">
        <v>0</v>
      </c>
      <c r="J14" s="80">
        <v>12219201.744314522</v>
      </c>
      <c r="K14" s="80">
        <v>0</v>
      </c>
      <c r="L14" s="81">
        <f t="shared" si="2"/>
        <v>12219201.744314522</v>
      </c>
      <c r="M14" s="59">
        <v>9.7760958688111008E-2</v>
      </c>
      <c r="N14" s="81">
        <f t="shared" si="3"/>
        <v>18221083.152302474</v>
      </c>
      <c r="P14" s="90">
        <f t="shared" si="4"/>
        <v>543258.29672924802</v>
      </c>
      <c r="Q14" s="39">
        <f t="shared" si="5"/>
        <v>4.6528000000000035E-2</v>
      </c>
    </row>
    <row r="15" spans="2:17">
      <c r="B15" s="52" t="s">
        <v>22</v>
      </c>
      <c r="C15" s="82">
        <v>0</v>
      </c>
      <c r="D15" s="83">
        <v>49018813.440965638</v>
      </c>
      <c r="E15" s="83">
        <v>59323374.488340005</v>
      </c>
      <c r="F15" s="84">
        <f>SUM(C15:E15)</f>
        <v>108342187.92930564</v>
      </c>
      <c r="G15" s="53">
        <v>0.29454430778934088</v>
      </c>
      <c r="H15" s="88">
        <f>F15+G15*$F$16</f>
        <v>126114280.86701313</v>
      </c>
      <c r="I15" s="82">
        <v>0</v>
      </c>
      <c r="J15" s="83">
        <v>77571600.792746902</v>
      </c>
      <c r="K15" s="83">
        <v>62083572.456533492</v>
      </c>
      <c r="L15" s="84">
        <f t="shared" si="2"/>
        <v>139655173.24928039</v>
      </c>
      <c r="M15" s="60">
        <v>0.29454430778934088</v>
      </c>
      <c r="N15" s="84">
        <f>L15+M15*$L$16</f>
        <v>157738261.10431504</v>
      </c>
      <c r="P15" s="90">
        <f>L15-F15</f>
        <v>31312985.31997475</v>
      </c>
      <c r="Q15" s="39">
        <f>P15/F15</f>
        <v>0.28901931849859619</v>
      </c>
    </row>
    <row r="16" spans="2:17">
      <c r="B16" s="23" t="s">
        <v>23</v>
      </c>
      <c r="C16" s="79">
        <v>0</v>
      </c>
      <c r="D16" s="80">
        <v>6832404.3911363278</v>
      </c>
      <c r="E16" s="80">
        <v>53505183.087954059</v>
      </c>
      <c r="F16" s="81">
        <f t="shared" si="0"/>
        <v>60337587.479090385</v>
      </c>
      <c r="G16" s="47" t="s">
        <v>24</v>
      </c>
      <c r="H16" s="44" t="s">
        <v>24</v>
      </c>
      <c r="I16" s="79">
        <v>0</v>
      </c>
      <c r="J16" s="89">
        <v>5410877</v>
      </c>
      <c r="K16" s="89">
        <v>55982561.53138642</v>
      </c>
      <c r="L16" s="81">
        <f t="shared" si="2"/>
        <v>61393438.53138642</v>
      </c>
      <c r="M16" s="59" t="s">
        <v>24</v>
      </c>
      <c r="N16" s="61" t="s">
        <v>24</v>
      </c>
      <c r="P16" s="90">
        <f t="shared" si="4"/>
        <v>1055851.052296035</v>
      </c>
      <c r="Q16" s="39">
        <f t="shared" si="5"/>
        <v>1.749905981345266E-2</v>
      </c>
    </row>
    <row r="17" spans="2:17">
      <c r="B17" s="23" t="s">
        <v>25</v>
      </c>
      <c r="C17" s="79">
        <v>0</v>
      </c>
      <c r="D17" s="80">
        <v>0</v>
      </c>
      <c r="E17" s="80">
        <v>19996585.761810005</v>
      </c>
      <c r="F17" s="81">
        <f t="shared" si="0"/>
        <v>19996585.761810005</v>
      </c>
      <c r="G17" s="47" t="s">
        <v>24</v>
      </c>
      <c r="H17" s="44" t="s">
        <v>24</v>
      </c>
      <c r="I17" s="79">
        <v>0</v>
      </c>
      <c r="J17" s="80">
        <v>0</v>
      </c>
      <c r="K17" s="80">
        <v>25557831</v>
      </c>
      <c r="L17" s="81">
        <f t="shared" si="2"/>
        <v>25557831</v>
      </c>
      <c r="M17" s="59" t="s">
        <v>24</v>
      </c>
      <c r="N17" s="61" t="s">
        <v>24</v>
      </c>
      <c r="P17" s="90">
        <f t="shared" si="4"/>
        <v>5561245.2381899953</v>
      </c>
      <c r="Q17" s="39">
        <f t="shared" si="5"/>
        <v>0.27810973855401883</v>
      </c>
    </row>
    <row r="18" spans="2:17">
      <c r="B18" s="30" t="s">
        <v>26</v>
      </c>
      <c r="C18" s="85">
        <v>0</v>
      </c>
      <c r="D18" s="86">
        <v>15716694</v>
      </c>
      <c r="E18" s="86">
        <v>0</v>
      </c>
      <c r="F18" s="81">
        <f t="shared" si="0"/>
        <v>15716694</v>
      </c>
      <c r="G18" s="48" t="s">
        <v>24</v>
      </c>
      <c r="H18" s="45" t="s">
        <v>24</v>
      </c>
      <c r="I18" s="85">
        <v>0</v>
      </c>
      <c r="J18" s="86">
        <v>7328596</v>
      </c>
      <c r="K18" s="86"/>
      <c r="L18" s="81">
        <f t="shared" si="2"/>
        <v>7328596</v>
      </c>
      <c r="M18" s="62" t="s">
        <v>24</v>
      </c>
      <c r="N18" s="63" t="s">
        <v>24</v>
      </c>
      <c r="P18" s="90">
        <f t="shared" si="4"/>
        <v>-8388098</v>
      </c>
      <c r="Q18" s="39">
        <f t="shared" si="5"/>
        <v>-0.53370626163492141</v>
      </c>
    </row>
    <row r="19" spans="2:17">
      <c r="B19" s="31" t="s">
        <v>27</v>
      </c>
      <c r="C19" s="32">
        <f t="shared" ref="C19:L19" si="6">SUM(C4:C18)</f>
        <v>4818120.809985647</v>
      </c>
      <c r="D19" s="33">
        <f t="shared" si="6"/>
        <v>176367388.29866999</v>
      </c>
      <c r="E19" s="33">
        <f t="shared" si="6"/>
        <v>155525189.08103907</v>
      </c>
      <c r="F19" s="34">
        <f t="shared" si="6"/>
        <v>336710698.1896947</v>
      </c>
      <c r="G19" s="49">
        <f>SUM(G4:G18)</f>
        <v>1</v>
      </c>
      <c r="H19" s="46"/>
      <c r="I19" s="32">
        <f t="shared" si="6"/>
        <v>5042298.3350326587</v>
      </c>
      <c r="J19" s="33">
        <f t="shared" si="6"/>
        <v>199986660.30035141</v>
      </c>
      <c r="K19" s="33">
        <f t="shared" si="6"/>
        <v>167413398.12918219</v>
      </c>
      <c r="L19" s="34">
        <f t="shared" si="6"/>
        <v>372442356.7645663</v>
      </c>
      <c r="M19" s="49">
        <f>SUM(M4:M18)</f>
        <v>1</v>
      </c>
      <c r="N19" s="51"/>
      <c r="P19" s="42">
        <f t="shared" si="4"/>
        <v>35731658.5748716</v>
      </c>
      <c r="Q19" s="40">
        <f t="shared" si="5"/>
        <v>0.10611976027783128</v>
      </c>
    </row>
    <row r="20" spans="2:17">
      <c r="B20" s="19"/>
      <c r="C20" s="20"/>
      <c r="D20" s="20"/>
      <c r="E20" s="20"/>
      <c r="F20" s="20"/>
      <c r="G20" s="20"/>
      <c r="H20" s="20"/>
      <c r="I20" s="19"/>
      <c r="J20" s="19"/>
      <c r="K20" s="19"/>
      <c r="L20" s="19"/>
      <c r="M20" s="19"/>
      <c r="N20" s="19"/>
    </row>
    <row r="21" spans="2:17">
      <c r="B21" s="21"/>
      <c r="C21" s="22">
        <v>1.2312692827867532E-2</v>
      </c>
      <c r="D21" s="22">
        <v>0.45070631530744681</v>
      </c>
      <c r="E21" s="22">
        <v>0.44349523410619879</v>
      </c>
      <c r="F21" s="22">
        <v>0.90651424224151311</v>
      </c>
      <c r="G21" s="22"/>
      <c r="H21" s="22"/>
      <c r="I21" s="22">
        <v>1.288557779976255E-2</v>
      </c>
      <c r="J21" s="22">
        <v>0.51106529185528093</v>
      </c>
      <c r="K21" s="22">
        <v>0.47604913034495649</v>
      </c>
      <c r="L21" s="22">
        <v>1</v>
      </c>
      <c r="M21" s="22"/>
      <c r="N21" s="22"/>
    </row>
    <row r="23" spans="2:17">
      <c r="B23" t="s">
        <v>28</v>
      </c>
      <c r="C23" t="s">
        <v>29</v>
      </c>
    </row>
    <row r="24" spans="2:17">
      <c r="C24" t="s">
        <v>30</v>
      </c>
    </row>
    <row r="25" spans="2:17">
      <c r="C25" t="s">
        <v>31</v>
      </c>
    </row>
  </sheetData>
  <mergeCells count="4">
    <mergeCell ref="P2:P3"/>
    <mergeCell ref="Q2:Q3"/>
    <mergeCell ref="C2:H2"/>
    <mergeCell ref="I2:N2"/>
  </mergeCells>
  <pageMargins left="0.7" right="0.7" top="0.75" bottom="0.75" header="0.3" footer="0.3"/>
  <pageSetup scale="3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73DB-0C47-4FE2-819E-57E1FD5572B3}">
  <dimension ref="A1:L33"/>
  <sheetViews>
    <sheetView topLeftCell="A25" zoomScaleNormal="100" workbookViewId="0">
      <selection activeCell="H44" sqref="H44"/>
    </sheetView>
  </sheetViews>
  <sheetFormatPr defaultRowHeight="15"/>
  <cols>
    <col min="1" max="2" width="32.28515625" customWidth="1"/>
    <col min="3" max="3" width="23.7109375" bestFit="1" customWidth="1"/>
    <col min="4" max="4" width="12.42578125" customWidth="1"/>
    <col min="5" max="5" width="10" customWidth="1"/>
    <col min="6" max="6" width="12.5703125" bestFit="1" customWidth="1"/>
    <col min="7" max="7" width="10" customWidth="1"/>
    <col min="8" max="8" width="16" customWidth="1"/>
    <col min="9" max="10" width="12.5703125" bestFit="1" customWidth="1"/>
    <col min="11" max="11" width="11.5703125" bestFit="1" customWidth="1"/>
    <col min="12" max="13" width="12.5703125" bestFit="1" customWidth="1"/>
    <col min="14" max="14" width="11.5703125" bestFit="1" customWidth="1"/>
    <col min="15" max="15" width="12.5703125" bestFit="1" customWidth="1"/>
  </cols>
  <sheetData>
    <row r="1" spans="1:8">
      <c r="A1" s="1" t="s">
        <v>32</v>
      </c>
      <c r="B1" s="1"/>
      <c r="C1" s="1" t="s">
        <v>33</v>
      </c>
      <c r="D1" s="1" t="s">
        <v>34</v>
      </c>
      <c r="E1" s="1" t="s">
        <v>35</v>
      </c>
      <c r="F1" s="1" t="s">
        <v>36</v>
      </c>
      <c r="G1" s="1" t="s">
        <v>37</v>
      </c>
      <c r="H1" s="1" t="s">
        <v>26</v>
      </c>
    </row>
    <row r="2" spans="1:8">
      <c r="C2">
        <v>1</v>
      </c>
      <c r="D2">
        <f t="shared" ref="D2:G2" si="0">C2+1</f>
        <v>2</v>
      </c>
      <c r="E2">
        <f t="shared" si="0"/>
        <v>3</v>
      </c>
      <c r="F2">
        <f t="shared" si="0"/>
        <v>4</v>
      </c>
      <c r="G2">
        <f t="shared" si="0"/>
        <v>5</v>
      </c>
      <c r="H2">
        <v>6</v>
      </c>
    </row>
    <row r="3" spans="1:8">
      <c r="A3" t="s">
        <v>38</v>
      </c>
      <c r="B3" t="s">
        <v>39</v>
      </c>
      <c r="C3" s="12">
        <v>10708.093629318333</v>
      </c>
      <c r="D3" s="12">
        <v>5162.8123120513701</v>
      </c>
      <c r="E3" s="12">
        <v>4156.7803211933378</v>
      </c>
      <c r="F3" s="12">
        <v>19608.181904601213</v>
      </c>
      <c r="G3" s="12">
        <v>233.6116521610935</v>
      </c>
      <c r="H3" s="12">
        <v>6694.2823803967322</v>
      </c>
    </row>
    <row r="4" spans="1:8">
      <c r="A4" t="s">
        <v>40</v>
      </c>
      <c r="B4" t="s">
        <v>41</v>
      </c>
      <c r="C4" s="12">
        <v>14926.558834854526</v>
      </c>
      <c r="D4" s="12">
        <v>3451.0886292746577</v>
      </c>
      <c r="E4" s="12">
        <v>7509.1448846767335</v>
      </c>
      <c r="F4" s="12">
        <v>38632.198008123494</v>
      </c>
      <c r="G4" s="12">
        <v>73.210827450659338</v>
      </c>
      <c r="H4" s="12">
        <v>9472.3318336957691</v>
      </c>
    </row>
    <row r="5" spans="1:8">
      <c r="A5" t="s">
        <v>42</v>
      </c>
      <c r="B5" t="s">
        <v>43</v>
      </c>
      <c r="C5" s="12"/>
      <c r="D5" s="12"/>
      <c r="E5" s="12"/>
      <c r="F5" s="12"/>
      <c r="G5" s="12">
        <v>56.785209585396942</v>
      </c>
      <c r="H5" s="12">
        <v>573.32877729515906</v>
      </c>
    </row>
    <row r="6" spans="1:8">
      <c r="A6" t="s">
        <v>44</v>
      </c>
      <c r="B6" t="s">
        <v>45</v>
      </c>
      <c r="C6" s="12">
        <v>3722.974021124895</v>
      </c>
      <c r="D6" s="12">
        <v>5733.1430643699005</v>
      </c>
      <c r="E6" s="12">
        <v>1341.0261845386533</v>
      </c>
      <c r="F6" s="12">
        <v>4252.5704208735324</v>
      </c>
      <c r="G6" s="12">
        <v>133.75064710799836</v>
      </c>
      <c r="H6" s="12">
        <v>8969.3694400441236</v>
      </c>
    </row>
    <row r="7" spans="1:8">
      <c r="A7" t="s">
        <v>46</v>
      </c>
      <c r="B7" t="s">
        <v>47</v>
      </c>
      <c r="C7" s="12">
        <v>2970.7988441349012</v>
      </c>
      <c r="D7" s="12">
        <v>3810.0973120810327</v>
      </c>
      <c r="E7" s="12">
        <v>4523.3909999999996</v>
      </c>
      <c r="F7" s="12">
        <v>15419.510015640137</v>
      </c>
      <c r="G7" s="12">
        <v>560.22003523929652</v>
      </c>
      <c r="H7" s="12">
        <v>49218.90611978685</v>
      </c>
    </row>
    <row r="8" spans="1:8">
      <c r="A8" t="s">
        <v>48</v>
      </c>
      <c r="B8" t="s">
        <v>49</v>
      </c>
      <c r="C8" s="12">
        <v>7262.9841714416598</v>
      </c>
      <c r="D8" s="12">
        <v>8549.9428007363622</v>
      </c>
      <c r="E8" s="12">
        <v>4212.8334182221288</v>
      </c>
      <c r="F8" s="12">
        <v>14744.273994824272</v>
      </c>
      <c r="G8" s="12"/>
      <c r="H8" s="12">
        <v>6502.4381971508656</v>
      </c>
    </row>
    <row r="9" spans="1:8">
      <c r="A9" t="s">
        <v>50</v>
      </c>
      <c r="B9" t="s">
        <v>51</v>
      </c>
      <c r="C9" s="12">
        <v>11007.370512998243</v>
      </c>
      <c r="D9" s="12">
        <v>3768.9450496645272</v>
      </c>
      <c r="E9" s="12">
        <v>8389.2733177493064</v>
      </c>
      <c r="F9" s="12">
        <v>34028.282252448764</v>
      </c>
      <c r="G9" s="12">
        <v>236.10622306888573</v>
      </c>
      <c r="H9" s="12">
        <v>3048.6578282909068</v>
      </c>
    </row>
    <row r="11" spans="1:8">
      <c r="A11" t="s">
        <v>52</v>
      </c>
      <c r="C11" s="14">
        <f t="shared" ref="C11:G11" si="1">AVERAGE(C3:C8)</f>
        <v>7918.281900174863</v>
      </c>
      <c r="D11" s="14">
        <f t="shared" si="1"/>
        <v>5341.4168237026652</v>
      </c>
      <c r="E11" s="14">
        <f t="shared" si="1"/>
        <v>4348.6351617261707</v>
      </c>
      <c r="F11" s="14">
        <f t="shared" si="1"/>
        <v>18531.346868812529</v>
      </c>
      <c r="G11" s="14">
        <f t="shared" si="1"/>
        <v>211.51567430888895</v>
      </c>
      <c r="H11" s="14">
        <f>AVERAGE(H3:H8)</f>
        <v>13571.776124728249</v>
      </c>
    </row>
    <row r="13" spans="1:8">
      <c r="A13" t="s">
        <v>51</v>
      </c>
      <c r="C13" s="13">
        <f t="shared" ref="C13:G13" si="2">C9</f>
        <v>11007.370512998243</v>
      </c>
      <c r="D13" s="13">
        <f t="shared" si="2"/>
        <v>3768.9450496645272</v>
      </c>
      <c r="E13" s="13">
        <f t="shared" si="2"/>
        <v>8389.2733177493064</v>
      </c>
      <c r="F13" s="13">
        <f t="shared" si="2"/>
        <v>34028.282252448764</v>
      </c>
      <c r="G13" s="13">
        <f t="shared" si="2"/>
        <v>236.10622306888573</v>
      </c>
      <c r="H13" s="13">
        <f>H9</f>
        <v>3048.6578282909068</v>
      </c>
    </row>
    <row r="14" spans="1:8">
      <c r="A14" t="s">
        <v>53</v>
      </c>
      <c r="C14" s="13">
        <f t="shared" ref="C14:G14" si="3">_xlfn.QUARTILE.INC(C$3:C$9,1)</f>
        <v>4607.9765587040865</v>
      </c>
      <c r="D14" s="13">
        <f t="shared" si="3"/>
        <v>3779.2331152686538</v>
      </c>
      <c r="E14" s="13">
        <f t="shared" si="3"/>
        <v>4170.7935954505356</v>
      </c>
      <c r="F14" s="13">
        <f t="shared" si="3"/>
        <v>14913.083000028239</v>
      </c>
      <c r="G14" s="13">
        <f t="shared" si="3"/>
        <v>88.345782364994093</v>
      </c>
      <c r="H14" s="13">
        <f>_xlfn.QUARTILE.INC(H$3:H$9,1)</f>
        <v>4775.5480127208866</v>
      </c>
    </row>
    <row r="15" spans="1:8">
      <c r="A15" t="s">
        <v>54</v>
      </c>
      <c r="C15" s="13">
        <f t="shared" ref="C15:G15" si="4">_xlfn.QUARTILE.INC(C$3:C$9,2)</f>
        <v>8985.5389003799974</v>
      </c>
      <c r="D15" s="13">
        <f t="shared" si="4"/>
        <v>4486.4548120662012</v>
      </c>
      <c r="E15" s="13">
        <f t="shared" si="4"/>
        <v>4368.1122091110647</v>
      </c>
      <c r="F15" s="13">
        <f t="shared" si="4"/>
        <v>17513.845960120674</v>
      </c>
      <c r="G15" s="13">
        <f t="shared" si="4"/>
        <v>183.68114963454593</v>
      </c>
      <c r="H15" s="13">
        <f>_xlfn.QUARTILE.INC(H$3:H$9,2)</f>
        <v>6694.2823803967322</v>
      </c>
    </row>
    <row r="16" spans="1:8">
      <c r="A16" t="s">
        <v>55</v>
      </c>
      <c r="C16" s="13">
        <f t="shared" ref="C16:G16" si="5">_xlfn.QUARTILE.INC(C$3:C$9,3)</f>
        <v>10932.551292078266</v>
      </c>
      <c r="D16" s="13">
        <f t="shared" si="5"/>
        <v>5590.5603762902683</v>
      </c>
      <c r="E16" s="13">
        <f t="shared" si="5"/>
        <v>6762.7064135075498</v>
      </c>
      <c r="F16" s="13">
        <f t="shared" si="5"/>
        <v>30423.257165486877</v>
      </c>
      <c r="G16" s="13">
        <f t="shared" si="5"/>
        <v>235.48258034193768</v>
      </c>
      <c r="H16" s="13">
        <f>_xlfn.QUARTILE.INC(H$3:H$9,3)</f>
        <v>9220.8506368699454</v>
      </c>
    </row>
    <row r="17" spans="1:12">
      <c r="A17" t="s">
        <v>56</v>
      </c>
      <c r="C17" s="13">
        <f t="shared" ref="C17:G17" si="6">_xlfn.QUARTILE.INC(C$3:C$9,4)</f>
        <v>14926.558834854526</v>
      </c>
      <c r="D17" s="13">
        <f t="shared" si="6"/>
        <v>8549.9428007363622</v>
      </c>
      <c r="E17" s="13">
        <f t="shared" si="6"/>
        <v>8389.2733177493064</v>
      </c>
      <c r="F17" s="13">
        <f t="shared" si="6"/>
        <v>38632.198008123494</v>
      </c>
      <c r="G17" s="13">
        <f t="shared" si="6"/>
        <v>560.22003523929652</v>
      </c>
      <c r="H17" s="13">
        <f>_xlfn.QUARTILE.INC(H$3:H$9,4)</f>
        <v>49218.90611978685</v>
      </c>
    </row>
    <row r="19" spans="1:12">
      <c r="A19" t="s">
        <v>51</v>
      </c>
      <c r="C19" s="13">
        <f t="shared" ref="C19:G19" si="7">C13</f>
        <v>11007.370512998243</v>
      </c>
      <c r="D19" s="13">
        <f t="shared" si="7"/>
        <v>3768.9450496645272</v>
      </c>
      <c r="E19" s="13">
        <f t="shared" si="7"/>
        <v>8389.2733177493064</v>
      </c>
      <c r="F19" s="13">
        <f t="shared" si="7"/>
        <v>34028.282252448764</v>
      </c>
      <c r="G19" s="13">
        <f t="shared" si="7"/>
        <v>236.10622306888573</v>
      </c>
      <c r="H19" s="13">
        <f>H13</f>
        <v>3048.6578282909068</v>
      </c>
    </row>
    <row r="20" spans="1:12">
      <c r="A20" t="s">
        <v>57</v>
      </c>
      <c r="C20" s="13">
        <f>MIN(C$3:C$9)</f>
        <v>2970.7988441349012</v>
      </c>
      <c r="D20" s="13">
        <f t="shared" ref="D20:G20" si="8">MIN(D$3:D$9)</f>
        <v>3451.0886292746577</v>
      </c>
      <c r="E20" s="13">
        <f t="shared" si="8"/>
        <v>1341.0261845386533</v>
      </c>
      <c r="F20" s="13">
        <f t="shared" si="8"/>
        <v>4252.5704208735324</v>
      </c>
      <c r="G20" s="13">
        <f t="shared" si="8"/>
        <v>56.785209585396942</v>
      </c>
      <c r="H20" s="13">
        <f>MIN(H$3:H$9)</f>
        <v>573.32877729515906</v>
      </c>
    </row>
    <row r="21" spans="1:12">
      <c r="A21" t="s">
        <v>52</v>
      </c>
      <c r="C21" s="13">
        <f t="shared" ref="C21:G21" si="9">AVERAGE(C$3:C$8)</f>
        <v>7918.281900174863</v>
      </c>
      <c r="D21" s="13">
        <f t="shared" si="9"/>
        <v>5341.4168237026652</v>
      </c>
      <c r="E21" s="13">
        <f t="shared" si="9"/>
        <v>4348.6351617261707</v>
      </c>
      <c r="F21" s="13">
        <f t="shared" si="9"/>
        <v>18531.346868812529</v>
      </c>
      <c r="G21" s="13">
        <f t="shared" si="9"/>
        <v>211.51567430888895</v>
      </c>
      <c r="H21" s="13">
        <f>AVERAGE(H$3:H$8)</f>
        <v>13571.776124728249</v>
      </c>
    </row>
    <row r="22" spans="1:12">
      <c r="A22" t="s">
        <v>58</v>
      </c>
      <c r="C22" s="13">
        <f t="shared" ref="C22:G22" si="10">MAX(C$3:C$8)</f>
        <v>14926.558834854526</v>
      </c>
      <c r="D22" s="13">
        <f t="shared" si="10"/>
        <v>8549.9428007363622</v>
      </c>
      <c r="E22" s="13">
        <f t="shared" si="10"/>
        <v>7509.1448846767335</v>
      </c>
      <c r="F22" s="13">
        <f t="shared" si="10"/>
        <v>38632.198008123494</v>
      </c>
      <c r="G22" s="13">
        <f t="shared" si="10"/>
        <v>560.22003523929652</v>
      </c>
      <c r="H22" s="13">
        <f>MAX(H$3:H$8)</f>
        <v>49218.90611978685</v>
      </c>
    </row>
    <row r="24" spans="1:12" ht="23.25" customHeight="1">
      <c r="B24" s="17" t="s">
        <v>59</v>
      </c>
    </row>
    <row r="25" spans="1:12" ht="21.75" customHeight="1">
      <c r="B25" s="95" t="s">
        <v>4</v>
      </c>
      <c r="C25" s="96" t="s">
        <v>60</v>
      </c>
      <c r="D25" s="96" t="s">
        <v>51</v>
      </c>
      <c r="E25" s="96" t="s">
        <v>61</v>
      </c>
      <c r="F25" s="96"/>
      <c r="G25" s="96"/>
      <c r="H25" s="97" t="s">
        <v>62</v>
      </c>
    </row>
    <row r="26" spans="1:12" ht="23.25" customHeight="1">
      <c r="B26" s="95"/>
      <c r="C26" s="96"/>
      <c r="D26" s="96"/>
      <c r="E26" s="67" t="s">
        <v>63</v>
      </c>
      <c r="F26" s="67" t="s">
        <v>52</v>
      </c>
      <c r="G26" s="67" t="s">
        <v>64</v>
      </c>
      <c r="H26" s="97"/>
    </row>
    <row r="27" spans="1:12" s="10" customFormat="1" ht="28.5" customHeight="1">
      <c r="B27" s="18" t="s">
        <v>15</v>
      </c>
      <c r="C27" s="68" t="s">
        <v>65</v>
      </c>
      <c r="D27" s="69">
        <f t="shared" ref="D27:D32" si="11">SUMIF($C$2:$O$2,$J27,$C$19:$O$19)</f>
        <v>11007.370512998243</v>
      </c>
      <c r="E27" s="69">
        <f t="shared" ref="E27:E32" si="12">SUMIF($C$2:$O$2,$J27,$C$20:$O$20)</f>
        <v>2970.7988441349012</v>
      </c>
      <c r="F27" s="69">
        <f t="shared" ref="F27:F32" si="13">SUMIF($C$2:$O$2,$J27,$C$21:$O$21)</f>
        <v>7918.281900174863</v>
      </c>
      <c r="G27" s="69">
        <f t="shared" ref="G27:G32" si="14">SUMIF($C$2:$O$2,$J27,$C$22:$O$22)</f>
        <v>14926.558834854526</v>
      </c>
      <c r="H27" s="70" t="s">
        <v>66</v>
      </c>
      <c r="J27" s="10">
        <v>1</v>
      </c>
    </row>
    <row r="28" spans="1:12" s="10" customFormat="1" ht="28.5" customHeight="1">
      <c r="B28" s="18" t="s">
        <v>18</v>
      </c>
      <c r="C28" s="68" t="s">
        <v>67</v>
      </c>
      <c r="D28" s="69">
        <f t="shared" si="11"/>
        <v>3768.9450496645272</v>
      </c>
      <c r="E28" s="69">
        <f t="shared" si="12"/>
        <v>3451.0886292746577</v>
      </c>
      <c r="F28" s="69">
        <f t="shared" si="13"/>
        <v>5341.4168237026652</v>
      </c>
      <c r="G28" s="69">
        <f t="shared" si="14"/>
        <v>8549.9428007363622</v>
      </c>
      <c r="H28" s="70" t="s">
        <v>66</v>
      </c>
      <c r="J28" s="10">
        <v>2</v>
      </c>
    </row>
    <row r="29" spans="1:12" s="10" customFormat="1" ht="28.5" customHeight="1">
      <c r="B29" s="18" t="s">
        <v>17</v>
      </c>
      <c r="C29" s="68" t="s">
        <v>68</v>
      </c>
      <c r="D29" s="69">
        <f t="shared" si="11"/>
        <v>8389.2733177493064</v>
      </c>
      <c r="E29" s="69">
        <f t="shared" si="12"/>
        <v>1341.0261845386533</v>
      </c>
      <c r="F29" s="69">
        <f t="shared" si="13"/>
        <v>4348.6351617261707</v>
      </c>
      <c r="G29" s="69">
        <f t="shared" si="14"/>
        <v>7509.1448846767335</v>
      </c>
      <c r="H29" s="71" t="s">
        <v>69</v>
      </c>
      <c r="J29" s="10">
        <v>3</v>
      </c>
      <c r="L29" s="37">
        <f>D29-G29</f>
        <v>880.12843307257299</v>
      </c>
    </row>
    <row r="30" spans="1:12" s="10" customFormat="1" ht="28.5" customHeight="1">
      <c r="B30" s="72" t="s">
        <v>22</v>
      </c>
      <c r="C30" s="68" t="s">
        <v>65</v>
      </c>
      <c r="D30" s="69">
        <f t="shared" si="11"/>
        <v>34028.282252448764</v>
      </c>
      <c r="E30" s="69">
        <f t="shared" si="12"/>
        <v>4252.5704208735324</v>
      </c>
      <c r="F30" s="69">
        <f t="shared" si="13"/>
        <v>18531.346868812529</v>
      </c>
      <c r="G30" s="69">
        <f t="shared" si="14"/>
        <v>38632.198008123494</v>
      </c>
      <c r="H30" s="70" t="s">
        <v>66</v>
      </c>
      <c r="J30" s="10">
        <v>4</v>
      </c>
    </row>
    <row r="31" spans="1:12" s="10" customFormat="1" ht="28.5" customHeight="1">
      <c r="B31" s="18" t="s">
        <v>16</v>
      </c>
      <c r="C31" s="68" t="s">
        <v>70</v>
      </c>
      <c r="D31" s="69">
        <f t="shared" si="11"/>
        <v>236.10622306888573</v>
      </c>
      <c r="E31" s="69">
        <f t="shared" si="12"/>
        <v>56.785209585396942</v>
      </c>
      <c r="F31" s="69">
        <f t="shared" si="13"/>
        <v>211.51567430888895</v>
      </c>
      <c r="G31" s="69">
        <f t="shared" si="14"/>
        <v>560.22003523929652</v>
      </c>
      <c r="H31" s="70" t="s">
        <v>66</v>
      </c>
      <c r="J31" s="10">
        <v>5</v>
      </c>
    </row>
    <row r="32" spans="1:12" s="10" customFormat="1" ht="28.5" customHeight="1">
      <c r="B32" s="18" t="s">
        <v>26</v>
      </c>
      <c r="C32" s="68" t="s">
        <v>67</v>
      </c>
      <c r="D32" s="69">
        <f t="shared" si="11"/>
        <v>3048.6578282909068</v>
      </c>
      <c r="E32" s="69">
        <f t="shared" si="12"/>
        <v>573.32877729515906</v>
      </c>
      <c r="F32" s="69">
        <f t="shared" si="13"/>
        <v>13571.776124728249</v>
      </c>
      <c r="G32" s="69">
        <f t="shared" si="14"/>
        <v>49218.90611978685</v>
      </c>
      <c r="H32" s="70" t="s">
        <v>66</v>
      </c>
      <c r="J32" s="10">
        <v>6</v>
      </c>
    </row>
    <row r="33" spans="2:8" s="10" customFormat="1" ht="28.5" customHeight="1">
      <c r="B33" s="9"/>
      <c r="C33" s="15"/>
      <c r="D33" s="16"/>
      <c r="E33" s="16"/>
      <c r="F33" s="16"/>
      <c r="G33" s="16"/>
      <c r="H33" s="16"/>
    </row>
  </sheetData>
  <mergeCells count="5">
    <mergeCell ref="B25:B26"/>
    <mergeCell ref="C25:C26"/>
    <mergeCell ref="D25:D26"/>
    <mergeCell ref="E25:G25"/>
    <mergeCell ref="H25:H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1DB30-2203-4894-B2C5-52F94C901699}">
  <dimension ref="B2:O52"/>
  <sheetViews>
    <sheetView tabSelected="1" view="pageBreakPreview" zoomScale="60" zoomScaleNormal="60" workbookViewId="0">
      <selection activeCell="N4" sqref="N4"/>
    </sheetView>
  </sheetViews>
  <sheetFormatPr defaultRowHeight="15"/>
  <cols>
    <col min="1" max="1" width="1.85546875" customWidth="1"/>
    <col min="2" max="2" width="39.7109375" customWidth="1"/>
    <col min="3" max="4" width="17.7109375" customWidth="1"/>
    <col min="5" max="5" width="18.140625" customWidth="1"/>
    <col min="6" max="6" width="18.140625" bestFit="1" customWidth="1"/>
    <col min="7" max="7" width="18" customWidth="1"/>
    <col min="8" max="8" width="18.5703125" bestFit="1" customWidth="1"/>
    <col min="9" max="9" width="19.28515625" bestFit="1" customWidth="1"/>
    <col min="10" max="10" width="18.140625" customWidth="1"/>
    <col min="11" max="11" width="16.85546875" bestFit="1" customWidth="1"/>
    <col min="12" max="12" width="18.28515625" customWidth="1"/>
    <col min="13" max="14" width="14.28515625" customWidth="1"/>
    <col min="15" max="15" width="24.5703125" customWidth="1"/>
  </cols>
  <sheetData>
    <row r="2" spans="2:15" s="65" customFormat="1" ht="23.25">
      <c r="B2" s="64" t="s">
        <v>71</v>
      </c>
      <c r="K2" s="66"/>
    </row>
    <row r="4" spans="2:15" ht="18.75">
      <c r="B4" s="55" t="s">
        <v>72</v>
      </c>
    </row>
    <row r="6" spans="2:15">
      <c r="B6" s="56" t="s">
        <v>32</v>
      </c>
      <c r="C6" s="57">
        <v>1</v>
      </c>
      <c r="D6" s="57">
        <v>2</v>
      </c>
      <c r="E6" s="57">
        <v>3</v>
      </c>
      <c r="F6" s="57">
        <v>4</v>
      </c>
      <c r="G6" s="57">
        <v>5</v>
      </c>
      <c r="H6" s="57">
        <v>6</v>
      </c>
      <c r="I6" s="57">
        <v>7</v>
      </c>
      <c r="J6" s="57">
        <v>8</v>
      </c>
      <c r="K6" s="57">
        <v>9</v>
      </c>
      <c r="L6" s="57">
        <v>10</v>
      </c>
      <c r="M6" s="57">
        <v>11</v>
      </c>
      <c r="N6" s="57">
        <v>12</v>
      </c>
      <c r="O6" s="57" t="s">
        <v>50</v>
      </c>
    </row>
    <row r="7" spans="2:15">
      <c r="B7" t="s">
        <v>33</v>
      </c>
      <c r="C7" s="76" t="s">
        <v>73</v>
      </c>
      <c r="D7" s="76">
        <f t="shared" ref="D7:O8" si="0">IFERROR(D17/(D23/1000000),"")</f>
        <v>22637.579188230789</v>
      </c>
      <c r="E7" s="76">
        <f t="shared" si="0"/>
        <v>27362.33453090761</v>
      </c>
      <c r="F7" s="76" t="s">
        <v>73</v>
      </c>
      <c r="G7" s="76" t="s">
        <v>73</v>
      </c>
      <c r="H7" s="76">
        <f t="shared" si="0"/>
        <v>39049.944721811567</v>
      </c>
      <c r="I7" s="76">
        <f t="shared" si="0"/>
        <v>13165.638413333716</v>
      </c>
      <c r="J7" s="76">
        <f t="shared" si="0"/>
        <v>13183.968805612416</v>
      </c>
      <c r="K7" s="76">
        <f t="shared" si="0"/>
        <v>27114.159178744067</v>
      </c>
      <c r="L7" s="76">
        <f t="shared" si="0"/>
        <v>17913.646325638019</v>
      </c>
      <c r="M7" s="76" t="s">
        <v>73</v>
      </c>
      <c r="N7" s="76" t="s">
        <v>73</v>
      </c>
      <c r="O7" s="76">
        <f t="shared" si="0"/>
        <v>23951.031686860522</v>
      </c>
    </row>
    <row r="8" spans="2:15">
      <c r="B8" t="s">
        <v>74</v>
      </c>
      <c r="C8" s="76" t="s">
        <v>73</v>
      </c>
      <c r="D8" s="76">
        <f t="shared" si="0"/>
        <v>9008.1136669603729</v>
      </c>
      <c r="E8" s="76">
        <f t="shared" si="0"/>
        <v>11216.263111322016</v>
      </c>
      <c r="F8" s="76" t="s">
        <v>73</v>
      </c>
      <c r="G8" s="76" t="s">
        <v>73</v>
      </c>
      <c r="H8" s="76">
        <f t="shared" si="0"/>
        <v>25088.514361264581</v>
      </c>
      <c r="I8" s="76">
        <f t="shared" si="0"/>
        <v>9365.3619030999325</v>
      </c>
      <c r="J8" s="76">
        <f t="shared" si="0"/>
        <v>13332.059709746001</v>
      </c>
      <c r="K8" s="76">
        <f t="shared" si="0"/>
        <v>19116.069749608232</v>
      </c>
      <c r="L8" s="76">
        <f t="shared" si="0"/>
        <v>8705.0080630074262</v>
      </c>
      <c r="M8" s="76" t="s">
        <v>73</v>
      </c>
      <c r="N8" s="76" t="s">
        <v>73</v>
      </c>
      <c r="O8" s="76">
        <f t="shared" si="0"/>
        <v>7150.2342323310104</v>
      </c>
    </row>
    <row r="9" spans="2:15">
      <c r="B9" t="s">
        <v>75</v>
      </c>
      <c r="C9" s="76">
        <f>IFERROR(C19/(C25),"")</f>
        <v>3359.6194604465186</v>
      </c>
      <c r="D9" s="76">
        <f t="shared" ref="D9:O9" si="1">IFERROR(D19/(D25),"")</f>
        <v>5460.466760188292</v>
      </c>
      <c r="E9" s="76">
        <f t="shared" si="1"/>
        <v>5822.1797785796152</v>
      </c>
      <c r="F9" s="76" t="s">
        <v>73</v>
      </c>
      <c r="G9" s="76" t="s">
        <v>73</v>
      </c>
      <c r="H9" s="76">
        <f t="shared" si="1"/>
        <v>18531.851771685684</v>
      </c>
      <c r="I9" s="76">
        <f t="shared" si="1"/>
        <v>12589.156805054392</v>
      </c>
      <c r="J9" s="76">
        <f t="shared" si="1"/>
        <v>4212.8334182221288</v>
      </c>
      <c r="K9" s="76">
        <f t="shared" si="1"/>
        <v>10617.635529647907</v>
      </c>
      <c r="L9" s="76">
        <f t="shared" si="1"/>
        <v>2526.8817204301076</v>
      </c>
      <c r="M9" s="76" t="s">
        <v>73</v>
      </c>
      <c r="N9" s="76" t="s">
        <v>73</v>
      </c>
      <c r="O9" s="76">
        <f t="shared" si="1"/>
        <v>7642.8754712625068</v>
      </c>
    </row>
    <row r="10" spans="2:15">
      <c r="B10" s="41" t="s">
        <v>76</v>
      </c>
      <c r="C10" s="78" t="s">
        <v>73</v>
      </c>
      <c r="D10" s="78">
        <f t="shared" ref="D10:O10" si="2">IFERROR(D20/(D23/1000000),"")</f>
        <v>41452.922057696</v>
      </c>
      <c r="E10" s="78">
        <f t="shared" si="2"/>
        <v>47232.710332548049</v>
      </c>
      <c r="F10" s="78" t="s">
        <v>73</v>
      </c>
      <c r="G10" s="78" t="s">
        <v>73</v>
      </c>
      <c r="H10" s="78">
        <f t="shared" si="2"/>
        <v>28605.170817595648</v>
      </c>
      <c r="I10" s="78">
        <f t="shared" si="2"/>
        <v>32783.473705910961</v>
      </c>
      <c r="J10" s="78">
        <v>26764.212040211656</v>
      </c>
      <c r="K10" s="78">
        <f t="shared" si="2"/>
        <v>73643.395300292526</v>
      </c>
      <c r="L10" s="78">
        <f t="shared" si="2"/>
        <v>58654.147799237122</v>
      </c>
      <c r="M10" s="78" t="s">
        <v>73</v>
      </c>
      <c r="N10" s="78" t="s">
        <v>73</v>
      </c>
      <c r="O10" s="77">
        <f t="shared" si="2"/>
        <v>61318.753764289002</v>
      </c>
    </row>
    <row r="11" spans="2:15">
      <c r="B11" t="s">
        <v>37</v>
      </c>
      <c r="C11" s="76">
        <f>IFERROR(C21/(C26),"")</f>
        <v>31.168344603751876</v>
      </c>
      <c r="D11" s="76">
        <f t="shared" ref="D11:O11" si="3">IFERROR(D21/(D26),"")</f>
        <v>233.6116521610935</v>
      </c>
      <c r="E11" s="76">
        <f t="shared" si="3"/>
        <v>78.498419361234212</v>
      </c>
      <c r="F11" s="76">
        <f t="shared" si="3"/>
        <v>56.785209585396942</v>
      </c>
      <c r="G11" s="76" t="s">
        <v>73</v>
      </c>
      <c r="H11" s="76">
        <f t="shared" si="3"/>
        <v>1399.8958321327439</v>
      </c>
      <c r="I11" s="76">
        <f>IFERROR(I21/(I26),"")</f>
        <v>3138.4552692141847</v>
      </c>
      <c r="J11" s="76" t="s">
        <v>73</v>
      </c>
      <c r="K11" s="76">
        <f t="shared" si="3"/>
        <v>814.4647981870819</v>
      </c>
      <c r="L11" s="76">
        <f t="shared" si="3"/>
        <v>432.68237239098988</v>
      </c>
      <c r="M11" s="76" t="s">
        <v>73</v>
      </c>
      <c r="N11" s="76" t="s">
        <v>73</v>
      </c>
      <c r="O11" s="76">
        <f t="shared" si="3"/>
        <v>183.76205545465416</v>
      </c>
    </row>
    <row r="12" spans="2:15">
      <c r="B12" t="s">
        <v>77</v>
      </c>
      <c r="C12" s="76" t="s">
        <v>73</v>
      </c>
      <c r="D12" s="76">
        <f t="shared" ref="D12:O12" si="4">IFERROR(D22/(D24/1000000),"")</f>
        <v>11680.234135295022</v>
      </c>
      <c r="E12" s="76">
        <f t="shared" si="4"/>
        <v>18866.489380547915</v>
      </c>
      <c r="F12" s="76">
        <f t="shared" si="4"/>
        <v>1026.0078821302984</v>
      </c>
      <c r="G12" s="76" t="s">
        <v>73</v>
      </c>
      <c r="H12" s="76">
        <f t="shared" si="4"/>
        <v>23609.584204897346</v>
      </c>
      <c r="I12" s="76">
        <f t="shared" si="4"/>
        <v>15329.473754808152</v>
      </c>
      <c r="J12" s="76">
        <f t="shared" si="4"/>
        <v>10139.353715428628</v>
      </c>
      <c r="K12" s="76" t="s">
        <v>73</v>
      </c>
      <c r="L12" s="76" t="s">
        <v>73</v>
      </c>
      <c r="M12" s="76" t="s">
        <v>73</v>
      </c>
      <c r="N12" s="76" t="s">
        <v>73</v>
      </c>
      <c r="O12" s="76">
        <f t="shared" si="4"/>
        <v>5788.4111667648795</v>
      </c>
    </row>
    <row r="14" spans="2:15" ht="18.75">
      <c r="B14" s="55" t="s">
        <v>78</v>
      </c>
    </row>
    <row r="16" spans="2:15">
      <c r="B16" s="56" t="s">
        <v>32</v>
      </c>
      <c r="C16" s="57">
        <v>1</v>
      </c>
      <c r="D16" s="57">
        <v>2</v>
      </c>
      <c r="E16" s="57">
        <v>3</v>
      </c>
      <c r="F16" s="57">
        <v>4</v>
      </c>
      <c r="G16" s="57">
        <v>5</v>
      </c>
      <c r="H16" s="57">
        <v>6</v>
      </c>
      <c r="I16" s="57">
        <v>7</v>
      </c>
      <c r="J16" s="57">
        <v>8</v>
      </c>
      <c r="K16" s="57">
        <v>9</v>
      </c>
      <c r="L16" s="57">
        <v>10</v>
      </c>
      <c r="M16" s="57">
        <v>11</v>
      </c>
      <c r="N16" s="57">
        <v>12</v>
      </c>
      <c r="O16" s="57" t="s">
        <v>50</v>
      </c>
    </row>
    <row r="17" spans="2:15">
      <c r="B17" t="s">
        <v>79</v>
      </c>
      <c r="C17" s="76">
        <v>19317811.897567481</v>
      </c>
      <c r="D17" s="76">
        <v>14763207.942826828</v>
      </c>
      <c r="E17" s="76">
        <v>54692970.272322312</v>
      </c>
      <c r="F17" s="76" t="s">
        <v>73</v>
      </c>
      <c r="G17" s="76" t="s">
        <v>73</v>
      </c>
      <c r="H17" s="76">
        <v>237515283.56737947</v>
      </c>
      <c r="I17" s="76">
        <v>242733398.19202226</v>
      </c>
      <c r="J17" s="76">
        <v>15248428.006730584</v>
      </c>
      <c r="K17" s="76">
        <v>16492912.163288405</v>
      </c>
      <c r="L17" s="76">
        <v>41199999.999999993</v>
      </c>
      <c r="M17" s="76" t="s">
        <v>73</v>
      </c>
      <c r="N17" s="76" t="s">
        <v>73</v>
      </c>
      <c r="O17" s="76">
        <v>49260086.870366007</v>
      </c>
    </row>
    <row r="18" spans="2:15">
      <c r="B18" t="s">
        <v>80</v>
      </c>
      <c r="C18" s="76">
        <v>14908311.355731424</v>
      </c>
      <c r="D18" s="76">
        <v>9017121.7806273326</v>
      </c>
      <c r="E18" s="76">
        <v>26636078.797663517</v>
      </c>
      <c r="F18" s="76" t="s">
        <v>73</v>
      </c>
      <c r="G18" s="76" t="s">
        <v>73</v>
      </c>
      <c r="H18" s="76">
        <v>104016980.54180296</v>
      </c>
      <c r="I18" s="76">
        <v>152290149.906308</v>
      </c>
      <c r="J18" s="76">
        <v>17519738.083752435</v>
      </c>
      <c r="K18" s="76">
        <v>16187487.863968251</v>
      </c>
      <c r="L18" s="76">
        <v>33000000</v>
      </c>
      <c r="M18" s="76" t="s">
        <v>73</v>
      </c>
      <c r="N18" s="76" t="s">
        <v>73</v>
      </c>
      <c r="O18" s="76">
        <v>19414315.987625159</v>
      </c>
    </row>
    <row r="19" spans="2:15">
      <c r="B19" t="s">
        <v>81</v>
      </c>
      <c r="C19" s="76">
        <v>6719238.9208930368</v>
      </c>
      <c r="D19" s="76">
        <v>9976272.7708640099</v>
      </c>
      <c r="E19" s="76">
        <v>27364244.959324192</v>
      </c>
      <c r="F19" s="76" t="s">
        <v>73</v>
      </c>
      <c r="G19" s="76" t="s">
        <v>73</v>
      </c>
      <c r="H19" s="76">
        <v>168491596.30816624</v>
      </c>
      <c r="I19" s="76">
        <v>298967295.80643171</v>
      </c>
      <c r="J19" s="76">
        <v>13563700.909516981</v>
      </c>
      <c r="K19" s="76">
        <v>16187487.863968251</v>
      </c>
      <c r="L19" s="76">
        <v>23500000</v>
      </c>
      <c r="M19" s="76" t="s">
        <v>73</v>
      </c>
      <c r="N19" s="76" t="s">
        <v>73</v>
      </c>
      <c r="O19" s="76">
        <v>29876000.217165139</v>
      </c>
    </row>
    <row r="20" spans="2:15">
      <c r="B20" t="s">
        <v>82</v>
      </c>
      <c r="C20" s="76">
        <v>14593347.031314563</v>
      </c>
      <c r="D20" s="76">
        <v>27033725.783440866</v>
      </c>
      <c r="E20" s="76">
        <v>94410702.390223756</v>
      </c>
      <c r="F20" s="76" t="s">
        <v>73</v>
      </c>
      <c r="G20" s="76" t="s">
        <v>73</v>
      </c>
      <c r="H20" s="76">
        <v>173986552.51974374</v>
      </c>
      <c r="I20" s="76">
        <v>604425226.28567278</v>
      </c>
      <c r="J20" s="76">
        <v>34484073.305000007</v>
      </c>
      <c r="K20" s="76">
        <v>44795563.900289491</v>
      </c>
      <c r="L20" s="76">
        <v>134900000</v>
      </c>
      <c r="M20" s="76" t="s">
        <v>73</v>
      </c>
      <c r="N20" s="76" t="s">
        <v>73</v>
      </c>
      <c r="O20" s="77">
        <f>'9-1 2022F and 2024 Forecast'!H15</f>
        <v>126114280.86701313</v>
      </c>
    </row>
    <row r="21" spans="2:15">
      <c r="B21" t="s">
        <v>83</v>
      </c>
      <c r="C21" s="76">
        <v>1994774.0546401201</v>
      </c>
      <c r="D21" s="76">
        <v>11446970.955893582</v>
      </c>
      <c r="E21" s="76">
        <v>9095806.5274662245</v>
      </c>
      <c r="F21" s="76">
        <v>2741601.2758248812</v>
      </c>
      <c r="G21" s="76" t="s">
        <v>73</v>
      </c>
      <c r="H21" s="76">
        <v>122616790.31887795</v>
      </c>
      <c r="I21" s="76">
        <v>245364834.23005566</v>
      </c>
      <c r="J21" s="76" t="s">
        <v>73</v>
      </c>
      <c r="K21" s="76">
        <v>24433943.945612457</v>
      </c>
      <c r="L21" s="76">
        <v>67000000</v>
      </c>
      <c r="M21" s="76" t="s">
        <v>73</v>
      </c>
      <c r="N21" s="76" t="s">
        <v>73</v>
      </c>
      <c r="O21" s="76">
        <v>28286860.720245823</v>
      </c>
    </row>
    <row r="22" spans="2:15">
      <c r="B22" t="s">
        <v>84</v>
      </c>
      <c r="C22" s="76" t="s">
        <v>73</v>
      </c>
      <c r="D22" s="76">
        <v>11691914.369430317</v>
      </c>
      <c r="E22" s="76">
        <v>44803629.585711919</v>
      </c>
      <c r="F22" s="76">
        <v>1119254.5564819463</v>
      </c>
      <c r="G22" s="76" t="s">
        <v>73</v>
      </c>
      <c r="H22" s="76">
        <v>97885336.113504395</v>
      </c>
      <c r="I22" s="76">
        <v>249272572.72693536</v>
      </c>
      <c r="J22" s="76">
        <v>13324184.357123313</v>
      </c>
      <c r="K22" s="76" t="s">
        <v>73</v>
      </c>
      <c r="L22" s="76" t="s">
        <v>73</v>
      </c>
      <c r="M22" s="76" t="s">
        <v>73</v>
      </c>
      <c r="N22" s="76" t="s">
        <v>73</v>
      </c>
      <c r="O22" s="76">
        <v>15716694</v>
      </c>
    </row>
    <row r="23" spans="2:15">
      <c r="B23" t="s">
        <v>85</v>
      </c>
      <c r="C23" s="76" t="s">
        <v>73</v>
      </c>
      <c r="D23" s="76">
        <v>652154889.0043056</v>
      </c>
      <c r="E23" s="76">
        <v>1998841517.3618646</v>
      </c>
      <c r="F23" s="76">
        <v>990721020.94474733</v>
      </c>
      <c r="G23" s="76">
        <v>2199475646.2475471</v>
      </c>
      <c r="H23" s="76">
        <v>6082346217.3741302</v>
      </c>
      <c r="I23" s="76">
        <v>18436887796.203644</v>
      </c>
      <c r="J23" s="76">
        <v>1156588598.7411718</v>
      </c>
      <c r="K23" s="76">
        <v>608276733</v>
      </c>
      <c r="L23" s="76">
        <v>2299922598.1722398</v>
      </c>
      <c r="M23" s="76" t="s">
        <v>73</v>
      </c>
      <c r="N23" s="76" t="s">
        <v>73</v>
      </c>
      <c r="O23" s="76">
        <v>2056699999.999999</v>
      </c>
    </row>
    <row r="24" spans="2:15">
      <c r="B24" t="s">
        <v>86</v>
      </c>
      <c r="C24" s="76" t="s">
        <v>73</v>
      </c>
      <c r="D24" s="76">
        <v>1001000000</v>
      </c>
      <c r="E24" s="76">
        <v>2374773000</v>
      </c>
      <c r="F24" s="76">
        <v>1090883000</v>
      </c>
      <c r="G24" s="76">
        <v>1855400000</v>
      </c>
      <c r="H24" s="76">
        <v>4146000000</v>
      </c>
      <c r="I24" s="76">
        <v>16261000000</v>
      </c>
      <c r="J24" s="76">
        <v>1314105882</v>
      </c>
      <c r="K24" s="76">
        <v>846800000</v>
      </c>
      <c r="L24" s="76">
        <v>3790921244.5461059</v>
      </c>
      <c r="M24" s="76" t="s">
        <v>73</v>
      </c>
      <c r="N24" s="76" t="s">
        <v>73</v>
      </c>
      <c r="O24" s="76">
        <v>2715200000</v>
      </c>
    </row>
    <row r="25" spans="2:15">
      <c r="B25" t="s">
        <v>87</v>
      </c>
      <c r="C25" s="11">
        <v>2000</v>
      </c>
      <c r="D25" s="11">
        <v>1827</v>
      </c>
      <c r="E25" s="11">
        <v>4700</v>
      </c>
      <c r="F25" s="11">
        <v>2272</v>
      </c>
      <c r="G25" s="11">
        <v>3583</v>
      </c>
      <c r="H25" s="11">
        <v>9092</v>
      </c>
      <c r="I25" s="11">
        <v>23748</v>
      </c>
      <c r="J25" s="11">
        <v>3219.6148204789547</v>
      </c>
      <c r="K25" s="11">
        <v>1524.5849999999998</v>
      </c>
      <c r="L25" s="11">
        <v>9300</v>
      </c>
      <c r="M25" s="54" t="s">
        <v>73</v>
      </c>
      <c r="N25" s="11">
        <v>3500</v>
      </c>
      <c r="O25" s="11">
        <v>3909</v>
      </c>
    </row>
    <row r="26" spans="2:15">
      <c r="B26" t="s">
        <v>88</v>
      </c>
      <c r="C26" s="11">
        <v>64000</v>
      </c>
      <c r="D26" s="11">
        <v>49000</v>
      </c>
      <c r="E26" s="11">
        <v>115872.48</v>
      </c>
      <c r="F26" s="11">
        <v>48280.2</v>
      </c>
      <c r="G26" s="11">
        <v>52900.615140000002</v>
      </c>
      <c r="H26" s="11">
        <v>87589.938840000003</v>
      </c>
      <c r="I26" s="11">
        <v>78180.127859999993</v>
      </c>
      <c r="J26" s="11">
        <v>49015.668380000003</v>
      </c>
      <c r="K26" s="11">
        <v>30000</v>
      </c>
      <c r="L26" s="11">
        <v>154848</v>
      </c>
      <c r="M26" s="11">
        <v>470</v>
      </c>
      <c r="N26" s="54" t="s">
        <v>73</v>
      </c>
      <c r="O26" s="11">
        <v>153932</v>
      </c>
    </row>
    <row r="28" spans="2:15" s="65" customFormat="1" ht="23.25">
      <c r="B28" s="64" t="s">
        <v>89</v>
      </c>
    </row>
    <row r="30" spans="2:15" ht="18.75">
      <c r="B30" s="55" t="s">
        <v>72</v>
      </c>
    </row>
    <row r="32" spans="2:15">
      <c r="B32" s="56" t="s">
        <v>32</v>
      </c>
      <c r="C32" s="57">
        <v>1</v>
      </c>
      <c r="D32" s="57">
        <v>2</v>
      </c>
      <c r="E32" s="57">
        <v>3</v>
      </c>
      <c r="F32" s="57">
        <v>4</v>
      </c>
      <c r="G32" s="57">
        <v>5</v>
      </c>
      <c r="H32" s="57">
        <v>6</v>
      </c>
      <c r="I32" s="57">
        <v>7</v>
      </c>
      <c r="J32" s="57">
        <v>8</v>
      </c>
      <c r="K32" s="57">
        <v>9</v>
      </c>
      <c r="L32" s="57">
        <v>10</v>
      </c>
      <c r="M32" s="57">
        <v>11</v>
      </c>
      <c r="N32" s="57">
        <v>12</v>
      </c>
      <c r="O32" s="57" t="s">
        <v>50</v>
      </c>
    </row>
    <row r="33" spans="2:15">
      <c r="B33" t="s">
        <v>33</v>
      </c>
      <c r="C33" s="76" t="s">
        <v>73</v>
      </c>
      <c r="D33" s="76">
        <f t="shared" ref="D33:O34" si="5">IFERROR(D43/(D49/1000000),"")</f>
        <v>22637.579188230786</v>
      </c>
      <c r="E33" s="76">
        <f t="shared" si="5"/>
        <v>27362.33453090761</v>
      </c>
      <c r="F33" s="76" t="s">
        <v>73</v>
      </c>
      <c r="G33" s="76" t="s">
        <v>73</v>
      </c>
      <c r="H33" s="76">
        <f t="shared" si="5"/>
        <v>43829.543268955036</v>
      </c>
      <c r="I33" s="76">
        <f t="shared" si="5"/>
        <v>11812.299618632565</v>
      </c>
      <c r="J33" s="76">
        <f t="shared" si="5"/>
        <v>13183.968805612414</v>
      </c>
      <c r="K33" s="76">
        <f t="shared" si="5"/>
        <v>25629.097107520225</v>
      </c>
      <c r="L33" s="76">
        <f t="shared" si="5"/>
        <v>19090.694967092099</v>
      </c>
      <c r="M33" s="76" t="s">
        <v>73</v>
      </c>
      <c r="N33" s="76" t="s">
        <v>73</v>
      </c>
      <c r="O33" s="76">
        <f t="shared" si="5"/>
        <v>21758.688952957178</v>
      </c>
    </row>
    <row r="34" spans="2:15">
      <c r="B34" t="s">
        <v>74</v>
      </c>
      <c r="C34" s="76" t="s">
        <v>73</v>
      </c>
      <c r="D34" s="76">
        <f t="shared" si="5"/>
        <v>9008.1136669603711</v>
      </c>
      <c r="E34" s="76">
        <f t="shared" si="5"/>
        <v>11216.263111322016</v>
      </c>
      <c r="F34" s="76" t="s">
        <v>73</v>
      </c>
      <c r="G34" s="76" t="s">
        <v>73</v>
      </c>
      <c r="H34" s="76">
        <f t="shared" si="5"/>
        <v>25885.520844373386</v>
      </c>
      <c r="I34" s="76">
        <f t="shared" si="5"/>
        <v>8072.4451816886658</v>
      </c>
      <c r="J34" s="76">
        <f t="shared" si="5"/>
        <v>13332.059709746003</v>
      </c>
      <c r="K34" s="76">
        <f t="shared" si="5"/>
        <v>17831.826237293688</v>
      </c>
      <c r="L34" s="76">
        <f t="shared" si="5"/>
        <v>8545.9859407074582</v>
      </c>
      <c r="M34" s="76" t="s">
        <v>73</v>
      </c>
      <c r="N34" s="76" t="s">
        <v>73</v>
      </c>
      <c r="O34" s="76">
        <f t="shared" si="5"/>
        <v>6477.3497095787916</v>
      </c>
    </row>
    <row r="35" spans="2:15">
      <c r="B35" t="s">
        <v>75</v>
      </c>
      <c r="C35" s="76">
        <f>IFERROR(C45/(C51),"")</f>
        <v>3515.9358347021744</v>
      </c>
      <c r="D35" s="76">
        <f t="shared" ref="D35:O35" si="6">IFERROR(D45/(D51),"")</f>
        <v>5714.5313576063336</v>
      </c>
      <c r="E35" s="76">
        <f t="shared" si="6"/>
        <v>6093.0741593173689</v>
      </c>
      <c r="F35" s="76" t="s">
        <v>73</v>
      </c>
      <c r="G35" s="76" t="s">
        <v>73</v>
      </c>
      <c r="H35" s="76">
        <f t="shared" si="6"/>
        <v>19703.389225711202</v>
      </c>
      <c r="I35" s="76">
        <f t="shared" si="6"/>
        <v>10452.664273095501</v>
      </c>
      <c r="J35" s="76">
        <f t="shared" si="6"/>
        <v>4408.8481315051686</v>
      </c>
      <c r="K35" s="76">
        <f t="shared" si="6"/>
        <v>10702.322202149326</v>
      </c>
      <c r="L35" s="76">
        <f t="shared" si="6"/>
        <v>2931.6940265039798</v>
      </c>
      <c r="M35" s="76" t="s">
        <v>73</v>
      </c>
      <c r="N35" s="76" t="s">
        <v>73</v>
      </c>
      <c r="O35" s="76">
        <f t="shared" si="6"/>
        <v>7748.2403707558497</v>
      </c>
    </row>
    <row r="36" spans="2:15">
      <c r="B36" s="41" t="s">
        <v>76</v>
      </c>
      <c r="C36" s="78" t="s">
        <v>73</v>
      </c>
      <c r="D36" s="78">
        <f t="shared" ref="D36:O36" si="7">IFERROR(D46/(D49/1000000),"")</f>
        <v>41452.922057696</v>
      </c>
      <c r="E36" s="78">
        <f t="shared" si="7"/>
        <v>47232.710332548049</v>
      </c>
      <c r="F36" s="78" t="s">
        <v>73</v>
      </c>
      <c r="G36" s="78" t="s">
        <v>73</v>
      </c>
      <c r="H36" s="78">
        <f t="shared" si="7"/>
        <v>36445.564638774777</v>
      </c>
      <c r="I36" s="78">
        <f t="shared" si="7"/>
        <v>31240.073218905512</v>
      </c>
      <c r="J36" s="78">
        <f t="shared" si="7"/>
        <v>29815.332212795787</v>
      </c>
      <c r="K36" s="78">
        <f t="shared" si="7"/>
        <v>69609.893378449997</v>
      </c>
      <c r="L36" s="78">
        <f t="shared" si="7"/>
        <v>65577.061902183734</v>
      </c>
      <c r="M36" s="78" t="s">
        <v>73</v>
      </c>
      <c r="N36" s="78" t="s">
        <v>73</v>
      </c>
      <c r="O36" s="77">
        <f t="shared" si="7"/>
        <v>67114.096542703075</v>
      </c>
    </row>
    <row r="37" spans="2:15">
      <c r="B37" t="s">
        <v>37</v>
      </c>
      <c r="C37" s="76">
        <f>IFERROR(C47/(C52),"")</f>
        <v>32.618545341475247</v>
      </c>
      <c r="D37" s="76">
        <f t="shared" ref="D37:O37" si="8">IFERROR(D47/(D52),"")</f>
        <v>244.4811351128449</v>
      </c>
      <c r="E37" s="76">
        <f t="shared" si="8"/>
        <v>82.150793817273723</v>
      </c>
      <c r="F37" s="76">
        <f t="shared" si="8"/>
        <v>59.42731181698629</v>
      </c>
      <c r="G37" s="76" t="s">
        <v>73</v>
      </c>
      <c r="H37" s="76">
        <f t="shared" si="8"/>
        <v>1565.5170730434509</v>
      </c>
      <c r="I37" s="76">
        <f t="shared" si="8"/>
        <v>2652.304614875783</v>
      </c>
      <c r="J37" s="76" t="s">
        <v>73</v>
      </c>
      <c r="K37" s="76">
        <f t="shared" si="8"/>
        <v>829.1911350192114</v>
      </c>
      <c r="L37" s="76">
        <f t="shared" si="8"/>
        <v>472.61279268140834</v>
      </c>
      <c r="M37" s="76" t="s">
        <v>73</v>
      </c>
      <c r="N37" s="76" t="s">
        <v>73</v>
      </c>
      <c r="O37" s="76">
        <f t="shared" si="8"/>
        <v>188.98680378870921</v>
      </c>
    </row>
    <row r="38" spans="2:15">
      <c r="B38" t="s">
        <v>77</v>
      </c>
      <c r="C38" s="76" t="s">
        <v>73</v>
      </c>
      <c r="D38" s="76">
        <f t="shared" ref="D38:O38" si="9">IFERROR(D48/(D50/1000000),"")</f>
        <v>11680.234135295022</v>
      </c>
      <c r="E38" s="76">
        <f t="shared" si="9"/>
        <v>18866.489380547915</v>
      </c>
      <c r="F38" s="76">
        <f t="shared" si="9"/>
        <v>1026.0078821302982</v>
      </c>
      <c r="G38" s="76" t="s">
        <v>73</v>
      </c>
      <c r="H38" s="76">
        <f t="shared" si="9"/>
        <v>23609.584204897343</v>
      </c>
      <c r="I38" s="76">
        <f t="shared" si="9"/>
        <v>11566.442668313883</v>
      </c>
      <c r="J38" s="76">
        <f t="shared" si="9"/>
        <v>10139.353715428628</v>
      </c>
      <c r="K38" s="76" t="s">
        <v>73</v>
      </c>
      <c r="L38" s="76" t="s">
        <v>73</v>
      </c>
      <c r="M38" s="76" t="s">
        <v>73</v>
      </c>
      <c r="N38" s="76" t="s">
        <v>73</v>
      </c>
      <c r="O38" s="76">
        <f t="shared" si="9"/>
        <v>2352.3772228285293</v>
      </c>
    </row>
    <row r="40" spans="2:15" ht="18.75">
      <c r="B40" s="55" t="s">
        <v>78</v>
      </c>
    </row>
    <row r="42" spans="2:15">
      <c r="B42" s="56" t="s">
        <v>32</v>
      </c>
      <c r="C42" s="57">
        <v>1</v>
      </c>
      <c r="D42" s="57">
        <v>2</v>
      </c>
      <c r="E42" s="57">
        <v>3</v>
      </c>
      <c r="F42" s="57">
        <v>4</v>
      </c>
      <c r="G42" s="57">
        <v>5</v>
      </c>
      <c r="H42" s="57">
        <v>6</v>
      </c>
      <c r="I42" s="57">
        <v>7</v>
      </c>
      <c r="J42" s="57">
        <v>8</v>
      </c>
      <c r="K42" s="57">
        <v>9</v>
      </c>
      <c r="L42" s="57">
        <v>10</v>
      </c>
      <c r="M42" s="57">
        <v>11</v>
      </c>
      <c r="N42" s="57">
        <v>12</v>
      </c>
      <c r="O42" s="57" t="s">
        <v>50</v>
      </c>
    </row>
    <row r="43" spans="2:15">
      <c r="B43" t="s">
        <v>90</v>
      </c>
      <c r="C43" s="76">
        <v>20216631.049537502</v>
      </c>
      <c r="D43" s="76">
        <v>15450110.481990676</v>
      </c>
      <c r="E43" s="76">
        <v>57237724.793152928</v>
      </c>
      <c r="F43" s="76" t="s">
        <v>73</v>
      </c>
      <c r="G43" s="76" t="s">
        <v>73</v>
      </c>
      <c r="H43" s="76">
        <v>278990191.36902153</v>
      </c>
      <c r="I43" s="76">
        <v>227915005.56586272</v>
      </c>
      <c r="J43" s="76">
        <v>15957906.865027746</v>
      </c>
      <c r="K43" s="76">
        <v>16791120.484139029</v>
      </c>
      <c r="L43" s="76">
        <v>42312616.325062923</v>
      </c>
      <c r="M43" s="76" t="s">
        <v>73</v>
      </c>
      <c r="N43" s="76" t="s">
        <v>73</v>
      </c>
      <c r="O43" s="76">
        <v>51139446.646135256</v>
      </c>
    </row>
    <row r="44" spans="2:15">
      <c r="B44" t="s">
        <v>91</v>
      </c>
      <c r="C44" s="76">
        <v>15601965.266490897</v>
      </c>
      <c r="D44" s="76">
        <v>9436670.4228363615</v>
      </c>
      <c r="E44" s="76">
        <v>27875402.271961208</v>
      </c>
      <c r="F44" s="76" t="s">
        <v>73</v>
      </c>
      <c r="G44" s="76" t="s">
        <v>73</v>
      </c>
      <c r="H44" s="76">
        <v>112314818.09718178</v>
      </c>
      <c r="I44" s="76">
        <v>137373576.99443412</v>
      </c>
      <c r="J44" s="76">
        <v>18334896.457313269</v>
      </c>
      <c r="K44" s="76">
        <v>16480173.808506826</v>
      </c>
      <c r="L44" s="76">
        <v>31185071.836376183</v>
      </c>
      <c r="M44" s="76" t="s">
        <v>73</v>
      </c>
      <c r="N44" s="76" t="s">
        <v>73</v>
      </c>
      <c r="O44" s="76">
        <v>20179535.285221767</v>
      </c>
    </row>
    <row r="45" spans="2:15">
      <c r="B45" t="s">
        <v>92</v>
      </c>
      <c r="C45" s="76">
        <v>7031871.6694043484</v>
      </c>
      <c r="D45" s="76">
        <v>10440448.790346771</v>
      </c>
      <c r="E45" s="76">
        <v>28637448.548791632</v>
      </c>
      <c r="F45" s="76" t="s">
        <v>73</v>
      </c>
      <c r="G45" s="76" t="s">
        <v>73</v>
      </c>
      <c r="H45" s="76">
        <v>198610163.3951689</v>
      </c>
      <c r="I45" s="76">
        <v>288587607.91589367</v>
      </c>
      <c r="J45" s="76">
        <v>14194792.785434989</v>
      </c>
      <c r="K45" s="76">
        <v>16480173.808506826</v>
      </c>
      <c r="L45" s="76">
        <v>27264754.446487013</v>
      </c>
      <c r="M45" s="76" t="s">
        <v>73</v>
      </c>
      <c r="N45" s="76" t="s">
        <v>73</v>
      </c>
      <c r="O45" s="76">
        <v>31116933.328955494</v>
      </c>
    </row>
    <row r="46" spans="2:15">
      <c r="B46" t="s">
        <v>93</v>
      </c>
      <c r="C46" s="76">
        <v>15272346.281987568</v>
      </c>
      <c r="D46" s="76">
        <v>28291550.976692807</v>
      </c>
      <c r="E46" s="76">
        <v>98803443.551036105</v>
      </c>
      <c r="F46" s="76" t="s">
        <v>73</v>
      </c>
      <c r="G46" s="76" t="s">
        <v>73</v>
      </c>
      <c r="H46" s="76">
        <v>231988615.32116163</v>
      </c>
      <c r="I46" s="76">
        <v>602768444.03215837</v>
      </c>
      <c r="J46" s="76">
        <v>36088548.267735049</v>
      </c>
      <c r="K46" s="76">
        <v>45605512.426056623</v>
      </c>
      <c r="L46" s="76">
        <v>145345000</v>
      </c>
      <c r="M46" s="76" t="s">
        <v>73</v>
      </c>
      <c r="N46" s="76" t="s">
        <v>73</v>
      </c>
      <c r="O46" s="77">
        <f>'9-1 2022F and 2024 Forecast'!N15</f>
        <v>157738261.10431504</v>
      </c>
    </row>
    <row r="47" spans="2:15">
      <c r="B47" t="s">
        <v>94</v>
      </c>
      <c r="C47" s="76">
        <v>2087586.9018544159</v>
      </c>
      <c r="D47" s="76">
        <v>11979575.6205294</v>
      </c>
      <c r="E47" s="76">
        <v>9519016.2135761734</v>
      </c>
      <c r="F47" s="76">
        <v>2869162.4999864614</v>
      </c>
      <c r="G47" s="76" t="s">
        <v>73</v>
      </c>
      <c r="H47" s="76">
        <v>137123544.68085167</v>
      </c>
      <c r="I47" s="76">
        <v>207357513.91465676</v>
      </c>
      <c r="J47" s="76" t="s">
        <v>73</v>
      </c>
      <c r="K47" s="76">
        <v>24875734.05057634</v>
      </c>
      <c r="L47" s="76">
        <v>73183145.721130714</v>
      </c>
      <c r="M47" s="76" t="s">
        <v>73</v>
      </c>
      <c r="N47" s="76" t="s">
        <v>73</v>
      </c>
      <c r="O47" s="76">
        <v>29578135.674167089</v>
      </c>
    </row>
    <row r="48" spans="2:15">
      <c r="B48" t="s">
        <v>95</v>
      </c>
      <c r="C48" s="76" t="s">
        <v>73</v>
      </c>
      <c r="D48" s="76">
        <v>12235915.761211172</v>
      </c>
      <c r="E48" s="76">
        <v>46888252.863075927</v>
      </c>
      <c r="F48" s="76">
        <v>1171331.2324859384</v>
      </c>
      <c r="G48" s="76" t="s">
        <v>73</v>
      </c>
      <c r="H48" s="76">
        <v>102439745.03219354</v>
      </c>
      <c r="I48" s="76">
        <v>196833000</v>
      </c>
      <c r="J48" s="76">
        <v>13944132.006891549</v>
      </c>
      <c r="K48" s="76" t="s">
        <v>73</v>
      </c>
      <c r="L48" s="76" t="s">
        <v>73</v>
      </c>
      <c r="M48" s="76" t="s">
        <v>73</v>
      </c>
      <c r="N48" s="76" t="s">
        <v>73</v>
      </c>
      <c r="O48" s="76">
        <v>7328596</v>
      </c>
    </row>
    <row r="49" spans="2:15">
      <c r="B49" t="s">
        <v>96</v>
      </c>
      <c r="C49" s="76" t="s">
        <v>73</v>
      </c>
      <c r="D49" s="76">
        <v>682498351.67989802</v>
      </c>
      <c r="E49" s="76">
        <v>2091843615.4816775</v>
      </c>
      <c r="F49" s="76">
        <v>1036817288.6072646</v>
      </c>
      <c r="G49" s="76">
        <v>2301812849.1161532</v>
      </c>
      <c r="H49" s="76">
        <v>6365345622.1761141</v>
      </c>
      <c r="I49" s="76">
        <v>19294719311.585411</v>
      </c>
      <c r="J49" s="76">
        <v>1210402353.0634012</v>
      </c>
      <c r="K49" s="76">
        <v>655158487</v>
      </c>
      <c r="L49" s="76">
        <v>2216399999.9999995</v>
      </c>
      <c r="M49" s="76" t="s">
        <v>73</v>
      </c>
      <c r="N49" s="76" t="s">
        <v>73</v>
      </c>
      <c r="O49" s="76">
        <v>2350300000</v>
      </c>
    </row>
    <row r="50" spans="2:15">
      <c r="B50" t="s">
        <v>97</v>
      </c>
      <c r="C50" s="76" t="s">
        <v>73</v>
      </c>
      <c r="D50" s="76">
        <v>1047574528.0000001</v>
      </c>
      <c r="E50" s="76">
        <v>2485266438.1440005</v>
      </c>
      <c r="F50" s="76">
        <v>1141639604.2240002</v>
      </c>
      <c r="G50" s="76">
        <v>1941728051.2000003</v>
      </c>
      <c r="H50" s="76">
        <v>4338905088.000001</v>
      </c>
      <c r="I50" s="76">
        <v>17017591808.000002</v>
      </c>
      <c r="J50" s="76">
        <v>1375248600.4776962</v>
      </c>
      <c r="K50" s="76">
        <v>924200000</v>
      </c>
      <c r="L50" s="76">
        <v>3649090000</v>
      </c>
      <c r="M50" s="76" t="s">
        <v>73</v>
      </c>
      <c r="N50" s="76" t="s">
        <v>73</v>
      </c>
      <c r="O50" s="76">
        <v>3115400000</v>
      </c>
    </row>
    <row r="51" spans="2:15">
      <c r="B51" t="s">
        <v>87</v>
      </c>
      <c r="C51" s="11">
        <v>2000</v>
      </c>
      <c r="D51" s="11">
        <v>1827</v>
      </c>
      <c r="E51" s="11">
        <v>4700</v>
      </c>
      <c r="F51" s="11">
        <v>2272</v>
      </c>
      <c r="G51" s="11">
        <v>3583</v>
      </c>
      <c r="H51" s="11">
        <v>10080</v>
      </c>
      <c r="I51" s="11">
        <v>27609</v>
      </c>
      <c r="J51" s="11">
        <v>3219.6148204789547</v>
      </c>
      <c r="K51" s="11">
        <v>1539.8689646249995</v>
      </c>
      <c r="L51" s="11">
        <v>9300</v>
      </c>
      <c r="M51" s="54" t="s">
        <v>73</v>
      </c>
      <c r="N51" s="11">
        <v>3500</v>
      </c>
      <c r="O51" s="11">
        <v>4016</v>
      </c>
    </row>
    <row r="52" spans="2:15">
      <c r="B52" t="s">
        <v>98</v>
      </c>
      <c r="C52" s="11">
        <v>64000</v>
      </c>
      <c r="D52" s="11">
        <v>49000</v>
      </c>
      <c r="E52" s="11">
        <v>115872.48</v>
      </c>
      <c r="F52" s="11">
        <v>48280.2</v>
      </c>
      <c r="G52" s="11">
        <v>52900.615140000002</v>
      </c>
      <c r="H52" s="11">
        <v>87589.938840000003</v>
      </c>
      <c r="I52" s="11">
        <v>78180.127859999993</v>
      </c>
      <c r="J52" s="11">
        <v>49015.668380000003</v>
      </c>
      <c r="K52" s="11">
        <v>30000</v>
      </c>
      <c r="L52" s="11">
        <v>154848</v>
      </c>
      <c r="M52" s="11">
        <v>470</v>
      </c>
      <c r="N52" s="54" t="s">
        <v>73</v>
      </c>
      <c r="O52" s="11">
        <v>156509</v>
      </c>
    </row>
  </sheetData>
  <pageMargins left="0.7" right="0.7" top="0.75" bottom="0.75" header="0.3" footer="0.3"/>
  <pageSetup scale="3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7934-3C54-4CAD-AB77-A4C656BA75DF}">
  <dimension ref="A1:P35"/>
  <sheetViews>
    <sheetView workbookViewId="0">
      <selection activeCell="L16" sqref="L16"/>
    </sheetView>
  </sheetViews>
  <sheetFormatPr defaultRowHeight="15"/>
  <cols>
    <col min="1" max="1" width="30.7109375" customWidth="1"/>
    <col min="2" max="2" width="22.42578125" customWidth="1"/>
    <col min="3" max="3" width="24.28515625" customWidth="1"/>
    <col min="4" max="4" width="12" customWidth="1"/>
    <col min="5" max="5" width="10.28515625" customWidth="1"/>
    <col min="6" max="6" width="11" customWidth="1"/>
    <col min="7" max="7" width="11.7109375" customWidth="1"/>
    <col min="8" max="8" width="14.7109375" customWidth="1"/>
    <col min="13" max="13" width="13.5703125" bestFit="1" customWidth="1"/>
  </cols>
  <sheetData>
    <row r="1" spans="1:8">
      <c r="A1" s="1" t="s">
        <v>32</v>
      </c>
      <c r="B1" s="1"/>
      <c r="C1" s="1" t="s">
        <v>33</v>
      </c>
      <c r="D1" s="1" t="s">
        <v>34</v>
      </c>
      <c r="E1" s="1" t="s">
        <v>35</v>
      </c>
      <c r="F1" s="1" t="s">
        <v>36</v>
      </c>
      <c r="G1" s="1" t="s">
        <v>37</v>
      </c>
      <c r="H1" s="1" t="s">
        <v>26</v>
      </c>
    </row>
    <row r="2" spans="1:8">
      <c r="C2">
        <v>1</v>
      </c>
      <c r="D2">
        <f t="shared" ref="D2:G2" si="0">C2+1</f>
        <v>2</v>
      </c>
      <c r="E2">
        <f t="shared" si="0"/>
        <v>3</v>
      </c>
      <c r="F2">
        <f t="shared" si="0"/>
        <v>4</v>
      </c>
      <c r="G2">
        <f t="shared" si="0"/>
        <v>5</v>
      </c>
      <c r="H2">
        <v>6</v>
      </c>
    </row>
    <row r="3" spans="1:8">
      <c r="A3" t="s">
        <v>38</v>
      </c>
      <c r="B3" t="s">
        <v>39</v>
      </c>
      <c r="C3" s="12">
        <v>10708.093629318331</v>
      </c>
      <c r="D3" s="12">
        <v>5162.8123120513692</v>
      </c>
      <c r="E3" s="12">
        <v>4350.1869959778214</v>
      </c>
      <c r="F3" s="12">
        <v>19608.181904601213</v>
      </c>
      <c r="G3" s="12">
        <v>244.4811351128449</v>
      </c>
      <c r="H3" s="12">
        <v>6694.2823803967322</v>
      </c>
    </row>
    <row r="4" spans="1:8">
      <c r="A4" t="s">
        <v>40</v>
      </c>
      <c r="B4" t="s">
        <v>41</v>
      </c>
      <c r="C4" s="12">
        <v>14926.558834854526</v>
      </c>
      <c r="D4" s="12">
        <v>3451.0886292746573</v>
      </c>
      <c r="E4" s="12">
        <v>7858.530377870974</v>
      </c>
      <c r="F4" s="12">
        <v>38632.198008123494</v>
      </c>
      <c r="G4" s="12">
        <v>76.617180830283615</v>
      </c>
      <c r="H4" s="12">
        <v>9472.3318336957691</v>
      </c>
    </row>
    <row r="5" spans="1:8">
      <c r="A5" t="s">
        <v>42</v>
      </c>
      <c r="B5" t="s">
        <v>43</v>
      </c>
      <c r="C5" s="12" t="s">
        <v>99</v>
      </c>
      <c r="D5" s="12" t="s">
        <v>99</v>
      </c>
      <c r="E5" s="12" t="s">
        <v>99</v>
      </c>
      <c r="F5" s="12" t="s">
        <v>99</v>
      </c>
      <c r="G5" s="12">
        <v>59.42731181698629</v>
      </c>
      <c r="H5" s="12">
        <v>573.32877729515906</v>
      </c>
    </row>
    <row r="6" spans="1:8">
      <c r="A6" t="s">
        <v>44</v>
      </c>
      <c r="B6" t="s">
        <v>45</v>
      </c>
      <c r="C6" s="12">
        <v>3306.3530342725098</v>
      </c>
      <c r="D6" s="12">
        <v>4653.1687168057488</v>
      </c>
      <c r="E6" s="12">
        <v>1382.444825436409</v>
      </c>
      <c r="F6" s="12">
        <v>4199.8370578843333</v>
      </c>
      <c r="G6" s="12">
        <v>118.60960445442868</v>
      </c>
      <c r="H6" s="12">
        <v>8969.3694400441218</v>
      </c>
    </row>
    <row r="7" spans="1:8">
      <c r="A7" t="s">
        <v>46</v>
      </c>
      <c r="B7" t="s">
        <v>47</v>
      </c>
      <c r="C7" s="12">
        <v>2970.7988441349016</v>
      </c>
      <c r="D7" s="12">
        <v>3810.0973120810331</v>
      </c>
      <c r="E7" s="12">
        <v>4733.8553364480003</v>
      </c>
      <c r="F7" s="12">
        <v>15419.510015640137</v>
      </c>
      <c r="G7" s="12">
        <v>586.28595303891052</v>
      </c>
      <c r="H7" s="12">
        <v>49218.90611978685</v>
      </c>
    </row>
    <row r="8" spans="1:8">
      <c r="A8" t="s">
        <v>48</v>
      </c>
      <c r="B8" t="s">
        <v>49</v>
      </c>
      <c r="C8" s="12">
        <v>7262.9841714416598</v>
      </c>
      <c r="D8" s="12">
        <v>8549.9428007363622</v>
      </c>
      <c r="E8" s="12">
        <v>4408.8481315051686</v>
      </c>
      <c r="F8" s="12">
        <v>14744.273994824272</v>
      </c>
      <c r="G8" s="12"/>
      <c r="H8" s="12">
        <v>6502.4381971508656</v>
      </c>
    </row>
    <row r="9" spans="1:8">
      <c r="A9" t="s">
        <v>50</v>
      </c>
      <c r="B9" t="s">
        <v>51</v>
      </c>
      <c r="C9" s="12">
        <v>9050.4369463221683</v>
      </c>
      <c r="D9" s="12">
        <v>3145.7323175265865</v>
      </c>
      <c r="E9" s="12">
        <v>8306.7624663853476</v>
      </c>
      <c r="F9" s="12">
        <v>34461.530563719309</v>
      </c>
      <c r="G9" s="12">
        <v>236.34636757373909</v>
      </c>
      <c r="H9" s="12">
        <v>1166.3656939884474</v>
      </c>
    </row>
    <row r="11" spans="1:8">
      <c r="A11" t="s">
        <v>52</v>
      </c>
      <c r="C11" s="14">
        <f t="shared" ref="C11:G11" si="1">AVERAGE(C3:C8)</f>
        <v>7834.9577028043859</v>
      </c>
      <c r="D11" s="14">
        <f t="shared" si="1"/>
        <v>5125.4219541898347</v>
      </c>
      <c r="E11" s="14">
        <f t="shared" si="1"/>
        <v>4546.7731334476748</v>
      </c>
      <c r="F11" s="14">
        <f t="shared" si="1"/>
        <v>18520.800196214688</v>
      </c>
      <c r="G11" s="14">
        <f t="shared" si="1"/>
        <v>217.0842370506908</v>
      </c>
      <c r="H11" s="14">
        <f>AVERAGE(H3:H8)</f>
        <v>13571.776124728249</v>
      </c>
    </row>
    <row r="13" spans="1:8">
      <c r="A13" t="s">
        <v>51</v>
      </c>
      <c r="C13" s="13">
        <f t="shared" ref="C13:G13" si="2">C9</f>
        <v>9050.4369463221683</v>
      </c>
      <c r="D13" s="13">
        <f t="shared" si="2"/>
        <v>3145.7323175265865</v>
      </c>
      <c r="E13" s="13">
        <f t="shared" si="2"/>
        <v>8306.7624663853476</v>
      </c>
      <c r="F13" s="13">
        <f t="shared" si="2"/>
        <v>34461.530563719309</v>
      </c>
      <c r="G13" s="13">
        <f t="shared" si="2"/>
        <v>236.34636757373909</v>
      </c>
      <c r="H13" s="13">
        <f>H9</f>
        <v>1166.3656939884474</v>
      </c>
    </row>
    <row r="14" spans="1:8">
      <c r="A14" t="s">
        <v>53</v>
      </c>
      <c r="C14" s="13">
        <f t="shared" ref="C14:G14" si="3">_xlfn.QUARTILE.INC(C$3:C$9,1)</f>
        <v>4295.5108185647969</v>
      </c>
      <c r="D14" s="13">
        <f t="shared" si="3"/>
        <v>3540.8407999762512</v>
      </c>
      <c r="E14" s="13">
        <f t="shared" si="3"/>
        <v>4364.8522798596587</v>
      </c>
      <c r="F14" s="13">
        <f t="shared" si="3"/>
        <v>14913.083000028239</v>
      </c>
      <c r="G14" s="13">
        <f t="shared" si="3"/>
        <v>87.115286736319888</v>
      </c>
      <c r="H14" s="13">
        <f>_xlfn.QUARTILE.INC(H$3:H$9,1)</f>
        <v>3834.4019455696562</v>
      </c>
    </row>
    <row r="15" spans="1:8">
      <c r="A15" t="s">
        <v>54</v>
      </c>
      <c r="C15" s="13">
        <f t="shared" ref="C15:G15" si="4">_xlfn.QUARTILE.INC(C$3:C$9,2)</f>
        <v>8156.710558881914</v>
      </c>
      <c r="D15" s="13">
        <f t="shared" si="4"/>
        <v>4231.6330144433905</v>
      </c>
      <c r="E15" s="13">
        <f t="shared" si="4"/>
        <v>4571.351733976584</v>
      </c>
      <c r="F15" s="13">
        <f t="shared" si="4"/>
        <v>17513.845960120674</v>
      </c>
      <c r="G15" s="13">
        <f t="shared" si="4"/>
        <v>177.47798601408388</v>
      </c>
      <c r="H15" s="13">
        <f>_xlfn.QUARTILE.INC(H$3:H$9,2)</f>
        <v>6694.2823803967322</v>
      </c>
    </row>
    <row r="16" spans="1:8">
      <c r="A16" t="s">
        <v>55</v>
      </c>
      <c r="C16" s="13">
        <f t="shared" ref="C16:G16" si="5">_xlfn.QUARTILE.INC(C$3:C$9,3)</f>
        <v>10293.679458569291</v>
      </c>
      <c r="D16" s="13">
        <f t="shared" si="5"/>
        <v>5035.4014132399643</v>
      </c>
      <c r="E16" s="13">
        <f t="shared" si="5"/>
        <v>7077.361617515231</v>
      </c>
      <c r="F16" s="13">
        <f t="shared" si="5"/>
        <v>30748.193398939784</v>
      </c>
      <c r="G16" s="13">
        <f t="shared" si="5"/>
        <v>242.44744322806844</v>
      </c>
      <c r="H16" s="13">
        <f>_xlfn.QUARTILE.INC(H$3:H$9,3)</f>
        <v>9220.8506368699454</v>
      </c>
    </row>
    <row r="17" spans="1:16">
      <c r="A17" t="s">
        <v>56</v>
      </c>
      <c r="C17" s="13">
        <f t="shared" ref="C17:G17" si="6">_xlfn.QUARTILE.INC(C$3:C$9,4)</f>
        <v>14926.558834854526</v>
      </c>
      <c r="D17" s="13">
        <f t="shared" si="6"/>
        <v>8549.9428007363622</v>
      </c>
      <c r="E17" s="13">
        <f t="shared" si="6"/>
        <v>8306.7624663853476</v>
      </c>
      <c r="F17" s="13">
        <f t="shared" si="6"/>
        <v>38632.198008123494</v>
      </c>
      <c r="G17" s="13">
        <f t="shared" si="6"/>
        <v>586.28595303891052</v>
      </c>
      <c r="H17" s="13">
        <f>_xlfn.QUARTILE.INC(H$3:H$9,4)</f>
        <v>49218.90611978685</v>
      </c>
    </row>
    <row r="19" spans="1:16">
      <c r="A19" t="s">
        <v>51</v>
      </c>
      <c r="C19" s="13">
        <f t="shared" ref="C19:G19" si="7">C13</f>
        <v>9050.4369463221683</v>
      </c>
      <c r="D19" s="13">
        <f t="shared" si="7"/>
        <v>3145.7323175265865</v>
      </c>
      <c r="E19" s="13">
        <f t="shared" si="7"/>
        <v>8306.7624663853476</v>
      </c>
      <c r="F19" s="13">
        <f t="shared" si="7"/>
        <v>34461.530563719309</v>
      </c>
      <c r="G19" s="13">
        <f t="shared" si="7"/>
        <v>236.34636757373909</v>
      </c>
      <c r="H19" s="13">
        <f>H13</f>
        <v>1166.3656939884474</v>
      </c>
    </row>
    <row r="20" spans="1:16">
      <c r="A20" t="s">
        <v>57</v>
      </c>
      <c r="C20" s="13">
        <f t="shared" ref="C20:G20" si="8">MIN(C$3:C$9)</f>
        <v>2970.7988441349016</v>
      </c>
      <c r="D20" s="13">
        <f t="shared" si="8"/>
        <v>3145.7323175265865</v>
      </c>
      <c r="E20" s="13">
        <f t="shared" si="8"/>
        <v>1382.444825436409</v>
      </c>
      <c r="F20" s="13">
        <f t="shared" si="8"/>
        <v>4199.8370578843333</v>
      </c>
      <c r="G20" s="13">
        <f t="shared" si="8"/>
        <v>59.42731181698629</v>
      </c>
      <c r="H20" s="13">
        <f>MIN(H$3:H$9)</f>
        <v>573.32877729515906</v>
      </c>
    </row>
    <row r="21" spans="1:16">
      <c r="A21" t="s">
        <v>52</v>
      </c>
      <c r="C21" s="13">
        <f t="shared" ref="C21:G21" si="9">AVERAGE(C$3:C$8)</f>
        <v>7834.9577028043859</v>
      </c>
      <c r="D21" s="13">
        <f t="shared" si="9"/>
        <v>5125.4219541898347</v>
      </c>
      <c r="E21" s="13">
        <f t="shared" si="9"/>
        <v>4546.7731334476748</v>
      </c>
      <c r="F21" s="13">
        <f t="shared" si="9"/>
        <v>18520.800196214688</v>
      </c>
      <c r="G21" s="13">
        <f t="shared" si="9"/>
        <v>217.0842370506908</v>
      </c>
      <c r="H21" s="13">
        <f>AVERAGE(H$3:H$8)</f>
        <v>13571.776124728249</v>
      </c>
    </row>
    <row r="22" spans="1:16">
      <c r="A22" t="s">
        <v>58</v>
      </c>
      <c r="C22" s="13">
        <f t="shared" ref="C22:G22" si="10">MAX(C$3:C$8)</f>
        <v>14926.558834854526</v>
      </c>
      <c r="D22" s="13">
        <f t="shared" si="10"/>
        <v>8549.9428007363622</v>
      </c>
      <c r="E22" s="13">
        <f t="shared" si="10"/>
        <v>7858.530377870974</v>
      </c>
      <c r="F22" s="13">
        <f t="shared" si="10"/>
        <v>38632.198008123494</v>
      </c>
      <c r="G22" s="13">
        <f t="shared" si="10"/>
        <v>586.28595303891052</v>
      </c>
      <c r="H22" s="13">
        <f>MAX(H$3:H$8)</f>
        <v>49218.90611978685</v>
      </c>
    </row>
    <row r="24" spans="1:16">
      <c r="B24" s="17" t="s">
        <v>100</v>
      </c>
    </row>
    <row r="25" spans="1:16" ht="21" customHeight="1">
      <c r="B25" s="95" t="s">
        <v>4</v>
      </c>
      <c r="C25" s="96" t="s">
        <v>60</v>
      </c>
      <c r="D25" s="96" t="s">
        <v>51</v>
      </c>
      <c r="E25" s="96" t="s">
        <v>61</v>
      </c>
      <c r="F25" s="96"/>
      <c r="G25" s="96"/>
      <c r="H25" s="97" t="s">
        <v>62</v>
      </c>
    </row>
    <row r="26" spans="1:16" ht="21" customHeight="1">
      <c r="B26" s="95"/>
      <c r="C26" s="96"/>
      <c r="D26" s="96"/>
      <c r="E26" s="67" t="s">
        <v>63</v>
      </c>
      <c r="F26" s="67" t="s">
        <v>52</v>
      </c>
      <c r="G26" s="67" t="s">
        <v>64</v>
      </c>
      <c r="H26" s="97"/>
    </row>
    <row r="27" spans="1:16" ht="26.25" customHeight="1">
      <c r="A27" s="10"/>
      <c r="B27" s="18" t="s">
        <v>15</v>
      </c>
      <c r="C27" s="35" t="s">
        <v>65</v>
      </c>
      <c r="D27" s="69">
        <f t="shared" ref="D27:D32" si="11">SUMIF($C$2:$O$2,$J27,$C$19:$O$19)</f>
        <v>9050.4369463221683</v>
      </c>
      <c r="E27" s="69">
        <f t="shared" ref="E27:E32" si="12">SUMIF($C$2:$O$2,$J27,$C$20:$O$20)</f>
        <v>2970.7988441349016</v>
      </c>
      <c r="F27" s="69">
        <f t="shared" ref="F27:F32" si="13">SUMIF($C$2:$O$2,$J27,$C$21:$O$21)</f>
        <v>7834.9577028043859</v>
      </c>
      <c r="G27" s="69">
        <f t="shared" ref="G27:G32" si="14">SUMIF($C$2:$O$2,$J27,$C$22:$O$22)</f>
        <v>14926.558834854526</v>
      </c>
      <c r="H27" s="70" t="s">
        <v>66</v>
      </c>
      <c r="I27" s="10"/>
      <c r="J27" s="10">
        <v>1</v>
      </c>
      <c r="K27" s="10"/>
      <c r="L27" s="10"/>
      <c r="M27" s="10"/>
      <c r="N27" s="10"/>
      <c r="O27" s="10"/>
      <c r="P27">
        <f>25*350+8*428</f>
        <v>12174</v>
      </c>
    </row>
    <row r="28" spans="1:16" ht="26.25" customHeight="1">
      <c r="A28" s="10"/>
      <c r="B28" s="18" t="s">
        <v>18</v>
      </c>
      <c r="C28" s="35" t="s">
        <v>67</v>
      </c>
      <c r="D28" s="69">
        <f t="shared" si="11"/>
        <v>3145.7323175265865</v>
      </c>
      <c r="E28" s="69">
        <f t="shared" si="12"/>
        <v>3145.7323175265865</v>
      </c>
      <c r="F28" s="69">
        <f t="shared" si="13"/>
        <v>5125.4219541898347</v>
      </c>
      <c r="G28" s="69">
        <f t="shared" si="14"/>
        <v>8549.9428007363622</v>
      </c>
      <c r="H28" s="70" t="s">
        <v>66</v>
      </c>
      <c r="I28" s="10"/>
      <c r="J28" s="10">
        <v>2</v>
      </c>
      <c r="K28" s="10"/>
      <c r="L28" s="10"/>
      <c r="M28" s="10"/>
      <c r="N28" s="10"/>
      <c r="O28" s="10"/>
    </row>
    <row r="29" spans="1:16" ht="26.25" customHeight="1">
      <c r="A29" s="10"/>
      <c r="B29" s="18" t="s">
        <v>17</v>
      </c>
      <c r="C29" s="35" t="s">
        <v>68</v>
      </c>
      <c r="D29" s="69">
        <f t="shared" si="11"/>
        <v>8306.7624663853476</v>
      </c>
      <c r="E29" s="69">
        <f t="shared" si="12"/>
        <v>1382.444825436409</v>
      </c>
      <c r="F29" s="69">
        <f t="shared" si="13"/>
        <v>4546.7731334476748</v>
      </c>
      <c r="G29" s="69">
        <f t="shared" si="14"/>
        <v>7858.530377870974</v>
      </c>
      <c r="H29" s="71" t="s">
        <v>69</v>
      </c>
      <c r="I29" s="10"/>
      <c r="J29" s="10">
        <v>3</v>
      </c>
      <c r="K29" s="10"/>
      <c r="L29" s="10">
        <v>9500</v>
      </c>
      <c r="M29" s="36">
        <f>(L29-G29)*3500</f>
        <v>5745143.677451591</v>
      </c>
      <c r="N29" s="10"/>
      <c r="O29" s="10"/>
      <c r="P29" s="38">
        <f>D29-G29</f>
        <v>448.23208851437357</v>
      </c>
    </row>
    <row r="30" spans="1:16" ht="26.25" customHeight="1">
      <c r="A30" s="10"/>
      <c r="B30" s="72" t="s">
        <v>22</v>
      </c>
      <c r="C30" s="35" t="s">
        <v>65</v>
      </c>
      <c r="D30" s="69">
        <f t="shared" si="11"/>
        <v>34461.530563719309</v>
      </c>
      <c r="E30" s="69">
        <f t="shared" si="12"/>
        <v>4199.8370578843333</v>
      </c>
      <c r="F30" s="69">
        <f t="shared" si="13"/>
        <v>18520.800196214688</v>
      </c>
      <c r="G30" s="69">
        <f t="shared" si="14"/>
        <v>38632.198008123494</v>
      </c>
      <c r="H30" s="70" t="s">
        <v>66</v>
      </c>
      <c r="I30" s="10"/>
      <c r="J30" s="10">
        <v>4</v>
      </c>
      <c r="K30" s="10"/>
      <c r="L30" s="10"/>
      <c r="M30" s="10"/>
      <c r="N30" s="10"/>
      <c r="O30" s="10"/>
    </row>
    <row r="31" spans="1:16" ht="26.25" customHeight="1">
      <c r="A31" s="10"/>
      <c r="B31" s="18" t="s">
        <v>16</v>
      </c>
      <c r="C31" s="35" t="s">
        <v>70</v>
      </c>
      <c r="D31" s="69">
        <f t="shared" si="11"/>
        <v>236.34636757373909</v>
      </c>
      <c r="E31" s="69">
        <f t="shared" si="12"/>
        <v>59.42731181698629</v>
      </c>
      <c r="F31" s="69">
        <f t="shared" si="13"/>
        <v>217.0842370506908</v>
      </c>
      <c r="G31" s="69">
        <f t="shared" si="14"/>
        <v>586.28595303891052</v>
      </c>
      <c r="H31" s="70" t="s">
        <v>66</v>
      </c>
      <c r="I31" s="10"/>
      <c r="J31" s="10">
        <v>5</v>
      </c>
      <c r="K31" s="10"/>
      <c r="L31" s="10"/>
      <c r="M31" s="10"/>
      <c r="N31" s="10"/>
      <c r="O31" s="10"/>
    </row>
    <row r="32" spans="1:16" ht="26.25" customHeight="1">
      <c r="A32" s="10"/>
      <c r="B32" s="18" t="s">
        <v>26</v>
      </c>
      <c r="C32" s="35" t="s">
        <v>67</v>
      </c>
      <c r="D32" s="69">
        <f t="shared" si="11"/>
        <v>1166.3656939884474</v>
      </c>
      <c r="E32" s="69">
        <f t="shared" si="12"/>
        <v>573.32877729515906</v>
      </c>
      <c r="F32" s="69">
        <f t="shared" si="13"/>
        <v>13571.776124728249</v>
      </c>
      <c r="G32" s="69">
        <f t="shared" si="14"/>
        <v>49218.90611978685</v>
      </c>
      <c r="H32" s="70" t="s">
        <v>66</v>
      </c>
      <c r="I32" s="10"/>
      <c r="J32" s="10">
        <v>6</v>
      </c>
      <c r="K32" s="10"/>
      <c r="L32" s="10"/>
      <c r="M32" s="10"/>
      <c r="N32" s="10"/>
      <c r="O32" s="10"/>
    </row>
    <row r="33" spans="1:15">
      <c r="A33" s="10"/>
      <c r="B33" s="9"/>
      <c r="C33" s="15"/>
      <c r="D33" s="16"/>
      <c r="E33" s="16"/>
      <c r="F33" s="16"/>
      <c r="G33" s="16"/>
      <c r="H33" s="16"/>
      <c r="I33" s="10"/>
      <c r="J33" s="10"/>
      <c r="K33" s="10"/>
      <c r="L33" s="10"/>
      <c r="M33" s="10"/>
      <c r="N33" s="10"/>
      <c r="O33" s="10"/>
    </row>
    <row r="34" spans="1:15">
      <c r="B34" s="9" t="s">
        <v>101</v>
      </c>
    </row>
    <row r="35" spans="1:15">
      <c r="A35" s="10"/>
      <c r="B35" s="73" t="s">
        <v>23</v>
      </c>
      <c r="C35" s="74" t="s">
        <v>68</v>
      </c>
      <c r="D35" s="75">
        <f>SUMIF($C$2:$O$2,$J35,$C$19:$O$19)</f>
        <v>0</v>
      </c>
      <c r="E35" s="75">
        <f>SUMIF($C$2:$O$2,$J35,$C$20:$O$20)</f>
        <v>0</v>
      </c>
      <c r="F35" s="75">
        <f>SUMIF($C$2:$O$2,$J35,$C$21:$O$21)</f>
        <v>0</v>
      </c>
      <c r="G35" s="75">
        <f>SUMIF($C$2:$O$2,$J35,$C$22:$O$22)</f>
        <v>0</v>
      </c>
      <c r="H35" s="71" t="s">
        <v>69</v>
      </c>
      <c r="I35" s="10"/>
      <c r="J35" s="10">
        <v>13</v>
      </c>
      <c r="K35" s="10"/>
      <c r="L35" s="10"/>
      <c r="M35" s="10"/>
      <c r="N35" s="10"/>
      <c r="O35" s="10"/>
    </row>
  </sheetData>
  <mergeCells count="5">
    <mergeCell ref="B25:B26"/>
    <mergeCell ref="C25:C26"/>
    <mergeCell ref="D25:D26"/>
    <mergeCell ref="E25:G25"/>
    <mergeCell ref="H25:H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heetViews>
  <sheetFormatPr defaultRowHeight="15"/>
  <cols>
    <col min="1" max="1" width="18.42578125" bestFit="1" customWidth="1"/>
    <col min="2" max="2" width="15.5703125" bestFit="1" customWidth="1"/>
    <col min="3" max="3" width="18" bestFit="1" customWidth="1"/>
    <col min="4" max="4" width="21" bestFit="1" customWidth="1"/>
    <col min="5" max="5" width="7.7109375" bestFit="1" customWidth="1"/>
    <col min="6" max="6" width="18.42578125" bestFit="1" customWidth="1"/>
    <col min="7" max="7" width="7.7109375" bestFit="1" customWidth="1"/>
    <col min="8" max="8" width="18.42578125" bestFit="1" customWidth="1"/>
    <col min="9" max="9" width="22.5703125" bestFit="1" customWidth="1"/>
  </cols>
  <sheetData>
    <row r="1" spans="1:9" ht="15.75" thickBot="1">
      <c r="A1" s="2"/>
      <c r="B1" s="2"/>
      <c r="C1" s="98" t="s">
        <v>102</v>
      </c>
      <c r="D1" s="98"/>
      <c r="E1" s="98" t="s">
        <v>103</v>
      </c>
      <c r="F1" s="98"/>
      <c r="G1" s="99" t="s">
        <v>104</v>
      </c>
      <c r="H1" s="99"/>
      <c r="I1" s="2"/>
    </row>
    <row r="2" spans="1:9" ht="37.9" customHeight="1" thickBot="1">
      <c r="A2" s="5" t="s">
        <v>105</v>
      </c>
      <c r="B2" s="3" t="s">
        <v>106</v>
      </c>
      <c r="C2" s="3" t="s">
        <v>107</v>
      </c>
      <c r="D2" s="3" t="s">
        <v>108</v>
      </c>
      <c r="E2" s="3" t="s">
        <v>109</v>
      </c>
      <c r="F2" s="3" t="s">
        <v>110</v>
      </c>
      <c r="G2" s="8" t="s">
        <v>111</v>
      </c>
      <c r="H2" s="8" t="s">
        <v>112</v>
      </c>
      <c r="I2" s="6" t="s">
        <v>113</v>
      </c>
    </row>
    <row r="3" spans="1:9">
      <c r="A3" t="s">
        <v>15</v>
      </c>
      <c r="B3" s="7" t="e">
        <f>#REF!</f>
        <v>#REF!</v>
      </c>
      <c r="C3" t="s">
        <v>114</v>
      </c>
    </row>
    <row r="4" spans="1:9">
      <c r="A4" t="s">
        <v>115</v>
      </c>
      <c r="B4" s="7" t="e">
        <f>#REF!</f>
        <v>#REF!</v>
      </c>
      <c r="C4" t="s">
        <v>114</v>
      </c>
    </row>
    <row r="5" spans="1:9">
      <c r="A5" t="s">
        <v>116</v>
      </c>
      <c r="B5" s="7" t="e">
        <f>#REF!</f>
        <v>#REF!</v>
      </c>
      <c r="C5" t="s">
        <v>114</v>
      </c>
    </row>
    <row r="6" spans="1:9">
      <c r="A6" t="s">
        <v>16</v>
      </c>
      <c r="B6" s="7" t="e">
        <f>#REF!</f>
        <v>#REF!</v>
      </c>
      <c r="C6" t="s">
        <v>117</v>
      </c>
      <c r="D6" t="s">
        <v>118</v>
      </c>
    </row>
    <row r="7" spans="1:9">
      <c r="A7" t="s">
        <v>21</v>
      </c>
      <c r="B7" s="7" t="e">
        <f>#REF!</f>
        <v>#REF!</v>
      </c>
      <c r="C7" t="s">
        <v>117</v>
      </c>
      <c r="D7" t="s">
        <v>118</v>
      </c>
    </row>
    <row r="8" spans="1:9">
      <c r="A8" t="s">
        <v>119</v>
      </c>
      <c r="B8" s="7" t="e">
        <f>#REF!</f>
        <v>#REF!</v>
      </c>
      <c r="C8" t="s">
        <v>114</v>
      </c>
    </row>
    <row r="9" spans="1:9">
      <c r="A9" t="s">
        <v>120</v>
      </c>
      <c r="B9" s="7" t="e">
        <f>#REF!</f>
        <v>#REF!</v>
      </c>
      <c r="C9" t="s">
        <v>117</v>
      </c>
      <c r="D9" t="s">
        <v>118</v>
      </c>
    </row>
    <row r="10" spans="1:9">
      <c r="A10" t="s">
        <v>121</v>
      </c>
      <c r="B10" s="7" t="e">
        <f>#REF!</f>
        <v>#REF!</v>
      </c>
      <c r="C10" t="s">
        <v>114</v>
      </c>
    </row>
    <row r="11" spans="1:9">
      <c r="A11" t="s">
        <v>122</v>
      </c>
      <c r="B11" s="7" t="e">
        <f>#REF!</f>
        <v>#REF!</v>
      </c>
      <c r="C11" t="s">
        <v>114</v>
      </c>
    </row>
    <row r="12" spans="1:9">
      <c r="A12" t="s">
        <v>123</v>
      </c>
      <c r="B12" s="7" t="e">
        <f>#REF!</f>
        <v>#REF!</v>
      </c>
      <c r="C12" t="s">
        <v>114</v>
      </c>
    </row>
    <row r="13" spans="1:9">
      <c r="A13" t="s">
        <v>124</v>
      </c>
      <c r="B13" s="7" t="e">
        <f>#REF!</f>
        <v>#REF!</v>
      </c>
      <c r="C13" t="s">
        <v>114</v>
      </c>
    </row>
    <row r="14" spans="1:9">
      <c r="A14" t="s">
        <v>125</v>
      </c>
      <c r="B14" s="7" t="e">
        <f>#REF!+#REF!</f>
        <v>#REF!</v>
      </c>
      <c r="C14" t="s">
        <v>126</v>
      </c>
      <c r="E14" t="s">
        <v>126</v>
      </c>
      <c r="G14" t="s">
        <v>126</v>
      </c>
    </row>
    <row r="15" spans="1:9">
      <c r="A15" s="1" t="s">
        <v>127</v>
      </c>
      <c r="B15" s="7" t="e">
        <f>SUM(B3:B14)</f>
        <v>#REF!</v>
      </c>
      <c r="F15" s="4"/>
    </row>
  </sheetData>
  <mergeCells count="3">
    <mergeCell ref="C1:D1"/>
    <mergeCell ref="E1:F1"/>
    <mergeCell ref="G1:H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A99DC5F2E29C4EA0320A2DE468F5FC" ma:contentTypeVersion="4" ma:contentTypeDescription="Create a new document." ma:contentTypeScope="" ma:versionID="ff3e3884dc2e643973374073d0034b45">
  <xsd:schema xmlns:xsd="http://www.w3.org/2001/XMLSchema" xmlns:xs="http://www.w3.org/2001/XMLSchema" xmlns:p="http://schemas.microsoft.com/office/2006/metadata/properties" xmlns:ns2="bc9be6ef-036f-4d38-ab45-2a4da0c93cb0" xmlns:ns3="fdff13a8-12b1-4cee-91e4-645a62808359" targetNamespace="http://schemas.microsoft.com/office/2006/metadata/properties" ma:root="true" ma:fieldsID="cdad84c82f7e98ec508be54dc62030bb" ns2:_="" ns3:_="">
    <xsd:import namespace="bc9be6ef-036f-4d38-ab45-2a4da0c93cb0"/>
    <xsd:import namespace="fdff13a8-12b1-4cee-91e4-645a628083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ff13a8-12b1-4cee-91e4-645a628083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C6U45NHNYSXQ-647284319-447</_dlc_DocId>
    <_dlc_DocIdUrl xmlns="bc9be6ef-036f-4d38-ab45-2a4da0c93cb0">
      <Url>https://enbridge.sharepoint.com/teams/EB-2022-02002024Rebasing/_layouts/15/DocIdRedir.aspx?ID=C6U45NHNYSXQ-647284319-447</Url>
      <Description>C6U45NHNYSXQ-647284319-447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95F570-DF64-41A6-969A-A7FE3708FD2B}"/>
</file>

<file path=customXml/itemProps2.xml><?xml version="1.0" encoding="utf-8"?>
<ds:datastoreItem xmlns:ds="http://schemas.openxmlformats.org/officeDocument/2006/customXml" ds:itemID="{9D7D91A9-5D14-4756-B7AB-389CBBA3BB2C}"/>
</file>

<file path=customXml/itemProps3.xml><?xml version="1.0" encoding="utf-8"?>
<ds:datastoreItem xmlns:ds="http://schemas.openxmlformats.org/officeDocument/2006/customXml" ds:itemID="{D6398DBD-B551-41E8-9785-BFC7E068EBFB}"/>
</file>

<file path=customXml/itemProps4.xml><?xml version="1.0" encoding="utf-8"?>
<ds:datastoreItem xmlns:ds="http://schemas.openxmlformats.org/officeDocument/2006/customXml" ds:itemID="{F9E8DF30-BC08-4C47-AF6A-89624D0078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Mernaz Malozewski</dc:creator>
  <cp:keywords/>
  <dc:description/>
  <cp:lastModifiedBy>Bonnie Adams</cp:lastModifiedBy>
  <cp:revision/>
  <dcterms:created xsi:type="dcterms:W3CDTF">2021-11-03T18:19:50Z</dcterms:created>
  <dcterms:modified xsi:type="dcterms:W3CDTF">2023-04-06T18:20:38Z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0x01010004A99DC5F2E29C4EA0320A2DE468F5FC</vt:lpwstr>
  </property>
  <property fmtid="{D5CDD505-2E9C-101B-9397-08002B2CF9AE}" pid="3" name="{A44787D4-0540-4523-9961-78E4036D8C6D}">
    <vt:lpwstr>{B72A797C-0F74-425A-BBF6-7DA642A3A649}</vt:lpwstr>
  </property>
  <property fmtid="{D5CDD505-2E9C-101B-9397-08002B2CF9AE}" pid="4" name="MSIP_Label_b1a6f161-e42b-4c47-8f69-f6a81e023e2d_Enabled">
    <vt:lpwstr>true</vt:lpwstr>
  </property>
  <property fmtid="{D5CDD505-2E9C-101B-9397-08002B2CF9AE}" pid="5" name="MSIP_Label_b1a6f161-e42b-4c47-8f69-f6a81e023e2d_SetDate">
    <vt:lpwstr>2023-03-31T23:55:50Z</vt:lpwstr>
  </property>
  <property fmtid="{D5CDD505-2E9C-101B-9397-08002B2CF9AE}" pid="6" name="MSIP_Label_b1a6f161-e42b-4c47-8f69-f6a81e023e2d_Method">
    <vt:lpwstr>Standard</vt:lpwstr>
  </property>
  <property fmtid="{D5CDD505-2E9C-101B-9397-08002B2CF9AE}" pid="7" name="MSIP_Label_b1a6f161-e42b-4c47-8f69-f6a81e023e2d_Name">
    <vt:lpwstr>b1a6f161-e42b-4c47-8f69-f6a81e023e2d</vt:lpwstr>
  </property>
  <property fmtid="{D5CDD505-2E9C-101B-9397-08002B2CF9AE}" pid="8" name="MSIP_Label_b1a6f161-e42b-4c47-8f69-f6a81e023e2d_SiteId">
    <vt:lpwstr>271df5c2-953a-497b-93ad-7adf7a4b3cd7</vt:lpwstr>
  </property>
  <property fmtid="{D5CDD505-2E9C-101B-9397-08002B2CF9AE}" pid="9" name="MSIP_Label_b1a6f161-e42b-4c47-8f69-f6a81e023e2d_ActionId">
    <vt:lpwstr>66558ca1-20b7-4e34-ace7-c7cf65bc5db7</vt:lpwstr>
  </property>
  <property fmtid="{D5CDD505-2E9C-101B-9397-08002B2CF9AE}" pid="10" name="MSIP_Label_b1a6f161-e42b-4c47-8f69-f6a81e023e2d_ContentBits">
    <vt:lpwstr>0</vt:lpwstr>
  </property>
  <property fmtid="{D5CDD505-2E9C-101B-9397-08002B2CF9AE}" pid="11" name="_dlc_DocIdItemGuid">
    <vt:lpwstr>199970b2-0e56-4025-ac1c-685e614a0515</vt:lpwstr>
  </property>
</Properties>
</file>