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0" documentId="8_{06006E39-4D18-491F-8605-71A66EF30CB8}" xr6:coauthVersionLast="47" xr6:coauthVersionMax="47" xr10:uidLastSave="{00000000-0000-0000-0000-000000000000}"/>
  <bookViews>
    <workbookView xWindow="-110" yWindow="-110" windowWidth="25820" windowHeight="14020" tabRatio="589" xr2:uid="{00000000-000D-0000-FFFF-FFFF00000000}"/>
  </bookViews>
  <sheets>
    <sheet name="CDNS" sheetId="35" r:id="rId1"/>
    <sheet name="CDNS Concentric" sheetId="36" r:id="rId2"/>
    <sheet name="452" sheetId="26" r:id="rId3"/>
    <sheet name="453" sheetId="19" r:id="rId4"/>
    <sheet name="455" sheetId="20" r:id="rId5"/>
    <sheet name="456" sheetId="21" r:id="rId6"/>
    <sheet name="457" sheetId="22" r:id="rId7"/>
    <sheet name="462" sheetId="27" r:id="rId8"/>
    <sheet name="463" sheetId="28" r:id="rId9"/>
    <sheet name="464" sheetId="29" r:id="rId10"/>
    <sheet name="465" sheetId="30" r:id="rId11"/>
    <sheet name="466" sheetId="31" r:id="rId12"/>
    <sheet name="467" sheetId="32" r:id="rId13"/>
    <sheet name=" 473" sheetId="4" state="hidden" r:id="rId14"/>
    <sheet name="473.01" sheetId="34" r:id="rId15"/>
    <sheet name="473.02" sheetId="33" r:id="rId16"/>
    <sheet name="475.10" sheetId="17" state="hidden" r:id="rId17"/>
    <sheet name="475.20" sheetId="18" state="hidden" r:id="rId18"/>
    <sheet name="475.21" sheetId="5" r:id="rId19"/>
    <sheet name="475.30" sheetId="8" r:id="rId20"/>
    <sheet name="477" sheetId="23" r:id="rId21"/>
    <sheet name="CPI Indexes" sheetId="25" r:id="rId22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7">'462'!$A$1:$Q$72</definedName>
    <definedName name="_xlnm.Print_Area" localSheetId="19">'475.30'!$A$1:$X$73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25" l="1"/>
  <c r="F5" i="19"/>
  <c r="F5" i="20"/>
  <c r="F5" i="21"/>
  <c r="F5" i="22"/>
  <c r="F5" i="27"/>
  <c r="F5" i="28"/>
  <c r="F5" i="29"/>
  <c r="F5" i="30"/>
  <c r="F5" i="31"/>
  <c r="F5" i="32"/>
  <c r="F5" i="34"/>
  <c r="F5" i="33"/>
  <c r="F5" i="5"/>
  <c r="F5" i="8"/>
  <c r="F5" i="23"/>
  <c r="F5" i="26"/>
  <c r="J9" i="26"/>
  <c r="H9" i="26"/>
  <c r="I8" i="35"/>
  <c r="K8" i="35" s="1"/>
  <c r="I9" i="35"/>
  <c r="K9" i="35" s="1"/>
  <c r="I10" i="35"/>
  <c r="K10" i="35" s="1"/>
  <c r="I11" i="35"/>
  <c r="K11" i="35" s="1"/>
  <c r="I12" i="35"/>
  <c r="K12" i="35" s="1"/>
  <c r="I13" i="35"/>
  <c r="K13" i="35" s="1"/>
  <c r="I14" i="35"/>
  <c r="K14" i="35" s="1"/>
  <c r="I15" i="35"/>
  <c r="K15" i="35" s="1"/>
  <c r="I16" i="35"/>
  <c r="K16" i="35" s="1"/>
  <c r="I17" i="35"/>
  <c r="K17" i="35" s="1"/>
  <c r="I18" i="35"/>
  <c r="K18" i="35" s="1"/>
  <c r="I19" i="35"/>
  <c r="K19" i="35" s="1"/>
  <c r="I20" i="35"/>
  <c r="K20" i="35" s="1"/>
  <c r="I21" i="35"/>
  <c r="K21" i="35" s="1"/>
  <c r="I22" i="35"/>
  <c r="K22" i="35" s="1"/>
  <c r="I7" i="35"/>
  <c r="K7" i="35" s="1"/>
  <c r="Q20" i="36"/>
  <c r="R20" i="36" s="1"/>
  <c r="Q19" i="36"/>
  <c r="R19" i="36" s="1"/>
  <c r="Q18" i="36"/>
  <c r="R18" i="36" s="1"/>
  <c r="Q17" i="36"/>
  <c r="R17" i="36" s="1"/>
  <c r="Q16" i="36"/>
  <c r="R16" i="36" s="1"/>
  <c r="Q15" i="36"/>
  <c r="R15" i="36" s="1"/>
  <c r="Q14" i="36"/>
  <c r="R14" i="36" s="1"/>
  <c r="Q13" i="36"/>
  <c r="R13" i="36" s="1"/>
  <c r="Q12" i="36"/>
  <c r="R12" i="36" s="1"/>
  <c r="Q11" i="36"/>
  <c r="R11" i="36" s="1"/>
  <c r="Q10" i="36"/>
  <c r="R10" i="36" s="1"/>
  <c r="Q9" i="36"/>
  <c r="R9" i="36" s="1"/>
  <c r="Q8" i="36"/>
  <c r="R8" i="36" s="1"/>
  <c r="Q7" i="36"/>
  <c r="R7" i="36" s="1"/>
  <c r="Q6" i="36"/>
  <c r="R6" i="36" s="1"/>
  <c r="Q5" i="36"/>
  <c r="R5" i="36" s="1"/>
  <c r="K6" i="36"/>
  <c r="L6" i="36" s="1"/>
  <c r="K20" i="36"/>
  <c r="L20" i="36" s="1"/>
  <c r="K19" i="36"/>
  <c r="L19" i="36" s="1"/>
  <c r="K18" i="36"/>
  <c r="L18" i="36" s="1"/>
  <c r="K17" i="36"/>
  <c r="L17" i="36" s="1"/>
  <c r="K16" i="36"/>
  <c r="L16" i="36" s="1"/>
  <c r="K15" i="36"/>
  <c r="L15" i="36" s="1"/>
  <c r="K14" i="36"/>
  <c r="L14" i="36" s="1"/>
  <c r="K13" i="36"/>
  <c r="L13" i="36" s="1"/>
  <c r="K12" i="36"/>
  <c r="L12" i="36" s="1"/>
  <c r="K11" i="36"/>
  <c r="L11" i="36" s="1"/>
  <c r="K10" i="36"/>
  <c r="L10" i="36" s="1"/>
  <c r="K9" i="36"/>
  <c r="L9" i="36" s="1"/>
  <c r="K8" i="36"/>
  <c r="L8" i="36" s="1"/>
  <c r="K7" i="36"/>
  <c r="L7" i="36" s="1"/>
  <c r="K5" i="36"/>
  <c r="L5" i="36" s="1"/>
  <c r="R22" i="36" l="1"/>
  <c r="L22" i="36"/>
  <c r="E6" i="36" l="1"/>
  <c r="F6" i="36" s="1"/>
  <c r="F8" i="35" s="1"/>
  <c r="E7" i="36"/>
  <c r="F7" i="36" s="1"/>
  <c r="F9" i="35" s="1"/>
  <c r="E8" i="36"/>
  <c r="F8" i="36" s="1"/>
  <c r="F10" i="35" s="1"/>
  <c r="E9" i="36"/>
  <c r="F9" i="36" s="1"/>
  <c r="F11" i="35" s="1"/>
  <c r="E10" i="36"/>
  <c r="F10" i="36" s="1"/>
  <c r="F12" i="35" s="1"/>
  <c r="E11" i="36"/>
  <c r="F11" i="36" s="1"/>
  <c r="F13" i="35" s="1"/>
  <c r="E12" i="36"/>
  <c r="F12" i="36" s="1"/>
  <c r="F14" i="35" s="1"/>
  <c r="E13" i="36"/>
  <c r="F13" i="36" s="1"/>
  <c r="F15" i="35" s="1"/>
  <c r="E14" i="36"/>
  <c r="F14" i="36" s="1"/>
  <c r="F16" i="35" s="1"/>
  <c r="E15" i="36"/>
  <c r="F15" i="36" s="1"/>
  <c r="F17" i="35" s="1"/>
  <c r="E16" i="36"/>
  <c r="F16" i="36" s="1"/>
  <c r="F18" i="35" s="1"/>
  <c r="E17" i="36"/>
  <c r="F17" i="36" s="1"/>
  <c r="F19" i="35" s="1"/>
  <c r="E18" i="36"/>
  <c r="F18" i="36" s="1"/>
  <c r="F20" i="35" s="1"/>
  <c r="E19" i="36"/>
  <c r="F19" i="36" s="1"/>
  <c r="F21" i="35" s="1"/>
  <c r="E20" i="36"/>
  <c r="F20" i="36" s="1"/>
  <c r="F22" i="35" s="1"/>
  <c r="E5" i="36"/>
  <c r="F5" i="36" s="1"/>
  <c r="F7" i="35" s="1"/>
  <c r="F24" i="35" l="1"/>
  <c r="F22" i="36"/>
  <c r="J24" i="35"/>
  <c r="I24" i="35"/>
  <c r="K24" i="35" l="1"/>
  <c r="I112" i="25" l="1"/>
  <c r="J112" i="25" s="1"/>
  <c r="H10" i="26" l="1"/>
  <c r="H39" i="27"/>
  <c r="H40" i="27"/>
  <c r="H41" i="27"/>
  <c r="H42" i="27"/>
  <c r="H43" i="27"/>
  <c r="H44" i="27"/>
  <c r="H45" i="27"/>
  <c r="H46" i="27"/>
  <c r="H47" i="27"/>
  <c r="H48" i="27"/>
  <c r="H49" i="27"/>
  <c r="B39" i="27"/>
  <c r="B40" i="27"/>
  <c r="B41" i="27"/>
  <c r="B42" i="27"/>
  <c r="B43" i="27"/>
  <c r="B44" i="27"/>
  <c r="B45" i="27"/>
  <c r="B46" i="27"/>
  <c r="B47" i="27"/>
  <c r="B48" i="27"/>
  <c r="B49" i="27"/>
  <c r="D51" i="27"/>
  <c r="H70" i="20"/>
  <c r="B70" i="20"/>
  <c r="H69" i="20"/>
  <c r="B69" i="20"/>
  <c r="B6" i="25"/>
  <c r="B7" i="25"/>
  <c r="B8" i="25"/>
  <c r="B9" i="25"/>
  <c r="B10" i="25"/>
  <c r="B11" i="25"/>
  <c r="B12" i="25"/>
  <c r="B13" i="25"/>
  <c r="B14" i="25"/>
  <c r="B15" i="25"/>
  <c r="B16" i="25"/>
  <c r="B17" i="25"/>
  <c r="B18" i="25"/>
  <c r="B19" i="25"/>
  <c r="B20" i="25"/>
  <c r="B21" i="25"/>
  <c r="B22" i="25"/>
  <c r="B23" i="25"/>
  <c r="B24" i="25"/>
  <c r="B25" i="25"/>
  <c r="B26" i="25"/>
  <c r="B27" i="25"/>
  <c r="B28" i="25"/>
  <c r="B29" i="25"/>
  <c r="B30" i="25"/>
  <c r="B31" i="25"/>
  <c r="B32" i="25"/>
  <c r="B33" i="25"/>
  <c r="B34" i="25"/>
  <c r="B35" i="25"/>
  <c r="B36" i="25"/>
  <c r="B37" i="25"/>
  <c r="B38" i="25"/>
  <c r="B39" i="25"/>
  <c r="B40" i="25"/>
  <c r="B41" i="25"/>
  <c r="B42" i="25"/>
  <c r="B43" i="25"/>
  <c r="B44" i="25"/>
  <c r="B45" i="25"/>
  <c r="B46" i="25"/>
  <c r="B47" i="25"/>
  <c r="B48" i="25"/>
  <c r="B49" i="25"/>
  <c r="B50" i="25"/>
  <c r="B51" i="25"/>
  <c r="B52" i="25"/>
  <c r="B53" i="25"/>
  <c r="B54" i="25"/>
  <c r="B55" i="25"/>
  <c r="B56" i="25"/>
  <c r="B57" i="25"/>
  <c r="B58" i="25"/>
  <c r="B59" i="25"/>
  <c r="B60" i="25"/>
  <c r="B61" i="25"/>
  <c r="B62" i="25"/>
  <c r="B63" i="25"/>
  <c r="B64" i="25"/>
  <c r="B65" i="25"/>
  <c r="B66" i="25"/>
  <c r="B67" i="25"/>
  <c r="B68" i="25"/>
  <c r="B69" i="25"/>
  <c r="B70" i="25"/>
  <c r="B71" i="25"/>
  <c r="B72" i="25"/>
  <c r="B73" i="25"/>
  <c r="B74" i="25"/>
  <c r="B75" i="25"/>
  <c r="B76" i="25"/>
  <c r="B77" i="25"/>
  <c r="B78" i="25"/>
  <c r="B79" i="25"/>
  <c r="B80" i="25"/>
  <c r="B81" i="25"/>
  <c r="B82" i="25"/>
  <c r="B83" i="25"/>
  <c r="B84" i="25"/>
  <c r="B85" i="25"/>
  <c r="B86" i="25"/>
  <c r="B87" i="25"/>
  <c r="B88" i="25"/>
  <c r="B89" i="25"/>
  <c r="B90" i="25"/>
  <c r="B91" i="25"/>
  <c r="B92" i="25"/>
  <c r="B93" i="25"/>
  <c r="B94" i="25"/>
  <c r="B95" i="25"/>
  <c r="B96" i="25"/>
  <c r="B97" i="25"/>
  <c r="B98" i="25"/>
  <c r="B99" i="25"/>
  <c r="B100" i="25"/>
  <c r="B101" i="25"/>
  <c r="B102" i="25"/>
  <c r="B103" i="25"/>
  <c r="B104" i="25"/>
  <c r="B105" i="25"/>
  <c r="B106" i="25"/>
  <c r="B107" i="25"/>
  <c r="B108" i="25"/>
  <c r="B109" i="25"/>
  <c r="B110" i="25"/>
  <c r="B111" i="25"/>
  <c r="B5" i="25"/>
  <c r="I43" i="25" l="1"/>
  <c r="I35" i="25"/>
  <c r="I27" i="25"/>
  <c r="I19" i="25"/>
  <c r="I11" i="25"/>
  <c r="I9" i="25"/>
  <c r="I100" i="25"/>
  <c r="I84" i="25"/>
  <c r="I20" i="25"/>
  <c r="I99" i="25"/>
  <c r="I91" i="25"/>
  <c r="I83" i="25"/>
  <c r="I75" i="25"/>
  <c r="I67" i="25"/>
  <c r="I59" i="25"/>
  <c r="I106" i="25"/>
  <c r="I82" i="25"/>
  <c r="I66" i="25"/>
  <c r="I34" i="25"/>
  <c r="I26" i="25"/>
  <c r="I10" i="25"/>
  <c r="I89" i="25"/>
  <c r="I73" i="25"/>
  <c r="I49" i="25"/>
  <c r="I17" i="25"/>
  <c r="I104" i="25"/>
  <c r="I96" i="25"/>
  <c r="I88" i="25"/>
  <c r="I80" i="25"/>
  <c r="I72" i="25"/>
  <c r="I64" i="25"/>
  <c r="I56" i="25"/>
  <c r="I48" i="25"/>
  <c r="I40" i="25"/>
  <c r="I32" i="25"/>
  <c r="I24" i="25"/>
  <c r="I16" i="25"/>
  <c r="I8" i="25"/>
  <c r="I110" i="25"/>
  <c r="J110" i="25" s="1"/>
  <c r="I102" i="25"/>
  <c r="I94" i="25"/>
  <c r="I86" i="25"/>
  <c r="I78" i="25"/>
  <c r="I70" i="25"/>
  <c r="I62" i="25"/>
  <c r="I54" i="25"/>
  <c r="I46" i="25"/>
  <c r="I38" i="25"/>
  <c r="I30" i="25"/>
  <c r="I22" i="25"/>
  <c r="I14" i="25"/>
  <c r="I109" i="25"/>
  <c r="I101" i="25"/>
  <c r="I93" i="25"/>
  <c r="I85" i="25"/>
  <c r="I77" i="25"/>
  <c r="I69" i="25"/>
  <c r="I61" i="25"/>
  <c r="I53" i="25"/>
  <c r="I45" i="25"/>
  <c r="I37" i="25"/>
  <c r="I29" i="25"/>
  <c r="I21" i="25"/>
  <c r="I13" i="25"/>
  <c r="I108" i="25"/>
  <c r="I92" i="25"/>
  <c r="I76" i="25"/>
  <c r="I68" i="25"/>
  <c r="I60" i="25"/>
  <c r="I52" i="25"/>
  <c r="I44" i="25"/>
  <c r="I36" i="25"/>
  <c r="I28" i="25"/>
  <c r="I12" i="25"/>
  <c r="I107" i="25"/>
  <c r="I51" i="25"/>
  <c r="I98" i="25"/>
  <c r="I90" i="25"/>
  <c r="I74" i="25"/>
  <c r="I58" i="25"/>
  <c r="I50" i="25"/>
  <c r="I42" i="25"/>
  <c r="I18" i="25"/>
  <c r="I105" i="25"/>
  <c r="I97" i="25"/>
  <c r="I81" i="25"/>
  <c r="I65" i="25"/>
  <c r="I57" i="25"/>
  <c r="I41" i="25"/>
  <c r="I33" i="25"/>
  <c r="I25" i="25"/>
  <c r="I111" i="25"/>
  <c r="J111" i="25" s="1"/>
  <c r="I103" i="25"/>
  <c r="I95" i="25"/>
  <c r="I87" i="25"/>
  <c r="I79" i="25"/>
  <c r="I71" i="25"/>
  <c r="I63" i="25"/>
  <c r="I55" i="25"/>
  <c r="I47" i="25"/>
  <c r="I39" i="25"/>
  <c r="I31" i="25"/>
  <c r="I23" i="25"/>
  <c r="I15" i="25"/>
  <c r="I7" i="25"/>
  <c r="I6" i="25"/>
  <c r="J48" i="27"/>
  <c r="J47" i="27"/>
  <c r="J39" i="27"/>
  <c r="J69" i="20"/>
  <c r="J46" i="27"/>
  <c r="J70" i="20"/>
  <c r="J44" i="27"/>
  <c r="J49" i="27"/>
  <c r="J41" i="27"/>
  <c r="J45" i="27"/>
  <c r="J43" i="27"/>
  <c r="J40" i="27"/>
  <c r="J42" i="27"/>
  <c r="H62" i="23"/>
  <c r="B62" i="23"/>
  <c r="B10" i="23"/>
  <c r="B11" i="23"/>
  <c r="B12" i="23"/>
  <c r="B13" i="23"/>
  <c r="B14" i="23"/>
  <c r="B15" i="23"/>
  <c r="B16" i="23"/>
  <c r="B17" i="23"/>
  <c r="B18" i="23"/>
  <c r="B19" i="23"/>
  <c r="B20" i="23"/>
  <c r="B21" i="23"/>
  <c r="B22" i="23"/>
  <c r="B23" i="23"/>
  <c r="B24" i="23"/>
  <c r="B25" i="23"/>
  <c r="B26" i="23"/>
  <c r="B27" i="23"/>
  <c r="B28" i="23"/>
  <c r="B29" i="23"/>
  <c r="B30" i="23"/>
  <c r="B31" i="23"/>
  <c r="B32" i="23"/>
  <c r="B33" i="23"/>
  <c r="B34" i="23"/>
  <c r="B35" i="23"/>
  <c r="B36" i="23"/>
  <c r="B37" i="23"/>
  <c r="B38" i="23"/>
  <c r="B39" i="23"/>
  <c r="B40" i="23"/>
  <c r="B41" i="23"/>
  <c r="B42" i="23"/>
  <c r="B43" i="23"/>
  <c r="B44" i="23"/>
  <c r="B45" i="23"/>
  <c r="B46" i="23"/>
  <c r="B47" i="23"/>
  <c r="B48" i="23"/>
  <c r="B49" i="23"/>
  <c r="B50" i="23"/>
  <c r="B51" i="23"/>
  <c r="B52" i="23"/>
  <c r="B53" i="23"/>
  <c r="B54" i="23"/>
  <c r="B55" i="23"/>
  <c r="B56" i="23"/>
  <c r="B57" i="23"/>
  <c r="B58" i="23"/>
  <c r="B59" i="23"/>
  <c r="B60" i="23"/>
  <c r="B61" i="23"/>
  <c r="B9" i="23"/>
  <c r="H63" i="8"/>
  <c r="B63" i="8"/>
  <c r="J63" i="8" s="1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9" i="8"/>
  <c r="H122" i="5"/>
  <c r="B122" i="5"/>
  <c r="B10" i="5"/>
  <c r="M10" i="5" s="1"/>
  <c r="B11" i="5"/>
  <c r="M11" i="5" s="1"/>
  <c r="B12" i="5"/>
  <c r="M12" i="5" s="1"/>
  <c r="B13" i="5"/>
  <c r="M13" i="5" s="1"/>
  <c r="B14" i="5"/>
  <c r="M14" i="5" s="1"/>
  <c r="B15" i="5"/>
  <c r="M15" i="5" s="1"/>
  <c r="B16" i="5"/>
  <c r="M16" i="5" s="1"/>
  <c r="B17" i="5"/>
  <c r="M17" i="5" s="1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9" i="5"/>
  <c r="M9" i="5" s="1"/>
  <c r="H71" i="33"/>
  <c r="B71" i="33"/>
  <c r="B10" i="33"/>
  <c r="B11" i="33"/>
  <c r="B12" i="33"/>
  <c r="B13" i="33"/>
  <c r="B14" i="33"/>
  <c r="B15" i="33"/>
  <c r="B16" i="33"/>
  <c r="B17" i="33"/>
  <c r="B18" i="33"/>
  <c r="B19" i="33"/>
  <c r="B20" i="33"/>
  <c r="B21" i="33"/>
  <c r="B22" i="33"/>
  <c r="B23" i="33"/>
  <c r="B24" i="33"/>
  <c r="B25" i="33"/>
  <c r="B26" i="33"/>
  <c r="B27" i="33"/>
  <c r="B28" i="33"/>
  <c r="B29" i="33"/>
  <c r="B30" i="33"/>
  <c r="B31" i="33"/>
  <c r="B32" i="33"/>
  <c r="B33" i="33"/>
  <c r="B34" i="33"/>
  <c r="B35" i="33"/>
  <c r="B36" i="33"/>
  <c r="B37" i="33"/>
  <c r="B38" i="33"/>
  <c r="B39" i="33"/>
  <c r="B40" i="33"/>
  <c r="B41" i="33"/>
  <c r="B42" i="33"/>
  <c r="B43" i="33"/>
  <c r="B44" i="33"/>
  <c r="B45" i="33"/>
  <c r="B46" i="33"/>
  <c r="B47" i="33"/>
  <c r="B48" i="33"/>
  <c r="B49" i="33"/>
  <c r="B50" i="33"/>
  <c r="B51" i="33"/>
  <c r="B52" i="33"/>
  <c r="B53" i="33"/>
  <c r="B54" i="33"/>
  <c r="B55" i="33"/>
  <c r="B56" i="33"/>
  <c r="B57" i="33"/>
  <c r="B58" i="33"/>
  <c r="B59" i="33"/>
  <c r="B60" i="33"/>
  <c r="B61" i="33"/>
  <c r="B62" i="33"/>
  <c r="B63" i="33"/>
  <c r="B64" i="33"/>
  <c r="B65" i="33"/>
  <c r="B66" i="33"/>
  <c r="B67" i="33"/>
  <c r="B68" i="33"/>
  <c r="B69" i="33"/>
  <c r="B70" i="33"/>
  <c r="B9" i="33"/>
  <c r="M9" i="33" s="1"/>
  <c r="H122" i="34"/>
  <c r="B122" i="34"/>
  <c r="B10" i="34"/>
  <c r="M10" i="34" s="1"/>
  <c r="B11" i="34"/>
  <c r="M11" i="34" s="1"/>
  <c r="B12" i="34"/>
  <c r="M12" i="34" s="1"/>
  <c r="B13" i="34"/>
  <c r="M13" i="34" s="1"/>
  <c r="B14" i="34"/>
  <c r="M14" i="34" s="1"/>
  <c r="B15" i="34"/>
  <c r="B16" i="34"/>
  <c r="B17" i="34"/>
  <c r="B18" i="34"/>
  <c r="B19" i="34"/>
  <c r="B20" i="34"/>
  <c r="B21" i="34"/>
  <c r="B22" i="34"/>
  <c r="B23" i="34"/>
  <c r="B24" i="34"/>
  <c r="B25" i="34"/>
  <c r="B26" i="34"/>
  <c r="B27" i="34"/>
  <c r="B28" i="34"/>
  <c r="B29" i="34"/>
  <c r="B30" i="34"/>
  <c r="B31" i="34"/>
  <c r="B32" i="34"/>
  <c r="B33" i="34"/>
  <c r="B34" i="34"/>
  <c r="B35" i="34"/>
  <c r="B36" i="34"/>
  <c r="B37" i="34"/>
  <c r="B38" i="34"/>
  <c r="B39" i="34"/>
  <c r="B40" i="34"/>
  <c r="B41" i="34"/>
  <c r="B42" i="34"/>
  <c r="B43" i="34"/>
  <c r="B44" i="34"/>
  <c r="B45" i="34"/>
  <c r="B46" i="34"/>
  <c r="B47" i="34"/>
  <c r="B48" i="34"/>
  <c r="B49" i="34"/>
  <c r="B50" i="34"/>
  <c r="B51" i="34"/>
  <c r="B52" i="34"/>
  <c r="B53" i="34"/>
  <c r="B54" i="34"/>
  <c r="B55" i="34"/>
  <c r="B56" i="34"/>
  <c r="B57" i="34"/>
  <c r="B58" i="34"/>
  <c r="B59" i="34"/>
  <c r="B60" i="34"/>
  <c r="B61" i="34"/>
  <c r="B62" i="34"/>
  <c r="B63" i="34"/>
  <c r="B64" i="34"/>
  <c r="B65" i="34"/>
  <c r="B66" i="34"/>
  <c r="B67" i="34"/>
  <c r="B68" i="34"/>
  <c r="B69" i="34"/>
  <c r="B70" i="34"/>
  <c r="B71" i="34"/>
  <c r="B72" i="34"/>
  <c r="B73" i="34"/>
  <c r="B74" i="34"/>
  <c r="B75" i="34"/>
  <c r="B76" i="34"/>
  <c r="B77" i="34"/>
  <c r="B78" i="34"/>
  <c r="B79" i="34"/>
  <c r="B80" i="34"/>
  <c r="B81" i="34"/>
  <c r="B82" i="34"/>
  <c r="B83" i="34"/>
  <c r="B84" i="34"/>
  <c r="B85" i="34"/>
  <c r="B86" i="34"/>
  <c r="B87" i="34"/>
  <c r="B88" i="34"/>
  <c r="B89" i="34"/>
  <c r="B90" i="34"/>
  <c r="B91" i="34"/>
  <c r="B92" i="34"/>
  <c r="B93" i="34"/>
  <c r="B94" i="34"/>
  <c r="B95" i="34"/>
  <c r="B96" i="34"/>
  <c r="B97" i="34"/>
  <c r="B98" i="34"/>
  <c r="B99" i="34"/>
  <c r="B100" i="34"/>
  <c r="B101" i="34"/>
  <c r="B102" i="34"/>
  <c r="B103" i="34"/>
  <c r="B104" i="34"/>
  <c r="B105" i="34"/>
  <c r="B106" i="34"/>
  <c r="B107" i="34"/>
  <c r="B108" i="34"/>
  <c r="B109" i="34"/>
  <c r="B110" i="34"/>
  <c r="B111" i="34"/>
  <c r="B112" i="34"/>
  <c r="B113" i="34"/>
  <c r="B114" i="34"/>
  <c r="B115" i="34"/>
  <c r="B116" i="34"/>
  <c r="B117" i="34"/>
  <c r="B118" i="34"/>
  <c r="B119" i="34"/>
  <c r="B120" i="34"/>
  <c r="B121" i="34"/>
  <c r="B9" i="34"/>
  <c r="M9" i="34" s="1"/>
  <c r="H63" i="32"/>
  <c r="B63" i="32"/>
  <c r="J63" i="32" s="1"/>
  <c r="B10" i="32"/>
  <c r="B11" i="32"/>
  <c r="B12" i="32"/>
  <c r="B13" i="32"/>
  <c r="B14" i="32"/>
  <c r="B15" i="32"/>
  <c r="B16" i="32"/>
  <c r="B17" i="32"/>
  <c r="B18" i="32"/>
  <c r="B19" i="32"/>
  <c r="B20" i="32"/>
  <c r="B21" i="32"/>
  <c r="B22" i="32"/>
  <c r="B23" i="32"/>
  <c r="B24" i="32"/>
  <c r="B25" i="32"/>
  <c r="B26" i="32"/>
  <c r="B27" i="32"/>
  <c r="B28" i="32"/>
  <c r="B29" i="32"/>
  <c r="B30" i="32"/>
  <c r="B31" i="32"/>
  <c r="B32" i="32"/>
  <c r="B33" i="32"/>
  <c r="B34" i="32"/>
  <c r="B35" i="32"/>
  <c r="B36" i="32"/>
  <c r="B37" i="32"/>
  <c r="B38" i="32"/>
  <c r="B39" i="32"/>
  <c r="B40" i="32"/>
  <c r="B41" i="32"/>
  <c r="B42" i="32"/>
  <c r="B43" i="32"/>
  <c r="B44" i="32"/>
  <c r="B45" i="32"/>
  <c r="B46" i="32"/>
  <c r="B47" i="32"/>
  <c r="B48" i="32"/>
  <c r="B49" i="32"/>
  <c r="B50" i="32"/>
  <c r="B51" i="32"/>
  <c r="B52" i="32"/>
  <c r="B53" i="32"/>
  <c r="B54" i="32"/>
  <c r="B55" i="32"/>
  <c r="B56" i="32"/>
  <c r="B57" i="32"/>
  <c r="B58" i="32"/>
  <c r="B59" i="32"/>
  <c r="B60" i="32"/>
  <c r="B61" i="32"/>
  <c r="B62" i="32"/>
  <c r="B9" i="32"/>
  <c r="H34" i="31"/>
  <c r="B34" i="31"/>
  <c r="B10" i="31"/>
  <c r="B11" i="31"/>
  <c r="B12" i="31"/>
  <c r="B13" i="31"/>
  <c r="B14" i="31"/>
  <c r="B15" i="31"/>
  <c r="B16" i="31"/>
  <c r="B17" i="31"/>
  <c r="B18" i="31"/>
  <c r="B19" i="31"/>
  <c r="B20" i="31"/>
  <c r="B21" i="31"/>
  <c r="B22" i="31"/>
  <c r="B23" i="31"/>
  <c r="B24" i="31"/>
  <c r="B25" i="31"/>
  <c r="B26" i="31"/>
  <c r="B27" i="31"/>
  <c r="B28" i="31"/>
  <c r="B29" i="31"/>
  <c r="B30" i="31"/>
  <c r="B31" i="31"/>
  <c r="B32" i="31"/>
  <c r="B33" i="31"/>
  <c r="B9" i="31"/>
  <c r="H101" i="30"/>
  <c r="B101" i="30"/>
  <c r="B10" i="30"/>
  <c r="M10" i="30" s="1"/>
  <c r="B11" i="30"/>
  <c r="B12" i="30"/>
  <c r="B13" i="30"/>
  <c r="B14" i="30"/>
  <c r="B15" i="30"/>
  <c r="B16" i="30"/>
  <c r="B17" i="30"/>
  <c r="B18" i="30"/>
  <c r="B19" i="30"/>
  <c r="B20" i="30"/>
  <c r="B21" i="30"/>
  <c r="B22" i="30"/>
  <c r="B23" i="30"/>
  <c r="B24" i="30"/>
  <c r="B25" i="30"/>
  <c r="B26" i="30"/>
  <c r="B27" i="30"/>
  <c r="B28" i="30"/>
  <c r="B29" i="30"/>
  <c r="B30" i="30"/>
  <c r="B31" i="30"/>
  <c r="B32" i="30"/>
  <c r="B33" i="30"/>
  <c r="B34" i="30"/>
  <c r="B35" i="30"/>
  <c r="B36" i="30"/>
  <c r="B37" i="30"/>
  <c r="B38" i="30"/>
  <c r="B39" i="30"/>
  <c r="B40" i="30"/>
  <c r="B41" i="30"/>
  <c r="B42" i="30"/>
  <c r="B43" i="30"/>
  <c r="B44" i="30"/>
  <c r="B45" i="30"/>
  <c r="B46" i="30"/>
  <c r="B47" i="30"/>
  <c r="B48" i="30"/>
  <c r="B49" i="30"/>
  <c r="B50" i="30"/>
  <c r="B51" i="30"/>
  <c r="B52" i="30"/>
  <c r="B53" i="30"/>
  <c r="B54" i="30"/>
  <c r="B55" i="30"/>
  <c r="B56" i="30"/>
  <c r="B57" i="30"/>
  <c r="B58" i="30"/>
  <c r="B59" i="30"/>
  <c r="B60" i="30"/>
  <c r="B61" i="30"/>
  <c r="B62" i="30"/>
  <c r="B63" i="30"/>
  <c r="B64" i="30"/>
  <c r="B65" i="30"/>
  <c r="B66" i="30"/>
  <c r="B67" i="30"/>
  <c r="B68" i="30"/>
  <c r="B69" i="30"/>
  <c r="B70" i="30"/>
  <c r="B71" i="30"/>
  <c r="B72" i="30"/>
  <c r="B73" i="30"/>
  <c r="B74" i="30"/>
  <c r="B75" i="30"/>
  <c r="B76" i="30"/>
  <c r="B77" i="30"/>
  <c r="B78" i="30"/>
  <c r="B79" i="30"/>
  <c r="B80" i="30"/>
  <c r="B81" i="30"/>
  <c r="B82" i="30"/>
  <c r="B83" i="30"/>
  <c r="B84" i="30"/>
  <c r="B85" i="30"/>
  <c r="B86" i="30"/>
  <c r="B87" i="30"/>
  <c r="B88" i="30"/>
  <c r="B89" i="30"/>
  <c r="B90" i="30"/>
  <c r="B91" i="30"/>
  <c r="B92" i="30"/>
  <c r="B93" i="30"/>
  <c r="B94" i="30"/>
  <c r="B95" i="30"/>
  <c r="B96" i="30"/>
  <c r="B97" i="30"/>
  <c r="B98" i="30"/>
  <c r="B99" i="30"/>
  <c r="B100" i="30"/>
  <c r="B9" i="30"/>
  <c r="M9" i="30" s="1"/>
  <c r="H37" i="29"/>
  <c r="B37" i="29"/>
  <c r="B10" i="29"/>
  <c r="B11" i="29"/>
  <c r="B12" i="29"/>
  <c r="B13" i="29"/>
  <c r="B14" i="29"/>
  <c r="B15" i="29"/>
  <c r="B16" i="29"/>
  <c r="B17" i="29"/>
  <c r="B18" i="29"/>
  <c r="B19" i="29"/>
  <c r="B20" i="29"/>
  <c r="B21" i="29"/>
  <c r="B22" i="29"/>
  <c r="B23" i="29"/>
  <c r="B24" i="29"/>
  <c r="B25" i="29"/>
  <c r="B26" i="29"/>
  <c r="B27" i="29"/>
  <c r="B28" i="29"/>
  <c r="B29" i="29"/>
  <c r="B30" i="29"/>
  <c r="B31" i="29"/>
  <c r="B32" i="29"/>
  <c r="B33" i="29"/>
  <c r="B34" i="29"/>
  <c r="B35" i="29"/>
  <c r="B36" i="29"/>
  <c r="B9" i="29"/>
  <c r="H66" i="28"/>
  <c r="B66" i="28"/>
  <c r="B10" i="28"/>
  <c r="B11" i="28"/>
  <c r="B12" i="28"/>
  <c r="B13" i="28"/>
  <c r="B14" i="28"/>
  <c r="B15" i="28"/>
  <c r="B16" i="28"/>
  <c r="B17" i="28"/>
  <c r="B18" i="28"/>
  <c r="B19" i="28"/>
  <c r="B20" i="28"/>
  <c r="B21" i="28"/>
  <c r="B22" i="28"/>
  <c r="B23" i="28"/>
  <c r="B24" i="28"/>
  <c r="B25" i="28"/>
  <c r="B26" i="28"/>
  <c r="B27" i="28"/>
  <c r="B28" i="28"/>
  <c r="B29" i="28"/>
  <c r="B30" i="28"/>
  <c r="B31" i="28"/>
  <c r="B32" i="28"/>
  <c r="B33" i="28"/>
  <c r="B34" i="28"/>
  <c r="B35" i="28"/>
  <c r="B36" i="28"/>
  <c r="B37" i="28"/>
  <c r="B38" i="28"/>
  <c r="B39" i="28"/>
  <c r="B40" i="28"/>
  <c r="B41" i="28"/>
  <c r="B42" i="28"/>
  <c r="B43" i="28"/>
  <c r="B44" i="28"/>
  <c r="B45" i="28"/>
  <c r="B46" i="28"/>
  <c r="B47" i="28"/>
  <c r="B48" i="28"/>
  <c r="B49" i="28"/>
  <c r="B50" i="28"/>
  <c r="B51" i="28"/>
  <c r="B52" i="28"/>
  <c r="B53" i="28"/>
  <c r="B54" i="28"/>
  <c r="B55" i="28"/>
  <c r="B56" i="28"/>
  <c r="B57" i="28"/>
  <c r="B58" i="28"/>
  <c r="B59" i="28"/>
  <c r="B60" i="28"/>
  <c r="B61" i="28"/>
  <c r="B62" i="28"/>
  <c r="B63" i="28"/>
  <c r="B64" i="28"/>
  <c r="B65" i="28"/>
  <c r="B9" i="28"/>
  <c r="B38" i="27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34" i="27"/>
  <c r="B35" i="27"/>
  <c r="B36" i="27"/>
  <c r="B37" i="27"/>
  <c r="B9" i="27"/>
  <c r="H38" i="27"/>
  <c r="B49" i="22"/>
  <c r="B10" i="22"/>
  <c r="B11" i="22"/>
  <c r="B12" i="22"/>
  <c r="B13" i="22"/>
  <c r="B14" i="22"/>
  <c r="B15" i="22"/>
  <c r="B16" i="22"/>
  <c r="B17" i="22"/>
  <c r="B18" i="22"/>
  <c r="B19" i="22"/>
  <c r="B20" i="22"/>
  <c r="B21" i="22"/>
  <c r="B22" i="22"/>
  <c r="B23" i="22"/>
  <c r="B24" i="22"/>
  <c r="B25" i="22"/>
  <c r="B26" i="22"/>
  <c r="B27" i="22"/>
  <c r="B28" i="22"/>
  <c r="B29" i="22"/>
  <c r="B30" i="22"/>
  <c r="B31" i="22"/>
  <c r="B32" i="22"/>
  <c r="B33" i="22"/>
  <c r="B34" i="22"/>
  <c r="B35" i="22"/>
  <c r="B36" i="22"/>
  <c r="B37" i="22"/>
  <c r="B38" i="22"/>
  <c r="B39" i="22"/>
  <c r="B40" i="22"/>
  <c r="B41" i="22"/>
  <c r="B42" i="22"/>
  <c r="B43" i="22"/>
  <c r="B44" i="22"/>
  <c r="B45" i="22"/>
  <c r="B46" i="22"/>
  <c r="B47" i="22"/>
  <c r="B48" i="22"/>
  <c r="B9" i="22"/>
  <c r="H49" i="22"/>
  <c r="B10" i="21"/>
  <c r="B11" i="21"/>
  <c r="B12" i="21"/>
  <c r="B13" i="21"/>
  <c r="B14" i="21"/>
  <c r="B15" i="21"/>
  <c r="B16" i="21"/>
  <c r="B17" i="21"/>
  <c r="B18" i="21"/>
  <c r="B19" i="21"/>
  <c r="B20" i="21"/>
  <c r="B21" i="21"/>
  <c r="B22" i="21"/>
  <c r="B23" i="21"/>
  <c r="B24" i="21"/>
  <c r="B25" i="21"/>
  <c r="B26" i="21"/>
  <c r="B27" i="21"/>
  <c r="B28" i="21"/>
  <c r="B29" i="21"/>
  <c r="B30" i="21"/>
  <c r="B31" i="21"/>
  <c r="B32" i="21"/>
  <c r="B33" i="21"/>
  <c r="B34" i="21"/>
  <c r="B35" i="21"/>
  <c r="B36" i="21"/>
  <c r="B37" i="21"/>
  <c r="B38" i="21"/>
  <c r="B39" i="21"/>
  <c r="B40" i="21"/>
  <c r="B41" i="21"/>
  <c r="B42" i="21"/>
  <c r="B43" i="21"/>
  <c r="B44" i="21"/>
  <c r="B45" i="21"/>
  <c r="B46" i="21"/>
  <c r="B47" i="21"/>
  <c r="B48" i="21"/>
  <c r="B49" i="21"/>
  <c r="B50" i="21"/>
  <c r="B9" i="21"/>
  <c r="J65" i="25" l="1"/>
  <c r="J106" i="25"/>
  <c r="J74" i="25"/>
  <c r="J107" i="25"/>
  <c r="J96" i="25"/>
  <c r="J44" i="25"/>
  <c r="J64" i="25"/>
  <c r="J49" i="25"/>
  <c r="J23" i="25"/>
  <c r="J87" i="25"/>
  <c r="J90" i="25"/>
  <c r="J72" i="25"/>
  <c r="J6" i="25"/>
  <c r="J31" i="25"/>
  <c r="J63" i="25"/>
  <c r="J95" i="25"/>
  <c r="J33" i="25"/>
  <c r="J12" i="25"/>
  <c r="J52" i="25"/>
  <c r="K63" i="8" s="1"/>
  <c r="L63" i="8" s="1"/>
  <c r="M63" i="8" s="1"/>
  <c r="J92" i="25"/>
  <c r="J29" i="25"/>
  <c r="J93" i="25"/>
  <c r="J22" i="25"/>
  <c r="J54" i="25"/>
  <c r="J86" i="25"/>
  <c r="J8" i="25"/>
  <c r="J34" i="25"/>
  <c r="J59" i="25"/>
  <c r="J91" i="25"/>
  <c r="J100" i="25"/>
  <c r="J27" i="25"/>
  <c r="J53" i="25"/>
  <c r="J55" i="25"/>
  <c r="J25" i="25"/>
  <c r="J18" i="25"/>
  <c r="J76" i="25"/>
  <c r="J85" i="25"/>
  <c r="J46" i="25"/>
  <c r="J26" i="25"/>
  <c r="J19" i="25"/>
  <c r="J81" i="25"/>
  <c r="J61" i="25"/>
  <c r="J40" i="25"/>
  <c r="K9" i="26" s="1"/>
  <c r="J73" i="25"/>
  <c r="J41" i="25"/>
  <c r="J97" i="25"/>
  <c r="J50" i="25"/>
  <c r="J98" i="25"/>
  <c r="J69" i="25"/>
  <c r="J48" i="25"/>
  <c r="J80" i="25"/>
  <c r="J89" i="25"/>
  <c r="J66" i="25"/>
  <c r="J32" i="25"/>
  <c r="J83" i="25"/>
  <c r="J42" i="25"/>
  <c r="J104" i="25"/>
  <c r="J7" i="25"/>
  <c r="J39" i="25"/>
  <c r="J71" i="25"/>
  <c r="J103" i="25"/>
  <c r="J28" i="25"/>
  <c r="J60" i="25"/>
  <c r="J108" i="25"/>
  <c r="J37" i="25"/>
  <c r="J101" i="25"/>
  <c r="J30" i="25"/>
  <c r="J62" i="25"/>
  <c r="K43" i="27" s="1"/>
  <c r="L43" i="27" s="1"/>
  <c r="M43" i="27" s="1"/>
  <c r="J94" i="25"/>
  <c r="J16" i="25"/>
  <c r="J5" i="25"/>
  <c r="J67" i="25"/>
  <c r="K63" i="32" s="1"/>
  <c r="L63" i="32" s="1"/>
  <c r="M63" i="32" s="1"/>
  <c r="J99" i="25"/>
  <c r="J9" i="25"/>
  <c r="J35" i="25"/>
  <c r="K45" i="27"/>
  <c r="L45" i="27" s="1"/>
  <c r="M45" i="27" s="1"/>
  <c r="J21" i="25"/>
  <c r="J14" i="25"/>
  <c r="J78" i="25"/>
  <c r="J84" i="25"/>
  <c r="J57" i="25"/>
  <c r="K69" i="20" s="1"/>
  <c r="L69" i="20" s="1"/>
  <c r="M69" i="20" s="1"/>
  <c r="J105" i="25"/>
  <c r="J58" i="25"/>
  <c r="J45" i="25"/>
  <c r="J109" i="25"/>
  <c r="J56" i="25"/>
  <c r="J88" i="25"/>
  <c r="J10" i="25"/>
  <c r="J15" i="25"/>
  <c r="J47" i="25"/>
  <c r="J79" i="25"/>
  <c r="J51" i="25"/>
  <c r="J36" i="25"/>
  <c r="J68" i="25"/>
  <c r="J13" i="25"/>
  <c r="J77" i="25"/>
  <c r="J38" i="25"/>
  <c r="J70" i="25"/>
  <c r="J102" i="25"/>
  <c r="J24" i="25"/>
  <c r="J17" i="25"/>
  <c r="J82" i="25"/>
  <c r="J75" i="25"/>
  <c r="J20" i="25"/>
  <c r="J11" i="25"/>
  <c r="J43" i="25"/>
  <c r="J37" i="21"/>
  <c r="J38" i="22"/>
  <c r="J29" i="27"/>
  <c r="J47" i="28"/>
  <c r="J29" i="29"/>
  <c r="J75" i="30"/>
  <c r="J35" i="30"/>
  <c r="J22" i="31"/>
  <c r="J22" i="32"/>
  <c r="J97" i="34"/>
  <c r="J57" i="34"/>
  <c r="J122" i="34"/>
  <c r="J25" i="33"/>
  <c r="J84" i="5"/>
  <c r="J20" i="5"/>
  <c r="J20" i="8"/>
  <c r="J36" i="21"/>
  <c r="J21" i="22"/>
  <c r="J38" i="28"/>
  <c r="K38" i="28" s="1"/>
  <c r="J20" i="29"/>
  <c r="K20" i="29" s="1"/>
  <c r="J66" i="30"/>
  <c r="J53" i="32"/>
  <c r="J120" i="34"/>
  <c r="J80" i="34"/>
  <c r="J32" i="34"/>
  <c r="J56" i="33"/>
  <c r="K56" i="33" s="1"/>
  <c r="J24" i="33"/>
  <c r="J16" i="33"/>
  <c r="J99" i="5"/>
  <c r="J59" i="5"/>
  <c r="J43" i="5"/>
  <c r="J27" i="5"/>
  <c r="J19" i="5"/>
  <c r="K19" i="5" s="1"/>
  <c r="J59" i="8"/>
  <c r="K59" i="8" s="1"/>
  <c r="J43" i="8"/>
  <c r="J19" i="8"/>
  <c r="J9" i="21"/>
  <c r="J43" i="21"/>
  <c r="J35" i="21"/>
  <c r="J27" i="21"/>
  <c r="K27" i="21" s="1"/>
  <c r="J19" i="21"/>
  <c r="J11" i="21"/>
  <c r="J44" i="22"/>
  <c r="J36" i="22"/>
  <c r="J28" i="22"/>
  <c r="K28" i="22" s="1"/>
  <c r="J20" i="22"/>
  <c r="K20" i="22" s="1"/>
  <c r="J12" i="22"/>
  <c r="J35" i="27"/>
  <c r="K35" i="27" s="1"/>
  <c r="J27" i="27"/>
  <c r="J19" i="27"/>
  <c r="J11" i="27"/>
  <c r="J61" i="28"/>
  <c r="K61" i="28" s="1"/>
  <c r="J53" i="28"/>
  <c r="K53" i="28" s="1"/>
  <c r="J45" i="28"/>
  <c r="K45" i="28" s="1"/>
  <c r="J37" i="28"/>
  <c r="K37" i="28" s="1"/>
  <c r="J29" i="28"/>
  <c r="J21" i="28"/>
  <c r="J13" i="28"/>
  <c r="K13" i="28" s="1"/>
  <c r="J35" i="29"/>
  <c r="J27" i="29"/>
  <c r="J19" i="29"/>
  <c r="K19" i="29" s="1"/>
  <c r="J11" i="29"/>
  <c r="J97" i="30"/>
  <c r="J89" i="30"/>
  <c r="J81" i="30"/>
  <c r="K81" i="30" s="1"/>
  <c r="J73" i="30"/>
  <c r="K73" i="30" s="1"/>
  <c r="J65" i="30"/>
  <c r="J57" i="30"/>
  <c r="J49" i="30"/>
  <c r="J41" i="30"/>
  <c r="J33" i="30"/>
  <c r="J25" i="30"/>
  <c r="J17" i="30"/>
  <c r="J101" i="30"/>
  <c r="K101" i="30" s="1"/>
  <c r="L101" i="30" s="1"/>
  <c r="M101" i="30" s="1"/>
  <c r="J28" i="31"/>
  <c r="J20" i="31"/>
  <c r="K20" i="31" s="1"/>
  <c r="J12" i="31"/>
  <c r="J60" i="32"/>
  <c r="J52" i="32"/>
  <c r="J44" i="32"/>
  <c r="J36" i="32"/>
  <c r="J28" i="32"/>
  <c r="K28" i="32" s="1"/>
  <c r="J20" i="32"/>
  <c r="J12" i="32"/>
  <c r="K12" i="32" s="1"/>
  <c r="J119" i="34"/>
  <c r="J111" i="34"/>
  <c r="J103" i="34"/>
  <c r="K103" i="34" s="1"/>
  <c r="J95" i="34"/>
  <c r="K95" i="34" s="1"/>
  <c r="J87" i="34"/>
  <c r="K87" i="34" s="1"/>
  <c r="J79" i="34"/>
  <c r="J71" i="34"/>
  <c r="J63" i="34"/>
  <c r="J55" i="34"/>
  <c r="J47" i="34"/>
  <c r="J39" i="34"/>
  <c r="J31" i="34"/>
  <c r="J23" i="34"/>
  <c r="J15" i="34"/>
  <c r="J63" i="33"/>
  <c r="K63" i="33" s="1"/>
  <c r="J55" i="33"/>
  <c r="K55" i="33" s="1"/>
  <c r="J47" i="33"/>
  <c r="K47" i="33" s="1"/>
  <c r="J39" i="33"/>
  <c r="J31" i="33"/>
  <c r="J23" i="33"/>
  <c r="J15" i="33"/>
  <c r="J114" i="5"/>
  <c r="K114" i="5" s="1"/>
  <c r="J106" i="5"/>
  <c r="K106" i="5" s="1"/>
  <c r="J98" i="5"/>
  <c r="K98" i="5" s="1"/>
  <c r="J90" i="5"/>
  <c r="J82" i="5"/>
  <c r="J74" i="5"/>
  <c r="J66" i="5"/>
  <c r="J58" i="5"/>
  <c r="J50" i="5"/>
  <c r="K50" i="5" s="1"/>
  <c r="J42" i="5"/>
  <c r="K42" i="5" s="1"/>
  <c r="J34" i="5"/>
  <c r="J26" i="5"/>
  <c r="J18" i="5"/>
  <c r="J58" i="8"/>
  <c r="J50" i="8"/>
  <c r="J42" i="8"/>
  <c r="K42" i="8" s="1"/>
  <c r="J34" i="8"/>
  <c r="K34" i="8" s="1"/>
  <c r="J26" i="8"/>
  <c r="J18" i="8"/>
  <c r="J10" i="8"/>
  <c r="J57" i="23"/>
  <c r="K57" i="23" s="1"/>
  <c r="J49" i="23"/>
  <c r="J41" i="23"/>
  <c r="J33" i="23"/>
  <c r="J25" i="23"/>
  <c r="K25" i="23" s="1"/>
  <c r="J17" i="23"/>
  <c r="J62" i="23"/>
  <c r="J45" i="21"/>
  <c r="K45" i="21" s="1"/>
  <c r="J30" i="22"/>
  <c r="K30" i="22" s="1"/>
  <c r="J13" i="27"/>
  <c r="K13" i="27" s="1"/>
  <c r="J9" i="29"/>
  <c r="J83" i="30"/>
  <c r="K83" i="30" s="1"/>
  <c r="J43" i="30"/>
  <c r="J14" i="31"/>
  <c r="J30" i="32"/>
  <c r="K30" i="32" s="1"/>
  <c r="J89" i="34"/>
  <c r="K89" i="34" s="1"/>
  <c r="J41" i="34"/>
  <c r="K41" i="34" s="1"/>
  <c r="J41" i="33"/>
  <c r="K41" i="33" s="1"/>
  <c r="J108" i="5"/>
  <c r="K108" i="5" s="1"/>
  <c r="J44" i="5"/>
  <c r="K44" i="5" s="1"/>
  <c r="J28" i="21"/>
  <c r="K28" i="21" s="1"/>
  <c r="J36" i="27"/>
  <c r="K36" i="27" s="1"/>
  <c r="J62" i="28"/>
  <c r="K62" i="28" s="1"/>
  <c r="J22" i="28"/>
  <c r="J98" i="30"/>
  <c r="J50" i="30"/>
  <c r="J18" i="30"/>
  <c r="J61" i="32"/>
  <c r="J13" i="32"/>
  <c r="K13" i="32" s="1"/>
  <c r="J56" i="34"/>
  <c r="J83" i="5"/>
  <c r="J67" i="5"/>
  <c r="J51" i="5"/>
  <c r="J35" i="5"/>
  <c r="K35" i="5" s="1"/>
  <c r="J51" i="8"/>
  <c r="J35" i="8"/>
  <c r="K35" i="8" s="1"/>
  <c r="J27" i="8"/>
  <c r="K27" i="8" s="1"/>
  <c r="J11" i="8"/>
  <c r="K11" i="8" s="1"/>
  <c r="J58" i="23"/>
  <c r="K58" i="23" s="1"/>
  <c r="J50" i="23"/>
  <c r="K50" i="23" s="1"/>
  <c r="J42" i="23"/>
  <c r="J34" i="23"/>
  <c r="J26" i="23"/>
  <c r="J10" i="23"/>
  <c r="K10" i="23" s="1"/>
  <c r="J50" i="21"/>
  <c r="K50" i="21" s="1"/>
  <c r="J42" i="21"/>
  <c r="K42" i="21" s="1"/>
  <c r="J34" i="21"/>
  <c r="K34" i="21" s="1"/>
  <c r="J26" i="21"/>
  <c r="K26" i="21" s="1"/>
  <c r="J18" i="21"/>
  <c r="K18" i="21" s="1"/>
  <c r="J10" i="21"/>
  <c r="K10" i="21" s="1"/>
  <c r="J43" i="22"/>
  <c r="J35" i="22"/>
  <c r="J27" i="22"/>
  <c r="J19" i="22"/>
  <c r="K19" i="22" s="1"/>
  <c r="J11" i="22"/>
  <c r="J34" i="27"/>
  <c r="K34" i="27" s="1"/>
  <c r="J26" i="27"/>
  <c r="K26" i="27" s="1"/>
  <c r="J18" i="27"/>
  <c r="K18" i="27" s="1"/>
  <c r="J10" i="27"/>
  <c r="J60" i="28"/>
  <c r="K60" i="28" s="1"/>
  <c r="J52" i="28"/>
  <c r="K52" i="28" s="1"/>
  <c r="J44" i="28"/>
  <c r="K44" i="28" s="1"/>
  <c r="J36" i="28"/>
  <c r="K36" i="28" s="1"/>
  <c r="J28" i="28"/>
  <c r="J20" i="28"/>
  <c r="K20" i="28" s="1"/>
  <c r="J12" i="28"/>
  <c r="K12" i="28" s="1"/>
  <c r="J34" i="29"/>
  <c r="K34" i="29" s="1"/>
  <c r="J26" i="29"/>
  <c r="J18" i="29"/>
  <c r="J10" i="29"/>
  <c r="J96" i="30"/>
  <c r="K96" i="30" s="1"/>
  <c r="J88" i="30"/>
  <c r="J80" i="30"/>
  <c r="J72" i="30"/>
  <c r="J64" i="30"/>
  <c r="K64" i="30" s="1"/>
  <c r="J56" i="30"/>
  <c r="J48" i="30"/>
  <c r="K48" i="30" s="1"/>
  <c r="J40" i="30"/>
  <c r="K40" i="30" s="1"/>
  <c r="J32" i="30"/>
  <c r="K32" i="30" s="1"/>
  <c r="J24" i="30"/>
  <c r="K24" i="30" s="1"/>
  <c r="J16" i="30"/>
  <c r="J27" i="31"/>
  <c r="J19" i="31"/>
  <c r="J11" i="31"/>
  <c r="K11" i="31" s="1"/>
  <c r="J59" i="32"/>
  <c r="J51" i="32"/>
  <c r="J43" i="32"/>
  <c r="J35" i="32"/>
  <c r="J27" i="32"/>
  <c r="J19" i="32"/>
  <c r="K19" i="32" s="1"/>
  <c r="J11" i="32"/>
  <c r="J118" i="34"/>
  <c r="J110" i="34"/>
  <c r="J102" i="34"/>
  <c r="K102" i="34" s="1"/>
  <c r="J94" i="34"/>
  <c r="K94" i="34" s="1"/>
  <c r="J86" i="34"/>
  <c r="J78" i="34"/>
  <c r="J70" i="34"/>
  <c r="J62" i="34"/>
  <c r="K62" i="34" s="1"/>
  <c r="J54" i="34"/>
  <c r="J46" i="34"/>
  <c r="J38" i="34"/>
  <c r="J30" i="34"/>
  <c r="J22" i="34"/>
  <c r="K22" i="34" s="1"/>
  <c r="J70" i="33"/>
  <c r="K70" i="33" s="1"/>
  <c r="J62" i="33"/>
  <c r="K62" i="33" s="1"/>
  <c r="J54" i="33"/>
  <c r="K54" i="33" s="1"/>
  <c r="J46" i="33"/>
  <c r="K46" i="33" s="1"/>
  <c r="J38" i="33"/>
  <c r="J30" i="33"/>
  <c r="J22" i="33"/>
  <c r="J14" i="33"/>
  <c r="K14" i="33" s="1"/>
  <c r="J121" i="5"/>
  <c r="K121" i="5" s="1"/>
  <c r="J113" i="5"/>
  <c r="K113" i="5" s="1"/>
  <c r="J105" i="5"/>
  <c r="K105" i="5" s="1"/>
  <c r="J97" i="5"/>
  <c r="J89" i="5"/>
  <c r="J81" i="5"/>
  <c r="J73" i="5"/>
  <c r="J65" i="5"/>
  <c r="K65" i="5" s="1"/>
  <c r="J57" i="5"/>
  <c r="J49" i="5"/>
  <c r="K49" i="5" s="1"/>
  <c r="J41" i="5"/>
  <c r="J33" i="5"/>
  <c r="J25" i="5"/>
  <c r="K25" i="5" s="1"/>
  <c r="J122" i="5"/>
  <c r="K122" i="5" s="1"/>
  <c r="L122" i="5" s="1"/>
  <c r="M122" i="5" s="1"/>
  <c r="J57" i="8"/>
  <c r="K57" i="8" s="1"/>
  <c r="J49" i="8"/>
  <c r="J41" i="8"/>
  <c r="J33" i="8"/>
  <c r="J25" i="8"/>
  <c r="K25" i="8" s="1"/>
  <c r="J17" i="8"/>
  <c r="J56" i="23"/>
  <c r="K56" i="23" s="1"/>
  <c r="J48" i="23"/>
  <c r="J40" i="23"/>
  <c r="K40" i="23" s="1"/>
  <c r="J32" i="23"/>
  <c r="K32" i="23" s="1"/>
  <c r="J24" i="23"/>
  <c r="K24" i="23" s="1"/>
  <c r="J16" i="23"/>
  <c r="J46" i="22"/>
  <c r="J21" i="27"/>
  <c r="K21" i="27" s="1"/>
  <c r="J23" i="28"/>
  <c r="J91" i="30"/>
  <c r="K91" i="30" s="1"/>
  <c r="J27" i="30"/>
  <c r="J46" i="32"/>
  <c r="J105" i="34"/>
  <c r="K105" i="34" s="1"/>
  <c r="J49" i="34"/>
  <c r="K49" i="34" s="1"/>
  <c r="J65" i="33"/>
  <c r="K65" i="33" s="1"/>
  <c r="J17" i="33"/>
  <c r="K17" i="33" s="1"/>
  <c r="J92" i="5"/>
  <c r="J60" i="5"/>
  <c r="J28" i="5"/>
  <c r="K28" i="5" s="1"/>
  <c r="J52" i="8"/>
  <c r="J28" i="8"/>
  <c r="K28" i="8" s="1"/>
  <c r="J51" i="23"/>
  <c r="J11" i="23"/>
  <c r="K11" i="23" s="1"/>
  <c r="J20" i="21"/>
  <c r="K20" i="21" s="1"/>
  <c r="J20" i="27"/>
  <c r="K20" i="27" s="1"/>
  <c r="J36" i="29"/>
  <c r="K36" i="29" s="1"/>
  <c r="J58" i="30"/>
  <c r="J29" i="31"/>
  <c r="J21" i="32"/>
  <c r="K21" i="32" s="1"/>
  <c r="J88" i="34"/>
  <c r="K88" i="34" s="1"/>
  <c r="J40" i="34"/>
  <c r="J48" i="33"/>
  <c r="K48" i="33" s="1"/>
  <c r="J115" i="5"/>
  <c r="K115" i="5" s="1"/>
  <c r="J18" i="23"/>
  <c r="K18" i="23" s="1"/>
  <c r="J33" i="21"/>
  <c r="K33" i="21" s="1"/>
  <c r="J10" i="22"/>
  <c r="K10" i="22" s="1"/>
  <c r="J35" i="28"/>
  <c r="K35" i="28" s="1"/>
  <c r="J37" i="29"/>
  <c r="K37" i="29" s="1"/>
  <c r="L37" i="29" s="1"/>
  <c r="M37" i="29" s="1"/>
  <c r="J63" i="30"/>
  <c r="K63" i="30" s="1"/>
  <c r="J31" i="30"/>
  <c r="J26" i="31"/>
  <c r="J18" i="31"/>
  <c r="J10" i="31"/>
  <c r="J58" i="32"/>
  <c r="J50" i="32"/>
  <c r="J42" i="32"/>
  <c r="J10" i="32"/>
  <c r="J117" i="34"/>
  <c r="J109" i="34"/>
  <c r="J101" i="34"/>
  <c r="J93" i="34"/>
  <c r="K93" i="34" s="1"/>
  <c r="J85" i="34"/>
  <c r="K85" i="34" s="1"/>
  <c r="J77" i="34"/>
  <c r="J69" i="34"/>
  <c r="J61" i="34"/>
  <c r="K61" i="34" s="1"/>
  <c r="J53" i="34"/>
  <c r="J45" i="34"/>
  <c r="J37" i="34"/>
  <c r="J29" i="34"/>
  <c r="J21" i="34"/>
  <c r="K21" i="34" s="1"/>
  <c r="J69" i="33"/>
  <c r="K69" i="33" s="1"/>
  <c r="J61" i="33"/>
  <c r="K61" i="33" s="1"/>
  <c r="J53" i="33"/>
  <c r="K53" i="33" s="1"/>
  <c r="J45" i="33"/>
  <c r="K45" i="33" s="1"/>
  <c r="J37" i="33"/>
  <c r="J29" i="33"/>
  <c r="J21" i="33"/>
  <c r="J13" i="33"/>
  <c r="K13" i="33" s="1"/>
  <c r="J120" i="5"/>
  <c r="K120" i="5" s="1"/>
  <c r="J112" i="5"/>
  <c r="K112" i="5" s="1"/>
  <c r="J104" i="5"/>
  <c r="K104" i="5" s="1"/>
  <c r="J96" i="5"/>
  <c r="J88" i="5"/>
  <c r="J80" i="5"/>
  <c r="K80" i="5" s="1"/>
  <c r="J72" i="5"/>
  <c r="J64" i="5"/>
  <c r="J56" i="5"/>
  <c r="J48" i="5"/>
  <c r="J40" i="5"/>
  <c r="J32" i="5"/>
  <c r="J24" i="5"/>
  <c r="K24" i="5" s="1"/>
  <c r="J56" i="8"/>
  <c r="K56" i="8" s="1"/>
  <c r="J48" i="8"/>
  <c r="J40" i="8"/>
  <c r="J32" i="8"/>
  <c r="J24" i="8"/>
  <c r="J16" i="8"/>
  <c r="J55" i="23"/>
  <c r="K55" i="23" s="1"/>
  <c r="J47" i="23"/>
  <c r="J39" i="23"/>
  <c r="K39" i="23" s="1"/>
  <c r="J31" i="23"/>
  <c r="K31" i="23" s="1"/>
  <c r="J23" i="23"/>
  <c r="J15" i="23"/>
  <c r="J13" i="21"/>
  <c r="J37" i="27"/>
  <c r="K37" i="27" s="1"/>
  <c r="J39" i="28"/>
  <c r="K39" i="28" s="1"/>
  <c r="J13" i="29"/>
  <c r="J51" i="30"/>
  <c r="K51" i="30" s="1"/>
  <c r="J30" i="31"/>
  <c r="J38" i="32"/>
  <c r="J113" i="34"/>
  <c r="J65" i="34"/>
  <c r="K65" i="34" s="1"/>
  <c r="J17" i="34"/>
  <c r="K17" i="34" s="1"/>
  <c r="J33" i="33"/>
  <c r="J100" i="5"/>
  <c r="J68" i="5"/>
  <c r="K68" i="5" s="1"/>
  <c r="J52" i="5"/>
  <c r="J60" i="8"/>
  <c r="J36" i="8"/>
  <c r="J59" i="23"/>
  <c r="K59" i="23" s="1"/>
  <c r="J35" i="23"/>
  <c r="J27" i="23"/>
  <c r="J37" i="22"/>
  <c r="J46" i="28"/>
  <c r="K46" i="28" s="1"/>
  <c r="J12" i="29"/>
  <c r="J74" i="30"/>
  <c r="J26" i="30"/>
  <c r="J45" i="32"/>
  <c r="J96" i="34"/>
  <c r="K96" i="34" s="1"/>
  <c r="J48" i="34"/>
  <c r="K48" i="34" s="1"/>
  <c r="J64" i="33"/>
  <c r="K64" i="33" s="1"/>
  <c r="J107" i="5"/>
  <c r="K107" i="5" s="1"/>
  <c r="J49" i="21"/>
  <c r="K49" i="21" s="1"/>
  <c r="J26" i="22"/>
  <c r="K26" i="22" s="1"/>
  <c r="J38" i="27"/>
  <c r="K38" i="27" s="1"/>
  <c r="L38" i="27" s="1"/>
  <c r="M38" i="27" s="1"/>
  <c r="J43" i="28"/>
  <c r="K43" i="28" s="1"/>
  <c r="J11" i="28"/>
  <c r="J17" i="29"/>
  <c r="K17" i="29" s="1"/>
  <c r="J79" i="30"/>
  <c r="J47" i="30"/>
  <c r="J23" i="30"/>
  <c r="K23" i="30" s="1"/>
  <c r="J18" i="32"/>
  <c r="K18" i="32" s="1"/>
  <c r="J48" i="21"/>
  <c r="K48" i="21" s="1"/>
  <c r="J40" i="21"/>
  <c r="K40" i="21" s="1"/>
  <c r="J32" i="21"/>
  <c r="K32" i="21" s="1"/>
  <c r="J24" i="21"/>
  <c r="K24" i="21" s="1"/>
  <c r="J16" i="21"/>
  <c r="J9" i="22"/>
  <c r="J41" i="22"/>
  <c r="J33" i="22"/>
  <c r="K33" i="22" s="1"/>
  <c r="J25" i="22"/>
  <c r="K25" i="22" s="1"/>
  <c r="J17" i="22"/>
  <c r="K17" i="22" s="1"/>
  <c r="J49" i="22"/>
  <c r="J32" i="27"/>
  <c r="K32" i="27" s="1"/>
  <c r="J24" i="27"/>
  <c r="K24" i="27" s="1"/>
  <c r="J16" i="27"/>
  <c r="K16" i="27" s="1"/>
  <c r="J9" i="28"/>
  <c r="J58" i="28"/>
  <c r="K58" i="28" s="1"/>
  <c r="J50" i="28"/>
  <c r="K50" i="28" s="1"/>
  <c r="J42" i="28"/>
  <c r="K42" i="28" s="1"/>
  <c r="J34" i="28"/>
  <c r="K34" i="28" s="1"/>
  <c r="J26" i="28"/>
  <c r="J18" i="28"/>
  <c r="J10" i="28"/>
  <c r="K10" i="28" s="1"/>
  <c r="J32" i="29"/>
  <c r="K32" i="29" s="1"/>
  <c r="J24" i="29"/>
  <c r="J16" i="29"/>
  <c r="K16" i="29" s="1"/>
  <c r="J94" i="30"/>
  <c r="J86" i="30"/>
  <c r="K86" i="30" s="1"/>
  <c r="J78" i="30"/>
  <c r="K78" i="30" s="1"/>
  <c r="J70" i="30"/>
  <c r="J62" i="30"/>
  <c r="J54" i="30"/>
  <c r="J46" i="30"/>
  <c r="J38" i="30"/>
  <c r="J30" i="30"/>
  <c r="J22" i="30"/>
  <c r="K22" i="30" s="1"/>
  <c r="J14" i="30"/>
  <c r="J33" i="31"/>
  <c r="J25" i="31"/>
  <c r="J17" i="31"/>
  <c r="J34" i="31"/>
  <c r="J57" i="32"/>
  <c r="J49" i="32"/>
  <c r="J41" i="32"/>
  <c r="J33" i="32"/>
  <c r="J25" i="32"/>
  <c r="J17" i="32"/>
  <c r="J116" i="34"/>
  <c r="J108" i="34"/>
  <c r="J100" i="34"/>
  <c r="J92" i="34"/>
  <c r="K92" i="34" s="1"/>
  <c r="J84" i="34"/>
  <c r="K84" i="34" s="1"/>
  <c r="J76" i="34"/>
  <c r="K76" i="34" s="1"/>
  <c r="J68" i="34"/>
  <c r="K68" i="34" s="1"/>
  <c r="J60" i="34"/>
  <c r="J52" i="34"/>
  <c r="J44" i="34"/>
  <c r="J36" i="34"/>
  <c r="K36" i="34" s="1"/>
  <c r="J28" i="34"/>
  <c r="K28" i="34" s="1"/>
  <c r="J20" i="34"/>
  <c r="J68" i="33"/>
  <c r="K68" i="33" s="1"/>
  <c r="J60" i="33"/>
  <c r="K60" i="33" s="1"/>
  <c r="J52" i="33"/>
  <c r="K52" i="33" s="1"/>
  <c r="J44" i="33"/>
  <c r="K44" i="33" s="1"/>
  <c r="J36" i="33"/>
  <c r="J28" i="33"/>
  <c r="J20" i="33"/>
  <c r="J12" i="33"/>
  <c r="J119" i="5"/>
  <c r="K119" i="5" s="1"/>
  <c r="J111" i="5"/>
  <c r="K111" i="5" s="1"/>
  <c r="J103" i="5"/>
  <c r="J95" i="5"/>
  <c r="J87" i="5"/>
  <c r="J79" i="5"/>
  <c r="K79" i="5" s="1"/>
  <c r="J71" i="5"/>
  <c r="J63" i="5"/>
  <c r="J55" i="5"/>
  <c r="K55" i="5" s="1"/>
  <c r="J47" i="5"/>
  <c r="J39" i="5"/>
  <c r="J31" i="5"/>
  <c r="J23" i="5"/>
  <c r="K23" i="5" s="1"/>
  <c r="J9" i="8"/>
  <c r="J55" i="8"/>
  <c r="J47" i="8"/>
  <c r="K47" i="8" s="1"/>
  <c r="J39" i="8"/>
  <c r="K39" i="8" s="1"/>
  <c r="J31" i="8"/>
  <c r="J23" i="8"/>
  <c r="J15" i="8"/>
  <c r="J9" i="23"/>
  <c r="J54" i="23"/>
  <c r="K54" i="23" s="1"/>
  <c r="J46" i="23"/>
  <c r="J38" i="23"/>
  <c r="K38" i="23" s="1"/>
  <c r="J30" i="23"/>
  <c r="K30" i="23" s="1"/>
  <c r="J22" i="23"/>
  <c r="J14" i="23"/>
  <c r="J21" i="21"/>
  <c r="K21" i="21" s="1"/>
  <c r="J14" i="22"/>
  <c r="K14" i="22" s="1"/>
  <c r="J55" i="28"/>
  <c r="K55" i="28" s="1"/>
  <c r="J31" i="28"/>
  <c r="J21" i="29"/>
  <c r="J67" i="30"/>
  <c r="K67" i="30" s="1"/>
  <c r="J19" i="30"/>
  <c r="J54" i="32"/>
  <c r="J121" i="34"/>
  <c r="J81" i="34"/>
  <c r="J25" i="34"/>
  <c r="K25" i="34" s="1"/>
  <c r="J49" i="33"/>
  <c r="K49" i="33" s="1"/>
  <c r="J116" i="5"/>
  <c r="K116" i="5" s="1"/>
  <c r="J76" i="5"/>
  <c r="J44" i="8"/>
  <c r="J12" i="8"/>
  <c r="K12" i="8" s="1"/>
  <c r="J43" i="23"/>
  <c r="J19" i="23"/>
  <c r="J12" i="21"/>
  <c r="J29" i="22"/>
  <c r="J28" i="27"/>
  <c r="K28" i="27" s="1"/>
  <c r="J12" i="27"/>
  <c r="K12" i="27" s="1"/>
  <c r="J30" i="28"/>
  <c r="J28" i="29"/>
  <c r="K28" i="29" s="1"/>
  <c r="J82" i="30"/>
  <c r="J34" i="30"/>
  <c r="J21" i="31"/>
  <c r="J37" i="32"/>
  <c r="J112" i="34"/>
  <c r="J64" i="34"/>
  <c r="K64" i="34" s="1"/>
  <c r="J24" i="34"/>
  <c r="J40" i="33"/>
  <c r="J75" i="5"/>
  <c r="J41" i="21"/>
  <c r="K41" i="21" s="1"/>
  <c r="J17" i="21"/>
  <c r="J34" i="22"/>
  <c r="K34" i="22" s="1"/>
  <c r="J33" i="27"/>
  <c r="K33" i="27" s="1"/>
  <c r="J17" i="27"/>
  <c r="K17" i="27" s="1"/>
  <c r="J59" i="28"/>
  <c r="K59" i="28" s="1"/>
  <c r="J19" i="28"/>
  <c r="J25" i="29"/>
  <c r="K25" i="29" s="1"/>
  <c r="J87" i="30"/>
  <c r="J55" i="30"/>
  <c r="J9" i="31"/>
  <c r="K9" i="31" s="1"/>
  <c r="J26" i="32"/>
  <c r="J47" i="21"/>
  <c r="K47" i="21" s="1"/>
  <c r="J39" i="21"/>
  <c r="K39" i="21" s="1"/>
  <c r="J31" i="21"/>
  <c r="K31" i="21" s="1"/>
  <c r="J23" i="21"/>
  <c r="K23" i="21" s="1"/>
  <c r="J15" i="21"/>
  <c r="K15" i="21" s="1"/>
  <c r="J48" i="22"/>
  <c r="J40" i="22"/>
  <c r="J32" i="22"/>
  <c r="K32" i="22" s="1"/>
  <c r="J24" i="22"/>
  <c r="K24" i="22" s="1"/>
  <c r="J16" i="22"/>
  <c r="J31" i="27"/>
  <c r="K31" i="27" s="1"/>
  <c r="J23" i="27"/>
  <c r="K23" i="27" s="1"/>
  <c r="J15" i="27"/>
  <c r="K15" i="27" s="1"/>
  <c r="J65" i="28"/>
  <c r="K65" i="28" s="1"/>
  <c r="J57" i="28"/>
  <c r="K57" i="28" s="1"/>
  <c r="J49" i="28"/>
  <c r="K49" i="28" s="1"/>
  <c r="J41" i="28"/>
  <c r="K41" i="28" s="1"/>
  <c r="J33" i="28"/>
  <c r="J25" i="28"/>
  <c r="J17" i="28"/>
  <c r="J66" i="28"/>
  <c r="K66" i="28" s="1"/>
  <c r="L66" i="28" s="1"/>
  <c r="M66" i="28" s="1"/>
  <c r="J31" i="29"/>
  <c r="K31" i="29" s="1"/>
  <c r="J23" i="29"/>
  <c r="J15" i="29"/>
  <c r="K15" i="29" s="1"/>
  <c r="J93" i="30"/>
  <c r="K93" i="30" s="1"/>
  <c r="J85" i="30"/>
  <c r="J77" i="30"/>
  <c r="K77" i="30" s="1"/>
  <c r="J69" i="30"/>
  <c r="J61" i="30"/>
  <c r="K61" i="30" s="1"/>
  <c r="J53" i="30"/>
  <c r="J45" i="30"/>
  <c r="K45" i="30" s="1"/>
  <c r="J37" i="30"/>
  <c r="J29" i="30"/>
  <c r="K29" i="30" s="1"/>
  <c r="J21" i="30"/>
  <c r="J13" i="30"/>
  <c r="K13" i="30" s="1"/>
  <c r="J32" i="31"/>
  <c r="J24" i="31"/>
  <c r="J16" i="31"/>
  <c r="J56" i="32"/>
  <c r="J48" i="32"/>
  <c r="J40" i="32"/>
  <c r="J32" i="32"/>
  <c r="J24" i="32"/>
  <c r="J16" i="32"/>
  <c r="K16" i="32" s="1"/>
  <c r="J115" i="34"/>
  <c r="J107" i="34"/>
  <c r="J99" i="34"/>
  <c r="J91" i="34"/>
  <c r="J83" i="34"/>
  <c r="J75" i="34"/>
  <c r="J67" i="34"/>
  <c r="K67" i="34" s="1"/>
  <c r="J59" i="34"/>
  <c r="J51" i="34"/>
  <c r="J43" i="34"/>
  <c r="K43" i="34" s="1"/>
  <c r="J35" i="34"/>
  <c r="K35" i="34" s="1"/>
  <c r="J27" i="34"/>
  <c r="J19" i="34"/>
  <c r="K19" i="34" s="1"/>
  <c r="J67" i="33"/>
  <c r="K67" i="33" s="1"/>
  <c r="J59" i="33"/>
  <c r="K59" i="33" s="1"/>
  <c r="J51" i="33"/>
  <c r="K51" i="33" s="1"/>
  <c r="J43" i="33"/>
  <c r="K43" i="33" s="1"/>
  <c r="J35" i="33"/>
  <c r="J27" i="33"/>
  <c r="J19" i="33"/>
  <c r="K19" i="33" s="1"/>
  <c r="J11" i="33"/>
  <c r="J118" i="5"/>
  <c r="K118" i="5" s="1"/>
  <c r="J110" i="5"/>
  <c r="K110" i="5" s="1"/>
  <c r="J102" i="5"/>
  <c r="K102" i="5" s="1"/>
  <c r="J94" i="5"/>
  <c r="J86" i="5"/>
  <c r="J78" i="5"/>
  <c r="K78" i="5" s="1"/>
  <c r="J70" i="5"/>
  <c r="K70" i="5" s="1"/>
  <c r="J62" i="5"/>
  <c r="K62" i="5" s="1"/>
  <c r="J54" i="5"/>
  <c r="J46" i="5"/>
  <c r="J38" i="5"/>
  <c r="J30" i="5"/>
  <c r="J22" i="5"/>
  <c r="K22" i="5" s="1"/>
  <c r="J62" i="8"/>
  <c r="J54" i="8"/>
  <c r="K54" i="8" s="1"/>
  <c r="J46" i="8"/>
  <c r="K46" i="8" s="1"/>
  <c r="J38" i="8"/>
  <c r="J30" i="8"/>
  <c r="K30" i="8" s="1"/>
  <c r="J22" i="8"/>
  <c r="J14" i="8"/>
  <c r="J61" i="23"/>
  <c r="K61" i="23" s="1"/>
  <c r="J53" i="23"/>
  <c r="K53" i="23" s="1"/>
  <c r="J45" i="23"/>
  <c r="J37" i="23"/>
  <c r="J29" i="23"/>
  <c r="K29" i="23" s="1"/>
  <c r="J21" i="23"/>
  <c r="K21" i="23" s="1"/>
  <c r="J13" i="23"/>
  <c r="J29" i="21"/>
  <c r="K29" i="21" s="1"/>
  <c r="J22" i="22"/>
  <c r="K22" i="22" s="1"/>
  <c r="J63" i="28"/>
  <c r="K63" i="28" s="1"/>
  <c r="J15" i="28"/>
  <c r="K15" i="28" s="1"/>
  <c r="J99" i="30"/>
  <c r="K99" i="30" s="1"/>
  <c r="J59" i="30"/>
  <c r="J11" i="30"/>
  <c r="K11" i="30" s="1"/>
  <c r="J62" i="32"/>
  <c r="J14" i="32"/>
  <c r="J73" i="34"/>
  <c r="J33" i="34"/>
  <c r="J57" i="33"/>
  <c r="K57" i="33" s="1"/>
  <c r="J71" i="33"/>
  <c r="K71" i="33" s="1"/>
  <c r="L71" i="33" s="1"/>
  <c r="M71" i="33" s="1"/>
  <c r="J36" i="5"/>
  <c r="K36" i="5" s="1"/>
  <c r="J44" i="21"/>
  <c r="K44" i="21" s="1"/>
  <c r="J45" i="22"/>
  <c r="J13" i="22"/>
  <c r="J54" i="28"/>
  <c r="K54" i="28" s="1"/>
  <c r="J14" i="28"/>
  <c r="J90" i="30"/>
  <c r="K90" i="30" s="1"/>
  <c r="J42" i="30"/>
  <c r="J13" i="31"/>
  <c r="J29" i="32"/>
  <c r="K29" i="32" s="1"/>
  <c r="J104" i="34"/>
  <c r="K104" i="34" s="1"/>
  <c r="J72" i="34"/>
  <c r="K72" i="34" s="1"/>
  <c r="J16" i="34"/>
  <c r="K16" i="34" s="1"/>
  <c r="J32" i="33"/>
  <c r="J91" i="5"/>
  <c r="J25" i="21"/>
  <c r="K25" i="21" s="1"/>
  <c r="J42" i="22"/>
  <c r="J18" i="22"/>
  <c r="K18" i="22" s="1"/>
  <c r="J25" i="27"/>
  <c r="K25" i="27" s="1"/>
  <c r="J51" i="28"/>
  <c r="K51" i="28" s="1"/>
  <c r="J27" i="28"/>
  <c r="J33" i="29"/>
  <c r="K33" i="29" s="1"/>
  <c r="J95" i="30"/>
  <c r="K95" i="30" s="1"/>
  <c r="J71" i="30"/>
  <c r="K71" i="30" s="1"/>
  <c r="J39" i="30"/>
  <c r="J15" i="30"/>
  <c r="J34" i="32"/>
  <c r="J46" i="21"/>
  <c r="K46" i="21" s="1"/>
  <c r="J38" i="21"/>
  <c r="K38" i="21" s="1"/>
  <c r="J30" i="21"/>
  <c r="K30" i="21" s="1"/>
  <c r="J22" i="21"/>
  <c r="K22" i="21" s="1"/>
  <c r="J14" i="21"/>
  <c r="J47" i="22"/>
  <c r="J39" i="22"/>
  <c r="J31" i="22"/>
  <c r="K31" i="22" s="1"/>
  <c r="J23" i="22"/>
  <c r="K23" i="22" s="1"/>
  <c r="J15" i="22"/>
  <c r="K15" i="22" s="1"/>
  <c r="J9" i="27"/>
  <c r="J30" i="27"/>
  <c r="K30" i="27" s="1"/>
  <c r="J22" i="27"/>
  <c r="K22" i="27" s="1"/>
  <c r="J14" i="27"/>
  <c r="K14" i="27" s="1"/>
  <c r="J64" i="28"/>
  <c r="K64" i="28" s="1"/>
  <c r="J56" i="28"/>
  <c r="K56" i="28" s="1"/>
  <c r="J48" i="28"/>
  <c r="K48" i="28" s="1"/>
  <c r="J40" i="28"/>
  <c r="K40" i="28" s="1"/>
  <c r="J32" i="28"/>
  <c r="J24" i="28"/>
  <c r="J16" i="28"/>
  <c r="K16" i="28" s="1"/>
  <c r="J30" i="29"/>
  <c r="K30" i="29" s="1"/>
  <c r="J22" i="29"/>
  <c r="K22" i="29" s="1"/>
  <c r="J14" i="29"/>
  <c r="J100" i="30"/>
  <c r="J92" i="30"/>
  <c r="J84" i="30"/>
  <c r="J76" i="30"/>
  <c r="K76" i="30" s="1"/>
  <c r="J68" i="30"/>
  <c r="K68" i="30" s="1"/>
  <c r="J60" i="30"/>
  <c r="J52" i="30"/>
  <c r="K52" i="30" s="1"/>
  <c r="J44" i="30"/>
  <c r="K44" i="30" s="1"/>
  <c r="J36" i="30"/>
  <c r="J28" i="30"/>
  <c r="K28" i="30" s="1"/>
  <c r="J20" i="30"/>
  <c r="J12" i="30"/>
  <c r="J31" i="31"/>
  <c r="J23" i="31"/>
  <c r="J15" i="31"/>
  <c r="K15" i="31" s="1"/>
  <c r="J9" i="32"/>
  <c r="J55" i="32"/>
  <c r="J47" i="32"/>
  <c r="J39" i="32"/>
  <c r="J31" i="32"/>
  <c r="K31" i="32" s="1"/>
  <c r="J23" i="32"/>
  <c r="J15" i="32"/>
  <c r="K15" i="32" s="1"/>
  <c r="J114" i="34"/>
  <c r="J106" i="34"/>
  <c r="J98" i="34"/>
  <c r="J90" i="34"/>
  <c r="J82" i="34"/>
  <c r="J74" i="34"/>
  <c r="K74" i="34" s="1"/>
  <c r="J66" i="34"/>
  <c r="J58" i="34"/>
  <c r="J50" i="34"/>
  <c r="K50" i="34" s="1"/>
  <c r="J42" i="34"/>
  <c r="K42" i="34" s="1"/>
  <c r="J34" i="34"/>
  <c r="K34" i="34" s="1"/>
  <c r="J26" i="34"/>
  <c r="J18" i="34"/>
  <c r="J66" i="33"/>
  <c r="K66" i="33" s="1"/>
  <c r="J58" i="33"/>
  <c r="K58" i="33" s="1"/>
  <c r="J50" i="33"/>
  <c r="K50" i="33" s="1"/>
  <c r="J42" i="33"/>
  <c r="K42" i="33" s="1"/>
  <c r="J34" i="33"/>
  <c r="J26" i="33"/>
  <c r="J18" i="33"/>
  <c r="J10" i="33"/>
  <c r="J117" i="5"/>
  <c r="K117" i="5" s="1"/>
  <c r="J109" i="5"/>
  <c r="K109" i="5" s="1"/>
  <c r="J101" i="5"/>
  <c r="J93" i="5"/>
  <c r="K93" i="5" s="1"/>
  <c r="J85" i="5"/>
  <c r="J77" i="5"/>
  <c r="K77" i="5" s="1"/>
  <c r="J69" i="5"/>
  <c r="K69" i="5" s="1"/>
  <c r="J61" i="5"/>
  <c r="K61" i="5" s="1"/>
  <c r="J53" i="5"/>
  <c r="J45" i="5"/>
  <c r="J37" i="5"/>
  <c r="K37" i="5" s="1"/>
  <c r="J29" i="5"/>
  <c r="J21" i="5"/>
  <c r="J61" i="8"/>
  <c r="J53" i="8"/>
  <c r="J45" i="8"/>
  <c r="J37" i="8"/>
  <c r="K37" i="8" s="1"/>
  <c r="J29" i="8"/>
  <c r="K29" i="8" s="1"/>
  <c r="J21" i="8"/>
  <c r="J13" i="8"/>
  <c r="K13" i="8" s="1"/>
  <c r="J60" i="23"/>
  <c r="K60" i="23" s="1"/>
  <c r="J52" i="23"/>
  <c r="K52" i="23" s="1"/>
  <c r="J44" i="23"/>
  <c r="J36" i="23"/>
  <c r="J28" i="23"/>
  <c r="J20" i="23"/>
  <c r="J12" i="23"/>
  <c r="H66" i="20"/>
  <c r="H67" i="20"/>
  <c r="H68" i="20"/>
  <c r="B10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46" i="20"/>
  <c r="B47" i="20"/>
  <c r="B48" i="20"/>
  <c r="B49" i="20"/>
  <c r="B50" i="20"/>
  <c r="B51" i="20"/>
  <c r="B52" i="20"/>
  <c r="B53" i="20"/>
  <c r="B54" i="20"/>
  <c r="B55" i="20"/>
  <c r="B56" i="20"/>
  <c r="B57" i="20"/>
  <c r="B58" i="20"/>
  <c r="B59" i="20"/>
  <c r="B60" i="20"/>
  <c r="B61" i="20"/>
  <c r="B62" i="20"/>
  <c r="B63" i="20"/>
  <c r="B64" i="20"/>
  <c r="B65" i="20"/>
  <c r="B66" i="20"/>
  <c r="B67" i="20"/>
  <c r="B68" i="20"/>
  <c r="B9" i="20"/>
  <c r="H65" i="26"/>
  <c r="H77" i="19"/>
  <c r="B10" i="19"/>
  <c r="B11" i="19"/>
  <c r="B12" i="19"/>
  <c r="B13" i="19"/>
  <c r="B14" i="19"/>
  <c r="B15" i="19"/>
  <c r="B16" i="19"/>
  <c r="B17" i="19"/>
  <c r="B18" i="19"/>
  <c r="B19" i="19"/>
  <c r="B20" i="19"/>
  <c r="B21" i="19"/>
  <c r="B22" i="19"/>
  <c r="B23" i="19"/>
  <c r="B24" i="19"/>
  <c r="B25" i="19"/>
  <c r="B26" i="19"/>
  <c r="B27" i="19"/>
  <c r="B28" i="19"/>
  <c r="B29" i="19"/>
  <c r="B30" i="19"/>
  <c r="B31" i="19"/>
  <c r="B32" i="19"/>
  <c r="B33" i="19"/>
  <c r="B34" i="19"/>
  <c r="B35" i="19"/>
  <c r="B36" i="19"/>
  <c r="B37" i="19"/>
  <c r="B38" i="19"/>
  <c r="B39" i="19"/>
  <c r="B40" i="19"/>
  <c r="B41" i="19"/>
  <c r="B42" i="19"/>
  <c r="B43" i="19"/>
  <c r="B44" i="19"/>
  <c r="B45" i="19"/>
  <c r="B46" i="19"/>
  <c r="B47" i="19"/>
  <c r="B48" i="19"/>
  <c r="B49" i="19"/>
  <c r="B50" i="19"/>
  <c r="B51" i="19"/>
  <c r="B52" i="19"/>
  <c r="B53" i="19"/>
  <c r="B54" i="19"/>
  <c r="B55" i="19"/>
  <c r="B56" i="19"/>
  <c r="B57" i="19"/>
  <c r="B58" i="19"/>
  <c r="B59" i="19"/>
  <c r="B60" i="19"/>
  <c r="B61" i="19"/>
  <c r="B62" i="19"/>
  <c r="B63" i="19"/>
  <c r="B64" i="19"/>
  <c r="B65" i="19"/>
  <c r="B66" i="19"/>
  <c r="B67" i="19"/>
  <c r="B68" i="19"/>
  <c r="B69" i="19"/>
  <c r="B70" i="19"/>
  <c r="B71" i="19"/>
  <c r="B72" i="19"/>
  <c r="B73" i="19"/>
  <c r="B74" i="19"/>
  <c r="B75" i="19"/>
  <c r="B76" i="19"/>
  <c r="B77" i="19"/>
  <c r="B9" i="19"/>
  <c r="B10" i="26"/>
  <c r="B11" i="26"/>
  <c r="B12" i="26"/>
  <c r="B13" i="26"/>
  <c r="B14" i="26"/>
  <c r="B15" i="26"/>
  <c r="B16" i="26"/>
  <c r="B17" i="26"/>
  <c r="B18" i="26"/>
  <c r="B19" i="26"/>
  <c r="B20" i="26"/>
  <c r="B21" i="26"/>
  <c r="B22" i="26"/>
  <c r="B23" i="26"/>
  <c r="B24" i="26"/>
  <c r="B25" i="26"/>
  <c r="B26" i="26"/>
  <c r="B27" i="26"/>
  <c r="B28" i="26"/>
  <c r="B29" i="26"/>
  <c r="B30" i="26"/>
  <c r="B31" i="26"/>
  <c r="B32" i="26"/>
  <c r="B33" i="26"/>
  <c r="B34" i="26"/>
  <c r="B35" i="26"/>
  <c r="B36" i="26"/>
  <c r="B37" i="26"/>
  <c r="B38" i="26"/>
  <c r="B39" i="26"/>
  <c r="B40" i="26"/>
  <c r="B41" i="26"/>
  <c r="B42" i="26"/>
  <c r="B43" i="26"/>
  <c r="B44" i="26"/>
  <c r="B45" i="26"/>
  <c r="B46" i="26"/>
  <c r="B47" i="26"/>
  <c r="B48" i="26"/>
  <c r="B49" i="26"/>
  <c r="B50" i="26"/>
  <c r="B51" i="26"/>
  <c r="B52" i="26"/>
  <c r="B53" i="26"/>
  <c r="B54" i="26"/>
  <c r="B55" i="26"/>
  <c r="B56" i="26"/>
  <c r="B57" i="26"/>
  <c r="B58" i="26"/>
  <c r="B59" i="26"/>
  <c r="B60" i="26"/>
  <c r="B61" i="26"/>
  <c r="B62" i="26"/>
  <c r="B63" i="26"/>
  <c r="B64" i="26"/>
  <c r="B65" i="26"/>
  <c r="B9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45" i="26"/>
  <c r="H46" i="26"/>
  <c r="H47" i="26"/>
  <c r="H48" i="26"/>
  <c r="H49" i="26"/>
  <c r="H50" i="26"/>
  <c r="H51" i="26"/>
  <c r="H52" i="26"/>
  <c r="H53" i="26"/>
  <c r="H54" i="26"/>
  <c r="H55" i="26"/>
  <c r="H56" i="26"/>
  <c r="H57" i="26"/>
  <c r="H58" i="26"/>
  <c r="H59" i="26"/>
  <c r="H60" i="26"/>
  <c r="H61" i="26"/>
  <c r="H62" i="26"/>
  <c r="H63" i="26"/>
  <c r="H64" i="26"/>
  <c r="D124" i="34"/>
  <c r="H121" i="34"/>
  <c r="H120" i="34"/>
  <c r="H119" i="34"/>
  <c r="H118" i="34"/>
  <c r="H117" i="34"/>
  <c r="H116" i="34"/>
  <c r="H115" i="34"/>
  <c r="H114" i="34"/>
  <c r="H113" i="34"/>
  <c r="H112" i="34"/>
  <c r="H111" i="34"/>
  <c r="H110" i="34"/>
  <c r="H109" i="34"/>
  <c r="H108" i="34"/>
  <c r="H107" i="34"/>
  <c r="H106" i="34"/>
  <c r="H105" i="34"/>
  <c r="H104" i="34"/>
  <c r="H103" i="34"/>
  <c r="H102" i="34"/>
  <c r="H101" i="34"/>
  <c r="H100" i="34"/>
  <c r="H99" i="34"/>
  <c r="H98" i="34"/>
  <c r="H97" i="34"/>
  <c r="H96" i="34"/>
  <c r="H95" i="34"/>
  <c r="H94" i="34"/>
  <c r="H93" i="34"/>
  <c r="H92" i="34"/>
  <c r="H91" i="34"/>
  <c r="H90" i="34"/>
  <c r="H89" i="34"/>
  <c r="H88" i="34"/>
  <c r="H87" i="34"/>
  <c r="H86" i="34"/>
  <c r="H85" i="34"/>
  <c r="H84" i="34"/>
  <c r="H83" i="34"/>
  <c r="H82" i="34"/>
  <c r="H81" i="34"/>
  <c r="H80" i="34"/>
  <c r="H79" i="34"/>
  <c r="H78" i="34"/>
  <c r="H77" i="34"/>
  <c r="H76" i="34"/>
  <c r="H75" i="34"/>
  <c r="H74" i="34"/>
  <c r="H73" i="34"/>
  <c r="H72" i="34"/>
  <c r="H71" i="34"/>
  <c r="H70" i="34"/>
  <c r="H69" i="34"/>
  <c r="H68" i="34"/>
  <c r="H67" i="34"/>
  <c r="H66" i="34"/>
  <c r="H65" i="34"/>
  <c r="H64" i="34"/>
  <c r="H63" i="34"/>
  <c r="H62" i="34"/>
  <c r="H61" i="34"/>
  <c r="H60" i="34"/>
  <c r="H59" i="34"/>
  <c r="H58" i="34"/>
  <c r="H57" i="34"/>
  <c r="H56" i="34"/>
  <c r="H55" i="34"/>
  <c r="H54" i="34"/>
  <c r="H53" i="34"/>
  <c r="H52" i="34"/>
  <c r="H51" i="34"/>
  <c r="H50" i="34"/>
  <c r="H49" i="34"/>
  <c r="H48" i="34"/>
  <c r="H47" i="34"/>
  <c r="H46" i="34"/>
  <c r="H45" i="34"/>
  <c r="H44" i="34"/>
  <c r="H43" i="34"/>
  <c r="H42" i="34"/>
  <c r="H41" i="34"/>
  <c r="H40" i="34"/>
  <c r="H39" i="34"/>
  <c r="H38" i="34"/>
  <c r="H37" i="34"/>
  <c r="H36" i="34"/>
  <c r="H35" i="34"/>
  <c r="H34" i="34"/>
  <c r="H33" i="34"/>
  <c r="H32" i="34"/>
  <c r="H31" i="34"/>
  <c r="H30" i="34"/>
  <c r="H29" i="34"/>
  <c r="H28" i="34"/>
  <c r="H27" i="34"/>
  <c r="H26" i="34"/>
  <c r="H25" i="34"/>
  <c r="H24" i="34"/>
  <c r="H23" i="34"/>
  <c r="H22" i="34"/>
  <c r="H21" i="34"/>
  <c r="H20" i="34"/>
  <c r="H19" i="34"/>
  <c r="H18" i="34"/>
  <c r="H17" i="34"/>
  <c r="H16" i="34"/>
  <c r="H15" i="34"/>
  <c r="H14" i="34"/>
  <c r="H13" i="34"/>
  <c r="H12" i="34"/>
  <c r="H11" i="34"/>
  <c r="H10" i="34"/>
  <c r="H9" i="34"/>
  <c r="D73" i="33"/>
  <c r="H70" i="33"/>
  <c r="H69" i="33"/>
  <c r="H68" i="33"/>
  <c r="H67" i="33"/>
  <c r="H66" i="33"/>
  <c r="H65" i="33"/>
  <c r="H64" i="33"/>
  <c r="H63" i="33"/>
  <c r="H62" i="33"/>
  <c r="H61" i="33"/>
  <c r="H60" i="33"/>
  <c r="H59" i="33"/>
  <c r="H58" i="33"/>
  <c r="H57" i="33"/>
  <c r="H56" i="33"/>
  <c r="H55" i="33"/>
  <c r="H54" i="33"/>
  <c r="H53" i="33"/>
  <c r="H52" i="33"/>
  <c r="H51" i="33"/>
  <c r="H50" i="33"/>
  <c r="H49" i="33"/>
  <c r="H48" i="33"/>
  <c r="H47" i="33"/>
  <c r="H46" i="33"/>
  <c r="H45" i="33"/>
  <c r="H44" i="33"/>
  <c r="H43" i="33"/>
  <c r="H42" i="33"/>
  <c r="H41" i="33"/>
  <c r="H40" i="33"/>
  <c r="H39" i="33"/>
  <c r="H38" i="33"/>
  <c r="H37" i="33"/>
  <c r="H36" i="33"/>
  <c r="H35" i="33"/>
  <c r="H34" i="33"/>
  <c r="H33" i="33"/>
  <c r="H32" i="33"/>
  <c r="H31" i="33"/>
  <c r="H30" i="33"/>
  <c r="H29" i="33"/>
  <c r="H28" i="33"/>
  <c r="H27" i="33"/>
  <c r="H26" i="33"/>
  <c r="H25" i="33"/>
  <c r="H24" i="33"/>
  <c r="H23" i="33"/>
  <c r="H22" i="33"/>
  <c r="H21" i="33"/>
  <c r="H20" i="33"/>
  <c r="H19" i="33"/>
  <c r="H18" i="33"/>
  <c r="H17" i="33"/>
  <c r="H16" i="33"/>
  <c r="H15" i="33"/>
  <c r="H14" i="33"/>
  <c r="H13" i="33"/>
  <c r="H12" i="33"/>
  <c r="H11" i="33"/>
  <c r="H10" i="33"/>
  <c r="H9" i="33"/>
  <c r="I130" i="4"/>
  <c r="H130" i="4"/>
  <c r="F130" i="4"/>
  <c r="D134" i="4"/>
  <c r="D130" i="4"/>
  <c r="D127" i="4"/>
  <c r="D126" i="4"/>
  <c r="K66" i="30" l="1"/>
  <c r="K31" i="5"/>
  <c r="K107" i="34"/>
  <c r="K16" i="30"/>
  <c r="K42" i="23"/>
  <c r="K59" i="5"/>
  <c r="K51" i="34"/>
  <c r="K108" i="34"/>
  <c r="L108" i="34" s="1"/>
  <c r="M108" i="34" s="1"/>
  <c r="K35" i="32"/>
  <c r="K106" i="34"/>
  <c r="L106" i="34" s="1"/>
  <c r="M106" i="34" s="1"/>
  <c r="K34" i="32"/>
  <c r="K59" i="34"/>
  <c r="K9" i="28"/>
  <c r="K58" i="34"/>
  <c r="K32" i="32"/>
  <c r="K13" i="29"/>
  <c r="K109" i="34"/>
  <c r="K11" i="33"/>
  <c r="L11" i="33" s="1"/>
  <c r="M11" i="33" s="1"/>
  <c r="K33" i="32"/>
  <c r="K32" i="5"/>
  <c r="K58" i="5"/>
  <c r="K36" i="32"/>
  <c r="K37" i="30"/>
  <c r="K41" i="23"/>
  <c r="K31" i="34"/>
  <c r="K37" i="32"/>
  <c r="K55" i="32"/>
  <c r="K115" i="34"/>
  <c r="K19" i="23"/>
  <c r="K87" i="5"/>
  <c r="K38" i="32"/>
  <c r="K64" i="5"/>
  <c r="K58" i="32"/>
  <c r="K46" i="32"/>
  <c r="K90" i="5"/>
  <c r="K9" i="21"/>
  <c r="K99" i="5"/>
  <c r="K25" i="33"/>
  <c r="L25" i="33" s="1"/>
  <c r="M25" i="33" s="1"/>
  <c r="K39" i="22"/>
  <c r="K15" i="30"/>
  <c r="K46" i="5"/>
  <c r="K47" i="30"/>
  <c r="K30" i="34"/>
  <c r="K63" i="34"/>
  <c r="K20" i="34"/>
  <c r="K62" i="32"/>
  <c r="K54" i="30"/>
  <c r="K43" i="32"/>
  <c r="K18" i="8"/>
  <c r="K114" i="34"/>
  <c r="L114" i="34" s="1"/>
  <c r="M114" i="34" s="1"/>
  <c r="K19" i="28"/>
  <c r="K54" i="32"/>
  <c r="K60" i="34"/>
  <c r="K9" i="22"/>
  <c r="K101" i="34"/>
  <c r="K30" i="33"/>
  <c r="L30" i="33" s="1"/>
  <c r="M30" i="33" s="1"/>
  <c r="K101" i="5"/>
  <c r="K33" i="28"/>
  <c r="K18" i="28"/>
  <c r="K100" i="5"/>
  <c r="K47" i="23"/>
  <c r="K88" i="5"/>
  <c r="K37" i="33"/>
  <c r="K45" i="34"/>
  <c r="L45" i="34" s="1"/>
  <c r="M45" i="34" s="1"/>
  <c r="K89" i="5"/>
  <c r="K38" i="33"/>
  <c r="L38" i="33" s="1"/>
  <c r="M38" i="33" s="1"/>
  <c r="K46" i="34"/>
  <c r="K110" i="34"/>
  <c r="L110" i="34" s="1"/>
  <c r="M110" i="34" s="1"/>
  <c r="K59" i="32"/>
  <c r="K18" i="29"/>
  <c r="K43" i="30"/>
  <c r="K79" i="34"/>
  <c r="L79" i="34" s="1"/>
  <c r="M79" i="34" s="1"/>
  <c r="K121" i="34"/>
  <c r="K21" i="33"/>
  <c r="L21" i="33" s="1"/>
  <c r="M21" i="33" s="1"/>
  <c r="K19" i="8"/>
  <c r="K103" i="5"/>
  <c r="K29" i="33"/>
  <c r="L29" i="33" s="1"/>
  <c r="M29" i="33" s="1"/>
  <c r="K71" i="34"/>
  <c r="L71" i="34" s="1"/>
  <c r="M71" i="34" s="1"/>
  <c r="K20" i="23"/>
  <c r="K45" i="5"/>
  <c r="K66" i="34"/>
  <c r="K14" i="21"/>
  <c r="K42" i="30"/>
  <c r="K83" i="34"/>
  <c r="L83" i="34" s="1"/>
  <c r="M83" i="34" s="1"/>
  <c r="K40" i="32"/>
  <c r="K14" i="30"/>
  <c r="K26" i="28"/>
  <c r="K96" i="5"/>
  <c r="K117" i="34"/>
  <c r="K17" i="8"/>
  <c r="K97" i="5"/>
  <c r="K118" i="34"/>
  <c r="L118" i="34" s="1"/>
  <c r="M118" i="34" s="1"/>
  <c r="K56" i="30"/>
  <c r="L56" i="30" s="1"/>
  <c r="M56" i="30" s="1"/>
  <c r="K61" i="32"/>
  <c r="K15" i="33"/>
  <c r="K43" i="23"/>
  <c r="K116" i="34"/>
  <c r="K73" i="5"/>
  <c r="K25" i="28"/>
  <c r="K40" i="33"/>
  <c r="L40" i="33" s="1"/>
  <c r="M40" i="33" s="1"/>
  <c r="K14" i="23"/>
  <c r="K62" i="30"/>
  <c r="K37" i="34"/>
  <c r="K60" i="5"/>
  <c r="K24" i="28"/>
  <c r="K45" i="23"/>
  <c r="K48" i="32"/>
  <c r="K112" i="34"/>
  <c r="K21" i="29"/>
  <c r="K63" i="5"/>
  <c r="K12" i="33"/>
  <c r="K41" i="32"/>
  <c r="K11" i="28"/>
  <c r="K16" i="8"/>
  <c r="K10" i="32"/>
  <c r="K40" i="34"/>
  <c r="K10" i="27"/>
  <c r="K44" i="32"/>
  <c r="K80" i="34"/>
  <c r="L80" i="34" s="1"/>
  <c r="M80" i="34" s="1"/>
  <c r="K9" i="32"/>
  <c r="K29" i="5"/>
  <c r="K23" i="8"/>
  <c r="K51" i="32"/>
  <c r="K82" i="34"/>
  <c r="K39" i="32"/>
  <c r="K32" i="28"/>
  <c r="K32" i="33"/>
  <c r="K56" i="32"/>
  <c r="K31" i="28"/>
  <c r="K46" i="23"/>
  <c r="K20" i="33"/>
  <c r="L20" i="33" s="1"/>
  <c r="M20" i="33" s="1"/>
  <c r="K49" i="32"/>
  <c r="K45" i="32"/>
  <c r="K13" i="21"/>
  <c r="K42" i="32"/>
  <c r="K16" i="23"/>
  <c r="K74" i="5"/>
  <c r="K31" i="33"/>
  <c r="L31" i="33" s="1"/>
  <c r="M31" i="33" s="1"/>
  <c r="K43" i="5"/>
  <c r="K72" i="5"/>
  <c r="K83" i="5"/>
  <c r="K57" i="30"/>
  <c r="K122" i="34"/>
  <c r="L122" i="34" s="1"/>
  <c r="M122" i="34" s="1"/>
  <c r="K24" i="32"/>
  <c r="K48" i="23"/>
  <c r="K38" i="34"/>
  <c r="L38" i="34" s="1"/>
  <c r="M38" i="34" s="1"/>
  <c r="K44" i="23"/>
  <c r="K47" i="32"/>
  <c r="K27" i="28"/>
  <c r="K55" i="30"/>
  <c r="K12" i="21"/>
  <c r="K57" i="32"/>
  <c r="K113" i="34"/>
  <c r="K15" i="23"/>
  <c r="K50" i="32"/>
  <c r="K39" i="33"/>
  <c r="K22" i="8"/>
  <c r="K38" i="5"/>
  <c r="K75" i="5"/>
  <c r="K17" i="31"/>
  <c r="K52" i="5"/>
  <c r="K58" i="30"/>
  <c r="K27" i="30"/>
  <c r="K22" i="33"/>
  <c r="L22" i="33" s="1"/>
  <c r="M22" i="33" s="1"/>
  <c r="K62" i="23"/>
  <c r="L62" i="23" s="1"/>
  <c r="M62" i="23" s="1"/>
  <c r="K34" i="5"/>
  <c r="K27" i="29"/>
  <c r="K16" i="33"/>
  <c r="L16" i="33" s="1"/>
  <c r="M16" i="33" s="1"/>
  <c r="K47" i="28"/>
  <c r="K21" i="8"/>
  <c r="K60" i="30"/>
  <c r="K59" i="30"/>
  <c r="K16" i="22"/>
  <c r="K19" i="30"/>
  <c r="K47" i="5"/>
  <c r="K25" i="32"/>
  <c r="K16" i="21"/>
  <c r="K27" i="22"/>
  <c r="K15" i="34"/>
  <c r="L15" i="34" s="1"/>
  <c r="M15" i="34" s="1"/>
  <c r="K19" i="27"/>
  <c r="K21" i="22"/>
  <c r="K38" i="22"/>
  <c r="K23" i="32"/>
  <c r="K37" i="23"/>
  <c r="K76" i="5"/>
  <c r="K27" i="23"/>
  <c r="K33" i="33"/>
  <c r="L33" i="33" s="1"/>
  <c r="M33" i="33" s="1"/>
  <c r="K53" i="34"/>
  <c r="L53" i="34" s="1"/>
  <c r="M53" i="34" s="1"/>
  <c r="K31" i="30"/>
  <c r="K33" i="5"/>
  <c r="K26" i="29"/>
  <c r="K23" i="34"/>
  <c r="L23" i="34" s="1"/>
  <c r="M23" i="34" s="1"/>
  <c r="K17" i="30"/>
  <c r="K27" i="27"/>
  <c r="K32" i="34"/>
  <c r="L32" i="34" s="1"/>
  <c r="M32" i="34" s="1"/>
  <c r="K36" i="21"/>
  <c r="K37" i="21"/>
  <c r="K91" i="5"/>
  <c r="K26" i="32"/>
  <c r="K35" i="23"/>
  <c r="K18" i="30"/>
  <c r="K9" i="29"/>
  <c r="K23" i="33"/>
  <c r="L23" i="33" s="1"/>
  <c r="M23" i="33" s="1"/>
  <c r="K20" i="8"/>
  <c r="K36" i="23"/>
  <c r="K33" i="34"/>
  <c r="K99" i="34"/>
  <c r="K29" i="22"/>
  <c r="K30" i="30"/>
  <c r="K24" i="8"/>
  <c r="K48" i="5"/>
  <c r="K51" i="23"/>
  <c r="K50" i="30"/>
  <c r="K49" i="23"/>
  <c r="K35" i="21"/>
  <c r="K53" i="5"/>
  <c r="K73" i="34"/>
  <c r="K17" i="21"/>
  <c r="K100" i="34"/>
  <c r="L100" i="34" s="1"/>
  <c r="M100" i="34" s="1"/>
  <c r="K26" i="30"/>
  <c r="K27" i="32"/>
  <c r="K51" i="5"/>
  <c r="K18" i="5"/>
  <c r="K47" i="34"/>
  <c r="L47" i="34" s="1"/>
  <c r="M47" i="34" s="1"/>
  <c r="K43" i="21"/>
  <c r="K40" i="27"/>
  <c r="L40" i="27" s="1"/>
  <c r="M40" i="27" s="1"/>
  <c r="L9" i="26"/>
  <c r="M9" i="26" s="1"/>
  <c r="K25" i="31"/>
  <c r="K18" i="31"/>
  <c r="K26" i="8"/>
  <c r="K65" i="30"/>
  <c r="K24" i="33"/>
  <c r="L24" i="33" s="1"/>
  <c r="M24" i="33" s="1"/>
  <c r="K11" i="21"/>
  <c r="K97" i="34"/>
  <c r="L97" i="34" s="1"/>
  <c r="M97" i="34" s="1"/>
  <c r="K31" i="31"/>
  <c r="K54" i="34"/>
  <c r="L54" i="34" s="1"/>
  <c r="M54" i="34" s="1"/>
  <c r="K21" i="28"/>
  <c r="K19" i="21"/>
  <c r="K47" i="27"/>
  <c r="L47" i="27" s="1"/>
  <c r="M47" i="27" s="1"/>
  <c r="K12" i="30"/>
  <c r="K35" i="22"/>
  <c r="K33" i="23"/>
  <c r="K45" i="8"/>
  <c r="K10" i="33"/>
  <c r="L10" i="33" s="1"/>
  <c r="M10" i="33" s="1"/>
  <c r="K18" i="34"/>
  <c r="L18" i="34" s="1"/>
  <c r="M18" i="34" s="1"/>
  <c r="K20" i="30"/>
  <c r="K84" i="30"/>
  <c r="K9" i="27"/>
  <c r="K14" i="28"/>
  <c r="K62" i="8"/>
  <c r="K27" i="33"/>
  <c r="L27" i="33" s="1"/>
  <c r="M27" i="33" s="1"/>
  <c r="K23" i="29"/>
  <c r="K40" i="22"/>
  <c r="K55" i="8"/>
  <c r="K71" i="5"/>
  <c r="K94" i="30"/>
  <c r="K69" i="34"/>
  <c r="K41" i="5"/>
  <c r="K11" i="32"/>
  <c r="K19" i="31"/>
  <c r="K43" i="22"/>
  <c r="K26" i="23"/>
  <c r="K51" i="8"/>
  <c r="K50" i="8"/>
  <c r="K66" i="5"/>
  <c r="K25" i="30"/>
  <c r="K89" i="30"/>
  <c r="K29" i="28"/>
  <c r="K27" i="5"/>
  <c r="K22" i="31"/>
  <c r="K46" i="27"/>
  <c r="L46" i="27" s="1"/>
  <c r="M46" i="27" s="1"/>
  <c r="K18" i="33"/>
  <c r="K86" i="5"/>
  <c r="K35" i="33"/>
  <c r="L35" i="33" s="1"/>
  <c r="M35" i="33" s="1"/>
  <c r="K16" i="31"/>
  <c r="K53" i="30"/>
  <c r="K48" i="22"/>
  <c r="K21" i="31"/>
  <c r="K9" i="8"/>
  <c r="K28" i="33"/>
  <c r="L28" i="33" s="1"/>
  <c r="M28" i="33" s="1"/>
  <c r="K38" i="30"/>
  <c r="K36" i="8"/>
  <c r="K32" i="8"/>
  <c r="K56" i="5"/>
  <c r="K77" i="34"/>
  <c r="L77" i="34" s="1"/>
  <c r="M77" i="34" s="1"/>
  <c r="K33" i="8"/>
  <c r="K70" i="34"/>
  <c r="L70" i="34" s="1"/>
  <c r="M70" i="34" s="1"/>
  <c r="K27" i="31"/>
  <c r="K72" i="30"/>
  <c r="K34" i="23"/>
  <c r="K58" i="8"/>
  <c r="K39" i="34"/>
  <c r="L39" i="34" s="1"/>
  <c r="M39" i="34" s="1"/>
  <c r="K52" i="32"/>
  <c r="K33" i="30"/>
  <c r="K97" i="30"/>
  <c r="K12" i="22"/>
  <c r="K120" i="34"/>
  <c r="K20" i="5"/>
  <c r="K35" i="30"/>
  <c r="K42" i="27"/>
  <c r="L42" i="27" s="1"/>
  <c r="M42" i="27" s="1"/>
  <c r="K44" i="27"/>
  <c r="L44" i="27" s="1"/>
  <c r="M44" i="27" s="1"/>
  <c r="K40" i="5"/>
  <c r="K46" i="22"/>
  <c r="K22" i="32"/>
  <c r="K90" i="34"/>
  <c r="K92" i="30"/>
  <c r="L68" i="33"/>
  <c r="M68" i="33" s="1"/>
  <c r="K61" i="8"/>
  <c r="K26" i="33"/>
  <c r="L26" i="33" s="1"/>
  <c r="M26" i="33" s="1"/>
  <c r="K98" i="34"/>
  <c r="L98" i="34" s="1"/>
  <c r="M98" i="34" s="1"/>
  <c r="K36" i="30"/>
  <c r="K100" i="30"/>
  <c r="K13" i="22"/>
  <c r="K14" i="32"/>
  <c r="K14" i="8"/>
  <c r="K30" i="5"/>
  <c r="K94" i="5"/>
  <c r="K24" i="31"/>
  <c r="K87" i="30"/>
  <c r="K34" i="30"/>
  <c r="K81" i="34"/>
  <c r="K36" i="33"/>
  <c r="L36" i="33" s="1"/>
  <c r="M36" i="33" s="1"/>
  <c r="K44" i="34"/>
  <c r="L44" i="34" s="1"/>
  <c r="M44" i="34" s="1"/>
  <c r="K34" i="31"/>
  <c r="L34" i="31" s="1"/>
  <c r="M34" i="31" s="1"/>
  <c r="K46" i="30"/>
  <c r="K24" i="29"/>
  <c r="K74" i="30"/>
  <c r="K60" i="8"/>
  <c r="K23" i="23"/>
  <c r="K40" i="8"/>
  <c r="K29" i="31"/>
  <c r="K52" i="8"/>
  <c r="K41" i="8"/>
  <c r="K57" i="5"/>
  <c r="K78" i="34"/>
  <c r="L78" i="34" s="1"/>
  <c r="M78" i="34" s="1"/>
  <c r="K80" i="30"/>
  <c r="K98" i="30"/>
  <c r="K82" i="5"/>
  <c r="K111" i="34"/>
  <c r="L111" i="34" s="1"/>
  <c r="M111" i="34" s="1"/>
  <c r="K60" i="32"/>
  <c r="K41" i="30"/>
  <c r="K11" i="29"/>
  <c r="K53" i="32"/>
  <c r="K84" i="5"/>
  <c r="K75" i="30"/>
  <c r="K39" i="27"/>
  <c r="L39" i="27" s="1"/>
  <c r="M39" i="27" s="1"/>
  <c r="K48" i="27"/>
  <c r="L48" i="27" s="1"/>
  <c r="M48" i="27" s="1"/>
  <c r="K49" i="27"/>
  <c r="L49" i="27" s="1"/>
  <c r="M49" i="27" s="1"/>
  <c r="K70" i="20"/>
  <c r="L70" i="20" s="1"/>
  <c r="M70" i="20" s="1"/>
  <c r="K28" i="23"/>
  <c r="K27" i="34"/>
  <c r="L27" i="34" s="1"/>
  <c r="M27" i="34" s="1"/>
  <c r="K91" i="34"/>
  <c r="L91" i="34" s="1"/>
  <c r="M91" i="34" s="1"/>
  <c r="K49" i="22"/>
  <c r="L49" i="22" s="1"/>
  <c r="M49" i="22" s="1"/>
  <c r="K53" i="8"/>
  <c r="K26" i="34"/>
  <c r="L26" i="34" s="1"/>
  <c r="M26" i="34" s="1"/>
  <c r="K21" i="5"/>
  <c r="K85" i="5"/>
  <c r="K34" i="33"/>
  <c r="L34" i="33" s="1"/>
  <c r="M34" i="33" s="1"/>
  <c r="K14" i="29"/>
  <c r="K45" i="22"/>
  <c r="K13" i="23"/>
  <c r="K32" i="31"/>
  <c r="K69" i="30"/>
  <c r="K17" i="28"/>
  <c r="K82" i="30"/>
  <c r="K15" i="8"/>
  <c r="K95" i="5"/>
  <c r="K52" i="34"/>
  <c r="L52" i="34" s="1"/>
  <c r="M52" i="34" s="1"/>
  <c r="K41" i="22"/>
  <c r="K12" i="29"/>
  <c r="L12" i="29" s="1"/>
  <c r="M12" i="29" s="1"/>
  <c r="K30" i="31"/>
  <c r="K48" i="8"/>
  <c r="K29" i="34"/>
  <c r="K10" i="31"/>
  <c r="K49" i="8"/>
  <c r="K86" i="34"/>
  <c r="L86" i="34" s="1"/>
  <c r="M86" i="34" s="1"/>
  <c r="K88" i="30"/>
  <c r="K28" i="28"/>
  <c r="K67" i="5"/>
  <c r="K22" i="28"/>
  <c r="K10" i="8"/>
  <c r="K26" i="5"/>
  <c r="K55" i="34"/>
  <c r="L55" i="34" s="1"/>
  <c r="M55" i="34" s="1"/>
  <c r="K119" i="34"/>
  <c r="L119" i="34" s="1"/>
  <c r="M119" i="34" s="1"/>
  <c r="K12" i="31"/>
  <c r="K49" i="30"/>
  <c r="K29" i="29"/>
  <c r="K39" i="5"/>
  <c r="K17" i="32"/>
  <c r="K11" i="22"/>
  <c r="K36" i="22"/>
  <c r="K12" i="23"/>
  <c r="K23" i="31"/>
  <c r="K47" i="22"/>
  <c r="K39" i="30"/>
  <c r="K42" i="22"/>
  <c r="K13" i="31"/>
  <c r="K38" i="8"/>
  <c r="K54" i="5"/>
  <c r="K75" i="34"/>
  <c r="L75" i="34" s="1"/>
  <c r="M75" i="34" s="1"/>
  <c r="K21" i="30"/>
  <c r="K85" i="30"/>
  <c r="K24" i="34"/>
  <c r="L24" i="34" s="1"/>
  <c r="M24" i="34" s="1"/>
  <c r="K30" i="28"/>
  <c r="K44" i="8"/>
  <c r="K22" i="23"/>
  <c r="K31" i="8"/>
  <c r="K33" i="31"/>
  <c r="K70" i="30"/>
  <c r="K79" i="30"/>
  <c r="K37" i="22"/>
  <c r="K26" i="31"/>
  <c r="K92" i="5"/>
  <c r="K23" i="28"/>
  <c r="K81" i="5"/>
  <c r="K10" i="29"/>
  <c r="K56" i="34"/>
  <c r="K14" i="31"/>
  <c r="K17" i="23"/>
  <c r="K20" i="32"/>
  <c r="K28" i="31"/>
  <c r="K35" i="29"/>
  <c r="K11" i="27"/>
  <c r="K44" i="22"/>
  <c r="K43" i="8"/>
  <c r="K57" i="34"/>
  <c r="L57" i="34" s="1"/>
  <c r="M57" i="34" s="1"/>
  <c r="K29" i="27"/>
  <c r="K41" i="27"/>
  <c r="L41" i="27" s="1"/>
  <c r="M41" i="27" s="1"/>
  <c r="L29" i="34"/>
  <c r="M29" i="34" s="1"/>
  <c r="L60" i="33"/>
  <c r="M60" i="33" s="1"/>
  <c r="L42" i="34"/>
  <c r="M42" i="34" s="1"/>
  <c r="L74" i="34"/>
  <c r="M74" i="34" s="1"/>
  <c r="L42" i="33"/>
  <c r="M42" i="33" s="1"/>
  <c r="H67" i="26"/>
  <c r="J51" i="26"/>
  <c r="K51" i="26" s="1"/>
  <c r="L51" i="26" s="1"/>
  <c r="M51" i="26" s="1"/>
  <c r="J19" i="26"/>
  <c r="K19" i="26" s="1"/>
  <c r="L19" i="26" s="1"/>
  <c r="M19" i="26" s="1"/>
  <c r="J40" i="19"/>
  <c r="K40" i="19" s="1"/>
  <c r="J46" i="20"/>
  <c r="K46" i="20" s="1"/>
  <c r="L121" i="34"/>
  <c r="M121" i="34" s="1"/>
  <c r="J65" i="26"/>
  <c r="K65" i="26" s="1"/>
  <c r="L65" i="26" s="1"/>
  <c r="M65" i="26" s="1"/>
  <c r="J57" i="26"/>
  <c r="K57" i="26" s="1"/>
  <c r="L57" i="26" s="1"/>
  <c r="M57" i="26" s="1"/>
  <c r="J49" i="26"/>
  <c r="K49" i="26" s="1"/>
  <c r="L49" i="26" s="1"/>
  <c r="M49" i="26" s="1"/>
  <c r="J41" i="26"/>
  <c r="K41" i="26" s="1"/>
  <c r="L41" i="26" s="1"/>
  <c r="M41" i="26" s="1"/>
  <c r="J33" i="26"/>
  <c r="K33" i="26" s="1"/>
  <c r="L33" i="26" s="1"/>
  <c r="M33" i="26" s="1"/>
  <c r="J25" i="26"/>
  <c r="K25" i="26" s="1"/>
  <c r="L25" i="26" s="1"/>
  <c r="M25" i="26" s="1"/>
  <c r="J17" i="26"/>
  <c r="K17" i="26" s="1"/>
  <c r="L17" i="26" s="1"/>
  <c r="M17" i="26" s="1"/>
  <c r="J9" i="19"/>
  <c r="K9" i="19" s="1"/>
  <c r="J70" i="19"/>
  <c r="K70" i="19" s="1"/>
  <c r="J62" i="19"/>
  <c r="K62" i="19" s="1"/>
  <c r="J54" i="19"/>
  <c r="K54" i="19" s="1"/>
  <c r="J46" i="19"/>
  <c r="K46" i="19" s="1"/>
  <c r="J38" i="19"/>
  <c r="K38" i="19" s="1"/>
  <c r="J30" i="19"/>
  <c r="K30" i="19" s="1"/>
  <c r="J22" i="19"/>
  <c r="K22" i="19" s="1"/>
  <c r="J14" i="19"/>
  <c r="K14" i="19" s="1"/>
  <c r="J68" i="20"/>
  <c r="K68" i="20" s="1"/>
  <c r="L68" i="20" s="1"/>
  <c r="M68" i="20" s="1"/>
  <c r="J60" i="20"/>
  <c r="K60" i="20" s="1"/>
  <c r="J52" i="20"/>
  <c r="K52" i="20" s="1"/>
  <c r="J44" i="20"/>
  <c r="K44" i="20" s="1"/>
  <c r="J36" i="20"/>
  <c r="K36" i="20" s="1"/>
  <c r="J28" i="20"/>
  <c r="K28" i="20" s="1"/>
  <c r="J20" i="20"/>
  <c r="K20" i="20" s="1"/>
  <c r="J12" i="20"/>
  <c r="K12" i="20" s="1"/>
  <c r="L18" i="33"/>
  <c r="M18" i="33" s="1"/>
  <c r="L50" i="33"/>
  <c r="M50" i="33" s="1"/>
  <c r="L112" i="34"/>
  <c r="M112" i="34" s="1"/>
  <c r="L117" i="34"/>
  <c r="M117" i="34" s="1"/>
  <c r="L17" i="33"/>
  <c r="M17" i="33" s="1"/>
  <c r="L103" i="34"/>
  <c r="M103" i="34" s="1"/>
  <c r="J43" i="26"/>
  <c r="K43" i="26" s="1"/>
  <c r="L43" i="26" s="1"/>
  <c r="M43" i="26" s="1"/>
  <c r="J56" i="19"/>
  <c r="K56" i="19" s="1"/>
  <c r="J22" i="20"/>
  <c r="K22" i="20" s="1"/>
  <c r="J26" i="26"/>
  <c r="K26" i="26" s="1"/>
  <c r="L26" i="26" s="1"/>
  <c r="M26" i="26" s="1"/>
  <c r="J55" i="19"/>
  <c r="K55" i="19" s="1"/>
  <c r="J23" i="19"/>
  <c r="K23" i="19" s="1"/>
  <c r="J45" i="20"/>
  <c r="K45" i="20" s="1"/>
  <c r="L50" i="34"/>
  <c r="M50" i="34" s="1"/>
  <c r="K9" i="23"/>
  <c r="J64" i="26"/>
  <c r="K64" i="26" s="1"/>
  <c r="L64" i="26" s="1"/>
  <c r="M64" i="26" s="1"/>
  <c r="J56" i="26"/>
  <c r="K56" i="26" s="1"/>
  <c r="L56" i="26" s="1"/>
  <c r="M56" i="26" s="1"/>
  <c r="J48" i="26"/>
  <c r="J40" i="26"/>
  <c r="K40" i="26" s="1"/>
  <c r="L40" i="26" s="1"/>
  <c r="M40" i="26" s="1"/>
  <c r="J32" i="26"/>
  <c r="K32" i="26" s="1"/>
  <c r="L32" i="26" s="1"/>
  <c r="M32" i="26" s="1"/>
  <c r="J24" i="26"/>
  <c r="K24" i="26" s="1"/>
  <c r="L24" i="26" s="1"/>
  <c r="M24" i="26" s="1"/>
  <c r="J16" i="26"/>
  <c r="K16" i="26" s="1"/>
  <c r="L16" i="26" s="1"/>
  <c r="M16" i="26" s="1"/>
  <c r="J77" i="19"/>
  <c r="K77" i="19" s="1"/>
  <c r="L77" i="19" s="1"/>
  <c r="M77" i="19" s="1"/>
  <c r="J69" i="19"/>
  <c r="K69" i="19" s="1"/>
  <c r="J61" i="19"/>
  <c r="K61" i="19" s="1"/>
  <c r="J53" i="19"/>
  <c r="K53" i="19" s="1"/>
  <c r="J45" i="19"/>
  <c r="K45" i="19" s="1"/>
  <c r="J37" i="19"/>
  <c r="K37" i="19" s="1"/>
  <c r="J29" i="19"/>
  <c r="K29" i="19" s="1"/>
  <c r="J21" i="19"/>
  <c r="K21" i="19" s="1"/>
  <c r="J13" i="19"/>
  <c r="K13" i="19" s="1"/>
  <c r="J67" i="20"/>
  <c r="K67" i="20" s="1"/>
  <c r="L67" i="20" s="1"/>
  <c r="M67" i="20" s="1"/>
  <c r="J59" i="20"/>
  <c r="K59" i="20" s="1"/>
  <c r="J51" i="20"/>
  <c r="K51" i="20" s="1"/>
  <c r="J43" i="20"/>
  <c r="K43" i="20" s="1"/>
  <c r="J35" i="20"/>
  <c r="K35" i="20" s="1"/>
  <c r="J27" i="20"/>
  <c r="K27" i="20" s="1"/>
  <c r="J19" i="20"/>
  <c r="K19" i="20" s="1"/>
  <c r="J11" i="20"/>
  <c r="K11" i="20" s="1"/>
  <c r="L58" i="34"/>
  <c r="M58" i="34" s="1"/>
  <c r="L35" i="34"/>
  <c r="M35" i="34" s="1"/>
  <c r="L67" i="34"/>
  <c r="M67" i="34" s="1"/>
  <c r="L21" i="34"/>
  <c r="M21" i="34" s="1"/>
  <c r="L85" i="34"/>
  <c r="M85" i="34" s="1"/>
  <c r="L48" i="33"/>
  <c r="M48" i="33" s="1"/>
  <c r="L63" i="33"/>
  <c r="M63" i="33" s="1"/>
  <c r="J58" i="26"/>
  <c r="K58" i="26" s="1"/>
  <c r="L58" i="26" s="1"/>
  <c r="M58" i="26" s="1"/>
  <c r="J18" i="26"/>
  <c r="K18" i="26" s="1"/>
  <c r="L18" i="26" s="1"/>
  <c r="M18" i="26" s="1"/>
  <c r="J47" i="19"/>
  <c r="K47" i="19" s="1"/>
  <c r="J9" i="20"/>
  <c r="K9" i="20" s="1"/>
  <c r="J29" i="20"/>
  <c r="K29" i="20" s="1"/>
  <c r="J63" i="26"/>
  <c r="K63" i="26" s="1"/>
  <c r="L63" i="26" s="1"/>
  <c r="M63" i="26" s="1"/>
  <c r="J55" i="26"/>
  <c r="K55" i="26" s="1"/>
  <c r="L55" i="26" s="1"/>
  <c r="M55" i="26" s="1"/>
  <c r="J47" i="26"/>
  <c r="K47" i="26" s="1"/>
  <c r="L47" i="26" s="1"/>
  <c r="M47" i="26" s="1"/>
  <c r="J39" i="26"/>
  <c r="K39" i="26" s="1"/>
  <c r="L39" i="26" s="1"/>
  <c r="M39" i="26" s="1"/>
  <c r="J31" i="26"/>
  <c r="K31" i="26" s="1"/>
  <c r="L31" i="26" s="1"/>
  <c r="M31" i="26" s="1"/>
  <c r="J23" i="26"/>
  <c r="K23" i="26" s="1"/>
  <c r="L23" i="26" s="1"/>
  <c r="M23" i="26" s="1"/>
  <c r="J15" i="26"/>
  <c r="K15" i="26" s="1"/>
  <c r="L15" i="26" s="1"/>
  <c r="M15" i="26" s="1"/>
  <c r="J76" i="19"/>
  <c r="K76" i="19" s="1"/>
  <c r="J68" i="19"/>
  <c r="K68" i="19" s="1"/>
  <c r="J60" i="19"/>
  <c r="K60" i="19" s="1"/>
  <c r="J52" i="19"/>
  <c r="K52" i="19" s="1"/>
  <c r="J44" i="19"/>
  <c r="K44" i="19" s="1"/>
  <c r="J36" i="19"/>
  <c r="K36" i="19" s="1"/>
  <c r="J28" i="19"/>
  <c r="K28" i="19" s="1"/>
  <c r="J20" i="19"/>
  <c r="K20" i="19" s="1"/>
  <c r="J12" i="19"/>
  <c r="K12" i="19" s="1"/>
  <c r="J66" i="20"/>
  <c r="K66" i="20" s="1"/>
  <c r="L66" i="20" s="1"/>
  <c r="M66" i="20" s="1"/>
  <c r="J58" i="20"/>
  <c r="K58" i="20" s="1"/>
  <c r="J50" i="20"/>
  <c r="K50" i="20" s="1"/>
  <c r="J42" i="20"/>
  <c r="K42" i="20" s="1"/>
  <c r="J34" i="20"/>
  <c r="K34" i="20" s="1"/>
  <c r="J26" i="20"/>
  <c r="K26" i="20" s="1"/>
  <c r="J18" i="20"/>
  <c r="K18" i="20" s="1"/>
  <c r="J10" i="20"/>
  <c r="K10" i="20" s="1"/>
  <c r="L58" i="33"/>
  <c r="M58" i="33" s="1"/>
  <c r="L90" i="34"/>
  <c r="M90" i="34" s="1"/>
  <c r="L73" i="34"/>
  <c r="M73" i="34" s="1"/>
  <c r="L99" i="34"/>
  <c r="M99" i="34" s="1"/>
  <c r="J35" i="26"/>
  <c r="K35" i="26" s="1"/>
  <c r="L35" i="26" s="1"/>
  <c r="M35" i="26" s="1"/>
  <c r="J72" i="19"/>
  <c r="K72" i="19" s="1"/>
  <c r="J48" i="19"/>
  <c r="K48" i="19" s="1"/>
  <c r="J16" i="19"/>
  <c r="K16" i="19" s="1"/>
  <c r="J54" i="20"/>
  <c r="K54" i="20" s="1"/>
  <c r="J30" i="20"/>
  <c r="K30" i="20" s="1"/>
  <c r="J14" i="20"/>
  <c r="K14" i="20" s="1"/>
  <c r="J42" i="26"/>
  <c r="K42" i="26" s="1"/>
  <c r="L42" i="26" s="1"/>
  <c r="M42" i="26" s="1"/>
  <c r="J71" i="19"/>
  <c r="K71" i="19" s="1"/>
  <c r="J31" i="19"/>
  <c r="K31" i="19" s="1"/>
  <c r="J53" i="20"/>
  <c r="K53" i="20" s="1"/>
  <c r="J13" i="20"/>
  <c r="K13" i="20" s="1"/>
  <c r="J62" i="26"/>
  <c r="K62" i="26" s="1"/>
  <c r="L62" i="26" s="1"/>
  <c r="M62" i="26" s="1"/>
  <c r="J54" i="26"/>
  <c r="K54" i="26" s="1"/>
  <c r="L54" i="26" s="1"/>
  <c r="M54" i="26" s="1"/>
  <c r="J46" i="26"/>
  <c r="K46" i="26" s="1"/>
  <c r="L46" i="26" s="1"/>
  <c r="M46" i="26" s="1"/>
  <c r="J38" i="26"/>
  <c r="K38" i="26" s="1"/>
  <c r="L38" i="26" s="1"/>
  <c r="M38" i="26" s="1"/>
  <c r="J30" i="26"/>
  <c r="K30" i="26" s="1"/>
  <c r="L30" i="26" s="1"/>
  <c r="M30" i="26" s="1"/>
  <c r="J22" i="26"/>
  <c r="K22" i="26" s="1"/>
  <c r="L22" i="26" s="1"/>
  <c r="M22" i="26" s="1"/>
  <c r="J14" i="26"/>
  <c r="K14" i="26" s="1"/>
  <c r="L14" i="26" s="1"/>
  <c r="M14" i="26" s="1"/>
  <c r="J75" i="19"/>
  <c r="K75" i="19" s="1"/>
  <c r="J67" i="19"/>
  <c r="K67" i="19" s="1"/>
  <c r="J59" i="19"/>
  <c r="K59" i="19" s="1"/>
  <c r="J51" i="19"/>
  <c r="K51" i="19" s="1"/>
  <c r="J43" i="19"/>
  <c r="K43" i="19" s="1"/>
  <c r="J35" i="19"/>
  <c r="K35" i="19" s="1"/>
  <c r="J27" i="19"/>
  <c r="K27" i="19" s="1"/>
  <c r="J19" i="19"/>
  <c r="K19" i="19" s="1"/>
  <c r="J11" i="19"/>
  <c r="K11" i="19" s="1"/>
  <c r="J65" i="20"/>
  <c r="K65" i="20" s="1"/>
  <c r="J57" i="20"/>
  <c r="K57" i="20" s="1"/>
  <c r="J49" i="20"/>
  <c r="K49" i="20" s="1"/>
  <c r="J41" i="20"/>
  <c r="K41" i="20" s="1"/>
  <c r="J33" i="20"/>
  <c r="K33" i="20" s="1"/>
  <c r="J25" i="20"/>
  <c r="K25" i="20" s="1"/>
  <c r="J17" i="20"/>
  <c r="K17" i="20" s="1"/>
  <c r="L34" i="34"/>
  <c r="M34" i="34" s="1"/>
  <c r="L66" i="34"/>
  <c r="M66" i="34" s="1"/>
  <c r="L67" i="33"/>
  <c r="M67" i="33" s="1"/>
  <c r="J59" i="26"/>
  <c r="K59" i="26" s="1"/>
  <c r="L59" i="26" s="1"/>
  <c r="M59" i="26" s="1"/>
  <c r="J11" i="26"/>
  <c r="K11" i="26" s="1"/>
  <c r="L11" i="26" s="1"/>
  <c r="M11" i="26" s="1"/>
  <c r="J24" i="19"/>
  <c r="K24" i="19" s="1"/>
  <c r="J38" i="20"/>
  <c r="K38" i="20" s="1"/>
  <c r="J50" i="26"/>
  <c r="K50" i="26" s="1"/>
  <c r="L50" i="26" s="1"/>
  <c r="M50" i="26" s="1"/>
  <c r="J10" i="26"/>
  <c r="K10" i="26" s="1"/>
  <c r="L10" i="26" s="1"/>
  <c r="M10" i="26" s="1"/>
  <c r="J39" i="19"/>
  <c r="K39" i="19" s="1"/>
  <c r="J61" i="20"/>
  <c r="K61" i="20" s="1"/>
  <c r="J21" i="20"/>
  <c r="K21" i="20" s="1"/>
  <c r="L82" i="34"/>
  <c r="M82" i="34" s="1"/>
  <c r="J61" i="26"/>
  <c r="K61" i="26" s="1"/>
  <c r="L61" i="26" s="1"/>
  <c r="M61" i="26" s="1"/>
  <c r="J53" i="26"/>
  <c r="K53" i="26" s="1"/>
  <c r="L53" i="26" s="1"/>
  <c r="M53" i="26" s="1"/>
  <c r="J45" i="26"/>
  <c r="K45" i="26" s="1"/>
  <c r="L45" i="26" s="1"/>
  <c r="M45" i="26" s="1"/>
  <c r="J37" i="26"/>
  <c r="K37" i="26" s="1"/>
  <c r="L37" i="26" s="1"/>
  <c r="M37" i="26" s="1"/>
  <c r="J29" i="26"/>
  <c r="K29" i="26" s="1"/>
  <c r="L29" i="26" s="1"/>
  <c r="M29" i="26" s="1"/>
  <c r="J21" i="26"/>
  <c r="K21" i="26" s="1"/>
  <c r="L21" i="26" s="1"/>
  <c r="M21" i="26" s="1"/>
  <c r="J13" i="26"/>
  <c r="K13" i="26" s="1"/>
  <c r="L13" i="26" s="1"/>
  <c r="M13" i="26" s="1"/>
  <c r="J74" i="19"/>
  <c r="K74" i="19" s="1"/>
  <c r="J66" i="19"/>
  <c r="K66" i="19" s="1"/>
  <c r="J58" i="19"/>
  <c r="K58" i="19" s="1"/>
  <c r="J50" i="19"/>
  <c r="K50" i="19" s="1"/>
  <c r="J42" i="19"/>
  <c r="K42" i="19" s="1"/>
  <c r="J34" i="19"/>
  <c r="K34" i="19" s="1"/>
  <c r="J26" i="19"/>
  <c r="K26" i="19" s="1"/>
  <c r="J18" i="19"/>
  <c r="K18" i="19" s="1"/>
  <c r="J10" i="19"/>
  <c r="K10" i="19" s="1"/>
  <c r="J64" i="20"/>
  <c r="K64" i="20" s="1"/>
  <c r="J56" i="20"/>
  <c r="K56" i="20" s="1"/>
  <c r="J48" i="20"/>
  <c r="K48" i="20" s="1"/>
  <c r="J40" i="20"/>
  <c r="K40" i="20" s="1"/>
  <c r="J32" i="20"/>
  <c r="K32" i="20" s="1"/>
  <c r="J24" i="20"/>
  <c r="K24" i="20" s="1"/>
  <c r="J16" i="20"/>
  <c r="K16" i="20" s="1"/>
  <c r="L28" i="34"/>
  <c r="M28" i="34" s="1"/>
  <c r="L60" i="34"/>
  <c r="M60" i="34" s="1"/>
  <c r="L92" i="34"/>
  <c r="M92" i="34" s="1"/>
  <c r="L65" i="34"/>
  <c r="M65" i="34" s="1"/>
  <c r="J27" i="26"/>
  <c r="K27" i="26" s="1"/>
  <c r="L27" i="26" s="1"/>
  <c r="M27" i="26" s="1"/>
  <c r="J64" i="19"/>
  <c r="K64" i="19" s="1"/>
  <c r="J32" i="19"/>
  <c r="K32" i="19" s="1"/>
  <c r="J62" i="20"/>
  <c r="K62" i="20" s="1"/>
  <c r="J34" i="26"/>
  <c r="K34" i="26" s="1"/>
  <c r="L34" i="26" s="1"/>
  <c r="M34" i="26" s="1"/>
  <c r="J63" i="19"/>
  <c r="K63" i="19" s="1"/>
  <c r="J15" i="19"/>
  <c r="K15" i="19" s="1"/>
  <c r="J37" i="20"/>
  <c r="K37" i="20" s="1"/>
  <c r="J60" i="26"/>
  <c r="K60" i="26" s="1"/>
  <c r="L60" i="26" s="1"/>
  <c r="M60" i="26" s="1"/>
  <c r="J52" i="26"/>
  <c r="K52" i="26" s="1"/>
  <c r="L52" i="26" s="1"/>
  <c r="M52" i="26" s="1"/>
  <c r="J44" i="26"/>
  <c r="K44" i="26" s="1"/>
  <c r="L44" i="26" s="1"/>
  <c r="M44" i="26" s="1"/>
  <c r="J36" i="26"/>
  <c r="K36" i="26" s="1"/>
  <c r="L36" i="26" s="1"/>
  <c r="M36" i="26" s="1"/>
  <c r="J28" i="26"/>
  <c r="K28" i="26" s="1"/>
  <c r="L28" i="26" s="1"/>
  <c r="M28" i="26" s="1"/>
  <c r="J20" i="26"/>
  <c r="K20" i="26" s="1"/>
  <c r="L20" i="26" s="1"/>
  <c r="M20" i="26" s="1"/>
  <c r="J12" i="26"/>
  <c r="K12" i="26" s="1"/>
  <c r="L12" i="26" s="1"/>
  <c r="M12" i="26" s="1"/>
  <c r="J73" i="19"/>
  <c r="K73" i="19" s="1"/>
  <c r="J65" i="19"/>
  <c r="K65" i="19" s="1"/>
  <c r="J57" i="19"/>
  <c r="K57" i="19" s="1"/>
  <c r="J49" i="19"/>
  <c r="K49" i="19" s="1"/>
  <c r="J41" i="19"/>
  <c r="K41" i="19" s="1"/>
  <c r="J33" i="19"/>
  <c r="K33" i="19" s="1"/>
  <c r="J25" i="19"/>
  <c r="K25" i="19" s="1"/>
  <c r="J17" i="19"/>
  <c r="K17" i="19" s="1"/>
  <c r="J63" i="20"/>
  <c r="K63" i="20" s="1"/>
  <c r="J55" i="20"/>
  <c r="K55" i="20" s="1"/>
  <c r="J47" i="20"/>
  <c r="K47" i="20" s="1"/>
  <c r="J39" i="20"/>
  <c r="K39" i="20" s="1"/>
  <c r="J31" i="20"/>
  <c r="K31" i="20" s="1"/>
  <c r="J23" i="20"/>
  <c r="K23" i="20" s="1"/>
  <c r="J15" i="20"/>
  <c r="K15" i="20" s="1"/>
  <c r="L66" i="33"/>
  <c r="M66" i="33" s="1"/>
  <c r="L54" i="33"/>
  <c r="M54" i="33" s="1"/>
  <c r="L94" i="34"/>
  <c r="M94" i="34" s="1"/>
  <c r="L72" i="34"/>
  <c r="M72" i="34" s="1"/>
  <c r="L43" i="34"/>
  <c r="M43" i="34" s="1"/>
  <c r="L107" i="34"/>
  <c r="M107" i="34" s="1"/>
  <c r="L49" i="33"/>
  <c r="M49" i="33" s="1"/>
  <c r="L36" i="34"/>
  <c r="M36" i="34" s="1"/>
  <c r="L64" i="33"/>
  <c r="M64" i="33" s="1"/>
  <c r="L53" i="33"/>
  <c r="M53" i="33" s="1"/>
  <c r="L40" i="34"/>
  <c r="M40" i="34" s="1"/>
  <c r="L65" i="33"/>
  <c r="M65" i="33" s="1"/>
  <c r="L62" i="33"/>
  <c r="M62" i="33" s="1"/>
  <c r="L30" i="34"/>
  <c r="M30" i="34" s="1"/>
  <c r="L62" i="34"/>
  <c r="M62" i="34" s="1"/>
  <c r="L89" i="34"/>
  <c r="M89" i="34" s="1"/>
  <c r="L39" i="33"/>
  <c r="M39" i="33" s="1"/>
  <c r="L120" i="34"/>
  <c r="M120" i="34" s="1"/>
  <c r="L57" i="33"/>
  <c r="M57" i="33" s="1"/>
  <c r="L43" i="33"/>
  <c r="M43" i="33" s="1"/>
  <c r="L68" i="34"/>
  <c r="M68" i="34" s="1"/>
  <c r="L113" i="34"/>
  <c r="M113" i="34" s="1"/>
  <c r="L61" i="33"/>
  <c r="M61" i="33" s="1"/>
  <c r="L61" i="34"/>
  <c r="M61" i="34" s="1"/>
  <c r="L93" i="34"/>
  <c r="M93" i="34" s="1"/>
  <c r="L102" i="34"/>
  <c r="M102" i="34" s="1"/>
  <c r="L104" i="34"/>
  <c r="M104" i="34" s="1"/>
  <c r="L19" i="34"/>
  <c r="M19" i="34" s="1"/>
  <c r="L51" i="34"/>
  <c r="M51" i="34" s="1"/>
  <c r="L115" i="34"/>
  <c r="M115" i="34" s="1"/>
  <c r="L25" i="34"/>
  <c r="M25" i="34" s="1"/>
  <c r="L76" i="34"/>
  <c r="M76" i="34" s="1"/>
  <c r="L48" i="34"/>
  <c r="M48" i="34" s="1"/>
  <c r="L37" i="34"/>
  <c r="M37" i="34" s="1"/>
  <c r="L49" i="34"/>
  <c r="M49" i="34" s="1"/>
  <c r="L15" i="33"/>
  <c r="M15" i="33" s="1"/>
  <c r="L47" i="33"/>
  <c r="M47" i="33" s="1"/>
  <c r="L56" i="33"/>
  <c r="M56" i="33" s="1"/>
  <c r="L19" i="33"/>
  <c r="M19" i="33" s="1"/>
  <c r="L51" i="33"/>
  <c r="M51" i="33" s="1"/>
  <c r="L12" i="33"/>
  <c r="M12" i="33" s="1"/>
  <c r="L44" i="33"/>
  <c r="M44" i="33" s="1"/>
  <c r="L69" i="34"/>
  <c r="M69" i="34" s="1"/>
  <c r="L101" i="34"/>
  <c r="M101" i="34" s="1"/>
  <c r="L88" i="34"/>
  <c r="M88" i="34" s="1"/>
  <c r="L70" i="33"/>
  <c r="M70" i="33" s="1"/>
  <c r="L46" i="34"/>
  <c r="M46" i="34" s="1"/>
  <c r="L41" i="33"/>
  <c r="M41" i="33" s="1"/>
  <c r="L87" i="34"/>
  <c r="M87" i="34" s="1"/>
  <c r="L32" i="33"/>
  <c r="M32" i="33" s="1"/>
  <c r="L33" i="34"/>
  <c r="M33" i="34" s="1"/>
  <c r="L64" i="34"/>
  <c r="M64" i="34" s="1"/>
  <c r="L81" i="34"/>
  <c r="M81" i="34" s="1"/>
  <c r="L20" i="34"/>
  <c r="M20" i="34" s="1"/>
  <c r="L17" i="34"/>
  <c r="M17" i="34" s="1"/>
  <c r="L37" i="33"/>
  <c r="M37" i="33" s="1"/>
  <c r="L69" i="33"/>
  <c r="M69" i="33" s="1"/>
  <c r="L14" i="33"/>
  <c r="M14" i="33" s="1"/>
  <c r="L46" i="33"/>
  <c r="M46" i="33" s="1"/>
  <c r="L56" i="34"/>
  <c r="M56" i="34" s="1"/>
  <c r="L55" i="33"/>
  <c r="M55" i="33" s="1"/>
  <c r="L16" i="34"/>
  <c r="M16" i="34" s="1"/>
  <c r="L59" i="33"/>
  <c r="M59" i="33" s="1"/>
  <c r="L59" i="34"/>
  <c r="M59" i="34" s="1"/>
  <c r="L52" i="33"/>
  <c r="M52" i="33" s="1"/>
  <c r="L84" i="34"/>
  <c r="M84" i="34" s="1"/>
  <c r="L116" i="34"/>
  <c r="M116" i="34" s="1"/>
  <c r="L96" i="34"/>
  <c r="M96" i="34" s="1"/>
  <c r="L13" i="33"/>
  <c r="M13" i="33" s="1"/>
  <c r="L45" i="33"/>
  <c r="M45" i="33" s="1"/>
  <c r="L109" i="34"/>
  <c r="M109" i="34" s="1"/>
  <c r="L105" i="34"/>
  <c r="M105" i="34" s="1"/>
  <c r="L22" i="34"/>
  <c r="M22" i="34" s="1"/>
  <c r="L41" i="34"/>
  <c r="M41" i="34" s="1"/>
  <c r="L31" i="34"/>
  <c r="M31" i="34" s="1"/>
  <c r="L63" i="34"/>
  <c r="M63" i="34" s="1"/>
  <c r="L95" i="34"/>
  <c r="M95" i="34" s="1"/>
  <c r="H124" i="34"/>
  <c r="H126" i="34" s="1"/>
  <c r="H73" i="33"/>
  <c r="H75" i="33" s="1"/>
  <c r="H13" i="23"/>
  <c r="L13" i="23" s="1"/>
  <c r="M13" i="23" s="1"/>
  <c r="H14" i="23"/>
  <c r="H15" i="23"/>
  <c r="H16" i="23"/>
  <c r="H17" i="23"/>
  <c r="H18" i="23"/>
  <c r="L18" i="23" s="1"/>
  <c r="M18" i="23" s="1"/>
  <c r="H19" i="23"/>
  <c r="L19" i="23" s="1"/>
  <c r="M19" i="23" s="1"/>
  <c r="H20" i="23"/>
  <c r="L20" i="23" s="1"/>
  <c r="M20" i="23" s="1"/>
  <c r="H21" i="23"/>
  <c r="L21" i="23" s="1"/>
  <c r="M21" i="23" s="1"/>
  <c r="H22" i="23"/>
  <c r="H23" i="23"/>
  <c r="L23" i="23" s="1"/>
  <c r="M23" i="23" s="1"/>
  <c r="H24" i="23"/>
  <c r="L24" i="23" s="1"/>
  <c r="M24" i="23" s="1"/>
  <c r="H25" i="23"/>
  <c r="L25" i="23" s="1"/>
  <c r="M25" i="23" s="1"/>
  <c r="H26" i="23"/>
  <c r="H27" i="23"/>
  <c r="H28" i="23"/>
  <c r="H29" i="23"/>
  <c r="L29" i="23" s="1"/>
  <c r="M29" i="23" s="1"/>
  <c r="H30" i="23"/>
  <c r="L30" i="23" s="1"/>
  <c r="M30" i="23" s="1"/>
  <c r="H31" i="23"/>
  <c r="L31" i="23" s="1"/>
  <c r="M31" i="23" s="1"/>
  <c r="H32" i="23"/>
  <c r="L32" i="23" s="1"/>
  <c r="M32" i="23" s="1"/>
  <c r="H33" i="23"/>
  <c r="H34" i="23"/>
  <c r="H35" i="23"/>
  <c r="H36" i="23"/>
  <c r="H37" i="23"/>
  <c r="H38" i="23"/>
  <c r="L38" i="23" s="1"/>
  <c r="M38" i="23" s="1"/>
  <c r="H39" i="23"/>
  <c r="L39" i="23" s="1"/>
  <c r="M39" i="23" s="1"/>
  <c r="H40" i="23"/>
  <c r="L40" i="23" s="1"/>
  <c r="M40" i="23" s="1"/>
  <c r="H41" i="23"/>
  <c r="L41" i="23" s="1"/>
  <c r="M41" i="23" s="1"/>
  <c r="H42" i="23"/>
  <c r="L42" i="23" s="1"/>
  <c r="M42" i="23" s="1"/>
  <c r="H43" i="23"/>
  <c r="H44" i="23"/>
  <c r="H45" i="23"/>
  <c r="H46" i="23"/>
  <c r="H47" i="23"/>
  <c r="H48" i="23"/>
  <c r="L48" i="23" s="1"/>
  <c r="M48" i="23" s="1"/>
  <c r="H49" i="23"/>
  <c r="L49" i="23" s="1"/>
  <c r="M49" i="23" s="1"/>
  <c r="H50" i="23"/>
  <c r="L50" i="23" s="1"/>
  <c r="M50" i="23" s="1"/>
  <c r="H51" i="23"/>
  <c r="H52" i="23"/>
  <c r="L52" i="23" s="1"/>
  <c r="M52" i="23" s="1"/>
  <c r="H53" i="23"/>
  <c r="L53" i="23" s="1"/>
  <c r="M53" i="23" s="1"/>
  <c r="H54" i="23"/>
  <c r="L54" i="23" s="1"/>
  <c r="M54" i="23" s="1"/>
  <c r="H55" i="23"/>
  <c r="L55" i="23" s="1"/>
  <c r="M55" i="23" s="1"/>
  <c r="H56" i="23"/>
  <c r="L56" i="23" s="1"/>
  <c r="M56" i="23" s="1"/>
  <c r="H57" i="23"/>
  <c r="L57" i="23" s="1"/>
  <c r="M57" i="23" s="1"/>
  <c r="H58" i="23"/>
  <c r="L58" i="23" s="1"/>
  <c r="M58" i="23" s="1"/>
  <c r="H59" i="23"/>
  <c r="L59" i="23" s="1"/>
  <c r="M59" i="23" s="1"/>
  <c r="H60" i="23"/>
  <c r="L60" i="23" s="1"/>
  <c r="M60" i="23" s="1"/>
  <c r="H61" i="23"/>
  <c r="L61" i="23" s="1"/>
  <c r="M61" i="23" s="1"/>
  <c r="H12" i="23"/>
  <c r="H11" i="23"/>
  <c r="L11" i="23" s="1"/>
  <c r="M11" i="23" s="1"/>
  <c r="H10" i="23"/>
  <c r="L10" i="23" s="1"/>
  <c r="M10" i="23" s="1"/>
  <c r="H9" i="23"/>
  <c r="H14" i="8"/>
  <c r="H15" i="8"/>
  <c r="H16" i="8"/>
  <c r="H17" i="8"/>
  <c r="H18" i="8"/>
  <c r="L18" i="8" s="1"/>
  <c r="M18" i="8" s="1"/>
  <c r="H19" i="8"/>
  <c r="L19" i="8" s="1"/>
  <c r="M19" i="8" s="1"/>
  <c r="H20" i="8"/>
  <c r="H21" i="8"/>
  <c r="H22" i="8"/>
  <c r="H23" i="8"/>
  <c r="H24" i="8"/>
  <c r="H25" i="8"/>
  <c r="L25" i="8" s="1"/>
  <c r="M25" i="8" s="1"/>
  <c r="H26" i="8"/>
  <c r="H27" i="8"/>
  <c r="L27" i="8" s="1"/>
  <c r="M27" i="8" s="1"/>
  <c r="H28" i="8"/>
  <c r="L28" i="8" s="1"/>
  <c r="M28" i="8" s="1"/>
  <c r="H29" i="8"/>
  <c r="L29" i="8" s="1"/>
  <c r="M29" i="8" s="1"/>
  <c r="H30" i="8"/>
  <c r="L30" i="8" s="1"/>
  <c r="M30" i="8" s="1"/>
  <c r="H31" i="8"/>
  <c r="H32" i="8"/>
  <c r="H33" i="8"/>
  <c r="H34" i="8"/>
  <c r="L34" i="8" s="1"/>
  <c r="M34" i="8" s="1"/>
  <c r="H35" i="8"/>
  <c r="L35" i="8" s="1"/>
  <c r="M35" i="8" s="1"/>
  <c r="H36" i="8"/>
  <c r="H37" i="8"/>
  <c r="L37" i="8" s="1"/>
  <c r="M37" i="8" s="1"/>
  <c r="H38" i="8"/>
  <c r="H39" i="8"/>
  <c r="L39" i="8" s="1"/>
  <c r="M39" i="8" s="1"/>
  <c r="H40" i="8"/>
  <c r="H41" i="8"/>
  <c r="H42" i="8"/>
  <c r="L42" i="8" s="1"/>
  <c r="M42" i="8" s="1"/>
  <c r="H43" i="8"/>
  <c r="L43" i="8" s="1"/>
  <c r="M43" i="8" s="1"/>
  <c r="H44" i="8"/>
  <c r="L44" i="8" s="1"/>
  <c r="M44" i="8" s="1"/>
  <c r="H45" i="8"/>
  <c r="H46" i="8"/>
  <c r="L46" i="8" s="1"/>
  <c r="M46" i="8" s="1"/>
  <c r="H47" i="8"/>
  <c r="L47" i="8" s="1"/>
  <c r="M47" i="8" s="1"/>
  <c r="H48" i="8"/>
  <c r="H49" i="8"/>
  <c r="H50" i="8"/>
  <c r="H51" i="8"/>
  <c r="H52" i="8"/>
  <c r="H53" i="8"/>
  <c r="H54" i="8"/>
  <c r="L54" i="8" s="1"/>
  <c r="M54" i="8" s="1"/>
  <c r="H55" i="8"/>
  <c r="H56" i="8"/>
  <c r="L56" i="8" s="1"/>
  <c r="M56" i="8" s="1"/>
  <c r="H57" i="8"/>
  <c r="L57" i="8" s="1"/>
  <c r="M57" i="8" s="1"/>
  <c r="H58" i="8"/>
  <c r="H59" i="8"/>
  <c r="L59" i="8" s="1"/>
  <c r="M59" i="8" s="1"/>
  <c r="H60" i="8"/>
  <c r="H61" i="8"/>
  <c r="H62" i="8"/>
  <c r="H13" i="8"/>
  <c r="L13" i="8" s="1"/>
  <c r="M13" i="8" s="1"/>
  <c r="H12" i="8"/>
  <c r="L12" i="8" s="1"/>
  <c r="M12" i="8" s="1"/>
  <c r="H11" i="8"/>
  <c r="L11" i="8" s="1"/>
  <c r="M11" i="8" s="1"/>
  <c r="H10" i="8"/>
  <c r="H9" i="8"/>
  <c r="H14" i="5"/>
  <c r="H15" i="5"/>
  <c r="H16" i="5"/>
  <c r="H17" i="5"/>
  <c r="H18" i="5"/>
  <c r="L18" i="5" s="1"/>
  <c r="M18" i="5" s="1"/>
  <c r="H19" i="5"/>
  <c r="L19" i="5" s="1"/>
  <c r="M19" i="5" s="1"/>
  <c r="H20" i="5"/>
  <c r="H21" i="5"/>
  <c r="H22" i="5"/>
  <c r="L22" i="5" s="1"/>
  <c r="M22" i="5" s="1"/>
  <c r="H23" i="5"/>
  <c r="L23" i="5" s="1"/>
  <c r="M23" i="5" s="1"/>
  <c r="H24" i="5"/>
  <c r="L24" i="5" s="1"/>
  <c r="M24" i="5" s="1"/>
  <c r="H25" i="5"/>
  <c r="L25" i="5" s="1"/>
  <c r="M25" i="5" s="1"/>
  <c r="H26" i="5"/>
  <c r="H27" i="5"/>
  <c r="H28" i="5"/>
  <c r="L28" i="5" s="1"/>
  <c r="M28" i="5" s="1"/>
  <c r="H29" i="5"/>
  <c r="L29" i="5" s="1"/>
  <c r="M29" i="5" s="1"/>
  <c r="H30" i="5"/>
  <c r="H31" i="5"/>
  <c r="L31" i="5" s="1"/>
  <c r="M31" i="5" s="1"/>
  <c r="H32" i="5"/>
  <c r="L32" i="5" s="1"/>
  <c r="M32" i="5" s="1"/>
  <c r="H33" i="5"/>
  <c r="H34" i="5"/>
  <c r="H35" i="5"/>
  <c r="L35" i="5" s="1"/>
  <c r="M35" i="5" s="1"/>
  <c r="H36" i="5"/>
  <c r="L36" i="5" s="1"/>
  <c r="M36" i="5" s="1"/>
  <c r="H37" i="5"/>
  <c r="L37" i="5" s="1"/>
  <c r="M37" i="5" s="1"/>
  <c r="H38" i="5"/>
  <c r="H39" i="5"/>
  <c r="H40" i="5"/>
  <c r="H41" i="5"/>
  <c r="H42" i="5"/>
  <c r="L42" i="5" s="1"/>
  <c r="M42" i="5" s="1"/>
  <c r="H43" i="5"/>
  <c r="H44" i="5"/>
  <c r="L44" i="5" s="1"/>
  <c r="M44" i="5" s="1"/>
  <c r="H45" i="5"/>
  <c r="H46" i="5"/>
  <c r="L46" i="5" s="1"/>
  <c r="M46" i="5" s="1"/>
  <c r="H47" i="5"/>
  <c r="L47" i="5" s="1"/>
  <c r="M47" i="5" s="1"/>
  <c r="H48" i="5"/>
  <c r="H49" i="5"/>
  <c r="L49" i="5" s="1"/>
  <c r="M49" i="5" s="1"/>
  <c r="H50" i="5"/>
  <c r="L50" i="5" s="1"/>
  <c r="M50" i="5" s="1"/>
  <c r="H51" i="5"/>
  <c r="H52" i="5"/>
  <c r="L52" i="5" s="1"/>
  <c r="M52" i="5" s="1"/>
  <c r="H53" i="5"/>
  <c r="H54" i="5"/>
  <c r="H55" i="5"/>
  <c r="L55" i="5" s="1"/>
  <c r="M55" i="5" s="1"/>
  <c r="H56" i="5"/>
  <c r="H57" i="5"/>
  <c r="H58" i="5"/>
  <c r="L58" i="5" s="1"/>
  <c r="M58" i="5" s="1"/>
  <c r="H59" i="5"/>
  <c r="H60" i="5"/>
  <c r="H61" i="5"/>
  <c r="L61" i="5" s="1"/>
  <c r="M61" i="5" s="1"/>
  <c r="H62" i="5"/>
  <c r="L62" i="5" s="1"/>
  <c r="M62" i="5" s="1"/>
  <c r="H63" i="5"/>
  <c r="L63" i="5" s="1"/>
  <c r="M63" i="5" s="1"/>
  <c r="H64" i="5"/>
  <c r="H65" i="5"/>
  <c r="L65" i="5" s="1"/>
  <c r="M65" i="5" s="1"/>
  <c r="H66" i="5"/>
  <c r="L66" i="5" s="1"/>
  <c r="M66" i="5" s="1"/>
  <c r="H67" i="5"/>
  <c r="H68" i="5"/>
  <c r="L68" i="5" s="1"/>
  <c r="M68" i="5" s="1"/>
  <c r="H69" i="5"/>
  <c r="L69" i="5" s="1"/>
  <c r="M69" i="5" s="1"/>
  <c r="H70" i="5"/>
  <c r="L70" i="5" s="1"/>
  <c r="M70" i="5" s="1"/>
  <c r="H71" i="5"/>
  <c r="H72" i="5"/>
  <c r="H73" i="5"/>
  <c r="H74" i="5"/>
  <c r="L74" i="5" s="1"/>
  <c r="M74" i="5" s="1"/>
  <c r="H75" i="5"/>
  <c r="L75" i="5" s="1"/>
  <c r="M75" i="5" s="1"/>
  <c r="H76" i="5"/>
  <c r="L76" i="5" s="1"/>
  <c r="M76" i="5" s="1"/>
  <c r="H77" i="5"/>
  <c r="L77" i="5" s="1"/>
  <c r="M77" i="5" s="1"/>
  <c r="H78" i="5"/>
  <c r="L78" i="5" s="1"/>
  <c r="M78" i="5" s="1"/>
  <c r="H79" i="5"/>
  <c r="L79" i="5" s="1"/>
  <c r="M79" i="5" s="1"/>
  <c r="H80" i="5"/>
  <c r="L80" i="5" s="1"/>
  <c r="M80" i="5" s="1"/>
  <c r="H81" i="5"/>
  <c r="H82" i="5"/>
  <c r="H83" i="5"/>
  <c r="H84" i="5"/>
  <c r="H85" i="5"/>
  <c r="H86" i="5"/>
  <c r="L86" i="5" s="1"/>
  <c r="M86" i="5" s="1"/>
  <c r="H87" i="5"/>
  <c r="L87" i="5" s="1"/>
  <c r="M87" i="5" s="1"/>
  <c r="H88" i="5"/>
  <c r="H89" i="5"/>
  <c r="L89" i="5" s="1"/>
  <c r="M89" i="5" s="1"/>
  <c r="H90" i="5"/>
  <c r="L90" i="5" s="1"/>
  <c r="M90" i="5" s="1"/>
  <c r="H91" i="5"/>
  <c r="H92" i="5"/>
  <c r="H93" i="5"/>
  <c r="L93" i="5" s="1"/>
  <c r="M93" i="5" s="1"/>
  <c r="H94" i="5"/>
  <c r="L94" i="5" s="1"/>
  <c r="M94" i="5" s="1"/>
  <c r="H95" i="5"/>
  <c r="H96" i="5"/>
  <c r="H97" i="5"/>
  <c r="H98" i="5"/>
  <c r="L98" i="5" s="1"/>
  <c r="M98" i="5" s="1"/>
  <c r="H99" i="5"/>
  <c r="L99" i="5" s="1"/>
  <c r="M99" i="5" s="1"/>
  <c r="H100" i="5"/>
  <c r="H101" i="5"/>
  <c r="L101" i="5" s="1"/>
  <c r="M101" i="5" s="1"/>
  <c r="H102" i="5"/>
  <c r="L102" i="5" s="1"/>
  <c r="M102" i="5" s="1"/>
  <c r="H103" i="5"/>
  <c r="H104" i="5"/>
  <c r="L104" i="5" s="1"/>
  <c r="M104" i="5" s="1"/>
  <c r="H105" i="5"/>
  <c r="L105" i="5" s="1"/>
  <c r="M105" i="5" s="1"/>
  <c r="H106" i="5"/>
  <c r="L106" i="5" s="1"/>
  <c r="M106" i="5" s="1"/>
  <c r="H107" i="5"/>
  <c r="L107" i="5" s="1"/>
  <c r="M107" i="5" s="1"/>
  <c r="H108" i="5"/>
  <c r="L108" i="5" s="1"/>
  <c r="M108" i="5" s="1"/>
  <c r="H109" i="5"/>
  <c r="L109" i="5" s="1"/>
  <c r="M109" i="5" s="1"/>
  <c r="H110" i="5"/>
  <c r="L110" i="5" s="1"/>
  <c r="M110" i="5" s="1"/>
  <c r="H111" i="5"/>
  <c r="L111" i="5" s="1"/>
  <c r="M111" i="5" s="1"/>
  <c r="H112" i="5"/>
  <c r="L112" i="5" s="1"/>
  <c r="M112" i="5" s="1"/>
  <c r="H113" i="5"/>
  <c r="L113" i="5" s="1"/>
  <c r="M113" i="5" s="1"/>
  <c r="H114" i="5"/>
  <c r="L114" i="5" s="1"/>
  <c r="M114" i="5" s="1"/>
  <c r="H115" i="5"/>
  <c r="L115" i="5" s="1"/>
  <c r="M115" i="5" s="1"/>
  <c r="H116" i="5"/>
  <c r="L116" i="5" s="1"/>
  <c r="M116" i="5" s="1"/>
  <c r="H117" i="5"/>
  <c r="L117" i="5" s="1"/>
  <c r="M117" i="5" s="1"/>
  <c r="H118" i="5"/>
  <c r="L118" i="5" s="1"/>
  <c r="M118" i="5" s="1"/>
  <c r="H119" i="5"/>
  <c r="L119" i="5" s="1"/>
  <c r="M119" i="5" s="1"/>
  <c r="H120" i="5"/>
  <c r="L120" i="5" s="1"/>
  <c r="M120" i="5" s="1"/>
  <c r="H121" i="5"/>
  <c r="L121" i="5" s="1"/>
  <c r="M121" i="5" s="1"/>
  <c r="H13" i="5"/>
  <c r="H12" i="5"/>
  <c r="H11" i="5"/>
  <c r="H10" i="5"/>
  <c r="H9" i="5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N25" i="18"/>
  <c r="H26" i="18"/>
  <c r="N26" i="18"/>
  <c r="H27" i="18"/>
  <c r="N27" i="18"/>
  <c r="H28" i="18"/>
  <c r="N28" i="18"/>
  <c r="H29" i="18"/>
  <c r="N29" i="18"/>
  <c r="H30" i="18"/>
  <c r="N30" i="18"/>
  <c r="H31" i="18"/>
  <c r="N31" i="18"/>
  <c r="H32" i="18"/>
  <c r="N32" i="18"/>
  <c r="H33" i="18"/>
  <c r="N33" i="18"/>
  <c r="H34" i="18"/>
  <c r="N34" i="18"/>
  <c r="H35" i="18"/>
  <c r="N35" i="18"/>
  <c r="H36" i="18"/>
  <c r="N36" i="18"/>
  <c r="H37" i="18"/>
  <c r="N37" i="18"/>
  <c r="H38" i="18"/>
  <c r="N38" i="18"/>
  <c r="H39" i="18"/>
  <c r="N39" i="18"/>
  <c r="H40" i="18"/>
  <c r="N40" i="18"/>
  <c r="H41" i="18"/>
  <c r="N41" i="18"/>
  <c r="H42" i="18"/>
  <c r="N42" i="18"/>
  <c r="H43" i="18"/>
  <c r="N43" i="18"/>
  <c r="H44" i="18"/>
  <c r="N44" i="18"/>
  <c r="H45" i="18"/>
  <c r="N45" i="18"/>
  <c r="H46" i="18"/>
  <c r="N46" i="18"/>
  <c r="H47" i="18"/>
  <c r="N47" i="18"/>
  <c r="H48" i="18"/>
  <c r="N48" i="18"/>
  <c r="H12" i="18"/>
  <c r="H11" i="18"/>
  <c r="H10" i="18"/>
  <c r="H9" i="18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N25" i="17"/>
  <c r="H26" i="17"/>
  <c r="N26" i="17"/>
  <c r="H27" i="17"/>
  <c r="N27" i="17"/>
  <c r="H28" i="17"/>
  <c r="N28" i="17"/>
  <c r="H29" i="17"/>
  <c r="N29" i="17"/>
  <c r="H30" i="17"/>
  <c r="N30" i="17"/>
  <c r="H31" i="17"/>
  <c r="N31" i="17"/>
  <c r="H32" i="17"/>
  <c r="N32" i="17"/>
  <c r="H33" i="17"/>
  <c r="N33" i="17"/>
  <c r="H34" i="17"/>
  <c r="N34" i="17"/>
  <c r="H35" i="17"/>
  <c r="N35" i="17"/>
  <c r="H36" i="17"/>
  <c r="N36" i="17"/>
  <c r="H37" i="17"/>
  <c r="N37" i="17"/>
  <c r="H38" i="17"/>
  <c r="N38" i="17"/>
  <c r="H39" i="17"/>
  <c r="N39" i="17"/>
  <c r="H40" i="17"/>
  <c r="N40" i="17"/>
  <c r="H41" i="17"/>
  <c r="N41" i="17"/>
  <c r="H42" i="17"/>
  <c r="N42" i="17"/>
  <c r="H43" i="17"/>
  <c r="N43" i="17"/>
  <c r="H44" i="17"/>
  <c r="N44" i="17"/>
  <c r="H45" i="17"/>
  <c r="N45" i="17"/>
  <c r="H46" i="17"/>
  <c r="N46" i="17"/>
  <c r="H47" i="17"/>
  <c r="N47" i="17"/>
  <c r="H48" i="17"/>
  <c r="N48" i="17"/>
  <c r="H12" i="17"/>
  <c r="H11" i="17"/>
  <c r="H10" i="17"/>
  <c r="H9" i="17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N97" i="4"/>
  <c r="H98" i="4"/>
  <c r="N98" i="4"/>
  <c r="H99" i="4"/>
  <c r="N99" i="4"/>
  <c r="H100" i="4"/>
  <c r="N100" i="4"/>
  <c r="H101" i="4"/>
  <c r="N101" i="4"/>
  <c r="H102" i="4"/>
  <c r="N102" i="4"/>
  <c r="H103" i="4"/>
  <c r="N103" i="4"/>
  <c r="H104" i="4"/>
  <c r="N104" i="4"/>
  <c r="H105" i="4"/>
  <c r="N105" i="4"/>
  <c r="H106" i="4"/>
  <c r="N106" i="4"/>
  <c r="H107" i="4"/>
  <c r="N107" i="4"/>
  <c r="H108" i="4"/>
  <c r="N108" i="4"/>
  <c r="H109" i="4"/>
  <c r="N109" i="4"/>
  <c r="H110" i="4"/>
  <c r="N110" i="4"/>
  <c r="H111" i="4"/>
  <c r="N111" i="4"/>
  <c r="H112" i="4"/>
  <c r="N112" i="4"/>
  <c r="H113" i="4"/>
  <c r="N113" i="4"/>
  <c r="H114" i="4"/>
  <c r="N114" i="4"/>
  <c r="H115" i="4"/>
  <c r="N115" i="4"/>
  <c r="H116" i="4"/>
  <c r="N116" i="4"/>
  <c r="H117" i="4"/>
  <c r="N117" i="4"/>
  <c r="H118" i="4"/>
  <c r="N118" i="4"/>
  <c r="H119" i="4"/>
  <c r="N119" i="4"/>
  <c r="H120" i="4"/>
  <c r="N120" i="4"/>
  <c r="H121" i="4"/>
  <c r="M121" i="4"/>
  <c r="N121" i="4"/>
  <c r="H12" i="4"/>
  <c r="H11" i="4"/>
  <c r="H10" i="4"/>
  <c r="H9" i="4"/>
  <c r="H11" i="32"/>
  <c r="H12" i="32"/>
  <c r="L12" i="32" s="1"/>
  <c r="M12" i="32" s="1"/>
  <c r="H13" i="32"/>
  <c r="L13" i="32" s="1"/>
  <c r="M13" i="32" s="1"/>
  <c r="H14" i="32"/>
  <c r="H15" i="32"/>
  <c r="L15" i="32" s="1"/>
  <c r="M15" i="32" s="1"/>
  <c r="H16" i="32"/>
  <c r="L16" i="32" s="1"/>
  <c r="M16" i="32" s="1"/>
  <c r="H17" i="32"/>
  <c r="H18" i="32"/>
  <c r="L18" i="32" s="1"/>
  <c r="M18" i="32" s="1"/>
  <c r="H19" i="32"/>
  <c r="L19" i="32" s="1"/>
  <c r="M19" i="32" s="1"/>
  <c r="H20" i="32"/>
  <c r="H21" i="32"/>
  <c r="L21" i="32" s="1"/>
  <c r="M21" i="32" s="1"/>
  <c r="H22" i="32"/>
  <c r="H23" i="32"/>
  <c r="L23" i="32" s="1"/>
  <c r="M23" i="32" s="1"/>
  <c r="H24" i="32"/>
  <c r="H25" i="32"/>
  <c r="H26" i="32"/>
  <c r="L26" i="32" s="1"/>
  <c r="M26" i="32" s="1"/>
  <c r="H27" i="32"/>
  <c r="H28" i="32"/>
  <c r="L28" i="32" s="1"/>
  <c r="M28" i="32" s="1"/>
  <c r="H29" i="32"/>
  <c r="L29" i="32" s="1"/>
  <c r="M29" i="32" s="1"/>
  <c r="H30" i="32"/>
  <c r="L30" i="32" s="1"/>
  <c r="M30" i="32" s="1"/>
  <c r="H31" i="32"/>
  <c r="L31" i="32" s="1"/>
  <c r="M31" i="32" s="1"/>
  <c r="H32" i="32"/>
  <c r="L32" i="32" s="1"/>
  <c r="M32" i="32" s="1"/>
  <c r="H33" i="32"/>
  <c r="L33" i="32" s="1"/>
  <c r="M33" i="32" s="1"/>
  <c r="H34" i="32"/>
  <c r="L34" i="32" s="1"/>
  <c r="M34" i="32" s="1"/>
  <c r="H35" i="32"/>
  <c r="L35" i="32" s="1"/>
  <c r="M35" i="32" s="1"/>
  <c r="H36" i="32"/>
  <c r="H37" i="32"/>
  <c r="H38" i="32"/>
  <c r="L38" i="32" s="1"/>
  <c r="M38" i="32" s="1"/>
  <c r="H39" i="32"/>
  <c r="L39" i="32" s="1"/>
  <c r="M39" i="32" s="1"/>
  <c r="H40" i="32"/>
  <c r="H41" i="32"/>
  <c r="H42" i="32"/>
  <c r="L42" i="32" s="1"/>
  <c r="M42" i="32" s="1"/>
  <c r="H43" i="32"/>
  <c r="H44" i="32"/>
  <c r="H45" i="32"/>
  <c r="H46" i="32"/>
  <c r="H47" i="32"/>
  <c r="L47" i="32" s="1"/>
  <c r="M47" i="32" s="1"/>
  <c r="H48" i="32"/>
  <c r="H49" i="32"/>
  <c r="H50" i="32"/>
  <c r="H51" i="32"/>
  <c r="H52" i="32"/>
  <c r="H53" i="32"/>
  <c r="H54" i="32"/>
  <c r="L54" i="32" s="1"/>
  <c r="M54" i="32" s="1"/>
  <c r="H55" i="32"/>
  <c r="L55" i="32" s="1"/>
  <c r="M55" i="32" s="1"/>
  <c r="H56" i="32"/>
  <c r="H57" i="32"/>
  <c r="H58" i="32"/>
  <c r="L58" i="32" s="1"/>
  <c r="M58" i="32" s="1"/>
  <c r="H59" i="32"/>
  <c r="H60" i="32"/>
  <c r="H61" i="32"/>
  <c r="H62" i="32"/>
  <c r="L62" i="32" s="1"/>
  <c r="M62" i="32" s="1"/>
  <c r="H10" i="32"/>
  <c r="L10" i="32" s="1"/>
  <c r="M10" i="32" s="1"/>
  <c r="H9" i="32"/>
  <c r="H14" i="31"/>
  <c r="H15" i="31"/>
  <c r="L15" i="31" s="1"/>
  <c r="M15" i="31" s="1"/>
  <c r="H16" i="31"/>
  <c r="H17" i="31"/>
  <c r="H18" i="31"/>
  <c r="H19" i="31"/>
  <c r="H20" i="31"/>
  <c r="L20" i="31" s="1"/>
  <c r="M20" i="31" s="1"/>
  <c r="H21" i="31"/>
  <c r="L21" i="31" s="1"/>
  <c r="M21" i="31" s="1"/>
  <c r="H22" i="31"/>
  <c r="H23" i="31"/>
  <c r="L23" i="31" s="1"/>
  <c r="M23" i="31" s="1"/>
  <c r="H24" i="31"/>
  <c r="H25" i="31"/>
  <c r="H26" i="31"/>
  <c r="H27" i="31"/>
  <c r="H28" i="31"/>
  <c r="L28" i="31" s="1"/>
  <c r="M28" i="31" s="1"/>
  <c r="H29" i="31"/>
  <c r="H30" i="31"/>
  <c r="H31" i="31"/>
  <c r="H32" i="31"/>
  <c r="H33" i="31"/>
  <c r="H13" i="31"/>
  <c r="H12" i="31"/>
  <c r="L12" i="31" s="1"/>
  <c r="M12" i="31" s="1"/>
  <c r="H11" i="31"/>
  <c r="L11" i="31" s="1"/>
  <c r="M11" i="31" s="1"/>
  <c r="H10" i="31"/>
  <c r="L10" i="31" s="1"/>
  <c r="M10" i="31" s="1"/>
  <c r="H9" i="31"/>
  <c r="L9" i="31" s="1"/>
  <c r="M9" i="31" s="1"/>
  <c r="H14" i="30"/>
  <c r="H15" i="30"/>
  <c r="H16" i="30"/>
  <c r="L16" i="30" s="1"/>
  <c r="M16" i="30" s="1"/>
  <c r="H17" i="30"/>
  <c r="L17" i="30" s="1"/>
  <c r="M17" i="30" s="1"/>
  <c r="H18" i="30"/>
  <c r="L18" i="30" s="1"/>
  <c r="M18" i="30" s="1"/>
  <c r="H19" i="30"/>
  <c r="H20" i="30"/>
  <c r="L20" i="30" s="1"/>
  <c r="M20" i="30" s="1"/>
  <c r="H21" i="30"/>
  <c r="L21" i="30" s="1"/>
  <c r="M21" i="30" s="1"/>
  <c r="H22" i="30"/>
  <c r="L22" i="30" s="1"/>
  <c r="M22" i="30" s="1"/>
  <c r="H23" i="30"/>
  <c r="L23" i="30" s="1"/>
  <c r="M23" i="30" s="1"/>
  <c r="H24" i="30"/>
  <c r="L24" i="30" s="1"/>
  <c r="M24" i="30" s="1"/>
  <c r="H25" i="30"/>
  <c r="H26" i="30"/>
  <c r="H27" i="30"/>
  <c r="H28" i="30"/>
  <c r="L28" i="30" s="1"/>
  <c r="M28" i="30" s="1"/>
  <c r="H29" i="30"/>
  <c r="L29" i="30" s="1"/>
  <c r="M29" i="30" s="1"/>
  <c r="H30" i="30"/>
  <c r="L30" i="30" s="1"/>
  <c r="M30" i="30" s="1"/>
  <c r="H31" i="30"/>
  <c r="H32" i="30"/>
  <c r="L32" i="30" s="1"/>
  <c r="M32" i="30" s="1"/>
  <c r="H33" i="30"/>
  <c r="H34" i="30"/>
  <c r="H35" i="30"/>
  <c r="H36" i="30"/>
  <c r="H37" i="30"/>
  <c r="L37" i="30" s="1"/>
  <c r="M37" i="30" s="1"/>
  <c r="H38" i="30"/>
  <c r="L38" i="30" s="1"/>
  <c r="M38" i="30" s="1"/>
  <c r="H39" i="30"/>
  <c r="H40" i="30"/>
  <c r="L40" i="30" s="1"/>
  <c r="M40" i="30" s="1"/>
  <c r="H41" i="30"/>
  <c r="H42" i="30"/>
  <c r="L42" i="30" s="1"/>
  <c r="M42" i="30" s="1"/>
  <c r="H43" i="30"/>
  <c r="L43" i="30" s="1"/>
  <c r="M43" i="30" s="1"/>
  <c r="H44" i="30"/>
  <c r="L44" i="30" s="1"/>
  <c r="M44" i="30" s="1"/>
  <c r="H45" i="30"/>
  <c r="L45" i="30" s="1"/>
  <c r="M45" i="30" s="1"/>
  <c r="H46" i="30"/>
  <c r="H47" i="30"/>
  <c r="H48" i="30"/>
  <c r="L48" i="30" s="1"/>
  <c r="M48" i="30" s="1"/>
  <c r="H49" i="30"/>
  <c r="H50" i="30"/>
  <c r="H51" i="30"/>
  <c r="L51" i="30" s="1"/>
  <c r="M51" i="30" s="1"/>
  <c r="H52" i="30"/>
  <c r="L52" i="30" s="1"/>
  <c r="M52" i="30" s="1"/>
  <c r="H53" i="30"/>
  <c r="H54" i="30"/>
  <c r="L54" i="30" s="1"/>
  <c r="M54" i="30" s="1"/>
  <c r="H55" i="30"/>
  <c r="H56" i="30"/>
  <c r="H57" i="30"/>
  <c r="H58" i="30"/>
  <c r="H59" i="30"/>
  <c r="H60" i="30"/>
  <c r="H61" i="30"/>
  <c r="L61" i="30" s="1"/>
  <c r="M61" i="30" s="1"/>
  <c r="H62" i="30"/>
  <c r="H63" i="30"/>
  <c r="L63" i="30" s="1"/>
  <c r="M63" i="30" s="1"/>
  <c r="H64" i="30"/>
  <c r="L64" i="30" s="1"/>
  <c r="M64" i="30" s="1"/>
  <c r="H65" i="30"/>
  <c r="L65" i="30" s="1"/>
  <c r="M65" i="30" s="1"/>
  <c r="H66" i="30"/>
  <c r="L66" i="30" s="1"/>
  <c r="M66" i="30" s="1"/>
  <c r="H67" i="30"/>
  <c r="L67" i="30" s="1"/>
  <c r="M67" i="30" s="1"/>
  <c r="H68" i="30"/>
  <c r="L68" i="30" s="1"/>
  <c r="M68" i="30" s="1"/>
  <c r="H69" i="30"/>
  <c r="H70" i="30"/>
  <c r="L70" i="30" s="1"/>
  <c r="M70" i="30" s="1"/>
  <c r="H71" i="30"/>
  <c r="L71" i="30" s="1"/>
  <c r="M71" i="30" s="1"/>
  <c r="H72" i="30"/>
  <c r="L72" i="30" s="1"/>
  <c r="M72" i="30" s="1"/>
  <c r="H73" i="30"/>
  <c r="L73" i="30" s="1"/>
  <c r="M73" i="30" s="1"/>
  <c r="H74" i="30"/>
  <c r="H75" i="30"/>
  <c r="L75" i="30" s="1"/>
  <c r="M75" i="30" s="1"/>
  <c r="H76" i="30"/>
  <c r="L76" i="30" s="1"/>
  <c r="M76" i="30" s="1"/>
  <c r="H77" i="30"/>
  <c r="L77" i="30" s="1"/>
  <c r="M77" i="30" s="1"/>
  <c r="H78" i="30"/>
  <c r="L78" i="30" s="1"/>
  <c r="M78" i="30" s="1"/>
  <c r="H79" i="30"/>
  <c r="H80" i="30"/>
  <c r="H81" i="30"/>
  <c r="L81" i="30" s="1"/>
  <c r="M81" i="30" s="1"/>
  <c r="H82" i="30"/>
  <c r="H83" i="30"/>
  <c r="L83" i="30" s="1"/>
  <c r="M83" i="30" s="1"/>
  <c r="H84" i="30"/>
  <c r="H85" i="30"/>
  <c r="H86" i="30"/>
  <c r="L86" i="30" s="1"/>
  <c r="M86" i="30" s="1"/>
  <c r="H87" i="30"/>
  <c r="H88" i="30"/>
  <c r="L88" i="30" s="1"/>
  <c r="M88" i="30" s="1"/>
  <c r="H89" i="30"/>
  <c r="H90" i="30"/>
  <c r="L90" i="30" s="1"/>
  <c r="M90" i="30" s="1"/>
  <c r="H91" i="30"/>
  <c r="L91" i="30" s="1"/>
  <c r="M91" i="30" s="1"/>
  <c r="H92" i="30"/>
  <c r="H93" i="30"/>
  <c r="L93" i="30" s="1"/>
  <c r="M93" i="30" s="1"/>
  <c r="H94" i="30"/>
  <c r="H95" i="30"/>
  <c r="L95" i="30" s="1"/>
  <c r="M95" i="30" s="1"/>
  <c r="H96" i="30"/>
  <c r="L96" i="30" s="1"/>
  <c r="M96" i="30" s="1"/>
  <c r="H97" i="30"/>
  <c r="H98" i="30"/>
  <c r="L98" i="30" s="1"/>
  <c r="M98" i="30" s="1"/>
  <c r="H99" i="30"/>
  <c r="L99" i="30" s="1"/>
  <c r="M99" i="30" s="1"/>
  <c r="H100" i="30"/>
  <c r="H13" i="30"/>
  <c r="L13" i="30" s="1"/>
  <c r="M13" i="30" s="1"/>
  <c r="H12" i="30"/>
  <c r="H11" i="30"/>
  <c r="L11" i="30" s="1"/>
  <c r="M11" i="30" s="1"/>
  <c r="H10" i="30"/>
  <c r="H9" i="30"/>
  <c r="H13" i="29"/>
  <c r="L13" i="29" s="1"/>
  <c r="M13" i="29" s="1"/>
  <c r="H14" i="29"/>
  <c r="H15" i="29"/>
  <c r="L15" i="29" s="1"/>
  <c r="M15" i="29" s="1"/>
  <c r="H16" i="29"/>
  <c r="L16" i="29" s="1"/>
  <c r="M16" i="29" s="1"/>
  <c r="H17" i="29"/>
  <c r="L17" i="29" s="1"/>
  <c r="M17" i="29" s="1"/>
  <c r="H18" i="29"/>
  <c r="H19" i="29"/>
  <c r="L19" i="29" s="1"/>
  <c r="M19" i="29" s="1"/>
  <c r="H20" i="29"/>
  <c r="L20" i="29" s="1"/>
  <c r="M20" i="29" s="1"/>
  <c r="H21" i="29"/>
  <c r="H22" i="29"/>
  <c r="L22" i="29" s="1"/>
  <c r="M22" i="29" s="1"/>
  <c r="H23" i="29"/>
  <c r="H24" i="29"/>
  <c r="H25" i="29"/>
  <c r="L25" i="29" s="1"/>
  <c r="M25" i="29" s="1"/>
  <c r="H26" i="29"/>
  <c r="L26" i="29" s="1"/>
  <c r="M26" i="29" s="1"/>
  <c r="H27" i="29"/>
  <c r="L27" i="29" s="1"/>
  <c r="M27" i="29" s="1"/>
  <c r="H28" i="29"/>
  <c r="L28" i="29" s="1"/>
  <c r="M28" i="29" s="1"/>
  <c r="H29" i="29"/>
  <c r="H30" i="29"/>
  <c r="L30" i="29" s="1"/>
  <c r="M30" i="29" s="1"/>
  <c r="H31" i="29"/>
  <c r="L31" i="29" s="1"/>
  <c r="M31" i="29" s="1"/>
  <c r="H32" i="29"/>
  <c r="L32" i="29" s="1"/>
  <c r="M32" i="29" s="1"/>
  <c r="H33" i="29"/>
  <c r="L33" i="29" s="1"/>
  <c r="M33" i="29" s="1"/>
  <c r="H34" i="29"/>
  <c r="L34" i="29" s="1"/>
  <c r="M34" i="29" s="1"/>
  <c r="H35" i="29"/>
  <c r="H36" i="29"/>
  <c r="L36" i="29" s="1"/>
  <c r="M36" i="29" s="1"/>
  <c r="H12" i="29"/>
  <c r="H11" i="29"/>
  <c r="H10" i="29"/>
  <c r="H9" i="29"/>
  <c r="H12" i="28"/>
  <c r="L12" i="28" s="1"/>
  <c r="M12" i="28" s="1"/>
  <c r="H13" i="28"/>
  <c r="L13" i="28" s="1"/>
  <c r="M13" i="28" s="1"/>
  <c r="H14" i="28"/>
  <c r="L14" i="28" s="1"/>
  <c r="M14" i="28" s="1"/>
  <c r="H15" i="28"/>
  <c r="L15" i="28" s="1"/>
  <c r="M15" i="28" s="1"/>
  <c r="H16" i="28"/>
  <c r="L16" i="28" s="1"/>
  <c r="M16" i="28" s="1"/>
  <c r="H17" i="28"/>
  <c r="H18" i="28"/>
  <c r="H19" i="28"/>
  <c r="H20" i="28"/>
  <c r="L20" i="28" s="1"/>
  <c r="M20" i="28" s="1"/>
  <c r="H21" i="28"/>
  <c r="H22" i="28"/>
  <c r="H23" i="28"/>
  <c r="H24" i="28"/>
  <c r="L24" i="28" s="1"/>
  <c r="M24" i="28" s="1"/>
  <c r="H25" i="28"/>
  <c r="L25" i="28" s="1"/>
  <c r="M25" i="28" s="1"/>
  <c r="H26" i="28"/>
  <c r="L26" i="28" s="1"/>
  <c r="M26" i="28" s="1"/>
  <c r="H27" i="28"/>
  <c r="H28" i="28"/>
  <c r="H29" i="28"/>
  <c r="H30" i="28"/>
  <c r="H31" i="28"/>
  <c r="L31" i="28" s="1"/>
  <c r="M31" i="28" s="1"/>
  <c r="H32" i="28"/>
  <c r="L32" i="28" s="1"/>
  <c r="M32" i="28" s="1"/>
  <c r="H33" i="28"/>
  <c r="L33" i="28" s="1"/>
  <c r="M33" i="28" s="1"/>
  <c r="H34" i="28"/>
  <c r="L34" i="28" s="1"/>
  <c r="M34" i="28" s="1"/>
  <c r="H35" i="28"/>
  <c r="L35" i="28" s="1"/>
  <c r="M35" i="28" s="1"/>
  <c r="H36" i="28"/>
  <c r="L36" i="28" s="1"/>
  <c r="M36" i="28" s="1"/>
  <c r="H37" i="28"/>
  <c r="L37" i="28" s="1"/>
  <c r="M37" i="28" s="1"/>
  <c r="H38" i="28"/>
  <c r="L38" i="28" s="1"/>
  <c r="M38" i="28" s="1"/>
  <c r="H39" i="28"/>
  <c r="L39" i="28" s="1"/>
  <c r="M39" i="28" s="1"/>
  <c r="H40" i="28"/>
  <c r="L40" i="28" s="1"/>
  <c r="M40" i="28" s="1"/>
  <c r="H41" i="28"/>
  <c r="L41" i="28" s="1"/>
  <c r="M41" i="28" s="1"/>
  <c r="H42" i="28"/>
  <c r="L42" i="28" s="1"/>
  <c r="M42" i="28" s="1"/>
  <c r="H43" i="28"/>
  <c r="L43" i="28" s="1"/>
  <c r="M43" i="28" s="1"/>
  <c r="H44" i="28"/>
  <c r="L44" i="28" s="1"/>
  <c r="M44" i="28" s="1"/>
  <c r="H45" i="28"/>
  <c r="L45" i="28" s="1"/>
  <c r="M45" i="28" s="1"/>
  <c r="H46" i="28"/>
  <c r="L46" i="28" s="1"/>
  <c r="M46" i="28" s="1"/>
  <c r="H47" i="28"/>
  <c r="L47" i="28" s="1"/>
  <c r="M47" i="28" s="1"/>
  <c r="H48" i="28"/>
  <c r="L48" i="28" s="1"/>
  <c r="M48" i="28" s="1"/>
  <c r="H49" i="28"/>
  <c r="L49" i="28" s="1"/>
  <c r="M49" i="28" s="1"/>
  <c r="H50" i="28"/>
  <c r="L50" i="28" s="1"/>
  <c r="M50" i="28" s="1"/>
  <c r="H51" i="28"/>
  <c r="L51" i="28" s="1"/>
  <c r="M51" i="28" s="1"/>
  <c r="H52" i="28"/>
  <c r="L52" i="28" s="1"/>
  <c r="M52" i="28" s="1"/>
  <c r="H53" i="28"/>
  <c r="L53" i="28" s="1"/>
  <c r="M53" i="28" s="1"/>
  <c r="H54" i="28"/>
  <c r="L54" i="28" s="1"/>
  <c r="M54" i="28" s="1"/>
  <c r="H55" i="28"/>
  <c r="L55" i="28" s="1"/>
  <c r="M55" i="28" s="1"/>
  <c r="H56" i="28"/>
  <c r="L56" i="28" s="1"/>
  <c r="M56" i="28" s="1"/>
  <c r="H57" i="28"/>
  <c r="L57" i="28" s="1"/>
  <c r="M57" i="28" s="1"/>
  <c r="H58" i="28"/>
  <c r="L58" i="28" s="1"/>
  <c r="M58" i="28" s="1"/>
  <c r="H59" i="28"/>
  <c r="L59" i="28" s="1"/>
  <c r="M59" i="28" s="1"/>
  <c r="H60" i="28"/>
  <c r="L60" i="28" s="1"/>
  <c r="M60" i="28" s="1"/>
  <c r="H61" i="28"/>
  <c r="L61" i="28" s="1"/>
  <c r="M61" i="28" s="1"/>
  <c r="H62" i="28"/>
  <c r="L62" i="28" s="1"/>
  <c r="M62" i="28" s="1"/>
  <c r="H63" i="28"/>
  <c r="L63" i="28" s="1"/>
  <c r="M63" i="28" s="1"/>
  <c r="H64" i="28"/>
  <c r="L64" i="28" s="1"/>
  <c r="M64" i="28" s="1"/>
  <c r="H65" i="28"/>
  <c r="L65" i="28" s="1"/>
  <c r="M65" i="28" s="1"/>
  <c r="H11" i="28"/>
  <c r="L11" i="28" s="1"/>
  <c r="M11" i="28" s="1"/>
  <c r="H10" i="28"/>
  <c r="L10" i="28" s="1"/>
  <c r="M10" i="28" s="1"/>
  <c r="H9" i="28"/>
  <c r="L9" i="28" s="1"/>
  <c r="M9" i="28" s="1"/>
  <c r="H13" i="27"/>
  <c r="L13" i="27" s="1"/>
  <c r="M13" i="27" s="1"/>
  <c r="H14" i="27"/>
  <c r="L14" i="27" s="1"/>
  <c r="M14" i="27" s="1"/>
  <c r="H15" i="27"/>
  <c r="L15" i="27" s="1"/>
  <c r="M15" i="27" s="1"/>
  <c r="H16" i="27"/>
  <c r="L16" i="27" s="1"/>
  <c r="M16" i="27" s="1"/>
  <c r="H17" i="27"/>
  <c r="L17" i="27" s="1"/>
  <c r="M17" i="27" s="1"/>
  <c r="H18" i="27"/>
  <c r="L18" i="27" s="1"/>
  <c r="M18" i="27" s="1"/>
  <c r="H19" i="27"/>
  <c r="H20" i="27"/>
  <c r="L20" i="27" s="1"/>
  <c r="M20" i="27" s="1"/>
  <c r="H21" i="27"/>
  <c r="L21" i="27" s="1"/>
  <c r="M21" i="27" s="1"/>
  <c r="H22" i="27"/>
  <c r="L22" i="27" s="1"/>
  <c r="M22" i="27" s="1"/>
  <c r="H23" i="27"/>
  <c r="L23" i="27" s="1"/>
  <c r="M23" i="27" s="1"/>
  <c r="H24" i="27"/>
  <c r="L24" i="27" s="1"/>
  <c r="M24" i="27" s="1"/>
  <c r="H25" i="27"/>
  <c r="L25" i="27" s="1"/>
  <c r="M25" i="27" s="1"/>
  <c r="H26" i="27"/>
  <c r="L26" i="27" s="1"/>
  <c r="M26" i="27" s="1"/>
  <c r="H27" i="27"/>
  <c r="H28" i="27"/>
  <c r="L28" i="27" s="1"/>
  <c r="M28" i="27" s="1"/>
  <c r="H29" i="27"/>
  <c r="H30" i="27"/>
  <c r="L30" i="27" s="1"/>
  <c r="M30" i="27" s="1"/>
  <c r="H31" i="27"/>
  <c r="L31" i="27" s="1"/>
  <c r="M31" i="27" s="1"/>
  <c r="H32" i="27"/>
  <c r="L32" i="27" s="1"/>
  <c r="M32" i="27" s="1"/>
  <c r="H33" i="27"/>
  <c r="L33" i="27" s="1"/>
  <c r="M33" i="27" s="1"/>
  <c r="H34" i="27"/>
  <c r="L34" i="27" s="1"/>
  <c r="M34" i="27" s="1"/>
  <c r="H35" i="27"/>
  <c r="L35" i="27" s="1"/>
  <c r="M35" i="27" s="1"/>
  <c r="H36" i="27"/>
  <c r="L36" i="27" s="1"/>
  <c r="M36" i="27" s="1"/>
  <c r="H37" i="27"/>
  <c r="L37" i="27" s="1"/>
  <c r="M37" i="27" s="1"/>
  <c r="H12" i="27"/>
  <c r="L12" i="27" s="1"/>
  <c r="M12" i="27" s="1"/>
  <c r="H11" i="27"/>
  <c r="H10" i="27"/>
  <c r="H9" i="27"/>
  <c r="H11" i="22"/>
  <c r="L11" i="22" s="1"/>
  <c r="M11" i="22" s="1"/>
  <c r="H12" i="22"/>
  <c r="H13" i="22"/>
  <c r="L13" i="22" s="1"/>
  <c r="M13" i="22" s="1"/>
  <c r="H14" i="22"/>
  <c r="L14" i="22" s="1"/>
  <c r="M14" i="22" s="1"/>
  <c r="H15" i="22"/>
  <c r="L15" i="22" s="1"/>
  <c r="M15" i="22" s="1"/>
  <c r="H16" i="22"/>
  <c r="H17" i="22"/>
  <c r="L17" i="22" s="1"/>
  <c r="M17" i="22" s="1"/>
  <c r="H18" i="22"/>
  <c r="L18" i="22" s="1"/>
  <c r="M18" i="22" s="1"/>
  <c r="H19" i="22"/>
  <c r="L19" i="22" s="1"/>
  <c r="M19" i="22" s="1"/>
  <c r="H20" i="22"/>
  <c r="L20" i="22" s="1"/>
  <c r="M20" i="22" s="1"/>
  <c r="H21" i="22"/>
  <c r="H22" i="22"/>
  <c r="L22" i="22" s="1"/>
  <c r="M22" i="22" s="1"/>
  <c r="H23" i="22"/>
  <c r="L23" i="22" s="1"/>
  <c r="M23" i="22" s="1"/>
  <c r="H24" i="22"/>
  <c r="L24" i="22" s="1"/>
  <c r="M24" i="22" s="1"/>
  <c r="H25" i="22"/>
  <c r="L25" i="22" s="1"/>
  <c r="M25" i="22" s="1"/>
  <c r="H26" i="22"/>
  <c r="L26" i="22" s="1"/>
  <c r="M26" i="22" s="1"/>
  <c r="H27" i="22"/>
  <c r="H28" i="22"/>
  <c r="L28" i="22" s="1"/>
  <c r="M28" i="22" s="1"/>
  <c r="H29" i="22"/>
  <c r="H30" i="22"/>
  <c r="L30" i="22" s="1"/>
  <c r="M30" i="22" s="1"/>
  <c r="H31" i="22"/>
  <c r="L31" i="22" s="1"/>
  <c r="M31" i="22" s="1"/>
  <c r="H32" i="22"/>
  <c r="L32" i="22" s="1"/>
  <c r="M32" i="22" s="1"/>
  <c r="H33" i="22"/>
  <c r="L33" i="22" s="1"/>
  <c r="M33" i="22" s="1"/>
  <c r="H34" i="22"/>
  <c r="L34" i="22" s="1"/>
  <c r="M34" i="22" s="1"/>
  <c r="H35" i="22"/>
  <c r="L35" i="22" s="1"/>
  <c r="M35" i="22" s="1"/>
  <c r="H36" i="22"/>
  <c r="H37" i="22"/>
  <c r="H38" i="22"/>
  <c r="H39" i="22"/>
  <c r="L39" i="22" s="1"/>
  <c r="M39" i="22" s="1"/>
  <c r="H40" i="22"/>
  <c r="H41" i="22"/>
  <c r="L41" i="22" s="1"/>
  <c r="M41" i="22" s="1"/>
  <c r="H42" i="22"/>
  <c r="H43" i="22"/>
  <c r="H44" i="22"/>
  <c r="H45" i="22"/>
  <c r="H46" i="22"/>
  <c r="H47" i="22"/>
  <c r="H48" i="22"/>
  <c r="H10" i="22"/>
  <c r="L10" i="22" s="1"/>
  <c r="M10" i="22" s="1"/>
  <c r="H9" i="22"/>
  <c r="H12" i="21"/>
  <c r="L12" i="21" s="1"/>
  <c r="M12" i="21" s="1"/>
  <c r="H13" i="21"/>
  <c r="H14" i="21"/>
  <c r="H15" i="21"/>
  <c r="L15" i="21" s="1"/>
  <c r="M15" i="21" s="1"/>
  <c r="H16" i="21"/>
  <c r="L16" i="21" s="1"/>
  <c r="M16" i="21" s="1"/>
  <c r="H17" i="21"/>
  <c r="H18" i="21"/>
  <c r="L18" i="21" s="1"/>
  <c r="M18" i="21" s="1"/>
  <c r="H19" i="21"/>
  <c r="H20" i="21"/>
  <c r="L20" i="21" s="1"/>
  <c r="M20" i="21" s="1"/>
  <c r="H21" i="21"/>
  <c r="L21" i="21" s="1"/>
  <c r="M21" i="21" s="1"/>
  <c r="H22" i="21"/>
  <c r="L22" i="21" s="1"/>
  <c r="M22" i="21" s="1"/>
  <c r="H23" i="21"/>
  <c r="L23" i="21" s="1"/>
  <c r="M23" i="21" s="1"/>
  <c r="H24" i="21"/>
  <c r="L24" i="21" s="1"/>
  <c r="M24" i="21" s="1"/>
  <c r="H25" i="21"/>
  <c r="L25" i="21" s="1"/>
  <c r="M25" i="21" s="1"/>
  <c r="H26" i="21"/>
  <c r="L26" i="21" s="1"/>
  <c r="M26" i="21" s="1"/>
  <c r="H27" i="21"/>
  <c r="L27" i="21" s="1"/>
  <c r="M27" i="21" s="1"/>
  <c r="H28" i="21"/>
  <c r="L28" i="21" s="1"/>
  <c r="M28" i="21" s="1"/>
  <c r="H29" i="21"/>
  <c r="L29" i="21" s="1"/>
  <c r="M29" i="21" s="1"/>
  <c r="H30" i="21"/>
  <c r="L30" i="21" s="1"/>
  <c r="M30" i="21" s="1"/>
  <c r="H31" i="21"/>
  <c r="L31" i="21" s="1"/>
  <c r="M31" i="21" s="1"/>
  <c r="H32" i="21"/>
  <c r="L32" i="21" s="1"/>
  <c r="M32" i="21" s="1"/>
  <c r="H33" i="21"/>
  <c r="L33" i="21" s="1"/>
  <c r="M33" i="21" s="1"/>
  <c r="H34" i="21"/>
  <c r="L34" i="21" s="1"/>
  <c r="M34" i="21" s="1"/>
  <c r="H35" i="21"/>
  <c r="L35" i="21" s="1"/>
  <c r="M35" i="21" s="1"/>
  <c r="H36" i="21"/>
  <c r="H37" i="21"/>
  <c r="H38" i="21"/>
  <c r="L38" i="21" s="1"/>
  <c r="M38" i="21" s="1"/>
  <c r="H39" i="21"/>
  <c r="L39" i="21" s="1"/>
  <c r="M39" i="21" s="1"/>
  <c r="H40" i="21"/>
  <c r="L40" i="21" s="1"/>
  <c r="M40" i="21" s="1"/>
  <c r="H41" i="21"/>
  <c r="L41" i="21" s="1"/>
  <c r="M41" i="21" s="1"/>
  <c r="H42" i="21"/>
  <c r="L42" i="21" s="1"/>
  <c r="M42" i="21" s="1"/>
  <c r="H43" i="21"/>
  <c r="L43" i="21" s="1"/>
  <c r="M43" i="21" s="1"/>
  <c r="H44" i="21"/>
  <c r="L44" i="21" s="1"/>
  <c r="M44" i="21" s="1"/>
  <c r="H45" i="21"/>
  <c r="L45" i="21" s="1"/>
  <c r="M45" i="21" s="1"/>
  <c r="H46" i="21"/>
  <c r="L46" i="21" s="1"/>
  <c r="M46" i="21" s="1"/>
  <c r="H47" i="21"/>
  <c r="L47" i="21" s="1"/>
  <c r="M47" i="21" s="1"/>
  <c r="H48" i="21"/>
  <c r="L48" i="21" s="1"/>
  <c r="M48" i="21" s="1"/>
  <c r="H49" i="21"/>
  <c r="L49" i="21" s="1"/>
  <c r="M49" i="21" s="1"/>
  <c r="H50" i="21"/>
  <c r="L50" i="21" s="1"/>
  <c r="M50" i="21" s="1"/>
  <c r="H11" i="21"/>
  <c r="L11" i="21" s="1"/>
  <c r="M11" i="21" s="1"/>
  <c r="H10" i="21"/>
  <c r="L10" i="21" s="1"/>
  <c r="M10" i="21" s="1"/>
  <c r="H9" i="21"/>
  <c r="L9" i="21" s="1"/>
  <c r="M9" i="21" s="1"/>
  <c r="H12" i="20"/>
  <c r="H13" i="20"/>
  <c r="H14" i="20"/>
  <c r="H15" i="20"/>
  <c r="H16" i="20"/>
  <c r="H17" i="20"/>
  <c r="H18" i="20"/>
  <c r="H19" i="20"/>
  <c r="H20" i="20"/>
  <c r="H21" i="20"/>
  <c r="H22" i="20"/>
  <c r="H23" i="20"/>
  <c r="H24" i="20"/>
  <c r="H25" i="20"/>
  <c r="H26" i="20"/>
  <c r="H27" i="20"/>
  <c r="H28" i="20"/>
  <c r="H29" i="20"/>
  <c r="H30" i="20"/>
  <c r="H31" i="20"/>
  <c r="H32" i="20"/>
  <c r="H33" i="20"/>
  <c r="H34" i="20"/>
  <c r="H35" i="20"/>
  <c r="H36" i="20"/>
  <c r="H37" i="20"/>
  <c r="H38" i="20"/>
  <c r="H39" i="20"/>
  <c r="H40" i="20"/>
  <c r="H41" i="20"/>
  <c r="H42" i="20"/>
  <c r="H43" i="20"/>
  <c r="H44" i="20"/>
  <c r="H45" i="20"/>
  <c r="H46" i="20"/>
  <c r="H47" i="20"/>
  <c r="H48" i="20"/>
  <c r="H49" i="20"/>
  <c r="H50" i="20"/>
  <c r="H51" i="20"/>
  <c r="H52" i="20"/>
  <c r="H53" i="20"/>
  <c r="H54" i="20"/>
  <c r="H55" i="20"/>
  <c r="H56" i="20"/>
  <c r="H57" i="20"/>
  <c r="H58" i="20"/>
  <c r="H59" i="20"/>
  <c r="H60" i="20"/>
  <c r="H61" i="20"/>
  <c r="H62" i="20"/>
  <c r="H63" i="20"/>
  <c r="H64" i="20"/>
  <c r="H65" i="20"/>
  <c r="H11" i="20"/>
  <c r="H10" i="20"/>
  <c r="H9" i="20"/>
  <c r="H65" i="19"/>
  <c r="H66" i="19"/>
  <c r="H67" i="19"/>
  <c r="H68" i="19"/>
  <c r="H69" i="19"/>
  <c r="H70" i="19"/>
  <c r="H71" i="19"/>
  <c r="H72" i="19"/>
  <c r="H73" i="19"/>
  <c r="H74" i="19"/>
  <c r="H75" i="19"/>
  <c r="H76" i="19"/>
  <c r="H64" i="19"/>
  <c r="H63" i="19"/>
  <c r="H62" i="19"/>
  <c r="H61" i="19"/>
  <c r="H60" i="19"/>
  <c r="H59" i="19"/>
  <c r="H58" i="19"/>
  <c r="H57" i="19"/>
  <c r="H56" i="19"/>
  <c r="H55" i="19"/>
  <c r="H54" i="19"/>
  <c r="H53" i="19"/>
  <c r="H52" i="19"/>
  <c r="H51" i="19"/>
  <c r="H50" i="19"/>
  <c r="H49" i="19"/>
  <c r="H48" i="19"/>
  <c r="H47" i="19"/>
  <c r="H46" i="19"/>
  <c r="H45" i="19"/>
  <c r="H44" i="19"/>
  <c r="H43" i="19"/>
  <c r="H42" i="19"/>
  <c r="H41" i="19"/>
  <c r="H40" i="19"/>
  <c r="H39" i="19"/>
  <c r="H38" i="19"/>
  <c r="H37" i="19"/>
  <c r="H36" i="19"/>
  <c r="H35" i="19"/>
  <c r="H34" i="19"/>
  <c r="H33" i="19"/>
  <c r="H32" i="19"/>
  <c r="H31" i="19"/>
  <c r="H30" i="19"/>
  <c r="H29" i="19"/>
  <c r="H28" i="19"/>
  <c r="H27" i="19"/>
  <c r="H26" i="19"/>
  <c r="H25" i="19"/>
  <c r="H24" i="19"/>
  <c r="H23" i="19"/>
  <c r="H22" i="19"/>
  <c r="H21" i="19"/>
  <c r="H20" i="19"/>
  <c r="H19" i="19"/>
  <c r="H18" i="19"/>
  <c r="H17" i="19"/>
  <c r="H16" i="19"/>
  <c r="H15" i="19"/>
  <c r="H14" i="19"/>
  <c r="H13" i="19"/>
  <c r="H12" i="19"/>
  <c r="H11" i="19"/>
  <c r="H10" i="19"/>
  <c r="H9" i="19"/>
  <c r="L19" i="21" l="1"/>
  <c r="M19" i="21" s="1"/>
  <c r="L9" i="22"/>
  <c r="M9" i="22" s="1"/>
  <c r="L9" i="27"/>
  <c r="M9" i="27" s="1"/>
  <c r="L11" i="29"/>
  <c r="M11" i="29" s="1"/>
  <c r="L19" i="30"/>
  <c r="M19" i="30" s="1"/>
  <c r="L38" i="5"/>
  <c r="M38" i="5" s="1"/>
  <c r="L60" i="8"/>
  <c r="M60" i="8" s="1"/>
  <c r="L16" i="23"/>
  <c r="M16" i="23" s="1"/>
  <c r="L23" i="28"/>
  <c r="M23" i="28" s="1"/>
  <c r="L57" i="30"/>
  <c r="M57" i="30" s="1"/>
  <c r="L33" i="30"/>
  <c r="M33" i="30" s="1"/>
  <c r="L61" i="32"/>
  <c r="M61" i="32" s="1"/>
  <c r="L84" i="5"/>
  <c r="M84" i="5" s="1"/>
  <c r="L60" i="5"/>
  <c r="M60" i="5" s="1"/>
  <c r="L50" i="8"/>
  <c r="M50" i="8" s="1"/>
  <c r="L26" i="8"/>
  <c r="M26" i="8" s="1"/>
  <c r="L12" i="23"/>
  <c r="M12" i="23" s="1"/>
  <c r="L35" i="29"/>
  <c r="M35" i="29" s="1"/>
  <c r="L44" i="32"/>
  <c r="M44" i="32" s="1"/>
  <c r="L36" i="32"/>
  <c r="M36" i="32" s="1"/>
  <c r="L91" i="5"/>
  <c r="M91" i="5" s="1"/>
  <c r="L59" i="5"/>
  <c r="M59" i="5" s="1"/>
  <c r="L51" i="5"/>
  <c r="M51" i="5" s="1"/>
  <c r="L38" i="22"/>
  <c r="M38" i="22" s="1"/>
  <c r="L18" i="29"/>
  <c r="M18" i="29" s="1"/>
  <c r="L55" i="30"/>
  <c r="M55" i="30" s="1"/>
  <c r="L24" i="31"/>
  <c r="M24" i="31" s="1"/>
  <c r="L34" i="5"/>
  <c r="M34" i="5" s="1"/>
  <c r="L62" i="30"/>
  <c r="M62" i="30" s="1"/>
  <c r="L14" i="30"/>
  <c r="M14" i="30" s="1"/>
  <c r="L33" i="5"/>
  <c r="M33" i="5" s="1"/>
  <c r="L13" i="21"/>
  <c r="M13" i="21" s="1"/>
  <c r="L24" i="29"/>
  <c r="M24" i="29" s="1"/>
  <c r="L22" i="31"/>
  <c r="M22" i="31" s="1"/>
  <c r="L88" i="5"/>
  <c r="M88" i="5" s="1"/>
  <c r="L40" i="5"/>
  <c r="M40" i="5" s="1"/>
  <c r="L38" i="8"/>
  <c r="M38" i="8" s="1"/>
  <c r="L26" i="23"/>
  <c r="M26" i="23" s="1"/>
  <c r="L17" i="21"/>
  <c r="M17" i="21" s="1"/>
  <c r="L37" i="32"/>
  <c r="M37" i="32" s="1"/>
  <c r="L20" i="5"/>
  <c r="M20" i="5" s="1"/>
  <c r="L46" i="23"/>
  <c r="M46" i="23" s="1"/>
  <c r="L49" i="30"/>
  <c r="M49" i="30" s="1"/>
  <c r="L25" i="30"/>
  <c r="M25" i="30" s="1"/>
  <c r="L58" i="30"/>
  <c r="M58" i="30" s="1"/>
  <c r="L34" i="30"/>
  <c r="M34" i="30" s="1"/>
  <c r="L27" i="31"/>
  <c r="M27" i="31" s="1"/>
  <c r="L46" i="32"/>
  <c r="M46" i="32" s="1"/>
  <c r="L22" i="32"/>
  <c r="M22" i="32" s="1"/>
  <c r="L53" i="5"/>
  <c r="M53" i="5" s="1"/>
  <c r="L45" i="5"/>
  <c r="M45" i="5" s="1"/>
  <c r="L15" i="23"/>
  <c r="M15" i="23" s="1"/>
  <c r="L80" i="30"/>
  <c r="M80" i="30" s="1"/>
  <c r="L33" i="31"/>
  <c r="M33" i="31" s="1"/>
  <c r="L17" i="31"/>
  <c r="M17" i="31" s="1"/>
  <c r="L17" i="8"/>
  <c r="M17" i="8" s="1"/>
  <c r="L45" i="23"/>
  <c r="M45" i="23" s="1"/>
  <c r="L37" i="23"/>
  <c r="M37" i="23" s="1"/>
  <c r="L47" i="30"/>
  <c r="M47" i="30" s="1"/>
  <c r="L15" i="30"/>
  <c r="M15" i="30" s="1"/>
  <c r="L43" i="32"/>
  <c r="M43" i="32" s="1"/>
  <c r="L24" i="8"/>
  <c r="M24" i="8" s="1"/>
  <c r="L16" i="8"/>
  <c r="M16" i="8" s="1"/>
  <c r="L14" i="21"/>
  <c r="M14" i="21" s="1"/>
  <c r="L45" i="22"/>
  <c r="M45" i="22" s="1"/>
  <c r="L29" i="22"/>
  <c r="M29" i="22" s="1"/>
  <c r="L12" i="30"/>
  <c r="M12" i="30" s="1"/>
  <c r="L94" i="30"/>
  <c r="M94" i="30" s="1"/>
  <c r="L73" i="5"/>
  <c r="M73" i="5" s="1"/>
  <c r="L41" i="5"/>
  <c r="M41" i="5" s="1"/>
  <c r="L23" i="8"/>
  <c r="M23" i="8" s="1"/>
  <c r="L43" i="23"/>
  <c r="M43" i="23" s="1"/>
  <c r="L35" i="23"/>
  <c r="M35" i="23" s="1"/>
  <c r="L27" i="23"/>
  <c r="M27" i="23" s="1"/>
  <c r="L44" i="22"/>
  <c r="M44" i="22" s="1"/>
  <c r="L12" i="22"/>
  <c r="M12" i="22" s="1"/>
  <c r="L27" i="27"/>
  <c r="M27" i="27" s="1"/>
  <c r="L9" i="29"/>
  <c r="M9" i="29" s="1"/>
  <c r="L57" i="32"/>
  <c r="M57" i="32" s="1"/>
  <c r="L41" i="32"/>
  <c r="M41" i="32" s="1"/>
  <c r="L25" i="32"/>
  <c r="M25" i="32" s="1"/>
  <c r="L96" i="5"/>
  <c r="M96" i="5" s="1"/>
  <c r="L64" i="5"/>
  <c r="M64" i="5" s="1"/>
  <c r="L27" i="22"/>
  <c r="M27" i="22" s="1"/>
  <c r="L10" i="29"/>
  <c r="M10" i="29" s="1"/>
  <c r="L100" i="30"/>
  <c r="M100" i="30" s="1"/>
  <c r="L9" i="32"/>
  <c r="M9" i="32" s="1"/>
  <c r="L56" i="32"/>
  <c r="M56" i="32" s="1"/>
  <c r="L24" i="32"/>
  <c r="M24" i="32" s="1"/>
  <c r="L21" i="8"/>
  <c r="M21" i="8" s="1"/>
  <c r="L82" i="30"/>
  <c r="M82" i="30" s="1"/>
  <c r="L50" i="30"/>
  <c r="M50" i="30" s="1"/>
  <c r="L47" i="23"/>
  <c r="M47" i="23" s="1"/>
  <c r="L18" i="31"/>
  <c r="M18" i="31" s="1"/>
  <c r="L45" i="32"/>
  <c r="M45" i="32" s="1"/>
  <c r="L92" i="5"/>
  <c r="M92" i="5" s="1"/>
  <c r="L52" i="32"/>
  <c r="M52" i="32" s="1"/>
  <c r="L83" i="5"/>
  <c r="M83" i="5" s="1"/>
  <c r="L43" i="5"/>
  <c r="M43" i="5" s="1"/>
  <c r="L27" i="5"/>
  <c r="M27" i="5" s="1"/>
  <c r="L41" i="8"/>
  <c r="M41" i="8" s="1"/>
  <c r="L48" i="8"/>
  <c r="M48" i="8" s="1"/>
  <c r="L44" i="23"/>
  <c r="M44" i="23" s="1"/>
  <c r="L36" i="23"/>
  <c r="M36" i="23" s="1"/>
  <c r="L21" i="29"/>
  <c r="M21" i="29" s="1"/>
  <c r="L48" i="22"/>
  <c r="M48" i="22" s="1"/>
  <c r="L41" i="30"/>
  <c r="M41" i="30" s="1"/>
  <c r="L31" i="30"/>
  <c r="M31" i="30" s="1"/>
  <c r="L59" i="32"/>
  <c r="M59" i="32" s="1"/>
  <c r="L51" i="32"/>
  <c r="M51" i="32" s="1"/>
  <c r="L27" i="32"/>
  <c r="M27" i="32" s="1"/>
  <c r="L37" i="22"/>
  <c r="M37" i="22" s="1"/>
  <c r="L21" i="22"/>
  <c r="M21" i="22" s="1"/>
  <c r="L46" i="30"/>
  <c r="M46" i="30" s="1"/>
  <c r="L31" i="31"/>
  <c r="M31" i="31" s="1"/>
  <c r="L50" i="32"/>
  <c r="M50" i="32" s="1"/>
  <c r="L97" i="5"/>
  <c r="M97" i="5" s="1"/>
  <c r="L85" i="5"/>
  <c r="M85" i="5" s="1"/>
  <c r="L40" i="22"/>
  <c r="M40" i="22" s="1"/>
  <c r="L16" i="22"/>
  <c r="M16" i="22" s="1"/>
  <c r="L13" i="31"/>
  <c r="M13" i="31" s="1"/>
  <c r="L10" i="8"/>
  <c r="M10" i="8" s="1"/>
  <c r="L14" i="23"/>
  <c r="M14" i="23" s="1"/>
  <c r="L29" i="28"/>
  <c r="M29" i="28" s="1"/>
  <c r="L37" i="21"/>
  <c r="M37" i="21" s="1"/>
  <c r="L27" i="28"/>
  <c r="M27" i="28" s="1"/>
  <c r="L19" i="28"/>
  <c r="M19" i="28" s="1"/>
  <c r="L49" i="32"/>
  <c r="M49" i="32" s="1"/>
  <c r="L17" i="32"/>
  <c r="M17" i="32" s="1"/>
  <c r="L72" i="5"/>
  <c r="M72" i="5" s="1"/>
  <c r="L22" i="8"/>
  <c r="M22" i="8" s="1"/>
  <c r="L10" i="27"/>
  <c r="M10" i="27" s="1"/>
  <c r="L100" i="5"/>
  <c r="M100" i="5" s="1"/>
  <c r="L21" i="28"/>
  <c r="M21" i="28" s="1"/>
  <c r="L43" i="22"/>
  <c r="M43" i="22" s="1"/>
  <c r="L18" i="28"/>
  <c r="M18" i="28" s="1"/>
  <c r="L48" i="32"/>
  <c r="M48" i="32" s="1"/>
  <c r="L40" i="32"/>
  <c r="M40" i="32" s="1"/>
  <c r="L103" i="5"/>
  <c r="M103" i="5" s="1"/>
  <c r="L9" i="23"/>
  <c r="M9" i="23" s="1"/>
  <c r="L56" i="5"/>
  <c r="M56" i="5" s="1"/>
  <c r="L48" i="5"/>
  <c r="M48" i="5" s="1"/>
  <c r="L36" i="21"/>
  <c r="M36" i="21" s="1"/>
  <c r="L23" i="29"/>
  <c r="M23" i="29" s="1"/>
  <c r="L60" i="30"/>
  <c r="M60" i="30" s="1"/>
  <c r="L39" i="5"/>
  <c r="M39" i="5" s="1"/>
  <c r="L61" i="8"/>
  <c r="M61" i="8" s="1"/>
  <c r="L53" i="30"/>
  <c r="M53" i="30" s="1"/>
  <c r="L42" i="22"/>
  <c r="M42" i="22" s="1"/>
  <c r="L17" i="28"/>
  <c r="M17" i="28" s="1"/>
  <c r="L59" i="30"/>
  <c r="M59" i="30" s="1"/>
  <c r="L27" i="30"/>
  <c r="M27" i="30" s="1"/>
  <c r="L30" i="5"/>
  <c r="M30" i="5" s="1"/>
  <c r="L52" i="8"/>
  <c r="M52" i="8" s="1"/>
  <c r="L20" i="8"/>
  <c r="M20" i="8" s="1"/>
  <c r="L26" i="30"/>
  <c r="M26" i="30" s="1"/>
  <c r="L19" i="31"/>
  <c r="M19" i="31" s="1"/>
  <c r="L21" i="5"/>
  <c r="M21" i="5" s="1"/>
  <c r="L38" i="31"/>
  <c r="L19" i="27"/>
  <c r="M19" i="27" s="1"/>
  <c r="L26" i="31"/>
  <c r="M26" i="31" s="1"/>
  <c r="L51" i="23"/>
  <c r="M51" i="23" s="1"/>
  <c r="L30" i="28"/>
  <c r="M30" i="28" s="1"/>
  <c r="L22" i="28"/>
  <c r="M22" i="28" s="1"/>
  <c r="L25" i="31"/>
  <c r="M25" i="31" s="1"/>
  <c r="L60" i="32"/>
  <c r="M60" i="32" s="1"/>
  <c r="L20" i="32"/>
  <c r="M20" i="32" s="1"/>
  <c r="L47" i="22"/>
  <c r="M47" i="22" s="1"/>
  <c r="L79" i="30"/>
  <c r="M79" i="30" s="1"/>
  <c r="L32" i="31"/>
  <c r="M32" i="31" s="1"/>
  <c r="L82" i="5"/>
  <c r="M82" i="5" s="1"/>
  <c r="L40" i="8"/>
  <c r="M40" i="8" s="1"/>
  <c r="L14" i="31"/>
  <c r="M14" i="31" s="1"/>
  <c r="L62" i="8"/>
  <c r="M62" i="8" s="1"/>
  <c r="L34" i="23"/>
  <c r="M34" i="23" s="1"/>
  <c r="L85" i="30"/>
  <c r="M85" i="30" s="1"/>
  <c r="L92" i="30"/>
  <c r="M92" i="30" s="1"/>
  <c r="L53" i="8"/>
  <c r="M53" i="8" s="1"/>
  <c r="L33" i="23"/>
  <c r="M33" i="23" s="1"/>
  <c r="L28" i="28"/>
  <c r="M28" i="28" s="1"/>
  <c r="L36" i="8"/>
  <c r="M36" i="8" s="1"/>
  <c r="L14" i="32"/>
  <c r="M14" i="32" s="1"/>
  <c r="L14" i="8"/>
  <c r="M14" i="8" s="1"/>
  <c r="L29" i="31"/>
  <c r="M29" i="31" s="1"/>
  <c r="L45" i="8"/>
  <c r="M45" i="8" s="1"/>
  <c r="L17" i="23"/>
  <c r="M17" i="23" s="1"/>
  <c r="L35" i="30"/>
  <c r="M35" i="30" s="1"/>
  <c r="L30" i="31"/>
  <c r="M30" i="31" s="1"/>
  <c r="L29" i="29"/>
  <c r="M29" i="29" s="1"/>
  <c r="L89" i="30"/>
  <c r="M89" i="30" s="1"/>
  <c r="L58" i="8"/>
  <c r="M58" i="8" s="1"/>
  <c r="L67" i="5"/>
  <c r="M67" i="5" s="1"/>
  <c r="L69" i="30"/>
  <c r="M69" i="30" s="1"/>
  <c r="L29" i="27"/>
  <c r="M29" i="27" s="1"/>
  <c r="L39" i="30"/>
  <c r="M39" i="30" s="1"/>
  <c r="L16" i="31"/>
  <c r="M16" i="31" s="1"/>
  <c r="L11" i="32"/>
  <c r="M11" i="32" s="1"/>
  <c r="L32" i="8"/>
  <c r="M32" i="8" s="1"/>
  <c r="L46" i="22"/>
  <c r="M46" i="22" s="1"/>
  <c r="L87" i="30"/>
  <c r="M87" i="30" s="1"/>
  <c r="L36" i="22"/>
  <c r="M36" i="22" s="1"/>
  <c r="L84" i="30"/>
  <c r="M84" i="30" s="1"/>
  <c r="L36" i="30"/>
  <c r="M36" i="30" s="1"/>
  <c r="L95" i="5"/>
  <c r="M95" i="5" s="1"/>
  <c r="L71" i="5"/>
  <c r="M71" i="5" s="1"/>
  <c r="L14" i="29"/>
  <c r="M14" i="29" s="1"/>
  <c r="L74" i="30"/>
  <c r="M74" i="30" s="1"/>
  <c r="L11" i="27"/>
  <c r="M11" i="27" s="1"/>
  <c r="L97" i="30"/>
  <c r="M97" i="30" s="1"/>
  <c r="L53" i="32"/>
  <c r="M53" i="32" s="1"/>
  <c r="L54" i="5"/>
  <c r="M54" i="5" s="1"/>
  <c r="L9" i="8"/>
  <c r="M9" i="8" s="1"/>
  <c r="L51" i="8"/>
  <c r="M51" i="8" s="1"/>
  <c r="L22" i="23"/>
  <c r="M22" i="23" s="1"/>
  <c r="L49" i="8"/>
  <c r="M49" i="8" s="1"/>
  <c r="L33" i="8"/>
  <c r="M33" i="8" s="1"/>
  <c r="L26" i="5"/>
  <c r="M26" i="5" s="1"/>
  <c r="L28" i="23"/>
  <c r="M28" i="23" s="1"/>
  <c r="L81" i="5"/>
  <c r="M81" i="5" s="1"/>
  <c r="L57" i="5"/>
  <c r="M57" i="5" s="1"/>
  <c r="L55" i="8"/>
  <c r="M55" i="8" s="1"/>
  <c r="L31" i="8"/>
  <c r="M31" i="8" s="1"/>
  <c r="L15" i="8"/>
  <c r="M15" i="8" s="1"/>
  <c r="K48" i="26"/>
  <c r="L48" i="26" s="1"/>
  <c r="M48" i="26" s="1"/>
  <c r="L46" i="20"/>
  <c r="M46" i="20" s="1"/>
  <c r="L66" i="19"/>
  <c r="M66" i="19" s="1"/>
  <c r="L39" i="19"/>
  <c r="M39" i="19" s="1"/>
  <c r="L65" i="20"/>
  <c r="M65" i="20" s="1"/>
  <c r="L41" i="20"/>
  <c r="M41" i="20" s="1"/>
  <c r="L71" i="19"/>
  <c r="M71" i="19" s="1"/>
  <c r="L61" i="20"/>
  <c r="M61" i="20" s="1"/>
  <c r="L57" i="19"/>
  <c r="M57" i="19" s="1"/>
  <c r="L40" i="20"/>
  <c r="M40" i="20" s="1"/>
  <c r="L45" i="20"/>
  <c r="M45" i="20" s="1"/>
  <c r="L25" i="19"/>
  <c r="M25" i="19" s="1"/>
  <c r="L64" i="19"/>
  <c r="M64" i="19" s="1"/>
  <c r="L16" i="20"/>
  <c r="M16" i="20" s="1"/>
  <c r="L48" i="20"/>
  <c r="M48" i="20" s="1"/>
  <c r="L56" i="19"/>
  <c r="M56" i="19" s="1"/>
  <c r="L20" i="19"/>
  <c r="M20" i="19" s="1"/>
  <c r="L29" i="20"/>
  <c r="M29" i="20" s="1"/>
  <c r="L27" i="20"/>
  <c r="M27" i="20" s="1"/>
  <c r="L38" i="19"/>
  <c r="M38" i="19" s="1"/>
  <c r="L70" i="19"/>
  <c r="M70" i="19" s="1"/>
  <c r="L63" i="19"/>
  <c r="M63" i="19" s="1"/>
  <c r="L18" i="20"/>
  <c r="M18" i="20" s="1"/>
  <c r="L50" i="20"/>
  <c r="M50" i="20" s="1"/>
  <c r="L52" i="19"/>
  <c r="M52" i="19" s="1"/>
  <c r="L9" i="20"/>
  <c r="M9" i="20" s="1"/>
  <c r="L37" i="19"/>
  <c r="M37" i="19" s="1"/>
  <c r="L69" i="19"/>
  <c r="M69" i="19" s="1"/>
  <c r="L44" i="20"/>
  <c r="M44" i="20" s="1"/>
  <c r="L14" i="19"/>
  <c r="M14" i="19" s="1"/>
  <c r="L46" i="19"/>
  <c r="M46" i="19" s="1"/>
  <c r="L43" i="19"/>
  <c r="M43" i="19" s="1"/>
  <c r="L75" i="19"/>
  <c r="M75" i="19" s="1"/>
  <c r="L48" i="19"/>
  <c r="M48" i="19" s="1"/>
  <c r="L26" i="20"/>
  <c r="M26" i="20" s="1"/>
  <c r="L35" i="20"/>
  <c r="M35" i="20" s="1"/>
  <c r="L23" i="19"/>
  <c r="M23" i="19" s="1"/>
  <c r="L40" i="19"/>
  <c r="M40" i="19" s="1"/>
  <c r="L15" i="20"/>
  <c r="M15" i="20" s="1"/>
  <c r="L47" i="20"/>
  <c r="M47" i="20" s="1"/>
  <c r="L74" i="19"/>
  <c r="M74" i="19" s="1"/>
  <c r="L14" i="20"/>
  <c r="M14" i="20" s="1"/>
  <c r="L23" i="20"/>
  <c r="M23" i="20" s="1"/>
  <c r="L55" i="20"/>
  <c r="M55" i="20" s="1"/>
  <c r="L33" i="19"/>
  <c r="M33" i="19" s="1"/>
  <c r="L65" i="19"/>
  <c r="M65" i="19" s="1"/>
  <c r="L37" i="20"/>
  <c r="M37" i="20" s="1"/>
  <c r="L24" i="20"/>
  <c r="M24" i="20" s="1"/>
  <c r="L56" i="20"/>
  <c r="M56" i="20" s="1"/>
  <c r="L50" i="19"/>
  <c r="M50" i="19" s="1"/>
  <c r="L24" i="19"/>
  <c r="M24" i="19" s="1"/>
  <c r="L17" i="20"/>
  <c r="M17" i="20" s="1"/>
  <c r="L49" i="20"/>
  <c r="M49" i="20" s="1"/>
  <c r="L19" i="19"/>
  <c r="M19" i="19" s="1"/>
  <c r="L51" i="19"/>
  <c r="M51" i="19" s="1"/>
  <c r="L13" i="20"/>
  <c r="M13" i="20" s="1"/>
  <c r="L30" i="20"/>
  <c r="M30" i="20" s="1"/>
  <c r="L58" i="20"/>
  <c r="M58" i="20" s="1"/>
  <c r="L28" i="19"/>
  <c r="M28" i="19" s="1"/>
  <c r="L60" i="19"/>
  <c r="M60" i="19" s="1"/>
  <c r="L47" i="19"/>
  <c r="M47" i="19" s="1"/>
  <c r="L11" i="20"/>
  <c r="M11" i="20" s="1"/>
  <c r="L43" i="20"/>
  <c r="M43" i="20" s="1"/>
  <c r="L13" i="19"/>
  <c r="M13" i="19" s="1"/>
  <c r="L20" i="20"/>
  <c r="M20" i="20" s="1"/>
  <c r="L22" i="19"/>
  <c r="M22" i="19" s="1"/>
  <c r="L54" i="19"/>
  <c r="M54" i="19" s="1"/>
  <c r="L9" i="19"/>
  <c r="M9" i="19" s="1"/>
  <c r="L10" i="19"/>
  <c r="M10" i="19" s="1"/>
  <c r="L38" i="20"/>
  <c r="M38" i="20" s="1"/>
  <c r="L12" i="20"/>
  <c r="M12" i="20" s="1"/>
  <c r="L31" i="20"/>
  <c r="M31" i="20" s="1"/>
  <c r="L41" i="19"/>
  <c r="M41" i="19" s="1"/>
  <c r="M73" i="33"/>
  <c r="D19" i="35" s="1"/>
  <c r="G19" i="35" s="1"/>
  <c r="L18" i="19"/>
  <c r="M18" i="19" s="1"/>
  <c r="L53" i="20"/>
  <c r="M53" i="20" s="1"/>
  <c r="L72" i="19"/>
  <c r="M72" i="19" s="1"/>
  <c r="L34" i="20"/>
  <c r="M34" i="20" s="1"/>
  <c r="L36" i="19"/>
  <c r="M36" i="19" s="1"/>
  <c r="L45" i="19"/>
  <c r="M45" i="19" s="1"/>
  <c r="L52" i="20"/>
  <c r="M52" i="20" s="1"/>
  <c r="L63" i="20"/>
  <c r="M63" i="20" s="1"/>
  <c r="L73" i="19"/>
  <c r="M73" i="19" s="1"/>
  <c r="L62" i="20"/>
  <c r="M62" i="20" s="1"/>
  <c r="L64" i="20"/>
  <c r="M64" i="20" s="1"/>
  <c r="L25" i="20"/>
  <c r="M25" i="20" s="1"/>
  <c r="L27" i="19"/>
  <c r="M27" i="19" s="1"/>
  <c r="L59" i="19"/>
  <c r="M59" i="19" s="1"/>
  <c r="L68" i="19"/>
  <c r="M68" i="19" s="1"/>
  <c r="L19" i="20"/>
  <c r="M19" i="20" s="1"/>
  <c r="L51" i="20"/>
  <c r="M51" i="20" s="1"/>
  <c r="L21" i="19"/>
  <c r="M21" i="19" s="1"/>
  <c r="L53" i="19"/>
  <c r="M53" i="19" s="1"/>
  <c r="L55" i="19"/>
  <c r="M55" i="19" s="1"/>
  <c r="L28" i="20"/>
  <c r="M28" i="20" s="1"/>
  <c r="L60" i="20"/>
  <c r="M60" i="20" s="1"/>
  <c r="L30" i="19"/>
  <c r="M30" i="19" s="1"/>
  <c r="L42" i="19"/>
  <c r="M42" i="19" s="1"/>
  <c r="L39" i="20"/>
  <c r="M39" i="20" s="1"/>
  <c r="L17" i="19"/>
  <c r="M17" i="19" s="1"/>
  <c r="L49" i="19"/>
  <c r="M49" i="19" s="1"/>
  <c r="L15" i="19"/>
  <c r="M15" i="19" s="1"/>
  <c r="L32" i="19"/>
  <c r="M32" i="19" s="1"/>
  <c r="L32" i="20"/>
  <c r="M32" i="20" s="1"/>
  <c r="L26" i="19"/>
  <c r="M26" i="19" s="1"/>
  <c r="L58" i="19"/>
  <c r="M58" i="19" s="1"/>
  <c r="L21" i="20"/>
  <c r="M21" i="20" s="1"/>
  <c r="L57" i="20"/>
  <c r="M57" i="20" s="1"/>
  <c r="L54" i="20"/>
  <c r="M54" i="20" s="1"/>
  <c r="L10" i="20"/>
  <c r="M10" i="20" s="1"/>
  <c r="L42" i="20"/>
  <c r="M42" i="20" s="1"/>
  <c r="L12" i="19"/>
  <c r="M12" i="19" s="1"/>
  <c r="L44" i="19"/>
  <c r="M44" i="19" s="1"/>
  <c r="L76" i="19"/>
  <c r="M76" i="19" s="1"/>
  <c r="L22" i="20"/>
  <c r="M22" i="20" s="1"/>
  <c r="L62" i="19"/>
  <c r="M62" i="19" s="1"/>
  <c r="L67" i="19"/>
  <c r="M67" i="19" s="1"/>
  <c r="L11" i="19"/>
  <c r="M11" i="19" s="1"/>
  <c r="M124" i="34"/>
  <c r="D18" i="35" s="1"/>
  <c r="G18" i="35" s="1"/>
  <c r="L34" i="19"/>
  <c r="M34" i="19" s="1"/>
  <c r="L33" i="20"/>
  <c r="M33" i="20" s="1"/>
  <c r="L35" i="19"/>
  <c r="M35" i="19" s="1"/>
  <c r="L31" i="19"/>
  <c r="M31" i="19" s="1"/>
  <c r="L16" i="19"/>
  <c r="M16" i="19" s="1"/>
  <c r="L59" i="20"/>
  <c r="M59" i="20" s="1"/>
  <c r="L29" i="19"/>
  <c r="M29" i="19" s="1"/>
  <c r="L61" i="19"/>
  <c r="M61" i="19" s="1"/>
  <c r="L36" i="20"/>
  <c r="M36" i="20" s="1"/>
  <c r="O121" i="4"/>
  <c r="I121" i="4" s="1"/>
  <c r="J121" i="4" s="1"/>
  <c r="K121" i="4" s="1"/>
  <c r="L121" i="4" s="1"/>
  <c r="H79" i="19"/>
  <c r="M65" i="21" l="1"/>
  <c r="D10" i="35" s="1"/>
  <c r="G10" i="35" s="1"/>
  <c r="M65" i="27"/>
  <c r="D12" i="35" s="1"/>
  <c r="G12" i="35" s="1"/>
  <c r="M65" i="32"/>
  <c r="D17" i="35" s="1"/>
  <c r="G17" i="35" s="1"/>
  <c r="M68" i="28"/>
  <c r="D13" i="35" s="1"/>
  <c r="G13" i="35" s="1"/>
  <c r="M65" i="31"/>
  <c r="D16" i="35" s="1"/>
  <c r="G16" i="35" s="1"/>
  <c r="M65" i="22"/>
  <c r="D11" i="35" s="1"/>
  <c r="G11" i="35" s="1"/>
  <c r="M65" i="29"/>
  <c r="D14" i="35" s="1"/>
  <c r="G14" i="35" s="1"/>
  <c r="M103" i="30"/>
  <c r="D15" i="35" s="1"/>
  <c r="G15" i="35" s="1"/>
  <c r="M65" i="23"/>
  <c r="D22" i="35" s="1"/>
  <c r="G22" i="35" s="1"/>
  <c r="M124" i="5"/>
  <c r="D20" i="35" s="1"/>
  <c r="G20" i="35" s="1"/>
  <c r="M65" i="8"/>
  <c r="D21" i="35" s="1"/>
  <c r="G21" i="35" s="1"/>
  <c r="M72" i="20"/>
  <c r="D9" i="35" s="1"/>
  <c r="G9" i="35" s="1"/>
  <c r="M67" i="26"/>
  <c r="D7" i="35" s="1"/>
  <c r="M79" i="19"/>
  <c r="D8" i="35" s="1"/>
  <c r="G8" i="35" s="1"/>
  <c r="D24" i="35" l="1"/>
  <c r="D34" i="35" s="1"/>
  <c r="G7" i="35"/>
  <c r="G24" i="35" s="1"/>
  <c r="K28" i="35" s="1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D65" i="32"/>
  <c r="D36" i="31"/>
  <c r="D103" i="30"/>
  <c r="D39" i="29"/>
  <c r="D68" i="28"/>
  <c r="D67" i="26"/>
  <c r="H69" i="26" s="1"/>
  <c r="D64" i="23"/>
  <c r="D65" i="8"/>
  <c r="D124" i="5"/>
  <c r="D50" i="18"/>
  <c r="B48" i="18"/>
  <c r="B47" i="18"/>
  <c r="B46" i="18"/>
  <c r="B45" i="18"/>
  <c r="B44" i="18"/>
  <c r="B43" i="18"/>
  <c r="B42" i="18"/>
  <c r="B41" i="18"/>
  <c r="B40" i="18"/>
  <c r="B39" i="18"/>
  <c r="B38" i="18"/>
  <c r="B37" i="18"/>
  <c r="B36" i="18"/>
  <c r="B35" i="18"/>
  <c r="B34" i="18"/>
  <c r="B33" i="18"/>
  <c r="B32" i="18"/>
  <c r="B31" i="18"/>
  <c r="B30" i="18"/>
  <c r="B29" i="18"/>
  <c r="B28" i="18"/>
  <c r="B27" i="18"/>
  <c r="B26" i="18"/>
  <c r="B25" i="18"/>
  <c r="B24" i="18"/>
  <c r="B23" i="18"/>
  <c r="B22" i="18"/>
  <c r="B21" i="18"/>
  <c r="B20" i="18"/>
  <c r="B19" i="18"/>
  <c r="B18" i="18"/>
  <c r="B17" i="18"/>
  <c r="B16" i="18"/>
  <c r="B15" i="18"/>
  <c r="B14" i="18"/>
  <c r="B13" i="18"/>
  <c r="B12" i="18"/>
  <c r="B11" i="18"/>
  <c r="B10" i="18"/>
  <c r="B9" i="18"/>
  <c r="G4" i="18"/>
  <c r="D50" i="17"/>
  <c r="B48" i="17"/>
  <c r="B47" i="17"/>
  <c r="B46" i="17"/>
  <c r="B45" i="17"/>
  <c r="B44" i="17"/>
  <c r="B43" i="17"/>
  <c r="B42" i="17"/>
  <c r="B41" i="17"/>
  <c r="B40" i="17"/>
  <c r="B39" i="17"/>
  <c r="B38" i="17"/>
  <c r="B37" i="17"/>
  <c r="B36" i="17"/>
  <c r="B35" i="17"/>
  <c r="B34" i="17"/>
  <c r="B33" i="17"/>
  <c r="B32" i="17"/>
  <c r="B31" i="17"/>
  <c r="B30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9" i="17"/>
  <c r="G4" i="17"/>
  <c r="D123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G4" i="4"/>
  <c r="D51" i="22"/>
  <c r="D52" i="21"/>
  <c r="D72" i="20"/>
  <c r="M35" i="4"/>
  <c r="M33" i="4"/>
  <c r="M32" i="4"/>
  <c r="M31" i="4"/>
  <c r="M30" i="4"/>
  <c r="M29" i="4"/>
  <c r="M28" i="4"/>
  <c r="M27" i="4"/>
  <c r="M24" i="4"/>
  <c r="M23" i="4"/>
  <c r="M22" i="4"/>
  <c r="M21" i="4"/>
  <c r="M20" i="4"/>
  <c r="M19" i="4"/>
  <c r="M18" i="4"/>
  <c r="M17" i="4"/>
  <c r="M16" i="4"/>
  <c r="M48" i="4" l="1"/>
  <c r="N24" i="4"/>
  <c r="N56" i="4"/>
  <c r="M80" i="4"/>
  <c r="N24" i="17"/>
  <c r="N24" i="18"/>
  <c r="N96" i="4"/>
  <c r="M120" i="4"/>
  <c r="O120" i="4" s="1"/>
  <c r="I120" i="4" s="1"/>
  <c r="J120" i="4" s="1"/>
  <c r="K120" i="4" s="1"/>
  <c r="L120" i="4" s="1"/>
  <c r="N25" i="4"/>
  <c r="M49" i="4"/>
  <c r="N49" i="4"/>
  <c r="M73" i="4"/>
  <c r="M17" i="17"/>
  <c r="M17" i="18"/>
  <c r="N21" i="18"/>
  <c r="N21" i="17"/>
  <c r="M113" i="4"/>
  <c r="O113" i="4" s="1"/>
  <c r="I113" i="4" s="1"/>
  <c r="J113" i="4" s="1"/>
  <c r="K113" i="4" s="1"/>
  <c r="L113" i="4" s="1"/>
  <c r="N89" i="4"/>
  <c r="M42" i="4"/>
  <c r="N18" i="4"/>
  <c r="O18" i="4" s="1"/>
  <c r="I18" i="4" s="1"/>
  <c r="J18" i="4" s="1"/>
  <c r="K18" i="4" s="1"/>
  <c r="L18" i="4" s="1"/>
  <c r="N50" i="4"/>
  <c r="M74" i="4"/>
  <c r="M18" i="18"/>
  <c r="M18" i="17"/>
  <c r="M114" i="4"/>
  <c r="O114" i="4" s="1"/>
  <c r="I114" i="4" s="1"/>
  <c r="J114" i="4" s="1"/>
  <c r="K114" i="4" s="1"/>
  <c r="L114" i="4" s="1"/>
  <c r="N90" i="4"/>
  <c r="M43" i="4"/>
  <c r="N19" i="4"/>
  <c r="O19" i="4" s="1"/>
  <c r="I19" i="4" s="1"/>
  <c r="J19" i="4" s="1"/>
  <c r="K19" i="4" s="1"/>
  <c r="L19" i="4" s="1"/>
  <c r="M51" i="4"/>
  <c r="N27" i="4"/>
  <c r="O27" i="4" s="1"/>
  <c r="I27" i="4" s="1"/>
  <c r="J27" i="4" s="1"/>
  <c r="K27" i="4" s="1"/>
  <c r="L27" i="4" s="1"/>
  <c r="M59" i="4"/>
  <c r="N35" i="4"/>
  <c r="O35" i="4" s="1"/>
  <c r="I35" i="4" s="1"/>
  <c r="J35" i="4" s="1"/>
  <c r="K35" i="4" s="1"/>
  <c r="L35" i="4" s="1"/>
  <c r="M12" i="18"/>
  <c r="M12" i="17"/>
  <c r="M67" i="4"/>
  <c r="N43" i="4"/>
  <c r="M19" i="17"/>
  <c r="M19" i="18"/>
  <c r="N51" i="4"/>
  <c r="M75" i="4"/>
  <c r="N59" i="4"/>
  <c r="M83" i="4"/>
  <c r="M30" i="18"/>
  <c r="O30" i="18" s="1"/>
  <c r="I30" i="18" s="1"/>
  <c r="J30" i="18" s="1"/>
  <c r="K30" i="18" s="1"/>
  <c r="L30" i="18" s="1"/>
  <c r="M30" i="17"/>
  <c r="O30" i="17" s="1"/>
  <c r="I30" i="17" s="1"/>
  <c r="J30" i="17" s="1"/>
  <c r="K30" i="17" s="1"/>
  <c r="L30" i="17" s="1"/>
  <c r="N67" i="4"/>
  <c r="M91" i="4"/>
  <c r="M36" i="18"/>
  <c r="O36" i="18" s="1"/>
  <c r="I36" i="18" s="1"/>
  <c r="J36" i="18" s="1"/>
  <c r="K36" i="18" s="1"/>
  <c r="L36" i="18" s="1"/>
  <c r="M36" i="17"/>
  <c r="O36" i="17" s="1"/>
  <c r="I36" i="17" s="1"/>
  <c r="N75" i="4"/>
  <c r="M99" i="4"/>
  <c r="O99" i="4" s="1"/>
  <c r="I99" i="4" s="1"/>
  <c r="J99" i="4" s="1"/>
  <c r="K99" i="4" s="1"/>
  <c r="L99" i="4" s="1"/>
  <c r="N83" i="4"/>
  <c r="M44" i="18"/>
  <c r="O44" i="18" s="1"/>
  <c r="I44" i="18" s="1"/>
  <c r="J44" i="18" s="1"/>
  <c r="K44" i="18" s="1"/>
  <c r="L44" i="18" s="1"/>
  <c r="M44" i="17"/>
  <c r="O44" i="17" s="1"/>
  <c r="I44" i="17" s="1"/>
  <c r="J44" i="17" s="1"/>
  <c r="K44" i="17" s="1"/>
  <c r="L44" i="17" s="1"/>
  <c r="M107" i="4"/>
  <c r="O107" i="4" s="1"/>
  <c r="I107" i="4" s="1"/>
  <c r="J107" i="4" s="1"/>
  <c r="K107" i="4" s="1"/>
  <c r="L107" i="4" s="1"/>
  <c r="N15" i="18"/>
  <c r="N15" i="17"/>
  <c r="N91" i="4"/>
  <c r="N22" i="17"/>
  <c r="N22" i="18"/>
  <c r="M115" i="4"/>
  <c r="O115" i="4" s="1"/>
  <c r="I115" i="4" s="1"/>
  <c r="J115" i="4" s="1"/>
  <c r="K115" i="4" s="1"/>
  <c r="L115" i="4" s="1"/>
  <c r="M9" i="18"/>
  <c r="M9" i="17"/>
  <c r="N40" i="4"/>
  <c r="M64" i="4"/>
  <c r="M41" i="18"/>
  <c r="O41" i="18" s="1"/>
  <c r="I41" i="18" s="1"/>
  <c r="M41" i="17"/>
  <c r="O41" i="17" s="1"/>
  <c r="I41" i="17" s="1"/>
  <c r="M104" i="4"/>
  <c r="O104" i="4" s="1"/>
  <c r="I104" i="4" s="1"/>
  <c r="J104" i="4" s="1"/>
  <c r="K104" i="4" s="1"/>
  <c r="L104" i="4" s="1"/>
  <c r="N80" i="4"/>
  <c r="O80" i="4" s="1"/>
  <c r="I80" i="4" s="1"/>
  <c r="J80" i="4" s="1"/>
  <c r="K80" i="4" s="1"/>
  <c r="L80" i="4" s="1"/>
  <c r="N65" i="4"/>
  <c r="M89" i="4"/>
  <c r="O89" i="4" s="1"/>
  <c r="I89" i="4" s="1"/>
  <c r="J89" i="4" s="1"/>
  <c r="K89" i="4" s="1"/>
  <c r="L89" i="4" s="1"/>
  <c r="M28" i="18"/>
  <c r="O28" i="18" s="1"/>
  <c r="I28" i="18" s="1"/>
  <c r="J28" i="18" s="1"/>
  <c r="K28" i="18" s="1"/>
  <c r="L28" i="18" s="1"/>
  <c r="M28" i="17"/>
  <c r="O28" i="17" s="1"/>
  <c r="I28" i="17" s="1"/>
  <c r="J28" i="17" s="1"/>
  <c r="K28" i="17" s="1"/>
  <c r="L28" i="17" s="1"/>
  <c r="N58" i="4"/>
  <c r="M82" i="4"/>
  <c r="M36" i="4"/>
  <c r="N12" i="4"/>
  <c r="M44" i="4"/>
  <c r="N20" i="4"/>
  <c r="O20" i="4" s="1"/>
  <c r="I20" i="4" s="1"/>
  <c r="J20" i="4" s="1"/>
  <c r="K20" i="4" s="1"/>
  <c r="L20" i="4" s="1"/>
  <c r="M52" i="4"/>
  <c r="N28" i="4"/>
  <c r="O28" i="4" s="1"/>
  <c r="I28" i="4" s="1"/>
  <c r="J28" i="4" s="1"/>
  <c r="K28" i="4" s="1"/>
  <c r="L28" i="4" s="1"/>
  <c r="M60" i="4"/>
  <c r="N36" i="4"/>
  <c r="N44" i="4"/>
  <c r="M68" i="4"/>
  <c r="N52" i="4"/>
  <c r="M76" i="4"/>
  <c r="M20" i="18"/>
  <c r="M20" i="17"/>
  <c r="M24" i="18"/>
  <c r="M24" i="17"/>
  <c r="N60" i="4"/>
  <c r="M84" i="4"/>
  <c r="N68" i="4"/>
  <c r="M92" i="4"/>
  <c r="M31" i="18"/>
  <c r="O31" i="18" s="1"/>
  <c r="I31" i="18" s="1"/>
  <c r="J31" i="18" s="1"/>
  <c r="K31" i="18" s="1"/>
  <c r="L31" i="18" s="1"/>
  <c r="M31" i="17"/>
  <c r="O31" i="17" s="1"/>
  <c r="I31" i="17" s="1"/>
  <c r="J31" i="17" s="1"/>
  <c r="K31" i="17" s="1"/>
  <c r="L31" i="17" s="1"/>
  <c r="N76" i="4"/>
  <c r="M100" i="4"/>
  <c r="O100" i="4" s="1"/>
  <c r="I100" i="4" s="1"/>
  <c r="J100" i="4" s="1"/>
  <c r="K100" i="4" s="1"/>
  <c r="L100" i="4" s="1"/>
  <c r="N9" i="18"/>
  <c r="N9" i="17"/>
  <c r="M37" i="18"/>
  <c r="O37" i="18" s="1"/>
  <c r="I37" i="18" s="1"/>
  <c r="M37" i="17"/>
  <c r="O37" i="17" s="1"/>
  <c r="I37" i="17" s="1"/>
  <c r="N16" i="17"/>
  <c r="N16" i="18"/>
  <c r="M108" i="4"/>
  <c r="O108" i="4" s="1"/>
  <c r="I108" i="4" s="1"/>
  <c r="J108" i="4" s="1"/>
  <c r="K108" i="4" s="1"/>
  <c r="L108" i="4" s="1"/>
  <c r="N84" i="4"/>
  <c r="M45" i="17"/>
  <c r="O45" i="17" s="1"/>
  <c r="I45" i="17" s="1"/>
  <c r="M45" i="18"/>
  <c r="O45" i="18" s="1"/>
  <c r="I45" i="18" s="1"/>
  <c r="J45" i="18" s="1"/>
  <c r="K45" i="18" s="1"/>
  <c r="L45" i="18" s="1"/>
  <c r="M116" i="4"/>
  <c r="O116" i="4" s="1"/>
  <c r="I116" i="4" s="1"/>
  <c r="J116" i="4" s="1"/>
  <c r="K116" i="4" s="1"/>
  <c r="L116" i="4" s="1"/>
  <c r="N92" i="4"/>
  <c r="O24" i="4"/>
  <c r="I24" i="4" s="1"/>
  <c r="J24" i="4" s="1"/>
  <c r="K24" i="4" s="1"/>
  <c r="L24" i="4" s="1"/>
  <c r="M56" i="4"/>
  <c r="O56" i="4" s="1"/>
  <c r="I56" i="4" s="1"/>
  <c r="N32" i="4"/>
  <c r="M27" i="17"/>
  <c r="O27" i="17" s="1"/>
  <c r="I27" i="17" s="1"/>
  <c r="J27" i="17" s="1"/>
  <c r="K27" i="17" s="1"/>
  <c r="L27" i="17" s="1"/>
  <c r="M27" i="18"/>
  <c r="O27" i="18" s="1"/>
  <c r="I27" i="18" s="1"/>
  <c r="J27" i="18" s="1"/>
  <c r="K27" i="18" s="1"/>
  <c r="L27" i="18" s="1"/>
  <c r="M88" i="4"/>
  <c r="N64" i="4"/>
  <c r="N33" i="4"/>
  <c r="O33" i="4" s="1"/>
  <c r="I33" i="4" s="1"/>
  <c r="J33" i="4" s="1"/>
  <c r="K33" i="4" s="1"/>
  <c r="L33" i="4" s="1"/>
  <c r="M57" i="4"/>
  <c r="N73" i="4"/>
  <c r="M97" i="4"/>
  <c r="O97" i="4" s="1"/>
  <c r="I97" i="4" s="1"/>
  <c r="J97" i="4" s="1"/>
  <c r="K97" i="4" s="1"/>
  <c r="L97" i="4" s="1"/>
  <c r="M34" i="18"/>
  <c r="O34" i="18" s="1"/>
  <c r="I34" i="18" s="1"/>
  <c r="J34" i="18" s="1"/>
  <c r="K34" i="18" s="1"/>
  <c r="L34" i="18" s="1"/>
  <c r="M34" i="17"/>
  <c r="O34" i="17" s="1"/>
  <c r="I34" i="17" s="1"/>
  <c r="J34" i="17" s="1"/>
  <c r="K34" i="17" s="1"/>
  <c r="L34" i="17" s="1"/>
  <c r="M34" i="4"/>
  <c r="N11" i="4"/>
  <c r="M58" i="4"/>
  <c r="O58" i="4" s="1"/>
  <c r="I58" i="4" s="1"/>
  <c r="J58" i="4" s="1"/>
  <c r="K58" i="4" s="1"/>
  <c r="L58" i="4" s="1"/>
  <c r="N34" i="4"/>
  <c r="M35" i="18"/>
  <c r="O35" i="18" s="1"/>
  <c r="I35" i="18" s="1"/>
  <c r="J35" i="18" s="1"/>
  <c r="K35" i="18" s="1"/>
  <c r="L35" i="18" s="1"/>
  <c r="M35" i="17"/>
  <c r="O35" i="17" s="1"/>
  <c r="I35" i="17" s="1"/>
  <c r="J35" i="17" s="1"/>
  <c r="K35" i="17" s="1"/>
  <c r="L35" i="17" s="1"/>
  <c r="N74" i="4"/>
  <c r="M98" i="4"/>
  <c r="O98" i="4" s="1"/>
  <c r="I98" i="4" s="1"/>
  <c r="J98" i="4" s="1"/>
  <c r="K98" i="4" s="1"/>
  <c r="L98" i="4" s="1"/>
  <c r="M37" i="4"/>
  <c r="N13" i="4"/>
  <c r="M45" i="4"/>
  <c r="N21" i="4"/>
  <c r="O21" i="4" s="1"/>
  <c r="I21" i="4" s="1"/>
  <c r="J21" i="4" s="1"/>
  <c r="K21" i="4" s="1"/>
  <c r="L21" i="4" s="1"/>
  <c r="M53" i="4"/>
  <c r="N29" i="4"/>
  <c r="O29" i="4" s="1"/>
  <c r="I29" i="4" s="1"/>
  <c r="J29" i="4" s="1"/>
  <c r="K29" i="4" s="1"/>
  <c r="L29" i="4" s="1"/>
  <c r="M61" i="4"/>
  <c r="N37" i="4"/>
  <c r="N45" i="4"/>
  <c r="M69" i="4"/>
  <c r="M13" i="18"/>
  <c r="M13" i="17"/>
  <c r="N53" i="4"/>
  <c r="O53" i="4" s="1"/>
  <c r="I53" i="4" s="1"/>
  <c r="J53" i="4" s="1"/>
  <c r="K53" i="4" s="1"/>
  <c r="L53" i="4" s="1"/>
  <c r="M77" i="4"/>
  <c r="M21" i="18"/>
  <c r="M21" i="17"/>
  <c r="M25" i="17"/>
  <c r="O25" i="17" s="1"/>
  <c r="I25" i="17" s="1"/>
  <c r="M25" i="18"/>
  <c r="O25" i="18" s="1"/>
  <c r="I25" i="18" s="1"/>
  <c r="J25" i="18" s="1"/>
  <c r="K25" i="18" s="1"/>
  <c r="L25" i="18" s="1"/>
  <c r="N61" i="4"/>
  <c r="M85" i="4"/>
  <c r="N69" i="4"/>
  <c r="M93" i="4"/>
  <c r="N10" i="18"/>
  <c r="N10" i="17"/>
  <c r="M38" i="18"/>
  <c r="O38" i="18" s="1"/>
  <c r="I38" i="18" s="1"/>
  <c r="J38" i="18" s="1"/>
  <c r="K38" i="18" s="1"/>
  <c r="L38" i="18" s="1"/>
  <c r="M38" i="17"/>
  <c r="O38" i="17" s="1"/>
  <c r="I38" i="17" s="1"/>
  <c r="J38" i="17" s="1"/>
  <c r="K38" i="17" s="1"/>
  <c r="L38" i="17" s="1"/>
  <c r="N77" i="4"/>
  <c r="M101" i="4"/>
  <c r="O101" i="4" s="1"/>
  <c r="I101" i="4" s="1"/>
  <c r="J101" i="4" s="1"/>
  <c r="K101" i="4" s="1"/>
  <c r="L101" i="4" s="1"/>
  <c r="M46" i="18"/>
  <c r="O46" i="18" s="1"/>
  <c r="I46" i="18" s="1"/>
  <c r="J46" i="18" s="1"/>
  <c r="K46" i="18" s="1"/>
  <c r="L46" i="18" s="1"/>
  <c r="M46" i="17"/>
  <c r="O46" i="17" s="1"/>
  <c r="I46" i="17" s="1"/>
  <c r="J46" i="17" s="1"/>
  <c r="K46" i="17" s="1"/>
  <c r="L46" i="17" s="1"/>
  <c r="N17" i="18"/>
  <c r="N17" i="17"/>
  <c r="N85" i="4"/>
  <c r="M109" i="4"/>
  <c r="O109" i="4" s="1"/>
  <c r="I109" i="4" s="1"/>
  <c r="J109" i="4" s="1"/>
  <c r="K109" i="4" s="1"/>
  <c r="L109" i="4" s="1"/>
  <c r="M117" i="4"/>
  <c r="O117" i="4" s="1"/>
  <c r="I117" i="4" s="1"/>
  <c r="J117" i="4" s="1"/>
  <c r="K117" i="4" s="1"/>
  <c r="L117" i="4" s="1"/>
  <c r="N23" i="18"/>
  <c r="N23" i="17"/>
  <c r="N93" i="4"/>
  <c r="M40" i="4"/>
  <c r="N16" i="4"/>
  <c r="O16" i="4" s="1"/>
  <c r="I16" i="4" s="1"/>
  <c r="J16" i="4" s="1"/>
  <c r="K16" i="4" s="1"/>
  <c r="L16" i="4" s="1"/>
  <c r="N72" i="4"/>
  <c r="M96" i="4"/>
  <c r="N9" i="4"/>
  <c r="M25" i="4"/>
  <c r="O25" i="4" s="1"/>
  <c r="I25" i="4" s="1"/>
  <c r="J25" i="4" s="1"/>
  <c r="K25" i="4" s="1"/>
  <c r="L25" i="4" s="1"/>
  <c r="N57" i="4"/>
  <c r="M81" i="4"/>
  <c r="M23" i="18"/>
  <c r="M23" i="17"/>
  <c r="M26" i="4"/>
  <c r="N10" i="4"/>
  <c r="N66" i="4"/>
  <c r="M90" i="4"/>
  <c r="O90" i="4" s="1"/>
  <c r="I90" i="4" s="1"/>
  <c r="J90" i="4" s="1"/>
  <c r="K90" i="4" s="1"/>
  <c r="L90" i="4" s="1"/>
  <c r="M29" i="18"/>
  <c r="O29" i="18" s="1"/>
  <c r="I29" i="18" s="1"/>
  <c r="M29" i="17"/>
  <c r="O29" i="17" s="1"/>
  <c r="I29" i="17" s="1"/>
  <c r="M38" i="4"/>
  <c r="N14" i="4"/>
  <c r="M46" i="4"/>
  <c r="N22" i="4"/>
  <c r="O22" i="4" s="1"/>
  <c r="I22" i="4" s="1"/>
  <c r="J22" i="4" s="1"/>
  <c r="K22" i="4" s="1"/>
  <c r="L22" i="4" s="1"/>
  <c r="M54" i="4"/>
  <c r="N30" i="4"/>
  <c r="O30" i="4" s="1"/>
  <c r="I30" i="4" s="1"/>
  <c r="J30" i="4" s="1"/>
  <c r="K30" i="4" s="1"/>
  <c r="L30" i="4" s="1"/>
  <c r="M62" i="4"/>
  <c r="N38" i="4"/>
  <c r="M14" i="18"/>
  <c r="M14" i="17"/>
  <c r="M70" i="4"/>
  <c r="N46" i="4"/>
  <c r="N54" i="4"/>
  <c r="M78" i="4"/>
  <c r="M86" i="4"/>
  <c r="M26" i="18"/>
  <c r="O26" i="18" s="1"/>
  <c r="I26" i="18" s="1"/>
  <c r="J26" i="18" s="1"/>
  <c r="K26" i="18" s="1"/>
  <c r="L26" i="18" s="1"/>
  <c r="M26" i="17"/>
  <c r="O26" i="17" s="1"/>
  <c r="I26" i="17" s="1"/>
  <c r="N62" i="4"/>
  <c r="M32" i="18"/>
  <c r="O32" i="18" s="1"/>
  <c r="I32" i="18" s="1"/>
  <c r="M32" i="17"/>
  <c r="O32" i="17" s="1"/>
  <c r="I32" i="17" s="1"/>
  <c r="J32" i="17" s="1"/>
  <c r="K32" i="17" s="1"/>
  <c r="L32" i="17" s="1"/>
  <c r="N70" i="4"/>
  <c r="M94" i="4"/>
  <c r="N78" i="4"/>
  <c r="M102" i="4"/>
  <c r="O102" i="4" s="1"/>
  <c r="I102" i="4" s="1"/>
  <c r="J102" i="4" s="1"/>
  <c r="K102" i="4" s="1"/>
  <c r="L102" i="4" s="1"/>
  <c r="M39" i="18"/>
  <c r="O39" i="18" s="1"/>
  <c r="I39" i="18" s="1"/>
  <c r="J39" i="18" s="1"/>
  <c r="K39" i="18" s="1"/>
  <c r="L39" i="18" s="1"/>
  <c r="N11" i="18"/>
  <c r="M39" i="17"/>
  <c r="O39" i="17" s="1"/>
  <c r="I39" i="17" s="1"/>
  <c r="J39" i="17" s="1"/>
  <c r="K39" i="17" s="1"/>
  <c r="L39" i="17" s="1"/>
  <c r="N11" i="17"/>
  <c r="M110" i="4"/>
  <c r="O110" i="4" s="1"/>
  <c r="I110" i="4" s="1"/>
  <c r="J110" i="4" s="1"/>
  <c r="K110" i="4" s="1"/>
  <c r="L110" i="4" s="1"/>
  <c r="N86" i="4"/>
  <c r="M47" i="18"/>
  <c r="O47" i="18" s="1"/>
  <c r="I47" i="18" s="1"/>
  <c r="J47" i="18" s="1"/>
  <c r="K47" i="18" s="1"/>
  <c r="L47" i="18" s="1"/>
  <c r="M47" i="17"/>
  <c r="O47" i="17" s="1"/>
  <c r="I47" i="17" s="1"/>
  <c r="N18" i="18"/>
  <c r="N18" i="17"/>
  <c r="M118" i="4"/>
  <c r="O118" i="4" s="1"/>
  <c r="I118" i="4" s="1"/>
  <c r="J118" i="4" s="1"/>
  <c r="K118" i="4" s="1"/>
  <c r="L118" i="4" s="1"/>
  <c r="N94" i="4"/>
  <c r="O32" i="4"/>
  <c r="I32" i="4" s="1"/>
  <c r="J32" i="4" s="1"/>
  <c r="K32" i="4" s="1"/>
  <c r="L32" i="4" s="1"/>
  <c r="M16" i="18"/>
  <c r="M16" i="17"/>
  <c r="N48" i="4"/>
  <c r="M72" i="4"/>
  <c r="N88" i="4"/>
  <c r="N20" i="18"/>
  <c r="N20" i="17"/>
  <c r="M112" i="4"/>
  <c r="O112" i="4" s="1"/>
  <c r="I112" i="4" s="1"/>
  <c r="J112" i="4" s="1"/>
  <c r="K112" i="4" s="1"/>
  <c r="L112" i="4" s="1"/>
  <c r="N17" i="4"/>
  <c r="O17" i="4" s="1"/>
  <c r="I17" i="4" s="1"/>
  <c r="J17" i="4" s="1"/>
  <c r="K17" i="4" s="1"/>
  <c r="L17" i="4" s="1"/>
  <c r="M41" i="4"/>
  <c r="N41" i="4"/>
  <c r="M65" i="4"/>
  <c r="M10" i="18"/>
  <c r="M10" i="17"/>
  <c r="N13" i="18"/>
  <c r="N13" i="17"/>
  <c r="N81" i="4"/>
  <c r="M42" i="18"/>
  <c r="O42" i="18" s="1"/>
  <c r="I42" i="18" s="1"/>
  <c r="J42" i="18" s="1"/>
  <c r="K42" i="18" s="1"/>
  <c r="L42" i="18" s="1"/>
  <c r="M42" i="17"/>
  <c r="O42" i="17" s="1"/>
  <c r="I42" i="17" s="1"/>
  <c r="J42" i="17" s="1"/>
  <c r="K42" i="17" s="1"/>
  <c r="L42" i="17" s="1"/>
  <c r="M105" i="4"/>
  <c r="O105" i="4" s="1"/>
  <c r="I105" i="4" s="1"/>
  <c r="J105" i="4" s="1"/>
  <c r="K105" i="4" s="1"/>
  <c r="L105" i="4" s="1"/>
  <c r="M50" i="4"/>
  <c r="O50" i="4" s="1"/>
  <c r="I50" i="4" s="1"/>
  <c r="J50" i="4" s="1"/>
  <c r="K50" i="4" s="1"/>
  <c r="L50" i="4" s="1"/>
  <c r="N26" i="4"/>
  <c r="N42" i="4"/>
  <c r="M66" i="4"/>
  <c r="M11" i="18"/>
  <c r="M11" i="17"/>
  <c r="M43" i="18"/>
  <c r="O43" i="18" s="1"/>
  <c r="I43" i="18" s="1"/>
  <c r="J43" i="18" s="1"/>
  <c r="K43" i="18" s="1"/>
  <c r="L43" i="18" s="1"/>
  <c r="M43" i="17"/>
  <c r="O43" i="17" s="1"/>
  <c r="I43" i="17" s="1"/>
  <c r="J43" i="17" s="1"/>
  <c r="K43" i="17" s="1"/>
  <c r="L43" i="17" s="1"/>
  <c r="N14" i="17"/>
  <c r="N14" i="18"/>
  <c r="M106" i="4"/>
  <c r="O106" i="4" s="1"/>
  <c r="I106" i="4" s="1"/>
  <c r="J106" i="4" s="1"/>
  <c r="K106" i="4" s="1"/>
  <c r="L106" i="4" s="1"/>
  <c r="N82" i="4"/>
  <c r="M12" i="4"/>
  <c r="M13" i="4"/>
  <c r="M15" i="4"/>
  <c r="M14" i="4"/>
  <c r="M9" i="4"/>
  <c r="M10" i="4"/>
  <c r="M11" i="4"/>
  <c r="M39" i="4"/>
  <c r="N15" i="4"/>
  <c r="M47" i="4"/>
  <c r="N23" i="4"/>
  <c r="O23" i="4" s="1"/>
  <c r="I23" i="4" s="1"/>
  <c r="J23" i="4" s="1"/>
  <c r="K23" i="4" s="1"/>
  <c r="L23" i="4" s="1"/>
  <c r="M55" i="4"/>
  <c r="N31" i="4"/>
  <c r="O31" i="4" s="1"/>
  <c r="I31" i="4" s="1"/>
  <c r="J31" i="4" s="1"/>
  <c r="K31" i="4" s="1"/>
  <c r="L31" i="4" s="1"/>
  <c r="N39" i="4"/>
  <c r="M63" i="4"/>
  <c r="N47" i="4"/>
  <c r="M71" i="4"/>
  <c r="M15" i="18"/>
  <c r="M15" i="17"/>
  <c r="M22" i="18"/>
  <c r="O22" i="18" s="1"/>
  <c r="I22" i="18" s="1"/>
  <c r="J22" i="18" s="1"/>
  <c r="K22" i="18" s="1"/>
  <c r="L22" i="18" s="1"/>
  <c r="M22" i="17"/>
  <c r="O22" i="17" s="1"/>
  <c r="I22" i="17" s="1"/>
  <c r="N55" i="4"/>
  <c r="M79" i="4"/>
  <c r="N63" i="4"/>
  <c r="M87" i="4"/>
  <c r="M33" i="18"/>
  <c r="O33" i="18" s="1"/>
  <c r="I33" i="18" s="1"/>
  <c r="M33" i="17"/>
  <c r="O33" i="17" s="1"/>
  <c r="I33" i="17" s="1"/>
  <c r="N71" i="4"/>
  <c r="M95" i="4"/>
  <c r="M40" i="18"/>
  <c r="O40" i="18" s="1"/>
  <c r="I40" i="18" s="1"/>
  <c r="J40" i="18" s="1"/>
  <c r="K40" i="18" s="1"/>
  <c r="L40" i="18" s="1"/>
  <c r="M40" i="17"/>
  <c r="O40" i="17" s="1"/>
  <c r="I40" i="17" s="1"/>
  <c r="J40" i="17" s="1"/>
  <c r="K40" i="17" s="1"/>
  <c r="L40" i="17" s="1"/>
  <c r="N12" i="18"/>
  <c r="N12" i="17"/>
  <c r="N79" i="4"/>
  <c r="M103" i="4"/>
  <c r="O103" i="4" s="1"/>
  <c r="I103" i="4" s="1"/>
  <c r="J103" i="4" s="1"/>
  <c r="K103" i="4" s="1"/>
  <c r="L103" i="4" s="1"/>
  <c r="M48" i="18"/>
  <c r="O48" i="18" s="1"/>
  <c r="I48" i="18" s="1"/>
  <c r="J48" i="18" s="1"/>
  <c r="K48" i="18" s="1"/>
  <c r="L48" i="18" s="1"/>
  <c r="M48" i="17"/>
  <c r="O48" i="17" s="1"/>
  <c r="I48" i="17" s="1"/>
  <c r="J48" i="17" s="1"/>
  <c r="K48" i="17" s="1"/>
  <c r="L48" i="17" s="1"/>
  <c r="N19" i="18"/>
  <c r="N19" i="17"/>
  <c r="M111" i="4"/>
  <c r="O111" i="4" s="1"/>
  <c r="I111" i="4" s="1"/>
  <c r="J111" i="4" s="1"/>
  <c r="K111" i="4" s="1"/>
  <c r="L111" i="4" s="1"/>
  <c r="N87" i="4"/>
  <c r="O87" i="4" s="1"/>
  <c r="I87" i="4" s="1"/>
  <c r="J87" i="4" s="1"/>
  <c r="K87" i="4" s="1"/>
  <c r="L87" i="4" s="1"/>
  <c r="M119" i="4"/>
  <c r="O119" i="4" s="1"/>
  <c r="I119" i="4" s="1"/>
  <c r="J119" i="4" s="1"/>
  <c r="K119" i="4" s="1"/>
  <c r="L119" i="4" s="1"/>
  <c r="N95" i="4"/>
  <c r="H36" i="31"/>
  <c r="H38" i="31" s="1"/>
  <c r="H103" i="30"/>
  <c r="H105" i="30" s="1"/>
  <c r="H65" i="32"/>
  <c r="H67" i="32" s="1"/>
  <c r="H64" i="23"/>
  <c r="H66" i="23" s="1"/>
  <c r="H65" i="8"/>
  <c r="H67" i="8" s="1"/>
  <c r="H124" i="5"/>
  <c r="H126" i="5" s="1"/>
  <c r="H50" i="18"/>
  <c r="H52" i="18" s="1"/>
  <c r="H50" i="17"/>
  <c r="H52" i="17" s="1"/>
  <c r="H123" i="4"/>
  <c r="H125" i="4" s="1"/>
  <c r="H52" i="21"/>
  <c r="H54" i="21" s="1"/>
  <c r="O12" i="4" l="1"/>
  <c r="I12" i="4" s="1"/>
  <c r="J12" i="4" s="1"/>
  <c r="K12" i="4" s="1"/>
  <c r="L12" i="4" s="1"/>
  <c r="O72" i="4"/>
  <c r="I72" i="4" s="1"/>
  <c r="J72" i="4" s="1"/>
  <c r="K72" i="4" s="1"/>
  <c r="L72" i="4" s="1"/>
  <c r="O11" i="18"/>
  <c r="I11" i="18" s="1"/>
  <c r="O52" i="4"/>
  <c r="I52" i="4" s="1"/>
  <c r="J52" i="4" s="1"/>
  <c r="K52" i="4" s="1"/>
  <c r="L52" i="4" s="1"/>
  <c r="O10" i="4"/>
  <c r="I10" i="4" s="1"/>
  <c r="J10" i="4" s="1"/>
  <c r="K10" i="4" s="1"/>
  <c r="L10" i="4" s="1"/>
  <c r="O65" i="4"/>
  <c r="I65" i="4" s="1"/>
  <c r="J65" i="4" s="1"/>
  <c r="K65" i="4" s="1"/>
  <c r="L65" i="4" s="1"/>
  <c r="O38" i="4"/>
  <c r="I38" i="4" s="1"/>
  <c r="J38" i="4" s="1"/>
  <c r="K38" i="4" s="1"/>
  <c r="L38" i="4" s="1"/>
  <c r="O24" i="17"/>
  <c r="I24" i="17" s="1"/>
  <c r="J24" i="17" s="1"/>
  <c r="K24" i="17" s="1"/>
  <c r="L24" i="17" s="1"/>
  <c r="O10" i="17"/>
  <c r="I10" i="17" s="1"/>
  <c r="J10" i="17" s="1"/>
  <c r="K10" i="17" s="1"/>
  <c r="L10" i="17" s="1"/>
  <c r="O55" i="4"/>
  <c r="I55" i="4" s="1"/>
  <c r="J55" i="4" s="1"/>
  <c r="K55" i="4" s="1"/>
  <c r="L55" i="4" s="1"/>
  <c r="O14" i="4"/>
  <c r="I14" i="4" s="1"/>
  <c r="O15" i="18"/>
  <c r="I15" i="18" s="1"/>
  <c r="J15" i="18" s="1"/>
  <c r="K15" i="18" s="1"/>
  <c r="L15" i="18" s="1"/>
  <c r="O71" i="4"/>
  <c r="I71" i="4" s="1"/>
  <c r="J71" i="4" s="1"/>
  <c r="K71" i="4" s="1"/>
  <c r="L71" i="4" s="1"/>
  <c r="O63" i="4"/>
  <c r="I63" i="4" s="1"/>
  <c r="J63" i="4" s="1"/>
  <c r="K63" i="4" s="1"/>
  <c r="L63" i="4" s="1"/>
  <c r="O91" i="4"/>
  <c r="I91" i="4" s="1"/>
  <c r="J91" i="4" s="1"/>
  <c r="K91" i="4" s="1"/>
  <c r="L91" i="4" s="1"/>
  <c r="O85" i="4"/>
  <c r="I85" i="4" s="1"/>
  <c r="J85" i="4" s="1"/>
  <c r="K85" i="4" s="1"/>
  <c r="L85" i="4" s="1"/>
  <c r="O51" i="4"/>
  <c r="I51" i="4" s="1"/>
  <c r="J51" i="4" s="1"/>
  <c r="K51" i="4" s="1"/>
  <c r="L51" i="4" s="1"/>
  <c r="O95" i="4"/>
  <c r="I95" i="4" s="1"/>
  <c r="J95" i="4" s="1"/>
  <c r="K95" i="4" s="1"/>
  <c r="L95" i="4" s="1"/>
  <c r="O10" i="18"/>
  <c r="I10" i="18" s="1"/>
  <c r="J10" i="18" s="1"/>
  <c r="K10" i="18" s="1"/>
  <c r="L10" i="18" s="1"/>
  <c r="O40" i="4"/>
  <c r="I40" i="4" s="1"/>
  <c r="J40" i="4" s="1"/>
  <c r="K40" i="4" s="1"/>
  <c r="L40" i="4" s="1"/>
  <c r="O70" i="4"/>
  <c r="I70" i="4" s="1"/>
  <c r="J70" i="4" s="1"/>
  <c r="K70" i="4" s="1"/>
  <c r="L70" i="4" s="1"/>
  <c r="O69" i="4"/>
  <c r="I69" i="4" s="1"/>
  <c r="J69" i="4" s="1"/>
  <c r="K69" i="4" s="1"/>
  <c r="L69" i="4" s="1"/>
  <c r="O68" i="4"/>
  <c r="I68" i="4" s="1"/>
  <c r="J68" i="4" s="1"/>
  <c r="K68" i="4" s="1"/>
  <c r="L68" i="4" s="1"/>
  <c r="O96" i="4"/>
  <c r="I96" i="4" s="1"/>
  <c r="J96" i="4" s="1"/>
  <c r="K96" i="4" s="1"/>
  <c r="L96" i="4" s="1"/>
  <c r="O26" i="4"/>
  <c r="I26" i="4" s="1"/>
  <c r="J26" i="4" s="1"/>
  <c r="K26" i="4" s="1"/>
  <c r="L26" i="4" s="1"/>
  <c r="O74" i="4"/>
  <c r="I74" i="4" s="1"/>
  <c r="J74" i="4" s="1"/>
  <c r="K74" i="4" s="1"/>
  <c r="L74" i="4" s="1"/>
  <c r="O17" i="18"/>
  <c r="I17" i="18" s="1"/>
  <c r="J17" i="18" s="1"/>
  <c r="K17" i="18" s="1"/>
  <c r="L17" i="18" s="1"/>
  <c r="O9" i="4"/>
  <c r="I9" i="4" s="1"/>
  <c r="J9" i="4" s="1"/>
  <c r="K9" i="4" s="1"/>
  <c r="O14" i="18"/>
  <c r="I14" i="18" s="1"/>
  <c r="J14" i="18" s="1"/>
  <c r="K14" i="18" s="1"/>
  <c r="L14" i="18" s="1"/>
  <c r="O23" i="17"/>
  <c r="I23" i="17" s="1"/>
  <c r="J23" i="17" s="1"/>
  <c r="O21" i="17"/>
  <c r="I21" i="17" s="1"/>
  <c r="J21" i="17" s="1"/>
  <c r="O15" i="17"/>
  <c r="I15" i="17" s="1"/>
  <c r="J15" i="17" s="1"/>
  <c r="O47" i="4"/>
  <c r="I47" i="4" s="1"/>
  <c r="J47" i="4" s="1"/>
  <c r="K47" i="4" s="1"/>
  <c r="L47" i="4" s="1"/>
  <c r="O82" i="4"/>
  <c r="I82" i="4" s="1"/>
  <c r="J82" i="4" s="1"/>
  <c r="K82" i="4" s="1"/>
  <c r="L82" i="4" s="1"/>
  <c r="O67" i="4"/>
  <c r="I67" i="4" s="1"/>
  <c r="J67" i="4" s="1"/>
  <c r="K67" i="4" s="1"/>
  <c r="L67" i="4" s="1"/>
  <c r="O20" i="17"/>
  <c r="I20" i="17" s="1"/>
  <c r="J20" i="17" s="1"/>
  <c r="K20" i="17" s="1"/>
  <c r="L20" i="17" s="1"/>
  <c r="O66" i="4"/>
  <c r="I66" i="4" s="1"/>
  <c r="J66" i="4" s="1"/>
  <c r="K66" i="4" s="1"/>
  <c r="L66" i="4" s="1"/>
  <c r="O57" i="4"/>
  <c r="I57" i="4" s="1"/>
  <c r="J57" i="4" s="1"/>
  <c r="K57" i="4" s="1"/>
  <c r="L57" i="4" s="1"/>
  <c r="O20" i="18"/>
  <c r="I20" i="18" s="1"/>
  <c r="J20" i="18" s="1"/>
  <c r="K20" i="18" s="1"/>
  <c r="L20" i="18" s="1"/>
  <c r="O18" i="18"/>
  <c r="I18" i="18" s="1"/>
  <c r="J18" i="18" s="1"/>
  <c r="K18" i="18" s="1"/>
  <c r="L18" i="18" s="1"/>
  <c r="J47" i="17"/>
  <c r="K47" i="17" s="1"/>
  <c r="L47" i="17" s="1"/>
  <c r="O39" i="4"/>
  <c r="I39" i="4" s="1"/>
  <c r="J39" i="4" s="1"/>
  <c r="K39" i="4" s="1"/>
  <c r="L39" i="4" s="1"/>
  <c r="O13" i="4"/>
  <c r="I13" i="4" s="1"/>
  <c r="J13" i="4" s="1"/>
  <c r="K13" i="4" s="1"/>
  <c r="L13" i="4" s="1"/>
  <c r="O11" i="17"/>
  <c r="I11" i="17" s="1"/>
  <c r="J11" i="17" s="1"/>
  <c r="K11" i="17" s="1"/>
  <c r="L11" i="17" s="1"/>
  <c r="O41" i="4"/>
  <c r="I41" i="4" s="1"/>
  <c r="J41" i="4" s="1"/>
  <c r="K41" i="4" s="1"/>
  <c r="L41" i="4" s="1"/>
  <c r="O16" i="17"/>
  <c r="I16" i="17" s="1"/>
  <c r="J16" i="17" s="1"/>
  <c r="K16" i="17" s="1"/>
  <c r="L16" i="17" s="1"/>
  <c r="O78" i="4"/>
  <c r="I78" i="4" s="1"/>
  <c r="J78" i="4" s="1"/>
  <c r="K78" i="4" s="1"/>
  <c r="L78" i="4" s="1"/>
  <c r="O86" i="4"/>
  <c r="I86" i="4" s="1"/>
  <c r="J86" i="4" s="1"/>
  <c r="K86" i="4" s="1"/>
  <c r="L86" i="4" s="1"/>
  <c r="O62" i="4"/>
  <c r="I62" i="4" s="1"/>
  <c r="J62" i="4" s="1"/>
  <c r="K62" i="4" s="1"/>
  <c r="L62" i="4" s="1"/>
  <c r="O23" i="18"/>
  <c r="I23" i="18" s="1"/>
  <c r="J23" i="18" s="1"/>
  <c r="K23" i="18" s="1"/>
  <c r="L23" i="18" s="1"/>
  <c r="O37" i="4"/>
  <c r="I37" i="4" s="1"/>
  <c r="J37" i="4" s="1"/>
  <c r="K37" i="4" s="1"/>
  <c r="L37" i="4" s="1"/>
  <c r="O11" i="4"/>
  <c r="I11" i="4" s="1"/>
  <c r="J11" i="4" s="1"/>
  <c r="K11" i="4" s="1"/>
  <c r="L11" i="4" s="1"/>
  <c r="J37" i="17"/>
  <c r="K37" i="17" s="1"/>
  <c r="L37" i="17" s="1"/>
  <c r="O92" i="4"/>
  <c r="I92" i="4" s="1"/>
  <c r="J92" i="4" s="1"/>
  <c r="K92" i="4" s="1"/>
  <c r="L92" i="4" s="1"/>
  <c r="O76" i="4"/>
  <c r="I76" i="4" s="1"/>
  <c r="J76" i="4" s="1"/>
  <c r="K76" i="4" s="1"/>
  <c r="L76" i="4" s="1"/>
  <c r="J41" i="17"/>
  <c r="K41" i="17" s="1"/>
  <c r="L41" i="17" s="1"/>
  <c r="O83" i="4"/>
  <c r="I83" i="4" s="1"/>
  <c r="J83" i="4" s="1"/>
  <c r="K83" i="4" s="1"/>
  <c r="L83" i="4" s="1"/>
  <c r="O12" i="17"/>
  <c r="I12" i="17" s="1"/>
  <c r="J12" i="17" s="1"/>
  <c r="K12" i="17" s="1"/>
  <c r="L12" i="17" s="1"/>
  <c r="O17" i="17"/>
  <c r="I17" i="17" s="1"/>
  <c r="J17" i="17" s="1"/>
  <c r="K17" i="17" s="1"/>
  <c r="L17" i="17" s="1"/>
  <c r="J56" i="4"/>
  <c r="K56" i="4" s="1"/>
  <c r="L56" i="4" s="1"/>
  <c r="O43" i="4"/>
  <c r="I43" i="4" s="1"/>
  <c r="J43" i="4" s="1"/>
  <c r="K43" i="4" s="1"/>
  <c r="L43" i="4" s="1"/>
  <c r="O79" i="4"/>
  <c r="I79" i="4" s="1"/>
  <c r="J79" i="4" s="1"/>
  <c r="K79" i="4" s="1"/>
  <c r="L79" i="4" s="1"/>
  <c r="J11" i="18"/>
  <c r="K11" i="18" s="1"/>
  <c r="L11" i="18" s="1"/>
  <c r="O16" i="18"/>
  <c r="I16" i="18" s="1"/>
  <c r="J16" i="18" s="1"/>
  <c r="K16" i="18" s="1"/>
  <c r="L16" i="18" s="1"/>
  <c r="O94" i="4"/>
  <c r="I94" i="4" s="1"/>
  <c r="J94" i="4" s="1"/>
  <c r="K94" i="4" s="1"/>
  <c r="L94" i="4" s="1"/>
  <c r="J29" i="17"/>
  <c r="K29" i="17" s="1"/>
  <c r="L29" i="17" s="1"/>
  <c r="O81" i="4"/>
  <c r="I81" i="4" s="1"/>
  <c r="J81" i="4" s="1"/>
  <c r="K81" i="4" s="1"/>
  <c r="L81" i="4" s="1"/>
  <c r="O21" i="18"/>
  <c r="I21" i="18" s="1"/>
  <c r="O61" i="4"/>
  <c r="I61" i="4" s="1"/>
  <c r="J61" i="4" s="1"/>
  <c r="K61" i="4" s="1"/>
  <c r="L61" i="4" s="1"/>
  <c r="O34" i="4"/>
  <c r="I34" i="4" s="1"/>
  <c r="J34" i="4" s="1"/>
  <c r="K34" i="4" s="1"/>
  <c r="L34" i="4" s="1"/>
  <c r="J37" i="18"/>
  <c r="K37" i="18" s="1"/>
  <c r="L37" i="18" s="1"/>
  <c r="O44" i="4"/>
  <c r="I44" i="4" s="1"/>
  <c r="J44" i="4" s="1"/>
  <c r="K44" i="4" s="1"/>
  <c r="L44" i="4" s="1"/>
  <c r="J41" i="18"/>
  <c r="K41" i="18" s="1"/>
  <c r="L41" i="18" s="1"/>
  <c r="O12" i="18"/>
  <c r="I12" i="18" s="1"/>
  <c r="J12" i="18" s="1"/>
  <c r="K12" i="18" s="1"/>
  <c r="L12" i="18" s="1"/>
  <c r="O73" i="4"/>
  <c r="I73" i="4" s="1"/>
  <c r="J73" i="4" s="1"/>
  <c r="K73" i="4" s="1"/>
  <c r="L73" i="4" s="1"/>
  <c r="J25" i="17"/>
  <c r="K25" i="17" s="1"/>
  <c r="L25" i="17" s="1"/>
  <c r="O54" i="4"/>
  <c r="I54" i="4" s="1"/>
  <c r="J54" i="4" s="1"/>
  <c r="K54" i="4" s="1"/>
  <c r="L54" i="4" s="1"/>
  <c r="J29" i="18"/>
  <c r="K29" i="18" s="1"/>
  <c r="L29" i="18" s="1"/>
  <c r="O93" i="4"/>
  <c r="I93" i="4" s="1"/>
  <c r="J93" i="4" s="1"/>
  <c r="K93" i="4" s="1"/>
  <c r="L93" i="4" s="1"/>
  <c r="O77" i="4"/>
  <c r="I77" i="4" s="1"/>
  <c r="J77" i="4" s="1"/>
  <c r="K77" i="4" s="1"/>
  <c r="L77" i="4" s="1"/>
  <c r="O88" i="4"/>
  <c r="I88" i="4" s="1"/>
  <c r="J88" i="4" s="1"/>
  <c r="K88" i="4" s="1"/>
  <c r="L88" i="4" s="1"/>
  <c r="O84" i="4"/>
  <c r="I84" i="4" s="1"/>
  <c r="J84" i="4" s="1"/>
  <c r="K84" i="4" s="1"/>
  <c r="L84" i="4" s="1"/>
  <c r="O64" i="4"/>
  <c r="I64" i="4" s="1"/>
  <c r="J64" i="4" s="1"/>
  <c r="K64" i="4" s="1"/>
  <c r="L64" i="4" s="1"/>
  <c r="J36" i="17"/>
  <c r="K36" i="17" s="1"/>
  <c r="L36" i="17" s="1"/>
  <c r="O75" i="4"/>
  <c r="I75" i="4" s="1"/>
  <c r="J75" i="4" s="1"/>
  <c r="K75" i="4" s="1"/>
  <c r="L75" i="4" s="1"/>
  <c r="O42" i="4"/>
  <c r="I42" i="4" s="1"/>
  <c r="J42" i="4" s="1"/>
  <c r="K42" i="4" s="1"/>
  <c r="L42" i="4" s="1"/>
  <c r="J33" i="18"/>
  <c r="K33" i="18" s="1"/>
  <c r="L33" i="18" s="1"/>
  <c r="J14" i="4"/>
  <c r="K14" i="4" s="1"/>
  <c r="L14" i="4" s="1"/>
  <c r="J22" i="17"/>
  <c r="K22" i="17" s="1"/>
  <c r="L22" i="17" s="1"/>
  <c r="J45" i="17"/>
  <c r="K45" i="17" s="1"/>
  <c r="L45" i="17" s="1"/>
  <c r="O36" i="4"/>
  <c r="I36" i="4" s="1"/>
  <c r="J36" i="4" s="1"/>
  <c r="K36" i="4" s="1"/>
  <c r="L36" i="4" s="1"/>
  <c r="O59" i="4"/>
  <c r="I59" i="4" s="1"/>
  <c r="J59" i="4" s="1"/>
  <c r="K59" i="4" s="1"/>
  <c r="L59" i="4" s="1"/>
  <c r="O49" i="4"/>
  <c r="I49" i="4" s="1"/>
  <c r="J49" i="4" s="1"/>
  <c r="K49" i="4" s="1"/>
  <c r="L49" i="4" s="1"/>
  <c r="J26" i="17"/>
  <c r="K26" i="17" s="1"/>
  <c r="L26" i="17" s="1"/>
  <c r="J32" i="18"/>
  <c r="K32" i="18" s="1"/>
  <c r="L32" i="18" s="1"/>
  <c r="O46" i="4"/>
  <c r="I46" i="4" s="1"/>
  <c r="J46" i="4" s="1"/>
  <c r="K46" i="4" s="1"/>
  <c r="L46" i="4" s="1"/>
  <c r="O13" i="17"/>
  <c r="I13" i="17" s="1"/>
  <c r="O9" i="17"/>
  <c r="I9" i="17" s="1"/>
  <c r="O19" i="18"/>
  <c r="I19" i="18" s="1"/>
  <c r="J19" i="18" s="1"/>
  <c r="K19" i="18" s="1"/>
  <c r="L19" i="18" s="1"/>
  <c r="O48" i="4"/>
  <c r="I48" i="4" s="1"/>
  <c r="J48" i="4" s="1"/>
  <c r="K48" i="4" s="1"/>
  <c r="L48" i="4" s="1"/>
  <c r="O15" i="4"/>
  <c r="I15" i="4" s="1"/>
  <c r="J15" i="4" s="1"/>
  <c r="K15" i="4" s="1"/>
  <c r="L15" i="4" s="1"/>
  <c r="J33" i="17"/>
  <c r="K33" i="17" s="1"/>
  <c r="L33" i="17" s="1"/>
  <c r="O14" i="17"/>
  <c r="I14" i="17" s="1"/>
  <c r="J14" i="17" s="1"/>
  <c r="K14" i="17" s="1"/>
  <c r="L14" i="17" s="1"/>
  <c r="O13" i="18"/>
  <c r="I13" i="18" s="1"/>
  <c r="O45" i="4"/>
  <c r="I45" i="4" s="1"/>
  <c r="J45" i="4" s="1"/>
  <c r="K45" i="4" s="1"/>
  <c r="L45" i="4" s="1"/>
  <c r="O24" i="18"/>
  <c r="I24" i="18" s="1"/>
  <c r="J24" i="18" s="1"/>
  <c r="K24" i="18" s="1"/>
  <c r="L24" i="18" s="1"/>
  <c r="O60" i="4"/>
  <c r="I60" i="4" s="1"/>
  <c r="J60" i="4" s="1"/>
  <c r="K60" i="4" s="1"/>
  <c r="L60" i="4" s="1"/>
  <c r="O9" i="18"/>
  <c r="I9" i="18" s="1"/>
  <c r="O19" i="17"/>
  <c r="I19" i="17" s="1"/>
  <c r="J19" i="17" s="1"/>
  <c r="K19" i="17" s="1"/>
  <c r="L19" i="17" s="1"/>
  <c r="O18" i="17"/>
  <c r="I18" i="17" s="1"/>
  <c r="J18" i="17" s="1"/>
  <c r="K18" i="17" s="1"/>
  <c r="L18" i="17" s="1"/>
  <c r="K15" i="17" l="1"/>
  <c r="L15" i="17" s="1"/>
  <c r="K21" i="17"/>
  <c r="L21" i="17" s="1"/>
  <c r="K23" i="17"/>
  <c r="L23" i="17" s="1"/>
  <c r="I123" i="4"/>
  <c r="I125" i="4" s="1"/>
  <c r="J9" i="18"/>
  <c r="K9" i="18" s="1"/>
  <c r="I50" i="18"/>
  <c r="I52" i="18" s="1"/>
  <c r="J21" i="18"/>
  <c r="K21" i="18" s="1"/>
  <c r="L21" i="18" s="1"/>
  <c r="L9" i="4"/>
  <c r="L123" i="4" s="1"/>
  <c r="L125" i="4" s="1"/>
  <c r="K123" i="4"/>
  <c r="K125" i="4" s="1"/>
  <c r="D133" i="4" s="1"/>
  <c r="D135" i="4" s="1"/>
  <c r="J13" i="17"/>
  <c r="K13" i="17" s="1"/>
  <c r="L13" i="17" s="1"/>
  <c r="J13" i="18"/>
  <c r="K13" i="18" s="1"/>
  <c r="L13" i="18" s="1"/>
  <c r="J9" i="17"/>
  <c r="K9" i="17" s="1"/>
  <c r="I50" i="17"/>
  <c r="I52" i="17" s="1"/>
  <c r="D79" i="19"/>
  <c r="F135" i="4" l="1"/>
  <c r="H135" i="4"/>
  <c r="L9" i="17"/>
  <c r="L50" i="17" s="1"/>
  <c r="L52" i="17" s="1"/>
  <c r="K50" i="17"/>
  <c r="K52" i="17" s="1"/>
  <c r="L9" i="18"/>
  <c r="L50" i="18" s="1"/>
  <c r="L52" i="18" s="1"/>
  <c r="K50" i="18"/>
  <c r="K52" i="18" s="1"/>
  <c r="I135" i="4" l="1"/>
</calcChain>
</file>

<file path=xl/sharedStrings.xml><?xml version="1.0" encoding="utf-8"?>
<sst xmlns="http://schemas.openxmlformats.org/spreadsheetml/2006/main" count="317" uniqueCount="75">
  <si>
    <t>Account 452.00</t>
  </si>
  <si>
    <t>Cost of Removal Estimate</t>
  </si>
  <si>
    <t>Average Age of Retirements</t>
  </si>
  <si>
    <t>Credit Adjusted Risk Free Rate</t>
  </si>
  <si>
    <t>current value</t>
  </si>
  <si>
    <t xml:space="preserve">Future Inflation Rate = </t>
  </si>
  <si>
    <t>Net Salvage</t>
  </si>
  <si>
    <t xml:space="preserve">Adjusted </t>
  </si>
  <si>
    <t>Adjusted Net</t>
  </si>
  <si>
    <t>Future Salvage</t>
  </si>
  <si>
    <t>Discounted</t>
  </si>
  <si>
    <t>Age</t>
  </si>
  <si>
    <t>Vintage</t>
  </si>
  <si>
    <t>Original Cost</t>
  </si>
  <si>
    <t>R/L</t>
  </si>
  <si>
    <t>Requirement</t>
  </si>
  <si>
    <t>Salvage Rate</t>
  </si>
  <si>
    <t>Salvage Requirement</t>
  </si>
  <si>
    <t>Account 453.00</t>
  </si>
  <si>
    <t>Account 455.00</t>
  </si>
  <si>
    <t>Account 456.00</t>
  </si>
  <si>
    <t>Account 457.00</t>
  </si>
  <si>
    <t>Account 462</t>
  </si>
  <si>
    <t>Account 463</t>
  </si>
  <si>
    <t>Account 464</t>
  </si>
  <si>
    <t>Account 465</t>
  </si>
  <si>
    <t>Account 466</t>
  </si>
  <si>
    <t>Account 467</t>
  </si>
  <si>
    <t>Account 473.00</t>
  </si>
  <si>
    <t xml:space="preserve">Canada Long term Bond rate = </t>
  </si>
  <si>
    <t>EPH</t>
  </si>
  <si>
    <t>No EPH</t>
  </si>
  <si>
    <t>UnDiscounted</t>
  </si>
  <si>
    <t>Undiscounted</t>
  </si>
  <si>
    <t>Account 473.01</t>
  </si>
  <si>
    <t>Account 473.02</t>
  </si>
  <si>
    <t>Account 475.10</t>
  </si>
  <si>
    <t>Account 475.2</t>
  </si>
  <si>
    <t>Account 475.21</t>
  </si>
  <si>
    <t>Account 475.30</t>
  </si>
  <si>
    <t>Cumulative Dscount Rate Over the Asset Life</t>
  </si>
  <si>
    <t>Initial (Year 1) Accrual</t>
  </si>
  <si>
    <t>Annual Accrual in 2021</t>
  </si>
  <si>
    <t>Net Salvage Requirement at Traditional Rate</t>
  </si>
  <si>
    <t>Expected Life of Vintage</t>
  </si>
  <si>
    <t>Account</t>
  </si>
  <si>
    <t>difference</t>
  </si>
  <si>
    <t>ELG</t>
  </si>
  <si>
    <t>ASL</t>
  </si>
  <si>
    <t>Total</t>
  </si>
  <si>
    <t>annual</t>
  </si>
  <si>
    <t xml:space="preserve">annual </t>
  </si>
  <si>
    <t>annual plus</t>
  </si>
  <si>
    <t>true-up</t>
  </si>
  <si>
    <t>Notes:</t>
  </si>
  <si>
    <t>1. Exhibit I.4.5-STAFF-173 Attachment 3, Column 7</t>
  </si>
  <si>
    <t>Net Salvage Rate Included in Annual Depreciation Accrual</t>
  </si>
  <si>
    <t>Annual Life Accrual Amount</t>
  </si>
  <si>
    <t>Annual Net Salvage Accrual Amount</t>
  </si>
  <si>
    <t>A</t>
  </si>
  <si>
    <t>B</t>
  </si>
  <si>
    <t>C=A/(1-B)</t>
  </si>
  <si>
    <t>D=A-C</t>
  </si>
  <si>
    <t>1. Exhibit 4, Tab 5, Schedule 1, Attachment 1, page 40 of 451, column 9</t>
  </si>
  <si>
    <t>ELG Annual Depreciation Accrual Amount (Whole Life) (note 1)</t>
  </si>
  <si>
    <t>ELG Annual Depreciation Accrual Amount (Remaining Life) (note 1)</t>
  </si>
  <si>
    <t>ALG Annual Depreciation Accrual Amount (Remaining Life) (note 1)</t>
  </si>
  <si>
    <t>1. Exhibit I.4.5-STAFF-173 Attachment 1, Column 9</t>
  </si>
  <si>
    <t>Calculated CDNS ($)</t>
  </si>
  <si>
    <t>Concentric CDNS - Whole Life ($)</t>
  </si>
  <si>
    <t>Concentric CDNS - Remaining Life ($)</t>
  </si>
  <si>
    <t>Estimated CDNS Accrual Difference from Concentric CDNS with ASL Whole Life Procedure</t>
  </si>
  <si>
    <t>Year of Installation</t>
  </si>
  <si>
    <t>Discount Rate</t>
  </si>
  <si>
    <t>Cumulative Discount Rate Over the Asset 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</si>
</sst>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0.000000"/>
    <numFmt numFmtId="167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.5"/>
      <color theme="1"/>
      <name val="Courier New"/>
      <family val="3"/>
    </font>
    <font>
      <sz val="10"/>
      <color theme="1"/>
      <name val="Arial"/>
      <family val="2"/>
    </font>
    <font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4" fontId="0" fillId="0" borderId="0" xfId="0" applyNumberFormat="1"/>
    <xf numFmtId="3" fontId="0" fillId="0" borderId="0" xfId="0" applyNumberFormat="1"/>
    <xf numFmtId="43" fontId="0" fillId="0" borderId="0" xfId="1" applyFont="1"/>
    <xf numFmtId="8" fontId="0" fillId="0" borderId="0" xfId="0" applyNumberFormat="1"/>
    <xf numFmtId="43" fontId="0" fillId="0" borderId="0" xfId="0" applyNumberFormat="1"/>
    <xf numFmtId="43" fontId="2" fillId="0" borderId="0" xfId="0" applyNumberFormat="1" applyFont="1"/>
    <xf numFmtId="0" fontId="3" fillId="0" borderId="0" xfId="0" applyFont="1" applyAlignment="1">
      <alignment horizontal="center" vertical="top" wrapText="1"/>
    </xf>
    <xf numFmtId="4" fontId="3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vertical="top" wrapText="1"/>
    </xf>
    <xf numFmtId="8" fontId="0" fillId="0" borderId="0" xfId="1" applyNumberFormat="1" applyFont="1"/>
    <xf numFmtId="2" fontId="0" fillId="0" borderId="0" xfId="0" applyNumberFormat="1"/>
    <xf numFmtId="1" fontId="0" fillId="0" borderId="0" xfId="0" applyNumberFormat="1"/>
    <xf numFmtId="44" fontId="0" fillId="0" borderId="0" xfId="2" applyFont="1"/>
    <xf numFmtId="2" fontId="3" fillId="0" borderId="0" xfId="0" applyNumberFormat="1" applyFont="1" applyAlignment="1">
      <alignment vertical="top" wrapText="1"/>
    </xf>
    <xf numFmtId="2" fontId="3" fillId="0" borderId="0" xfId="0" applyNumberFormat="1" applyFont="1" applyAlignment="1">
      <alignment horizontal="right" vertical="top" wrapText="1"/>
    </xf>
    <xf numFmtId="44" fontId="0" fillId="0" borderId="0" xfId="2" applyFont="1" applyFill="1"/>
    <xf numFmtId="167" fontId="0" fillId="0" borderId="0" xfId="0" applyNumberFormat="1"/>
    <xf numFmtId="165" fontId="0" fillId="0" borderId="0" xfId="0" applyNumberFormat="1"/>
    <xf numFmtId="9" fontId="0" fillId="0" borderId="0" xfId="0" applyNumberFormat="1"/>
    <xf numFmtId="164" fontId="0" fillId="0" borderId="0" xfId="0" applyNumberForma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right"/>
    </xf>
    <xf numFmtId="167" fontId="4" fillId="0" borderId="0" xfId="0" applyNumberFormat="1" applyFont="1"/>
    <xf numFmtId="0" fontId="4" fillId="0" borderId="0" xfId="0" applyFont="1" applyAlignment="1">
      <alignment horizontal="center"/>
    </xf>
    <xf numFmtId="165" fontId="4" fillId="0" borderId="0" xfId="0" applyNumberFormat="1" applyFont="1"/>
    <xf numFmtId="9" fontId="5" fillId="0" borderId="0" xfId="0" applyNumberFormat="1" applyFont="1"/>
    <xf numFmtId="167" fontId="4" fillId="0" borderId="4" xfId="0" applyNumberFormat="1" applyFont="1" applyBorder="1"/>
    <xf numFmtId="167" fontId="4" fillId="0" borderId="0" xfId="0" applyNumberFormat="1" applyFont="1" applyAlignment="1">
      <alignment horizontal="center"/>
    </xf>
    <xf numFmtId="167" fontId="5" fillId="0" borderId="5" xfId="0" applyNumberFormat="1" applyFont="1" applyBorder="1"/>
    <xf numFmtId="0" fontId="4" fillId="0" borderId="4" xfId="0" applyFont="1" applyBorder="1"/>
    <xf numFmtId="0" fontId="5" fillId="0" borderId="5" xfId="0" applyFont="1" applyBorder="1"/>
    <xf numFmtId="0" fontId="4" fillId="0" borderId="6" xfId="0" applyFont="1" applyBorder="1"/>
    <xf numFmtId="0" fontId="4" fillId="0" borderId="1" xfId="0" applyFont="1" applyBorder="1"/>
    <xf numFmtId="0" fontId="5" fillId="0" borderId="7" xfId="0" applyFont="1" applyBorder="1"/>
    <xf numFmtId="0" fontId="4" fillId="0" borderId="3" xfId="0" applyFont="1" applyBorder="1" applyAlignment="1">
      <alignment horizontal="center"/>
    </xf>
    <xf numFmtId="0" fontId="4" fillId="0" borderId="8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5" fillId="0" borderId="9" xfId="0" applyFont="1" applyBorder="1" applyAlignment="1">
      <alignment horizontal="center"/>
    </xf>
    <xf numFmtId="167" fontId="4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/>
    </xf>
    <xf numFmtId="9" fontId="4" fillId="0" borderId="0" xfId="0" applyNumberFormat="1" applyFont="1"/>
    <xf numFmtId="0" fontId="0" fillId="0" borderId="0" xfId="0" applyAlignment="1">
      <alignment horizontal="center" wrapText="1"/>
    </xf>
    <xf numFmtId="166" fontId="4" fillId="0" borderId="0" xfId="0" applyNumberFormat="1" applyFont="1"/>
    <xf numFmtId="2" fontId="4" fillId="0" borderId="0" xfId="0" applyNumberFormat="1" applyFont="1"/>
    <xf numFmtId="0" fontId="0" fillId="0" borderId="0" xfId="0" applyAlignment="1">
      <alignment horizontal="center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Relationship Id="rId30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59B14-7C46-4AAB-9837-21A4F7158CED}">
  <sheetPr>
    <pageSetUpPr fitToPage="1"/>
  </sheetPr>
  <dimension ref="B4:N34"/>
  <sheetViews>
    <sheetView tabSelected="1" zoomScaleNormal="100" workbookViewId="0">
      <selection activeCell="D7" sqref="D7"/>
    </sheetView>
  </sheetViews>
  <sheetFormatPr defaultColWidth="9.1796875" defaultRowHeight="13" x14ac:dyDescent="0.3"/>
  <cols>
    <col min="1" max="1" width="9.1796875" style="22"/>
    <col min="2" max="2" width="9.26953125" style="22" bestFit="1" customWidth="1"/>
    <col min="3" max="3" width="1.81640625" style="22" customWidth="1"/>
    <col min="4" max="4" width="15" style="22" customWidth="1"/>
    <col min="5" max="5" width="1.81640625" style="22" customWidth="1"/>
    <col min="6" max="6" width="17.453125" style="22" customWidth="1"/>
    <col min="7" max="7" width="15.453125" style="23" customWidth="1"/>
    <col min="8" max="8" width="3.54296875" style="22" customWidth="1"/>
    <col min="9" max="9" width="17.26953125" style="22" customWidth="1"/>
    <col min="10" max="10" width="12.7265625" style="22" bestFit="1" customWidth="1"/>
    <col min="11" max="11" width="12.453125" style="22" customWidth="1"/>
    <col min="12" max="12" width="9.1796875" style="22"/>
    <col min="13" max="13" width="12.54296875" style="22" bestFit="1" customWidth="1"/>
    <col min="14" max="14" width="13.26953125" style="22" bestFit="1" customWidth="1"/>
    <col min="15" max="16384" width="9.1796875" style="22"/>
  </cols>
  <sheetData>
    <row r="4" spans="2:14" x14ac:dyDescent="0.3">
      <c r="B4" s="24"/>
    </row>
    <row r="5" spans="2:14" ht="25.5" x14ac:dyDescent="0.3">
      <c r="B5" s="26" t="s">
        <v>45</v>
      </c>
      <c r="D5" s="38" t="s">
        <v>68</v>
      </c>
      <c r="E5" s="37"/>
      <c r="F5" s="39" t="s">
        <v>69</v>
      </c>
      <c r="G5" s="40" t="s">
        <v>46</v>
      </c>
      <c r="H5" s="26"/>
      <c r="I5" s="49" t="s">
        <v>70</v>
      </c>
      <c r="J5" s="50"/>
      <c r="K5" s="40" t="s">
        <v>46</v>
      </c>
    </row>
    <row r="6" spans="2:14" x14ac:dyDescent="0.3">
      <c r="D6" s="29"/>
      <c r="E6" s="25"/>
      <c r="F6" s="30" t="s">
        <v>47</v>
      </c>
      <c r="G6" s="31"/>
      <c r="I6" s="41" t="s">
        <v>47</v>
      </c>
      <c r="J6" s="26" t="s">
        <v>48</v>
      </c>
      <c r="K6" s="33"/>
    </row>
    <row r="7" spans="2:14" x14ac:dyDescent="0.3">
      <c r="B7" s="22">
        <v>452</v>
      </c>
      <c r="D7" s="29">
        <f>'452'!M67</f>
        <v>407970.09811047086</v>
      </c>
      <c r="E7" s="25"/>
      <c r="F7" s="25">
        <f>'CDNS Concentric'!F5</f>
        <v>257459.27272727294</v>
      </c>
      <c r="G7" s="31">
        <f t="shared" ref="G7:G18" si="0">D7-F7</f>
        <v>150510.82538319792</v>
      </c>
      <c r="I7" s="29">
        <f>'CDNS Concentric'!L5</f>
        <v>374011.72727272753</v>
      </c>
      <c r="J7" s="25">
        <v>303805.36363636376</v>
      </c>
      <c r="K7" s="31">
        <f>I7-J7</f>
        <v>70206.363636363763</v>
      </c>
      <c r="M7" s="25"/>
      <c r="N7" s="27"/>
    </row>
    <row r="8" spans="2:14" x14ac:dyDescent="0.3">
      <c r="B8" s="22">
        <v>453</v>
      </c>
      <c r="D8" s="29">
        <f>'453'!M79</f>
        <v>1052072.8759836126</v>
      </c>
      <c r="E8" s="25"/>
      <c r="F8" s="25">
        <f>'CDNS Concentric'!F6</f>
        <v>1043285.307692308</v>
      </c>
      <c r="G8" s="31">
        <f t="shared" si="0"/>
        <v>8787.568291304633</v>
      </c>
      <c r="I8" s="29">
        <f>'CDNS Concentric'!L6</f>
        <v>1272819.461538462</v>
      </c>
      <c r="J8" s="25">
        <v>1047470.076923077</v>
      </c>
      <c r="K8" s="31">
        <f t="shared" ref="K8:K22" si="1">I8-J8</f>
        <v>225349.38461538497</v>
      </c>
    </row>
    <row r="9" spans="2:14" x14ac:dyDescent="0.3">
      <c r="B9" s="22">
        <v>455</v>
      </c>
      <c r="D9" s="29">
        <f>'455'!M72</f>
        <v>277119.95314742241</v>
      </c>
      <c r="E9" s="25"/>
      <c r="F9" s="25">
        <f>'CDNS Concentric'!F7</f>
        <v>313449.62962962966</v>
      </c>
      <c r="G9" s="31">
        <f t="shared" si="0"/>
        <v>-36329.676482207258</v>
      </c>
      <c r="I9" s="29">
        <f>'CDNS Concentric'!L7</f>
        <v>380046.44444444496</v>
      </c>
      <c r="J9" s="25">
        <v>333242.07407407416</v>
      </c>
      <c r="K9" s="31">
        <f t="shared" si="1"/>
        <v>46804.370370370802</v>
      </c>
    </row>
    <row r="10" spans="2:14" x14ac:dyDescent="0.3">
      <c r="B10" s="22">
        <v>456</v>
      </c>
      <c r="D10" s="29">
        <f>'456'!M65</f>
        <v>1119329.3193388737</v>
      </c>
      <c r="E10" s="25"/>
      <c r="F10" s="25">
        <f>'CDNS Concentric'!F8</f>
        <v>1052399.4339622669</v>
      </c>
      <c r="G10" s="31">
        <f t="shared" si="0"/>
        <v>66929.885376606835</v>
      </c>
      <c r="I10" s="29">
        <f>'CDNS Concentric'!L8</f>
        <v>1112912.4339622669</v>
      </c>
      <c r="J10" s="25">
        <v>1022828.6037735865</v>
      </c>
      <c r="K10" s="31">
        <f t="shared" si="1"/>
        <v>90083.83018868044</v>
      </c>
    </row>
    <row r="11" spans="2:14" x14ac:dyDescent="0.3">
      <c r="B11" s="22">
        <v>457</v>
      </c>
      <c r="D11" s="29">
        <f>'457'!M65</f>
        <v>508012.13045710587</v>
      </c>
      <c r="E11" s="25"/>
      <c r="F11" s="25">
        <f>'CDNS Concentric'!F9</f>
        <v>304347.4736842108</v>
      </c>
      <c r="G11" s="31">
        <f t="shared" si="0"/>
        <v>203664.65677289508</v>
      </c>
      <c r="I11" s="29">
        <f>'CDNS Concentric'!L9</f>
        <v>246060.31578947394</v>
      </c>
      <c r="J11" s="25">
        <v>215233.91228070203</v>
      </c>
      <c r="K11" s="31">
        <f t="shared" si="1"/>
        <v>30826.403508771909</v>
      </c>
    </row>
    <row r="12" spans="2:14" x14ac:dyDescent="0.3">
      <c r="B12" s="22">
        <v>462</v>
      </c>
      <c r="D12" s="29">
        <f>'462'!M65</f>
        <v>181862.7282868535</v>
      </c>
      <c r="E12" s="25"/>
      <c r="F12" s="25">
        <f>'CDNS Concentric'!F10</f>
        <v>168224.14285714319</v>
      </c>
      <c r="G12" s="31">
        <f t="shared" si="0"/>
        <v>13638.585429710307</v>
      </c>
      <c r="I12" s="29">
        <f>'CDNS Concentric'!L10</f>
        <v>160853.04761904757</v>
      </c>
      <c r="J12" s="25">
        <v>156018.8095238097</v>
      </c>
      <c r="K12" s="31">
        <f t="shared" si="1"/>
        <v>4834.2380952378735</v>
      </c>
    </row>
    <row r="13" spans="2:14" x14ac:dyDescent="0.3">
      <c r="B13" s="22">
        <v>463</v>
      </c>
      <c r="D13" s="29">
        <f>'463'!M68</f>
        <v>18214.803015866957</v>
      </c>
      <c r="E13" s="25"/>
      <c r="F13" s="25">
        <f>'CDNS Concentric'!F11</f>
        <v>12410.207547169819</v>
      </c>
      <c r="G13" s="31">
        <f t="shared" si="0"/>
        <v>5804.5954686971381</v>
      </c>
      <c r="I13" s="29">
        <f>'CDNS Concentric'!L11</f>
        <v>8923.3584905660537</v>
      </c>
      <c r="J13" s="25">
        <v>8400.6226415094279</v>
      </c>
      <c r="K13" s="31">
        <f t="shared" si="1"/>
        <v>522.73584905662574</v>
      </c>
    </row>
    <row r="14" spans="2:14" x14ac:dyDescent="0.3">
      <c r="B14" s="22">
        <v>464</v>
      </c>
      <c r="D14" s="29">
        <f>'464'!M65</f>
        <v>2982.7109309454322</v>
      </c>
      <c r="E14" s="25"/>
      <c r="F14" s="25">
        <f>'CDNS Concentric'!F12</f>
        <v>2987.6666666666715</v>
      </c>
      <c r="G14" s="31">
        <f t="shared" si="0"/>
        <v>-4.9557357212393072</v>
      </c>
      <c r="I14" s="29">
        <f>'CDNS Concentric'!L12</f>
        <v>3104.0476190476184</v>
      </c>
      <c r="J14" s="25">
        <v>2970.3809523809541</v>
      </c>
      <c r="K14" s="31">
        <f t="shared" si="1"/>
        <v>133.66666666666424</v>
      </c>
    </row>
    <row r="15" spans="2:14" x14ac:dyDescent="0.3">
      <c r="B15" s="22">
        <v>465</v>
      </c>
      <c r="D15" s="29">
        <f>'465'!M103</f>
        <v>6062772.023712459</v>
      </c>
      <c r="E15" s="25"/>
      <c r="F15" s="25">
        <f>'CDNS Concentric'!F13</f>
        <v>5809202.6785714328</v>
      </c>
      <c r="G15" s="31">
        <f t="shared" si="0"/>
        <v>253569.34514102619</v>
      </c>
      <c r="I15" s="29">
        <f>'CDNS Concentric'!L13</f>
        <v>5271607.9285714328</v>
      </c>
      <c r="J15" s="25">
        <v>4901411.6785714328</v>
      </c>
      <c r="K15" s="31">
        <f t="shared" si="1"/>
        <v>370196.25</v>
      </c>
    </row>
    <row r="16" spans="2:14" x14ac:dyDescent="0.3">
      <c r="B16" s="22">
        <v>466</v>
      </c>
      <c r="D16" s="29">
        <f>'466'!M65</f>
        <v>2478356.561136825</v>
      </c>
      <c r="E16" s="25"/>
      <c r="F16" s="25">
        <f>'CDNS Concentric'!F14</f>
        <v>2407980.1121495366</v>
      </c>
      <c r="G16" s="31">
        <f t="shared" si="0"/>
        <v>70376.448987288401</v>
      </c>
      <c r="I16" s="29">
        <f>'CDNS Concentric'!L14</f>
        <v>2447870.9532710314</v>
      </c>
      <c r="J16" s="25">
        <v>2250560.906542059</v>
      </c>
      <c r="K16" s="31">
        <f t="shared" si="1"/>
        <v>197310.04672897235</v>
      </c>
    </row>
    <row r="17" spans="2:11" x14ac:dyDescent="0.3">
      <c r="B17" s="22">
        <v>467</v>
      </c>
      <c r="D17" s="29">
        <f>'467'!M65</f>
        <v>1645595.2863479669</v>
      </c>
      <c r="E17" s="25"/>
      <c r="F17" s="25">
        <f>'CDNS Concentric'!F15</f>
        <v>1544429.7391304336</v>
      </c>
      <c r="G17" s="31">
        <f t="shared" si="0"/>
        <v>101165.54721753323</v>
      </c>
      <c r="I17" s="29">
        <f>'CDNS Concentric'!L15</f>
        <v>1579830.2608695645</v>
      </c>
      <c r="J17" s="25">
        <v>1467084.9130434766</v>
      </c>
      <c r="K17" s="31">
        <f t="shared" si="1"/>
        <v>112745.34782608785</v>
      </c>
    </row>
    <row r="18" spans="2:11" x14ac:dyDescent="0.3">
      <c r="B18" s="22">
        <v>473.01</v>
      </c>
      <c r="D18" s="29">
        <f>'473.01'!M124</f>
        <v>4441561.7167252721</v>
      </c>
      <c r="E18" s="25"/>
      <c r="F18" s="25">
        <f>'CDNS Concentric'!F16</f>
        <v>4023042.1818181816</v>
      </c>
      <c r="G18" s="31">
        <f t="shared" si="0"/>
        <v>418519.53490709048</v>
      </c>
      <c r="I18" s="29">
        <f>'CDNS Concentric'!L16</f>
        <v>4830265.2121212129</v>
      </c>
      <c r="J18" s="25">
        <v>3834795.8787878789</v>
      </c>
      <c r="K18" s="31">
        <f t="shared" si="1"/>
        <v>995469.33333333395</v>
      </c>
    </row>
    <row r="19" spans="2:11" x14ac:dyDescent="0.3">
      <c r="B19" s="22">
        <v>473.02</v>
      </c>
      <c r="D19" s="29">
        <f>'473.02'!M73</f>
        <v>23466910.785518844</v>
      </c>
      <c r="E19" s="25"/>
      <c r="F19" s="25">
        <f>'CDNS Concentric'!F17</f>
        <v>22305951.571428567</v>
      </c>
      <c r="G19" s="31">
        <f>D19-F19</f>
        <v>1160959.2140902765</v>
      </c>
      <c r="I19" s="29">
        <f>'CDNS Concentric'!L17</f>
        <v>25085384.793650791</v>
      </c>
      <c r="J19" s="25">
        <v>22749907.96825397</v>
      </c>
      <c r="K19" s="31">
        <f t="shared" si="1"/>
        <v>2335476.8253968209</v>
      </c>
    </row>
    <row r="20" spans="2:11" x14ac:dyDescent="0.3">
      <c r="B20" s="22">
        <v>475.21</v>
      </c>
      <c r="D20" s="29">
        <f>'475.21'!M124</f>
        <v>28717183.195003428</v>
      </c>
      <c r="E20" s="25"/>
      <c r="F20" s="25">
        <f>'CDNS Concentric'!F18</f>
        <v>27193688.830985911</v>
      </c>
      <c r="G20" s="31">
        <f t="shared" ref="G20:G22" si="2">D20-F20</f>
        <v>1523494.3640175164</v>
      </c>
      <c r="I20" s="29">
        <f>'CDNS Concentric'!L18</f>
        <v>33200633.535211265</v>
      </c>
      <c r="J20" s="25">
        <v>28966393.183098584</v>
      </c>
      <c r="K20" s="31">
        <f t="shared" si="1"/>
        <v>4234240.3521126807</v>
      </c>
    </row>
    <row r="21" spans="2:11" x14ac:dyDescent="0.3">
      <c r="B21" s="22">
        <v>475.3</v>
      </c>
      <c r="D21" s="29">
        <f>'475.30'!M65</f>
        <v>23151821.323550303</v>
      </c>
      <c r="E21" s="25"/>
      <c r="F21" s="25">
        <f>'CDNS Concentric'!F19</f>
        <v>23125032.173913039</v>
      </c>
      <c r="G21" s="31">
        <f t="shared" si="2"/>
        <v>26789.149637263268</v>
      </c>
      <c r="I21" s="29">
        <f>'CDNS Concentric'!L19</f>
        <v>26038962.492753625</v>
      </c>
      <c r="J21" s="25">
        <v>24185942.608695649</v>
      </c>
      <c r="K21" s="31">
        <f t="shared" si="1"/>
        <v>1853019.8840579763</v>
      </c>
    </row>
    <row r="22" spans="2:11" x14ac:dyDescent="0.3">
      <c r="B22" s="22">
        <v>477</v>
      </c>
      <c r="D22" s="29">
        <f>'477'!M65</f>
        <v>1326275.7920825772</v>
      </c>
      <c r="E22" s="25"/>
      <c r="F22" s="25">
        <f>'CDNS Concentric'!F20</f>
        <v>2401726.9541284405</v>
      </c>
      <c r="G22" s="31">
        <f t="shared" si="2"/>
        <v>-1075451.1620458632</v>
      </c>
      <c r="I22" s="29">
        <f>'CDNS Concentric'!L20</f>
        <v>2265703.5963302776</v>
      </c>
      <c r="J22" s="25">
        <v>1773788.6972477064</v>
      </c>
      <c r="K22" s="31">
        <f t="shared" si="1"/>
        <v>491914.89908257127</v>
      </c>
    </row>
    <row r="23" spans="2:11" x14ac:dyDescent="0.3">
      <c r="D23" s="32"/>
      <c r="G23" s="33"/>
      <c r="I23" s="32"/>
      <c r="K23" s="33"/>
    </row>
    <row r="24" spans="2:11" x14ac:dyDescent="0.3">
      <c r="B24" s="22" t="s">
        <v>49</v>
      </c>
      <c r="D24" s="29">
        <f>SUM(D7:D22)</f>
        <v>94858041.303348824</v>
      </c>
      <c r="E24" s="25"/>
      <c r="F24" s="25">
        <f>SUM(F7:F22)</f>
        <v>91965617.376892209</v>
      </c>
      <c r="G24" s="31">
        <f>SUM(G6:G22)</f>
        <v>2892423.9264566144</v>
      </c>
      <c r="I24" s="29">
        <f>SUM(I7:I22)</f>
        <v>104278989.60951525</v>
      </c>
      <c r="J24" s="25">
        <f>SUM(J7:J22)</f>
        <v>93219855.678046256</v>
      </c>
      <c r="K24" s="31">
        <f t="shared" ref="K24" si="3">SUM(K6:K22)</f>
        <v>11059133.931468977</v>
      </c>
    </row>
    <row r="25" spans="2:11" x14ac:dyDescent="0.3">
      <c r="D25" s="32" t="s">
        <v>50</v>
      </c>
      <c r="F25" s="22" t="s">
        <v>51</v>
      </c>
      <c r="G25" s="33"/>
      <c r="I25" s="32" t="s">
        <v>52</v>
      </c>
      <c r="J25" s="22" t="s">
        <v>52</v>
      </c>
      <c r="K25" s="33"/>
    </row>
    <row r="26" spans="2:11" x14ac:dyDescent="0.3">
      <c r="D26" s="34"/>
      <c r="E26" s="35"/>
      <c r="F26" s="35"/>
      <c r="G26" s="36"/>
      <c r="I26" s="34" t="s">
        <v>53</v>
      </c>
      <c r="J26" s="35" t="s">
        <v>53</v>
      </c>
      <c r="K26" s="36"/>
    </row>
    <row r="27" spans="2:11" x14ac:dyDescent="0.3">
      <c r="F27" s="28"/>
      <c r="I27" s="28"/>
    </row>
    <row r="28" spans="2:11" x14ac:dyDescent="0.3">
      <c r="D28" s="22" t="s">
        <v>71</v>
      </c>
      <c r="K28" s="25">
        <f>G24+K24</f>
        <v>13951557.85792559</v>
      </c>
    </row>
    <row r="30" spans="2:11" x14ac:dyDescent="0.3">
      <c r="D30" s="25"/>
    </row>
    <row r="32" spans="2:11" x14ac:dyDescent="0.3">
      <c r="D32" s="29">
        <v>94858041.303348824</v>
      </c>
    </row>
    <row r="34" spans="4:4" x14ac:dyDescent="0.3">
      <c r="D34" s="25">
        <f>+D24-D32</f>
        <v>0</v>
      </c>
    </row>
  </sheetData>
  <mergeCells count="1">
    <mergeCell ref="I5:J5"/>
  </mergeCells>
  <pageMargins left="0.7" right="0.7" top="0.75" bottom="0.75" header="0.3" footer="0.3"/>
  <pageSetup scale="77" fitToHeight="0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F599E-CA66-49FB-B9F2-871B7A901904}">
  <dimension ref="B2:O72"/>
  <sheetViews>
    <sheetView view="pageBreakPreview" zoomScale="60" zoomScaleNormal="70" workbookViewId="0">
      <selection activeCell="H8" sqref="H8"/>
    </sheetView>
  </sheetViews>
  <sheetFormatPr defaultRowHeight="14.5" x14ac:dyDescent="0.35"/>
  <cols>
    <col min="4" max="4" width="15" bestFit="1" customWidth="1"/>
    <col min="5" max="5" width="2.26953125" customWidth="1"/>
    <col min="6" max="6" width="13.453125" bestFit="1" customWidth="1"/>
    <col min="7" max="7" width="3" bestFit="1" customWidth="1"/>
    <col min="8" max="8" width="14.26953125" bestFit="1" customWidth="1"/>
    <col min="10" max="10" width="10.54296875" customWidth="1"/>
    <col min="11" max="11" width="14.54296875" customWidth="1"/>
    <col min="12" max="12" width="13.7265625" customWidth="1"/>
    <col min="13" max="13" width="14" customWidth="1"/>
    <col min="14" max="14" width="13.453125" customWidth="1"/>
    <col min="15" max="15" width="18.26953125" customWidth="1"/>
  </cols>
  <sheetData>
    <row r="2" spans="2:13" x14ac:dyDescent="0.35">
      <c r="B2" t="s">
        <v>24</v>
      </c>
    </row>
    <row r="3" spans="2:13" x14ac:dyDescent="0.35">
      <c r="B3" t="s">
        <v>1</v>
      </c>
      <c r="F3">
        <v>0.1</v>
      </c>
    </row>
    <row r="4" spans="2:13" x14ac:dyDescent="0.35">
      <c r="F4" s="12"/>
      <c r="G4" s="13"/>
    </row>
    <row r="5" spans="2:13" x14ac:dyDescent="0.35">
      <c r="B5" t="s">
        <v>3</v>
      </c>
      <c r="F5">
        <f>'CPI Indexes'!$D$2*100</f>
        <v>3.75</v>
      </c>
    </row>
    <row r="8" spans="2:13" ht="58" x14ac:dyDescent="0.35">
      <c r="B8" s="48" t="s">
        <v>11</v>
      </c>
      <c r="C8" s="48" t="s">
        <v>12</v>
      </c>
      <c r="D8" s="48" t="s">
        <v>13</v>
      </c>
      <c r="E8" s="48"/>
      <c r="F8" s="48" t="s">
        <v>14</v>
      </c>
      <c r="G8" s="48"/>
      <c r="H8" s="45" t="s">
        <v>43</v>
      </c>
      <c r="I8" s="48"/>
      <c r="J8" s="45" t="s">
        <v>44</v>
      </c>
      <c r="K8" s="45" t="s">
        <v>40</v>
      </c>
      <c r="L8" s="45" t="s">
        <v>41</v>
      </c>
      <c r="M8" s="45" t="s">
        <v>42</v>
      </c>
    </row>
    <row r="9" spans="2:13" x14ac:dyDescent="0.35">
      <c r="B9">
        <f>2021-C9</f>
        <v>90</v>
      </c>
      <c r="C9" s="7">
        <v>1931</v>
      </c>
      <c r="D9" s="8">
        <v>698.96</v>
      </c>
      <c r="F9" s="10"/>
      <c r="H9" s="14">
        <f>D9*F$3</f>
        <v>69.896000000000001</v>
      </c>
      <c r="J9" s="12">
        <f t="shared" ref="J9:J37" si="0">ROUND(F9+B9,0)</f>
        <v>90</v>
      </c>
      <c r="K9" s="12">
        <f>VLOOKUP(J9,'CPI Indexes'!B$5:J$111,9,FALSE)</f>
        <v>733.46061882945605</v>
      </c>
      <c r="L9" s="21">
        <f t="shared" ref="L9:L37" si="1">H9/K9</f>
        <v>9.5296186605830835E-2</v>
      </c>
      <c r="M9" s="21">
        <f t="shared" ref="M9:M37" si="2">L9*(1+$F$5/100)^B9</f>
        <v>2.6182131919092395</v>
      </c>
    </row>
    <row r="10" spans="2:13" x14ac:dyDescent="0.35">
      <c r="B10">
        <f t="shared" ref="B10:B36" si="3">2021-C10</f>
        <v>73</v>
      </c>
      <c r="C10" s="7">
        <v>1948</v>
      </c>
      <c r="D10" s="8">
        <v>681.35</v>
      </c>
      <c r="F10" s="10">
        <v>2</v>
      </c>
      <c r="H10" s="14">
        <f t="shared" ref="H10:H12" si="4">D10*F$3</f>
        <v>68.135000000000005</v>
      </c>
      <c r="J10" s="12">
        <f t="shared" si="0"/>
        <v>75</v>
      </c>
      <c r="K10" s="12">
        <f>VLOOKUP(J10,'CPI Indexes'!B$5:J$111,9,FALSE)</f>
        <v>410.92066597009762</v>
      </c>
      <c r="L10" s="21">
        <f t="shared" si="1"/>
        <v>0.16581059470238019</v>
      </c>
      <c r="M10" s="21">
        <f t="shared" si="2"/>
        <v>2.4363740772134079</v>
      </c>
    </row>
    <row r="11" spans="2:13" x14ac:dyDescent="0.35">
      <c r="B11">
        <f t="shared" si="3"/>
        <v>71</v>
      </c>
      <c r="C11" s="7">
        <v>1950</v>
      </c>
      <c r="D11" s="8">
        <v>589.52</v>
      </c>
      <c r="F11" s="10">
        <v>2.25</v>
      </c>
      <c r="H11" s="14">
        <f t="shared" si="4"/>
        <v>58.951999999999998</v>
      </c>
      <c r="J11" s="12">
        <f t="shared" si="0"/>
        <v>73</v>
      </c>
      <c r="K11" s="12">
        <f>VLOOKUP(J11,'CPI Indexes'!B$5:J$111,9,FALSE)</f>
        <v>379.85952419924865</v>
      </c>
      <c r="L11" s="21">
        <f t="shared" si="1"/>
        <v>0.15519421324046559</v>
      </c>
      <c r="M11" s="21">
        <f t="shared" si="2"/>
        <v>2.1185123781742532</v>
      </c>
    </row>
    <row r="12" spans="2:13" x14ac:dyDescent="0.35">
      <c r="B12">
        <f t="shared" si="3"/>
        <v>69</v>
      </c>
      <c r="C12" s="7">
        <v>1952</v>
      </c>
      <c r="D12" s="8">
        <v>892.48</v>
      </c>
      <c r="F12" s="10">
        <v>2.5099999999999998</v>
      </c>
      <c r="H12" s="14">
        <f t="shared" si="4"/>
        <v>89.248000000000005</v>
      </c>
      <c r="J12" s="12">
        <f t="shared" si="0"/>
        <v>72</v>
      </c>
      <c r="K12" s="12">
        <f>VLOOKUP(J12,'CPI Indexes'!B$5:J$111,9,FALSE)</f>
        <v>365.16580645710712</v>
      </c>
      <c r="L12" s="21">
        <f t="shared" si="1"/>
        <v>0.24440404446927097</v>
      </c>
      <c r="M12" s="21">
        <f t="shared" si="2"/>
        <v>3.0994715902710031</v>
      </c>
    </row>
    <row r="13" spans="2:13" x14ac:dyDescent="0.35">
      <c r="B13">
        <f t="shared" si="3"/>
        <v>68</v>
      </c>
      <c r="C13" s="7">
        <v>1953</v>
      </c>
      <c r="D13" s="8">
        <v>5232.5</v>
      </c>
      <c r="F13" s="10">
        <v>2.66</v>
      </c>
      <c r="H13" s="14">
        <f t="shared" ref="H13:H37" si="5">D13*F$3</f>
        <v>523.25</v>
      </c>
      <c r="J13" s="12">
        <f t="shared" si="0"/>
        <v>71</v>
      </c>
      <c r="K13" s="12">
        <f>VLOOKUP(J13,'CPI Indexes'!B$5:J$111,9,FALSE)</f>
        <v>351.00318694660928</v>
      </c>
      <c r="L13" s="21">
        <f t="shared" si="1"/>
        <v>1.4907272055042367</v>
      </c>
      <c r="M13" s="21">
        <f t="shared" si="2"/>
        <v>18.221718933913735</v>
      </c>
    </row>
    <row r="14" spans="2:13" x14ac:dyDescent="0.35">
      <c r="B14">
        <f t="shared" si="3"/>
        <v>67</v>
      </c>
      <c r="C14" s="7">
        <v>1954</v>
      </c>
      <c r="D14" s="8">
        <v>817.91</v>
      </c>
      <c r="F14" s="10">
        <v>2.8</v>
      </c>
      <c r="H14" s="14">
        <f t="shared" si="5"/>
        <v>81.790999999999997</v>
      </c>
      <c r="J14" s="12">
        <f t="shared" si="0"/>
        <v>70</v>
      </c>
      <c r="K14" s="12">
        <f>VLOOKUP(J14,'CPI Indexes'!B$5:J$111,9,FALSE)</f>
        <v>337.3524693461294</v>
      </c>
      <c r="L14" s="21">
        <f t="shared" si="1"/>
        <v>0.2424496852165651</v>
      </c>
      <c r="M14" s="21">
        <f t="shared" si="2"/>
        <v>2.8564372327135392</v>
      </c>
    </row>
    <row r="15" spans="2:13" x14ac:dyDescent="0.35">
      <c r="B15">
        <f t="shared" si="3"/>
        <v>66</v>
      </c>
      <c r="C15" s="7">
        <v>1955</v>
      </c>
      <c r="D15" s="8">
        <v>104.89</v>
      </c>
      <c r="F15" s="10">
        <v>2.96</v>
      </c>
      <c r="H15" s="14">
        <f t="shared" si="5"/>
        <v>10.489000000000001</v>
      </c>
      <c r="J15" s="12">
        <f t="shared" si="0"/>
        <v>69</v>
      </c>
      <c r="K15" s="12">
        <f>VLOOKUP(J15,'CPI Indexes'!B$5:J$111,9,FALSE)</f>
        <v>324.19515117699217</v>
      </c>
      <c r="L15" s="21">
        <f t="shared" si="1"/>
        <v>3.2353969397505275E-2</v>
      </c>
      <c r="M15" s="21">
        <f t="shared" si="2"/>
        <v>0.36740285410690909</v>
      </c>
    </row>
    <row r="16" spans="2:13" x14ac:dyDescent="0.35">
      <c r="B16">
        <f t="shared" si="3"/>
        <v>61</v>
      </c>
      <c r="C16" s="7">
        <v>1960</v>
      </c>
      <c r="D16" s="8">
        <v>6978.68</v>
      </c>
      <c r="F16" s="10">
        <v>3.84</v>
      </c>
      <c r="H16" s="14">
        <f t="shared" si="5"/>
        <v>697.86800000000005</v>
      </c>
      <c r="J16" s="12">
        <f t="shared" si="0"/>
        <v>65</v>
      </c>
      <c r="K16" s="12">
        <f>VLOOKUP(J16,'CPI Indexes'!B$5:J$111,9,FALSE)</f>
        <v>276.15272845850552</v>
      </c>
      <c r="L16" s="21">
        <f t="shared" si="1"/>
        <v>2.5271088353735425</v>
      </c>
      <c r="M16" s="21">
        <f t="shared" si="2"/>
        <v>23.872525976308456</v>
      </c>
    </row>
    <row r="17" spans="2:13" x14ac:dyDescent="0.35">
      <c r="B17">
        <f t="shared" si="3"/>
        <v>60</v>
      </c>
      <c r="C17" s="7">
        <v>1961</v>
      </c>
      <c r="D17" s="8">
        <v>49895.81</v>
      </c>
      <c r="F17" s="10">
        <v>4.04</v>
      </c>
      <c r="H17" s="14">
        <f t="shared" si="5"/>
        <v>4989.5810000000001</v>
      </c>
      <c r="J17" s="12">
        <f t="shared" si="0"/>
        <v>64</v>
      </c>
      <c r="K17" s="12">
        <f>VLOOKUP(J17,'CPI Indexes'!B$5:J$111,9,FALSE)</f>
        <v>265.20744911663189</v>
      </c>
      <c r="L17" s="21">
        <f t="shared" si="1"/>
        <v>18.81387953701746</v>
      </c>
      <c r="M17" s="21">
        <f t="shared" si="2"/>
        <v>171.30288689608233</v>
      </c>
    </row>
    <row r="18" spans="2:13" x14ac:dyDescent="0.35">
      <c r="B18">
        <f t="shared" si="3"/>
        <v>59</v>
      </c>
      <c r="C18" s="7">
        <v>1962</v>
      </c>
      <c r="D18" s="8">
        <v>8662.2000000000007</v>
      </c>
      <c r="F18" s="10">
        <v>4.26</v>
      </c>
      <c r="H18" s="14">
        <f t="shared" si="5"/>
        <v>866.22000000000014</v>
      </c>
      <c r="J18" s="12">
        <f t="shared" si="0"/>
        <v>63</v>
      </c>
      <c r="K18" s="12">
        <f>VLOOKUP(J18,'CPI Indexes'!B$5:J$111,9,FALSE)</f>
        <v>254.65778228109093</v>
      </c>
      <c r="L18" s="21">
        <f t="shared" si="1"/>
        <v>3.4015061006220013</v>
      </c>
      <c r="M18" s="21">
        <f t="shared" si="2"/>
        <v>29.851727729562921</v>
      </c>
    </row>
    <row r="19" spans="2:13" x14ac:dyDescent="0.35">
      <c r="B19">
        <f t="shared" si="3"/>
        <v>58</v>
      </c>
      <c r="C19" s="7">
        <v>1963</v>
      </c>
      <c r="D19" s="8">
        <v>6687.24</v>
      </c>
      <c r="F19" s="10">
        <v>4.4800000000000004</v>
      </c>
      <c r="H19" s="14">
        <f t="shared" si="5"/>
        <v>668.72400000000005</v>
      </c>
      <c r="J19" s="12">
        <f t="shared" si="0"/>
        <v>62</v>
      </c>
      <c r="K19" s="12">
        <f>VLOOKUP(J19,'CPI Indexes'!B$5:J$111,9,FALSE)</f>
        <v>244.48942870466593</v>
      </c>
      <c r="L19" s="21">
        <f t="shared" si="1"/>
        <v>2.7351857441975276</v>
      </c>
      <c r="M19" s="21">
        <f t="shared" si="2"/>
        <v>23.136461394106686</v>
      </c>
    </row>
    <row r="20" spans="2:13" x14ac:dyDescent="0.35">
      <c r="B20">
        <f t="shared" si="3"/>
        <v>54</v>
      </c>
      <c r="C20" s="7">
        <v>1967</v>
      </c>
      <c r="D20" s="8">
        <v>16358.53</v>
      </c>
      <c r="F20" s="10">
        <v>5.52</v>
      </c>
      <c r="H20" s="14">
        <f t="shared" si="5"/>
        <v>1635.8530000000001</v>
      </c>
      <c r="J20" s="12">
        <f t="shared" si="0"/>
        <v>60</v>
      </c>
      <c r="K20" s="12">
        <f>VLOOKUP(J20,'CPI Indexes'!B$5:J$111,9,FALSE)</f>
        <v>225.24202986062735</v>
      </c>
      <c r="L20" s="21">
        <f t="shared" si="1"/>
        <v>7.2626454352778396</v>
      </c>
      <c r="M20" s="21">
        <f t="shared" si="2"/>
        <v>53.021563861478342</v>
      </c>
    </row>
    <row r="21" spans="2:13" x14ac:dyDescent="0.35">
      <c r="B21">
        <f t="shared" si="3"/>
        <v>52</v>
      </c>
      <c r="C21" s="7">
        <v>1969</v>
      </c>
      <c r="D21" s="8">
        <v>1290.5999999999999</v>
      </c>
      <c r="F21" s="10">
        <v>6.13</v>
      </c>
      <c r="H21" s="14">
        <f t="shared" si="5"/>
        <v>129.06</v>
      </c>
      <c r="J21" s="12">
        <f t="shared" si="0"/>
        <v>58</v>
      </c>
      <c r="K21" s="12">
        <f>VLOOKUP(J21,'CPI Indexes'!B$5:J$111,9,FALSE)</f>
        <v>207.3608638565851</v>
      </c>
      <c r="L21" s="21">
        <f t="shared" si="1"/>
        <v>0.6223932404586261</v>
      </c>
      <c r="M21" s="21">
        <f t="shared" si="2"/>
        <v>4.221301259123174</v>
      </c>
    </row>
    <row r="22" spans="2:13" x14ac:dyDescent="0.35">
      <c r="B22">
        <f t="shared" si="3"/>
        <v>51</v>
      </c>
      <c r="C22" s="7">
        <v>1970</v>
      </c>
      <c r="D22" s="8">
        <v>1257.77</v>
      </c>
      <c r="F22" s="10">
        <v>6.46</v>
      </c>
      <c r="H22" s="14">
        <f t="shared" si="5"/>
        <v>125.777</v>
      </c>
      <c r="J22" s="12">
        <f t="shared" si="0"/>
        <v>57</v>
      </c>
      <c r="K22" s="12">
        <f>VLOOKUP(J22,'CPI Indexes'!B$5:J$111,9,FALSE)</f>
        <v>198.90203745213017</v>
      </c>
      <c r="L22" s="21">
        <f t="shared" si="1"/>
        <v>0.63235651887312017</v>
      </c>
      <c r="M22" s="21">
        <f t="shared" si="2"/>
        <v>4.1338562891689259</v>
      </c>
    </row>
    <row r="23" spans="2:13" x14ac:dyDescent="0.35">
      <c r="B23">
        <f t="shared" si="3"/>
        <v>46</v>
      </c>
      <c r="C23" s="7">
        <v>1975</v>
      </c>
      <c r="D23" s="8">
        <v>5102.82</v>
      </c>
      <c r="F23" s="10">
        <v>8.4600000000000009</v>
      </c>
      <c r="H23" s="14">
        <f t="shared" si="5"/>
        <v>510.28199999999998</v>
      </c>
      <c r="J23" s="12">
        <f t="shared" si="0"/>
        <v>54</v>
      </c>
      <c r="K23" s="12">
        <f>VLOOKUP(J23,'CPI Indexes'!B$5:J$111,9,FALSE)</f>
        <v>175.31619847161727</v>
      </c>
      <c r="L23" s="21">
        <f t="shared" si="1"/>
        <v>2.9106380611065545</v>
      </c>
      <c r="M23" s="21">
        <f t="shared" si="2"/>
        <v>15.828547060829012</v>
      </c>
    </row>
    <row r="24" spans="2:13" x14ac:dyDescent="0.35">
      <c r="B24">
        <f t="shared" si="3"/>
        <v>40</v>
      </c>
      <c r="C24" s="7">
        <v>1981</v>
      </c>
      <c r="D24" s="8">
        <v>7801.4</v>
      </c>
      <c r="F24" s="10">
        <v>11.76</v>
      </c>
      <c r="H24" s="14">
        <f t="shared" si="5"/>
        <v>780.14</v>
      </c>
      <c r="J24" s="12">
        <f t="shared" si="0"/>
        <v>52</v>
      </c>
      <c r="K24" s="12">
        <f>VLOOKUP(J24,'CPI Indexes'!B$5:J$111,9,FALSE)</f>
        <v>160.97890408163011</v>
      </c>
      <c r="L24" s="21">
        <f t="shared" si="1"/>
        <v>4.8462250656421544</v>
      </c>
      <c r="M24" s="21">
        <f t="shared" si="2"/>
        <v>21.131376837359408</v>
      </c>
    </row>
    <row r="25" spans="2:13" x14ac:dyDescent="0.35">
      <c r="B25">
        <f t="shared" si="3"/>
        <v>34</v>
      </c>
      <c r="C25" s="7">
        <v>1987</v>
      </c>
      <c r="D25" s="8">
        <v>55785.33</v>
      </c>
      <c r="F25" s="10">
        <v>16.21</v>
      </c>
      <c r="H25" s="14">
        <f t="shared" si="5"/>
        <v>5578.5330000000004</v>
      </c>
      <c r="J25" s="12">
        <f t="shared" si="0"/>
        <v>50</v>
      </c>
      <c r="K25" s="12">
        <f>VLOOKUP(J25,'CPI Indexes'!B$5:J$111,9,FALSE)</f>
        <v>147.65930993212842</v>
      </c>
      <c r="L25" s="21">
        <f t="shared" si="1"/>
        <v>37.77975802923752</v>
      </c>
      <c r="M25" s="21">
        <f t="shared" si="2"/>
        <v>132.08538156152298</v>
      </c>
    </row>
    <row r="26" spans="2:13" x14ac:dyDescent="0.35">
      <c r="B26">
        <f t="shared" si="3"/>
        <v>33</v>
      </c>
      <c r="C26" s="7">
        <v>1988</v>
      </c>
      <c r="D26" s="8">
        <v>17757.05</v>
      </c>
      <c r="F26" s="9">
        <v>17.059999999999999</v>
      </c>
      <c r="H26" s="14">
        <f t="shared" si="5"/>
        <v>1775.7049999999999</v>
      </c>
      <c r="J26" s="12">
        <f t="shared" si="0"/>
        <v>50</v>
      </c>
      <c r="K26" s="12">
        <f>VLOOKUP(J26,'CPI Indexes'!B$5:J$111,9,FALSE)</f>
        <v>147.65930993212842</v>
      </c>
      <c r="L26" s="21">
        <f t="shared" si="1"/>
        <v>12.025689411769582</v>
      </c>
      <c r="M26" s="21">
        <f t="shared" si="2"/>
        <v>40.524480931422509</v>
      </c>
    </row>
    <row r="27" spans="2:13" x14ac:dyDescent="0.35">
      <c r="B27">
        <f t="shared" si="3"/>
        <v>32</v>
      </c>
      <c r="C27" s="7">
        <v>1989</v>
      </c>
      <c r="D27" s="8">
        <v>17076.29</v>
      </c>
      <c r="F27" s="9">
        <v>17.93</v>
      </c>
      <c r="H27" s="14">
        <f t="shared" si="5"/>
        <v>1707.6290000000001</v>
      </c>
      <c r="J27" s="12">
        <f t="shared" si="0"/>
        <v>50</v>
      </c>
      <c r="K27" s="12">
        <f>VLOOKUP(J27,'CPI Indexes'!B$5:J$111,9,FALSE)</f>
        <v>147.65930993212842</v>
      </c>
      <c r="L27" s="21">
        <f t="shared" si="1"/>
        <v>11.564655156419947</v>
      </c>
      <c r="M27" s="21">
        <f t="shared" si="2"/>
        <v>37.562289838694156</v>
      </c>
    </row>
    <row r="28" spans="2:13" x14ac:dyDescent="0.35">
      <c r="B28">
        <f t="shared" si="3"/>
        <v>30</v>
      </c>
      <c r="C28" s="7">
        <v>1991</v>
      </c>
      <c r="D28" s="8">
        <v>29342.880000000001</v>
      </c>
      <c r="F28" s="9">
        <v>19.739999999999998</v>
      </c>
      <c r="H28" s="14">
        <f t="shared" si="5"/>
        <v>2934.2880000000005</v>
      </c>
      <c r="J28" s="12">
        <f t="shared" si="0"/>
        <v>50</v>
      </c>
      <c r="K28" s="12">
        <f>VLOOKUP(J28,'CPI Indexes'!B$5:J$111,9,FALSE)</f>
        <v>147.65930993212842</v>
      </c>
      <c r="L28" s="21">
        <f t="shared" si="1"/>
        <v>19.872014851950382</v>
      </c>
      <c r="M28" s="21">
        <f t="shared" si="2"/>
        <v>59.963236343113024</v>
      </c>
    </row>
    <row r="29" spans="2:13" x14ac:dyDescent="0.35">
      <c r="B29">
        <f t="shared" si="3"/>
        <v>29</v>
      </c>
      <c r="C29" s="7">
        <v>1992</v>
      </c>
      <c r="D29" s="8">
        <v>45070.75</v>
      </c>
      <c r="F29" s="9">
        <v>20.67</v>
      </c>
      <c r="H29" s="14">
        <f t="shared" si="5"/>
        <v>4507.0749999999998</v>
      </c>
      <c r="J29" s="12">
        <f t="shared" si="0"/>
        <v>50</v>
      </c>
      <c r="K29" s="12">
        <f>VLOOKUP(J29,'CPI Indexes'!B$5:J$111,9,FALSE)</f>
        <v>147.65930993212842</v>
      </c>
      <c r="L29" s="21">
        <f t="shared" si="1"/>
        <v>30.523473271490136</v>
      </c>
      <c r="M29" s="21">
        <f t="shared" si="2"/>
        <v>88.774657755241421</v>
      </c>
    </row>
    <row r="30" spans="2:13" x14ac:dyDescent="0.35">
      <c r="B30">
        <f t="shared" si="3"/>
        <v>27</v>
      </c>
      <c r="C30" s="7">
        <v>1994</v>
      </c>
      <c r="D30" s="8">
        <v>14615.78</v>
      </c>
      <c r="F30" s="9">
        <v>22.58</v>
      </c>
      <c r="H30" s="14">
        <f t="shared" si="5"/>
        <v>1461.5780000000002</v>
      </c>
      <c r="J30" s="12">
        <f t="shared" si="0"/>
        <v>50</v>
      </c>
      <c r="K30" s="12">
        <f>VLOOKUP(J30,'CPI Indexes'!B$5:J$111,9,FALSE)</f>
        <v>147.65930993212842</v>
      </c>
      <c r="L30" s="21">
        <f t="shared" si="1"/>
        <v>9.8983125457637193</v>
      </c>
      <c r="M30" s="21">
        <f t="shared" si="2"/>
        <v>26.744840253115715</v>
      </c>
    </row>
    <row r="31" spans="2:13" x14ac:dyDescent="0.35">
      <c r="B31">
        <f t="shared" si="3"/>
        <v>26</v>
      </c>
      <c r="C31" s="7">
        <v>1995</v>
      </c>
      <c r="D31" s="8">
        <v>76532.460000000006</v>
      </c>
      <c r="F31" s="9">
        <v>23.56</v>
      </c>
      <c r="H31" s="14">
        <f t="shared" si="5"/>
        <v>7653.246000000001</v>
      </c>
      <c r="J31" s="12">
        <f t="shared" si="0"/>
        <v>50</v>
      </c>
      <c r="K31" s="12">
        <f>VLOOKUP(J31,'CPI Indexes'!B$5:J$111,9,FALSE)</f>
        <v>147.65930993212842</v>
      </c>
      <c r="L31" s="21">
        <f t="shared" si="1"/>
        <v>51.830433201386448</v>
      </c>
      <c r="M31" s="21">
        <f t="shared" si="2"/>
        <v>134.98191297205929</v>
      </c>
    </row>
    <row r="32" spans="2:13" x14ac:dyDescent="0.35">
      <c r="B32">
        <f t="shared" si="3"/>
        <v>25</v>
      </c>
      <c r="C32" s="7">
        <v>1996</v>
      </c>
      <c r="D32" s="9">
        <v>123181.55</v>
      </c>
      <c r="F32" s="9">
        <v>24.54</v>
      </c>
      <c r="H32" s="14">
        <f t="shared" si="5"/>
        <v>12318.155000000001</v>
      </c>
      <c r="J32" s="12">
        <f t="shared" si="0"/>
        <v>50</v>
      </c>
      <c r="K32" s="12">
        <f>VLOOKUP(J32,'CPI Indexes'!B$5:J$111,9,FALSE)</f>
        <v>147.65930993212842</v>
      </c>
      <c r="L32" s="21">
        <f t="shared" si="1"/>
        <v>83.422812998801348</v>
      </c>
      <c r="M32" s="21">
        <f t="shared" si="2"/>
        <v>209.40520129834402</v>
      </c>
    </row>
    <row r="33" spans="2:13" x14ac:dyDescent="0.35">
      <c r="B33">
        <f t="shared" si="3"/>
        <v>7</v>
      </c>
      <c r="C33" s="7">
        <v>2014</v>
      </c>
      <c r="D33" s="8">
        <v>9027.77</v>
      </c>
      <c r="F33" s="9">
        <v>42.5</v>
      </c>
      <c r="H33" s="14">
        <f t="shared" si="5"/>
        <v>902.77700000000004</v>
      </c>
      <c r="J33" s="12">
        <f t="shared" si="0"/>
        <v>50</v>
      </c>
      <c r="K33" s="12">
        <f>VLOOKUP(J33,'CPI Indexes'!B$5:J$111,9,FALSE)</f>
        <v>147.65930993212842</v>
      </c>
      <c r="L33" s="21">
        <f t="shared" si="1"/>
        <v>6.1139185901313056</v>
      </c>
      <c r="M33" s="21">
        <f t="shared" si="2"/>
        <v>7.911091165935118</v>
      </c>
    </row>
    <row r="34" spans="2:13" x14ac:dyDescent="0.35">
      <c r="B34">
        <f t="shared" si="3"/>
        <v>5</v>
      </c>
      <c r="C34" s="7">
        <v>2016</v>
      </c>
      <c r="D34" s="8">
        <v>1316312.8500000001</v>
      </c>
      <c r="F34" s="9">
        <v>44.5</v>
      </c>
      <c r="H34" s="14">
        <f t="shared" si="5"/>
        <v>131631.285</v>
      </c>
      <c r="J34" s="12">
        <f t="shared" si="0"/>
        <v>50</v>
      </c>
      <c r="K34" s="12">
        <f>VLOOKUP(J34,'CPI Indexes'!B$5:J$111,9,FALSE)</f>
        <v>147.65930993212842</v>
      </c>
      <c r="L34" s="21">
        <f t="shared" si="1"/>
        <v>891.45266262252142</v>
      </c>
      <c r="M34" s="21">
        <f t="shared" si="2"/>
        <v>1071.6150724428348</v>
      </c>
    </row>
    <row r="35" spans="2:13" x14ac:dyDescent="0.35">
      <c r="B35">
        <f t="shared" si="3"/>
        <v>4</v>
      </c>
      <c r="C35" s="7">
        <v>2017</v>
      </c>
      <c r="D35" s="8">
        <v>2606.59</v>
      </c>
      <c r="F35" s="9">
        <v>45.5</v>
      </c>
      <c r="H35" s="14">
        <f t="shared" si="5"/>
        <v>260.65900000000005</v>
      </c>
      <c r="J35" s="12">
        <f t="shared" si="0"/>
        <v>50</v>
      </c>
      <c r="K35" s="12">
        <f>VLOOKUP(J35,'CPI Indexes'!B$5:J$111,9,FALSE)</f>
        <v>147.65930993212842</v>
      </c>
      <c r="L35" s="21">
        <f t="shared" si="1"/>
        <v>1.7652730472586653</v>
      </c>
      <c r="M35" s="21">
        <f t="shared" si="2"/>
        <v>2.0453343488635243</v>
      </c>
    </row>
    <row r="36" spans="2:13" x14ac:dyDescent="0.35">
      <c r="B36">
        <f t="shared" si="3"/>
        <v>2</v>
      </c>
      <c r="C36" s="7">
        <v>2019</v>
      </c>
      <c r="D36" s="8">
        <v>927988.75</v>
      </c>
      <c r="F36" s="9">
        <v>47.5</v>
      </c>
      <c r="H36" s="14">
        <f t="shared" si="5"/>
        <v>92798.875</v>
      </c>
      <c r="J36" s="12">
        <f t="shared" si="0"/>
        <v>50</v>
      </c>
      <c r="K36" s="12">
        <f>VLOOKUP(J36,'CPI Indexes'!B$5:J$111,9,FALSE)</f>
        <v>147.65930993212842</v>
      </c>
      <c r="L36" s="21">
        <f t="shared" si="1"/>
        <v>628.46612951567352</v>
      </c>
      <c r="M36" s="21">
        <f t="shared" si="2"/>
        <v>676.48486972398064</v>
      </c>
    </row>
    <row r="37" spans="2:13" x14ac:dyDescent="0.35">
      <c r="B37">
        <f>2021-C37</f>
        <v>0</v>
      </c>
      <c r="C37" s="7">
        <v>2021</v>
      </c>
      <c r="D37" s="8">
        <v>171866.85</v>
      </c>
      <c r="F37" s="9">
        <v>49.5</v>
      </c>
      <c r="H37" s="14">
        <f t="shared" si="5"/>
        <v>17186.685000000001</v>
      </c>
      <c r="J37" s="12">
        <f t="shared" si="0"/>
        <v>50</v>
      </c>
      <c r="K37" s="12">
        <f>VLOOKUP(J37,'CPI Indexes'!B$5:J$111,9,FALSE)</f>
        <v>147.65930993212842</v>
      </c>
      <c r="L37" s="21">
        <f t="shared" si="1"/>
        <v>116.39418474798411</v>
      </c>
      <c r="M37" s="21">
        <f t="shared" si="2"/>
        <v>116.39418474798411</v>
      </c>
    </row>
    <row r="38" spans="2:13" x14ac:dyDescent="0.35">
      <c r="H38" s="3"/>
      <c r="J38" s="12"/>
      <c r="K38" s="12"/>
      <c r="L38" s="21"/>
      <c r="M38" s="21"/>
    </row>
    <row r="39" spans="2:13" x14ac:dyDescent="0.35">
      <c r="D39" s="1">
        <f>SUM(D9:D38)</f>
        <v>2920217.56</v>
      </c>
      <c r="H39" s="3"/>
      <c r="J39" s="12"/>
      <c r="K39" s="12"/>
      <c r="L39" s="21"/>
      <c r="M39" s="21"/>
    </row>
    <row r="40" spans="2:13" x14ac:dyDescent="0.35">
      <c r="H40" s="3"/>
      <c r="J40" s="12"/>
      <c r="K40" s="12"/>
      <c r="L40" s="21"/>
      <c r="M40" s="21"/>
    </row>
    <row r="41" spans="2:13" x14ac:dyDescent="0.35">
      <c r="H41" s="3"/>
      <c r="J41" s="12"/>
      <c r="K41" s="12"/>
      <c r="L41" s="21"/>
      <c r="M41" s="21"/>
    </row>
    <row r="42" spans="2:13" x14ac:dyDescent="0.35">
      <c r="H42" s="3"/>
      <c r="J42" s="12"/>
      <c r="K42" s="12"/>
      <c r="L42" s="21"/>
      <c r="M42" s="21"/>
    </row>
    <row r="43" spans="2:13" x14ac:dyDescent="0.35">
      <c r="D43" s="1"/>
      <c r="F43" s="2"/>
      <c r="H43" s="2"/>
      <c r="J43" s="12"/>
      <c r="K43" s="12"/>
      <c r="L43" s="21"/>
      <c r="M43" s="21"/>
    </row>
    <row r="44" spans="2:13" x14ac:dyDescent="0.35">
      <c r="D44" s="1"/>
      <c r="F44" s="2"/>
      <c r="H44" s="2"/>
      <c r="J44" s="12"/>
      <c r="K44" s="12"/>
      <c r="L44" s="21"/>
      <c r="M44" s="21"/>
    </row>
    <row r="45" spans="2:13" x14ac:dyDescent="0.35">
      <c r="D45" s="1"/>
      <c r="F45" s="2"/>
      <c r="H45" s="2"/>
      <c r="J45" s="12"/>
      <c r="K45" s="12"/>
      <c r="L45" s="21"/>
      <c r="M45" s="21"/>
    </row>
    <row r="46" spans="2:13" x14ac:dyDescent="0.35">
      <c r="D46" s="1"/>
      <c r="F46" s="2"/>
      <c r="H46" s="2"/>
      <c r="J46" s="12"/>
      <c r="K46" s="12"/>
      <c r="L46" s="21"/>
      <c r="M46" s="21"/>
    </row>
    <row r="47" spans="2:13" x14ac:dyDescent="0.35">
      <c r="D47" s="1"/>
      <c r="F47" s="2"/>
      <c r="H47" s="2"/>
      <c r="J47" s="12"/>
      <c r="K47" s="12"/>
      <c r="L47" s="21"/>
      <c r="M47" s="21"/>
    </row>
    <row r="48" spans="2:13" x14ac:dyDescent="0.35">
      <c r="D48" s="1"/>
      <c r="F48" s="2"/>
      <c r="H48" s="2"/>
      <c r="J48" s="12"/>
      <c r="K48" s="12"/>
      <c r="L48" s="21"/>
      <c r="M48" s="21"/>
    </row>
    <row r="49" spans="4:13" x14ac:dyDescent="0.35">
      <c r="D49" s="1"/>
      <c r="F49" s="2"/>
      <c r="H49" s="2"/>
      <c r="J49" s="12"/>
      <c r="K49" s="12"/>
      <c r="L49" s="21"/>
      <c r="M49" s="21"/>
    </row>
    <row r="50" spans="4:13" x14ac:dyDescent="0.35">
      <c r="D50" s="1"/>
      <c r="F50" s="2"/>
      <c r="H50" s="2"/>
      <c r="J50" s="12"/>
      <c r="K50" s="12"/>
      <c r="L50" s="21"/>
      <c r="M50" s="21"/>
    </row>
    <row r="51" spans="4:13" x14ac:dyDescent="0.35">
      <c r="D51" s="1"/>
      <c r="F51" s="2"/>
      <c r="H51" s="2"/>
      <c r="J51" s="12"/>
      <c r="K51" s="12"/>
      <c r="L51" s="21"/>
      <c r="M51" s="21"/>
    </row>
    <row r="52" spans="4:13" x14ac:dyDescent="0.35">
      <c r="D52" s="1"/>
      <c r="F52" s="2"/>
      <c r="H52" s="2"/>
      <c r="J52" s="12"/>
      <c r="K52" s="12"/>
      <c r="L52" s="21"/>
      <c r="M52" s="21"/>
    </row>
    <row r="53" spans="4:13" x14ac:dyDescent="0.35">
      <c r="D53" s="1"/>
      <c r="F53" s="2"/>
      <c r="H53" s="2"/>
      <c r="J53" s="12"/>
      <c r="K53" s="12"/>
      <c r="L53" s="21"/>
      <c r="M53" s="21"/>
    </row>
    <row r="54" spans="4:13" x14ac:dyDescent="0.35">
      <c r="D54" s="1"/>
      <c r="F54" s="2"/>
      <c r="H54" s="2"/>
      <c r="J54" s="12"/>
      <c r="K54" s="12"/>
      <c r="L54" s="21"/>
      <c r="M54" s="21"/>
    </row>
    <row r="55" spans="4:13" x14ac:dyDescent="0.35">
      <c r="J55" s="12"/>
      <c r="K55" s="12"/>
      <c r="L55" s="21"/>
      <c r="M55" s="21"/>
    </row>
    <row r="56" spans="4:13" x14ac:dyDescent="0.35">
      <c r="D56" s="1"/>
      <c r="J56" s="12"/>
      <c r="K56" s="12"/>
      <c r="L56" s="21"/>
      <c r="M56" s="21"/>
    </row>
    <row r="57" spans="4:13" x14ac:dyDescent="0.35">
      <c r="J57" s="12"/>
      <c r="K57" s="12"/>
      <c r="L57" s="21"/>
      <c r="M57" s="21"/>
    </row>
    <row r="58" spans="4:13" x14ac:dyDescent="0.35">
      <c r="J58" s="12"/>
      <c r="K58" s="12"/>
      <c r="L58" s="21"/>
      <c r="M58" s="21"/>
    </row>
    <row r="59" spans="4:13" x14ac:dyDescent="0.35">
      <c r="J59" s="12"/>
      <c r="K59" s="12"/>
      <c r="L59" s="21"/>
      <c r="M59" s="21"/>
    </row>
    <row r="60" spans="4:13" x14ac:dyDescent="0.35">
      <c r="J60" s="12"/>
      <c r="K60" s="12"/>
      <c r="L60" s="21"/>
      <c r="M60" s="21"/>
    </row>
    <row r="61" spans="4:13" x14ac:dyDescent="0.35">
      <c r="J61" s="12"/>
      <c r="K61" s="12"/>
      <c r="L61" s="21"/>
      <c r="M61" s="21"/>
    </row>
    <row r="62" spans="4:13" x14ac:dyDescent="0.35">
      <c r="J62" s="12"/>
      <c r="K62" s="12"/>
      <c r="L62" s="21"/>
      <c r="M62" s="21"/>
    </row>
    <row r="63" spans="4:13" x14ac:dyDescent="0.35">
      <c r="J63" s="12"/>
      <c r="K63" s="12"/>
      <c r="L63" s="21"/>
      <c r="M63" s="21"/>
    </row>
    <row r="65" spans="10:15" x14ac:dyDescent="0.35">
      <c r="J65" s="18"/>
      <c r="K65" s="18"/>
      <c r="L65" s="18"/>
      <c r="M65" s="18">
        <f t="shared" ref="M65" si="6">SUM(M9:M63)</f>
        <v>2982.7109309454322</v>
      </c>
    </row>
    <row r="67" spans="10:15" x14ac:dyDescent="0.35">
      <c r="M67" s="14"/>
      <c r="N67" s="14"/>
      <c r="O67" s="14"/>
    </row>
    <row r="68" spans="10:15" x14ac:dyDescent="0.35">
      <c r="M68" s="20"/>
      <c r="N68" s="20"/>
      <c r="O68" s="20"/>
    </row>
    <row r="69" spans="10:15" x14ac:dyDescent="0.35">
      <c r="M69" s="20"/>
      <c r="N69" s="20"/>
      <c r="O69" s="20"/>
    </row>
    <row r="70" spans="10:15" x14ac:dyDescent="0.35">
      <c r="M70" s="14"/>
      <c r="N70" s="14"/>
      <c r="O70" s="14"/>
    </row>
    <row r="71" spans="10:15" x14ac:dyDescent="0.35">
      <c r="M71" s="14"/>
      <c r="N71" s="14"/>
      <c r="O71" s="14"/>
    </row>
    <row r="72" spans="10:15" x14ac:dyDescent="0.35">
      <c r="M72" s="21"/>
      <c r="N72" s="21"/>
      <c r="O72" s="21"/>
    </row>
  </sheetData>
  <printOptions horizontalCentered="1"/>
  <pageMargins left="0.7" right="0.7" top="0.75" bottom="0.75" header="0.3" footer="0.3"/>
  <pageSetup scale="49" orientation="landscape" r:id="rId1"/>
  <headerFooter>
    <oddHeader xml:space="preserve">&amp;RFiled: 2023-03-08
 EB-2022-0200
 Exhibit I.4.5-IGUA-14
Attachment 1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7EFD4-87FF-4E0D-B5D9-699DE4FA4FE8}">
  <dimension ref="B2:O120"/>
  <sheetViews>
    <sheetView view="pageBreakPreview" topLeftCell="F1" zoomScale="60" zoomScaleNormal="70" workbookViewId="0">
      <selection activeCell="H8" sqref="H8"/>
    </sheetView>
  </sheetViews>
  <sheetFormatPr defaultRowHeight="14.5" x14ac:dyDescent="0.35"/>
  <cols>
    <col min="4" max="4" width="17.453125" customWidth="1"/>
    <col min="5" max="5" width="2.26953125" customWidth="1"/>
    <col min="6" max="6" width="13.453125" bestFit="1" customWidth="1"/>
    <col min="7" max="7" width="3" bestFit="1" customWidth="1"/>
    <col min="8" max="8" width="17.1796875" customWidth="1"/>
    <col min="10" max="10" width="10.54296875" customWidth="1"/>
    <col min="11" max="11" width="14.54296875" customWidth="1"/>
    <col min="12" max="12" width="13.7265625" customWidth="1"/>
    <col min="13" max="13" width="18.1796875" bestFit="1" customWidth="1"/>
    <col min="14" max="14" width="18.1796875" customWidth="1"/>
    <col min="15" max="15" width="16.7265625" customWidth="1"/>
  </cols>
  <sheetData>
    <row r="2" spans="2:13" x14ac:dyDescent="0.35">
      <c r="B2" t="s">
        <v>25</v>
      </c>
    </row>
    <row r="3" spans="2:13" x14ac:dyDescent="0.35">
      <c r="B3" t="s">
        <v>1</v>
      </c>
      <c r="F3">
        <v>0.25</v>
      </c>
    </row>
    <row r="4" spans="2:13" x14ac:dyDescent="0.35">
      <c r="F4" s="12"/>
      <c r="G4" s="13"/>
    </row>
    <row r="5" spans="2:13" x14ac:dyDescent="0.35">
      <c r="B5" t="s">
        <v>3</v>
      </c>
      <c r="F5">
        <f>'CPI Indexes'!$D$2*100</f>
        <v>3.75</v>
      </c>
    </row>
    <row r="8" spans="2:13" ht="58" x14ac:dyDescent="0.35">
      <c r="B8" s="48" t="s">
        <v>11</v>
      </c>
      <c r="C8" s="48" t="s">
        <v>12</v>
      </c>
      <c r="D8" s="48" t="s">
        <v>13</v>
      </c>
      <c r="E8" s="48"/>
      <c r="F8" s="48" t="s">
        <v>14</v>
      </c>
      <c r="G8" s="48"/>
      <c r="H8" s="45" t="s">
        <v>43</v>
      </c>
      <c r="I8" s="48"/>
      <c r="J8" s="45" t="s">
        <v>44</v>
      </c>
      <c r="K8" s="45" t="s">
        <v>40</v>
      </c>
      <c r="L8" s="45" t="s">
        <v>41</v>
      </c>
      <c r="M8" s="45" t="s">
        <v>42</v>
      </c>
    </row>
    <row r="9" spans="2:13" x14ac:dyDescent="0.35">
      <c r="B9">
        <f>2021-C9</f>
        <v>121</v>
      </c>
      <c r="C9" s="7">
        <v>1900</v>
      </c>
      <c r="D9" s="8">
        <v>504.57</v>
      </c>
      <c r="F9" s="10"/>
      <c r="H9" s="14">
        <f>D9*F$3</f>
        <v>126.1425</v>
      </c>
      <c r="J9" s="12"/>
      <c r="K9" s="12"/>
      <c r="L9" s="21"/>
      <c r="M9" s="21">
        <f>L9*(1+$F$5/100)^B9</f>
        <v>0</v>
      </c>
    </row>
    <row r="10" spans="2:13" x14ac:dyDescent="0.35">
      <c r="B10">
        <f t="shared" ref="B10:B73" si="0">2021-C10</f>
        <v>111</v>
      </c>
      <c r="C10" s="7">
        <v>1910</v>
      </c>
      <c r="D10" s="8">
        <v>13248.18</v>
      </c>
      <c r="F10" s="10"/>
      <c r="H10" s="14">
        <f t="shared" ref="H10:H13" si="1">D10*F$3</f>
        <v>3312.0450000000001</v>
      </c>
      <c r="J10" s="12"/>
      <c r="K10" s="12"/>
      <c r="L10" s="21"/>
      <c r="M10" s="21">
        <f t="shared" ref="M10:M73" si="2">L10*(1+$F$5/100)^B10</f>
        <v>0</v>
      </c>
    </row>
    <row r="11" spans="2:13" x14ac:dyDescent="0.35">
      <c r="B11">
        <f t="shared" si="0"/>
        <v>100</v>
      </c>
      <c r="C11" s="7">
        <v>1921</v>
      </c>
      <c r="D11" s="8">
        <v>33733.67</v>
      </c>
      <c r="F11" s="10"/>
      <c r="H11" s="14">
        <f t="shared" si="1"/>
        <v>8433.4174999999996</v>
      </c>
      <c r="J11" s="12">
        <f t="shared" ref="J11:J42" si="3">ROUND(F11+B11,0)</f>
        <v>100</v>
      </c>
      <c r="K11" s="12">
        <f>VLOOKUP(J11,'CPI Indexes'!B$5:J$111,9,FALSE)</f>
        <v>1071.7506628679255</v>
      </c>
      <c r="L11" s="21">
        <f t="shared" ref="L11:L42" si="4">H11/K11</f>
        <v>7.8688241511629187</v>
      </c>
      <c r="M11" s="21">
        <f t="shared" si="2"/>
        <v>312.40672809750737</v>
      </c>
    </row>
    <row r="12" spans="2:13" x14ac:dyDescent="0.35">
      <c r="B12">
        <f t="shared" si="0"/>
        <v>95</v>
      </c>
      <c r="C12" s="7">
        <v>1926</v>
      </c>
      <c r="D12" s="8">
        <v>7918.72</v>
      </c>
      <c r="F12" s="10"/>
      <c r="H12" s="14">
        <f t="shared" si="1"/>
        <v>1979.68</v>
      </c>
      <c r="J12" s="12">
        <f t="shared" si="3"/>
        <v>95</v>
      </c>
      <c r="K12" s="12">
        <f>VLOOKUP(J12,'CPI Indexes'!B$5:J$111,9,FALSE)</f>
        <v>887.08219546177952</v>
      </c>
      <c r="L12" s="21">
        <f t="shared" si="4"/>
        <v>2.2316759485511461</v>
      </c>
      <c r="M12" s="21">
        <f t="shared" si="2"/>
        <v>73.705711757639818</v>
      </c>
    </row>
    <row r="13" spans="2:13" x14ac:dyDescent="0.35">
      <c r="B13">
        <f t="shared" si="0"/>
        <v>94</v>
      </c>
      <c r="C13" s="7">
        <v>1927</v>
      </c>
      <c r="D13" s="8">
        <v>69978.990000000005</v>
      </c>
      <c r="F13" s="10"/>
      <c r="H13" s="14">
        <f t="shared" si="1"/>
        <v>17494.747500000001</v>
      </c>
      <c r="J13" s="12">
        <f t="shared" si="3"/>
        <v>94</v>
      </c>
      <c r="K13" s="12">
        <f>VLOOKUP(J13,'CPI Indexes'!B$5:J$111,9,FALSE)</f>
        <v>854.05512815593215</v>
      </c>
      <c r="L13" s="21">
        <f t="shared" si="4"/>
        <v>20.484330487862646</v>
      </c>
      <c r="M13" s="21">
        <f t="shared" si="2"/>
        <v>652.08420408468817</v>
      </c>
    </row>
    <row r="14" spans="2:13" x14ac:dyDescent="0.35">
      <c r="B14">
        <f t="shared" si="0"/>
        <v>93</v>
      </c>
      <c r="C14" s="7">
        <v>1928</v>
      </c>
      <c r="D14" s="8">
        <v>40173.58</v>
      </c>
      <c r="F14" s="10"/>
      <c r="H14" s="14">
        <f t="shared" ref="H14:H77" si="5">D14*F$3</f>
        <v>10043.395</v>
      </c>
      <c r="J14" s="12">
        <f t="shared" si="3"/>
        <v>93</v>
      </c>
      <c r="K14" s="12">
        <f>VLOOKUP(J14,'CPI Indexes'!B$5:J$111,9,FALSE)</f>
        <v>822.22181027077772</v>
      </c>
      <c r="L14" s="21">
        <f t="shared" si="4"/>
        <v>12.214945984821863</v>
      </c>
      <c r="M14" s="21">
        <f t="shared" si="2"/>
        <v>374.78771902151578</v>
      </c>
    </row>
    <row r="15" spans="2:13" x14ac:dyDescent="0.35">
      <c r="B15">
        <f t="shared" si="0"/>
        <v>91</v>
      </c>
      <c r="C15" s="7">
        <v>1930</v>
      </c>
      <c r="D15" s="8">
        <v>61570.86</v>
      </c>
      <c r="F15" s="15">
        <v>0.5</v>
      </c>
      <c r="H15" s="14">
        <f t="shared" si="5"/>
        <v>15392.715</v>
      </c>
      <c r="J15" s="12">
        <f t="shared" si="3"/>
        <v>92</v>
      </c>
      <c r="K15" s="12">
        <f>VLOOKUP(J15,'CPI Indexes'!B$5:J$111,9,FALSE)</f>
        <v>791.53909423689424</v>
      </c>
      <c r="L15" s="21">
        <f t="shared" si="4"/>
        <v>19.446563173029102</v>
      </c>
      <c r="M15" s="21">
        <f t="shared" si="2"/>
        <v>554.31987288538141</v>
      </c>
    </row>
    <row r="16" spans="2:13" x14ac:dyDescent="0.35">
      <c r="B16">
        <f t="shared" si="0"/>
        <v>90</v>
      </c>
      <c r="C16" s="7">
        <v>1931</v>
      </c>
      <c r="D16" s="8">
        <v>156074.82999999999</v>
      </c>
      <c r="F16" s="15">
        <v>0.51</v>
      </c>
      <c r="H16" s="14">
        <f t="shared" si="5"/>
        <v>39018.707499999997</v>
      </c>
      <c r="J16" s="12">
        <f t="shared" si="3"/>
        <v>91</v>
      </c>
      <c r="K16" s="12">
        <f>VLOOKUP(J16,'CPI Indexes'!B$5:J$111,9,FALSE)</f>
        <v>761.96539203556063</v>
      </c>
      <c r="L16" s="21">
        <f t="shared" si="4"/>
        <v>51.207978614045778</v>
      </c>
      <c r="M16" s="21">
        <f t="shared" si="2"/>
        <v>1406.9125944447542</v>
      </c>
    </row>
    <row r="17" spans="2:13" x14ac:dyDescent="0.35">
      <c r="B17">
        <f t="shared" si="0"/>
        <v>86</v>
      </c>
      <c r="C17" s="7">
        <v>1935</v>
      </c>
      <c r="D17" s="8">
        <v>124.68</v>
      </c>
      <c r="F17" s="15">
        <v>1.1000000000000001</v>
      </c>
      <c r="H17" s="14">
        <f t="shared" si="5"/>
        <v>31.17</v>
      </c>
      <c r="J17" s="12">
        <f t="shared" si="3"/>
        <v>87</v>
      </c>
      <c r="K17" s="12">
        <f>VLOOKUP(J17,'CPI Indexes'!B$5:J$111,9,FALSE)</f>
        <v>653.98044523691749</v>
      </c>
      <c r="L17" s="21">
        <f t="shared" si="4"/>
        <v>4.7661975563670023E-2</v>
      </c>
      <c r="M17" s="21">
        <f t="shared" si="2"/>
        <v>1.1301838646548847</v>
      </c>
    </row>
    <row r="18" spans="2:13" x14ac:dyDescent="0.35">
      <c r="B18">
        <f t="shared" si="0"/>
        <v>85</v>
      </c>
      <c r="C18" s="7">
        <v>1936</v>
      </c>
      <c r="D18" s="8">
        <v>751729.53</v>
      </c>
      <c r="F18" s="15">
        <v>1.3</v>
      </c>
      <c r="H18" s="14">
        <f t="shared" si="5"/>
        <v>187932.38250000001</v>
      </c>
      <c r="J18" s="12">
        <f t="shared" si="3"/>
        <v>86</v>
      </c>
      <c r="K18" s="12">
        <f>VLOOKUP(J18,'CPI Indexes'!B$5:J$111,9,FALSE)</f>
        <v>629.37874239702876</v>
      </c>
      <c r="L18" s="21">
        <f t="shared" si="4"/>
        <v>298.59982525664537</v>
      </c>
      <c r="M18" s="21">
        <f t="shared" si="2"/>
        <v>6824.6205082947627</v>
      </c>
    </row>
    <row r="19" spans="2:13" x14ac:dyDescent="0.35">
      <c r="B19">
        <f t="shared" si="0"/>
        <v>84</v>
      </c>
      <c r="C19" s="7">
        <v>1937</v>
      </c>
      <c r="D19" s="8">
        <v>408311.87</v>
      </c>
      <c r="F19" s="15">
        <v>1.51</v>
      </c>
      <c r="H19" s="14">
        <f t="shared" si="5"/>
        <v>102077.9675</v>
      </c>
      <c r="J19" s="12">
        <f t="shared" si="3"/>
        <v>86</v>
      </c>
      <c r="K19" s="12">
        <f>VLOOKUP(J19,'CPI Indexes'!B$5:J$111,9,FALSE)</f>
        <v>629.37874239702876</v>
      </c>
      <c r="L19" s="21">
        <f t="shared" si="4"/>
        <v>162.1884576387655</v>
      </c>
      <c r="M19" s="21">
        <f t="shared" si="2"/>
        <v>3572.8994648550097</v>
      </c>
    </row>
    <row r="20" spans="2:13" x14ac:dyDescent="0.35">
      <c r="B20">
        <f t="shared" si="0"/>
        <v>83</v>
      </c>
      <c r="C20" s="7">
        <v>1938</v>
      </c>
      <c r="D20" s="8">
        <v>150740.66</v>
      </c>
      <c r="F20" s="15">
        <v>1.72</v>
      </c>
      <c r="H20" s="14">
        <f t="shared" si="5"/>
        <v>37685.165000000001</v>
      </c>
      <c r="J20" s="12">
        <f t="shared" si="3"/>
        <v>85</v>
      </c>
      <c r="K20" s="12">
        <f>VLOOKUP(J20,'CPI Indexes'!B$5:J$111,9,FALSE)</f>
        <v>605.66625773207568</v>
      </c>
      <c r="L20" s="21">
        <f t="shared" si="4"/>
        <v>62.221007888259351</v>
      </c>
      <c r="M20" s="21">
        <f t="shared" si="2"/>
        <v>1321.1428801962797</v>
      </c>
    </row>
    <row r="21" spans="2:13" x14ac:dyDescent="0.35">
      <c r="B21">
        <f t="shared" si="0"/>
        <v>82</v>
      </c>
      <c r="C21" s="7">
        <v>1939</v>
      </c>
      <c r="D21" s="8">
        <v>139371.43</v>
      </c>
      <c r="F21" s="15">
        <v>1.94</v>
      </c>
      <c r="H21" s="14">
        <f t="shared" si="5"/>
        <v>34842.857499999998</v>
      </c>
      <c r="J21" s="12">
        <f t="shared" si="3"/>
        <v>84</v>
      </c>
      <c r="K21" s="12">
        <f>VLOOKUP(J21,'CPI Indexes'!B$5:J$111,9,FALSE)</f>
        <v>582.81085082609695</v>
      </c>
      <c r="L21" s="21">
        <f t="shared" si="4"/>
        <v>59.78416059106052</v>
      </c>
      <c r="M21" s="21">
        <f t="shared" si="2"/>
        <v>1223.5191674917833</v>
      </c>
    </row>
    <row r="22" spans="2:13" x14ac:dyDescent="0.35">
      <c r="B22">
        <f t="shared" si="0"/>
        <v>81</v>
      </c>
      <c r="C22" s="7">
        <v>1940</v>
      </c>
      <c r="D22" s="8">
        <v>166120.78</v>
      </c>
      <c r="F22" s="15">
        <v>2.1800000000000002</v>
      </c>
      <c r="H22" s="14">
        <f t="shared" si="5"/>
        <v>41530.195</v>
      </c>
      <c r="J22" s="12">
        <f t="shared" si="3"/>
        <v>83</v>
      </c>
      <c r="K22" s="12">
        <f>VLOOKUP(J22,'CPI Indexes'!B$5:J$111,9,FALSE)</f>
        <v>560.78154296491266</v>
      </c>
      <c r="L22" s="21">
        <f t="shared" si="4"/>
        <v>74.057706643527112</v>
      </c>
      <c r="M22" s="21">
        <f t="shared" si="2"/>
        <v>1460.8539365209203</v>
      </c>
    </row>
    <row r="23" spans="2:13" x14ac:dyDescent="0.35">
      <c r="B23">
        <f t="shared" si="0"/>
        <v>80</v>
      </c>
      <c r="C23" s="7">
        <v>1941</v>
      </c>
      <c r="D23" s="8">
        <v>259663.51</v>
      </c>
      <c r="F23" s="15">
        <v>2.41</v>
      </c>
      <c r="H23" s="14">
        <f t="shared" si="5"/>
        <v>64915.877500000002</v>
      </c>
      <c r="J23" s="12">
        <f t="shared" si="3"/>
        <v>82</v>
      </c>
      <c r="K23" s="12">
        <f>VLOOKUP(J23,'CPI Indexes'!B$5:J$111,9,FALSE)</f>
        <v>539.54847514690357</v>
      </c>
      <c r="L23" s="21">
        <f t="shared" si="4"/>
        <v>120.31519036788173</v>
      </c>
      <c r="M23" s="21">
        <f t="shared" si="2"/>
        <v>2287.5410344557649</v>
      </c>
    </row>
    <row r="24" spans="2:13" x14ac:dyDescent="0.35">
      <c r="B24">
        <f t="shared" si="0"/>
        <v>79</v>
      </c>
      <c r="C24" s="7">
        <v>1942</v>
      </c>
      <c r="D24" s="8">
        <v>231275.7</v>
      </c>
      <c r="F24" s="15">
        <v>2.65</v>
      </c>
      <c r="H24" s="14">
        <f t="shared" si="5"/>
        <v>57818.925000000003</v>
      </c>
      <c r="J24" s="12">
        <f t="shared" si="3"/>
        <v>82</v>
      </c>
      <c r="K24" s="12">
        <f>VLOOKUP(J24,'CPI Indexes'!B$5:J$111,9,FALSE)</f>
        <v>539.54847514690357</v>
      </c>
      <c r="L24" s="21">
        <f t="shared" si="4"/>
        <v>107.16168734284268</v>
      </c>
      <c r="M24" s="21">
        <f t="shared" si="2"/>
        <v>1963.811815288683</v>
      </c>
    </row>
    <row r="25" spans="2:13" x14ac:dyDescent="0.35">
      <c r="B25">
        <f t="shared" si="0"/>
        <v>78</v>
      </c>
      <c r="C25" s="7">
        <v>1943</v>
      </c>
      <c r="D25" s="8">
        <v>63399.040000000001</v>
      </c>
      <c r="F25" s="15">
        <v>2.91</v>
      </c>
      <c r="H25" s="14">
        <f t="shared" si="5"/>
        <v>15849.76</v>
      </c>
      <c r="J25" s="12">
        <f t="shared" si="3"/>
        <v>81</v>
      </c>
      <c r="K25" s="12">
        <f>VLOOKUP(J25,'CPI Indexes'!B$5:J$111,9,FALSE)</f>
        <v>519.08286761147303</v>
      </c>
      <c r="L25" s="21">
        <f t="shared" si="4"/>
        <v>30.53416128513674</v>
      </c>
      <c r="M25" s="21">
        <f t="shared" si="2"/>
        <v>539.3345164115533</v>
      </c>
    </row>
    <row r="26" spans="2:13" x14ac:dyDescent="0.35">
      <c r="B26">
        <f t="shared" si="0"/>
        <v>76</v>
      </c>
      <c r="C26" s="7">
        <v>1945</v>
      </c>
      <c r="D26" s="8">
        <v>67400.639999999999</v>
      </c>
      <c r="F26" s="16">
        <v>3.41</v>
      </c>
      <c r="H26" s="14">
        <f t="shared" si="5"/>
        <v>16850.16</v>
      </c>
      <c r="J26" s="12">
        <f t="shared" si="3"/>
        <v>79</v>
      </c>
      <c r="K26" s="12">
        <f>VLOOKUP(J26,'CPI Indexes'!B$5:J$111,9,FALSE)</f>
        <v>480.34407790875679</v>
      </c>
      <c r="L26" s="21">
        <f t="shared" si="4"/>
        <v>35.079354102499735</v>
      </c>
      <c r="M26" s="21">
        <f t="shared" si="2"/>
        <v>575.63553721250412</v>
      </c>
    </row>
    <row r="27" spans="2:13" x14ac:dyDescent="0.35">
      <c r="B27">
        <f t="shared" si="0"/>
        <v>75</v>
      </c>
      <c r="C27" s="7">
        <v>1946</v>
      </c>
      <c r="D27" s="8">
        <v>307753.15999999997</v>
      </c>
      <c r="F27" s="16">
        <v>3.67</v>
      </c>
      <c r="H27" s="14">
        <f t="shared" si="5"/>
        <v>76938.289999999994</v>
      </c>
      <c r="J27" s="12">
        <f t="shared" si="3"/>
        <v>79</v>
      </c>
      <c r="K27" s="12">
        <f>VLOOKUP(J27,'CPI Indexes'!B$5:J$111,9,FALSE)</f>
        <v>480.34407790875679</v>
      </c>
      <c r="L27" s="21">
        <f t="shared" si="4"/>
        <v>160.17328731304713</v>
      </c>
      <c r="M27" s="21">
        <f t="shared" si="2"/>
        <v>2533.3663212642859</v>
      </c>
    </row>
    <row r="28" spans="2:13" x14ac:dyDescent="0.35">
      <c r="B28">
        <f t="shared" si="0"/>
        <v>74</v>
      </c>
      <c r="C28" s="7">
        <v>1947</v>
      </c>
      <c r="D28" s="8">
        <v>639932.51</v>
      </c>
      <c r="F28" s="16">
        <v>3.94</v>
      </c>
      <c r="H28" s="14">
        <f t="shared" si="5"/>
        <v>159983.1275</v>
      </c>
      <c r="J28" s="12">
        <f t="shared" si="3"/>
        <v>78</v>
      </c>
      <c r="K28" s="12">
        <f>VLOOKUP(J28,'CPI Indexes'!B$5:J$111,9,FALSE)</f>
        <v>462.01838834578967</v>
      </c>
      <c r="L28" s="21">
        <f t="shared" si="4"/>
        <v>346.27004365086742</v>
      </c>
      <c r="M28" s="21">
        <f t="shared" si="2"/>
        <v>5278.7940696135684</v>
      </c>
    </row>
    <row r="29" spans="2:13" x14ac:dyDescent="0.35">
      <c r="B29">
        <f t="shared" si="0"/>
        <v>73</v>
      </c>
      <c r="C29" s="7">
        <v>1948</v>
      </c>
      <c r="D29" s="8">
        <v>1858.42</v>
      </c>
      <c r="F29" s="16">
        <v>4.2</v>
      </c>
      <c r="H29" s="14">
        <f t="shared" si="5"/>
        <v>464.60500000000002</v>
      </c>
      <c r="J29" s="12">
        <f t="shared" si="3"/>
        <v>77</v>
      </c>
      <c r="K29" s="12">
        <f>VLOOKUP(J29,'CPI Indexes'!B$5:J$111,9,FALSE)</f>
        <v>444.35507310437549</v>
      </c>
      <c r="L29" s="21">
        <f t="shared" si="4"/>
        <v>1.045571499283565</v>
      </c>
      <c r="M29" s="21">
        <f t="shared" si="2"/>
        <v>15.363332489700474</v>
      </c>
    </row>
    <row r="30" spans="2:13" x14ac:dyDescent="0.35">
      <c r="B30">
        <f t="shared" si="0"/>
        <v>71</v>
      </c>
      <c r="C30" s="7">
        <v>1950</v>
      </c>
      <c r="D30" s="8">
        <v>49994.63</v>
      </c>
      <c r="F30" s="16">
        <v>4.75</v>
      </c>
      <c r="H30" s="14">
        <f t="shared" si="5"/>
        <v>12498.657499999999</v>
      </c>
      <c r="J30" s="12">
        <f t="shared" si="3"/>
        <v>76</v>
      </c>
      <c r="K30" s="12">
        <f>VLOOKUP(J30,'CPI Indexes'!B$5:J$111,9,FALSE)</f>
        <v>427.33019094397639</v>
      </c>
      <c r="L30" s="21">
        <f t="shared" si="4"/>
        <v>29.248243547665911</v>
      </c>
      <c r="M30" s="21">
        <f t="shared" si="2"/>
        <v>399.25951297924547</v>
      </c>
    </row>
    <row r="31" spans="2:13" x14ac:dyDescent="0.35">
      <c r="B31">
        <f t="shared" si="0"/>
        <v>70</v>
      </c>
      <c r="C31" s="7">
        <v>1951</v>
      </c>
      <c r="D31" s="8">
        <v>1184149.93</v>
      </c>
      <c r="F31" s="16">
        <v>5.03</v>
      </c>
      <c r="H31" s="14">
        <f t="shared" si="5"/>
        <v>296037.48249999998</v>
      </c>
      <c r="J31" s="12">
        <f t="shared" si="3"/>
        <v>75</v>
      </c>
      <c r="K31" s="12">
        <f>VLOOKUP(J31,'CPI Indexes'!B$5:J$111,9,FALSE)</f>
        <v>410.92066597009762</v>
      </c>
      <c r="L31" s="21">
        <f t="shared" si="4"/>
        <v>720.42490683966332</v>
      </c>
      <c r="M31" s="21">
        <f t="shared" si="2"/>
        <v>9478.8597162605092</v>
      </c>
    </row>
    <row r="32" spans="2:13" x14ac:dyDescent="0.35">
      <c r="B32">
        <f t="shared" si="0"/>
        <v>69</v>
      </c>
      <c r="C32" s="7">
        <v>1952</v>
      </c>
      <c r="D32" s="9">
        <v>11672.21</v>
      </c>
      <c r="F32" s="16">
        <v>5.32</v>
      </c>
      <c r="H32" s="14">
        <f t="shared" si="5"/>
        <v>2918.0524999999998</v>
      </c>
      <c r="J32" s="12">
        <f t="shared" si="3"/>
        <v>74</v>
      </c>
      <c r="K32" s="12">
        <f>VLOOKUP(J32,'CPI Indexes'!B$5:J$111,9,FALSE)</f>
        <v>395.10425635672055</v>
      </c>
      <c r="L32" s="21">
        <f t="shared" si="4"/>
        <v>7.3855253469237017</v>
      </c>
      <c r="M32" s="21">
        <f t="shared" si="2"/>
        <v>93.661404178990708</v>
      </c>
    </row>
    <row r="33" spans="2:13" x14ac:dyDescent="0.35">
      <c r="B33">
        <f t="shared" si="0"/>
        <v>68</v>
      </c>
      <c r="C33" s="7">
        <v>1953</v>
      </c>
      <c r="D33" s="8">
        <v>1068946</v>
      </c>
      <c r="F33" s="16">
        <v>5.62</v>
      </c>
      <c r="H33" s="14">
        <f t="shared" si="5"/>
        <v>267236.5</v>
      </c>
      <c r="J33" s="12">
        <f t="shared" si="3"/>
        <v>74</v>
      </c>
      <c r="K33" s="12">
        <f>VLOOKUP(J33,'CPI Indexes'!B$5:J$111,9,FALSE)</f>
        <v>395.10425635672055</v>
      </c>
      <c r="L33" s="21">
        <f t="shared" si="4"/>
        <v>676.36958018170537</v>
      </c>
      <c r="M33" s="21">
        <f t="shared" si="2"/>
        <v>8267.5195971562607</v>
      </c>
    </row>
    <row r="34" spans="2:13" x14ac:dyDescent="0.35">
      <c r="B34">
        <f t="shared" si="0"/>
        <v>67</v>
      </c>
      <c r="C34" s="7">
        <v>1954</v>
      </c>
      <c r="D34" s="8">
        <v>167992.6</v>
      </c>
      <c r="F34" s="16">
        <v>5.93</v>
      </c>
      <c r="H34" s="14">
        <f t="shared" si="5"/>
        <v>41998.15</v>
      </c>
      <c r="J34" s="12">
        <f t="shared" si="3"/>
        <v>73</v>
      </c>
      <c r="K34" s="12">
        <f>VLOOKUP(J34,'CPI Indexes'!B$5:J$111,9,FALSE)</f>
        <v>379.85952419924865</v>
      </c>
      <c r="L34" s="21">
        <f t="shared" si="4"/>
        <v>110.5623192903559</v>
      </c>
      <c r="M34" s="21">
        <f t="shared" si="2"/>
        <v>1302.5973825209871</v>
      </c>
    </row>
    <row r="35" spans="2:13" x14ac:dyDescent="0.35">
      <c r="B35">
        <f t="shared" si="0"/>
        <v>66</v>
      </c>
      <c r="C35" s="7">
        <v>1955</v>
      </c>
      <c r="D35" s="8">
        <v>670889.44999999995</v>
      </c>
      <c r="F35" s="16">
        <v>6.25</v>
      </c>
      <c r="H35" s="14">
        <f t="shared" si="5"/>
        <v>167722.36249999999</v>
      </c>
      <c r="J35" s="12">
        <f t="shared" si="3"/>
        <v>72</v>
      </c>
      <c r="K35" s="12">
        <f>VLOOKUP(J35,'CPI Indexes'!B$5:J$111,9,FALSE)</f>
        <v>365.16580645710712</v>
      </c>
      <c r="L35" s="21">
        <f t="shared" si="4"/>
        <v>459.30467621617493</v>
      </c>
      <c r="M35" s="21">
        <f t="shared" si="2"/>
        <v>5215.7386586229595</v>
      </c>
    </row>
    <row r="36" spans="2:13" x14ac:dyDescent="0.35">
      <c r="B36">
        <f t="shared" si="0"/>
        <v>65</v>
      </c>
      <c r="C36" s="7">
        <v>1956</v>
      </c>
      <c r="D36" s="8">
        <v>121386.63</v>
      </c>
      <c r="F36" s="16">
        <v>6.59</v>
      </c>
      <c r="H36" s="14">
        <f t="shared" si="5"/>
        <v>30346.657500000001</v>
      </c>
      <c r="J36" s="12">
        <f t="shared" si="3"/>
        <v>72</v>
      </c>
      <c r="K36" s="12">
        <f>VLOOKUP(J36,'CPI Indexes'!B$5:J$111,9,FALSE)</f>
        <v>365.16580645710712</v>
      </c>
      <c r="L36" s="21">
        <f t="shared" si="4"/>
        <v>83.103776321303954</v>
      </c>
      <c r="M36" s="21">
        <f t="shared" si="2"/>
        <v>909.59404620126304</v>
      </c>
    </row>
    <row r="37" spans="2:13" x14ac:dyDescent="0.35">
      <c r="B37">
        <f t="shared" si="0"/>
        <v>64</v>
      </c>
      <c r="C37" s="7">
        <v>1957</v>
      </c>
      <c r="D37" s="8">
        <v>17289437.66</v>
      </c>
      <c r="F37" s="16">
        <v>6.94</v>
      </c>
      <c r="H37" s="14">
        <f t="shared" si="5"/>
        <v>4322359.415</v>
      </c>
      <c r="J37" s="12">
        <f t="shared" si="3"/>
        <v>71</v>
      </c>
      <c r="K37" s="12">
        <f>VLOOKUP(J37,'CPI Indexes'!B$5:J$111,9,FALSE)</f>
        <v>351.00318694660928</v>
      </c>
      <c r="L37" s="21">
        <f t="shared" si="4"/>
        <v>12314.302478562593</v>
      </c>
      <c r="M37" s="21">
        <f t="shared" si="2"/>
        <v>129911.78846091138</v>
      </c>
    </row>
    <row r="38" spans="2:13" x14ac:dyDescent="0.35">
      <c r="B38">
        <f t="shared" si="0"/>
        <v>63</v>
      </c>
      <c r="C38" s="7">
        <v>1958</v>
      </c>
      <c r="D38" s="8">
        <v>19410275.93</v>
      </c>
      <c r="F38" s="16">
        <v>7.31</v>
      </c>
      <c r="H38" s="14">
        <f t="shared" si="5"/>
        <v>4852568.9824999999</v>
      </c>
      <c r="J38" s="12">
        <f t="shared" si="3"/>
        <v>70</v>
      </c>
      <c r="K38" s="12">
        <f>VLOOKUP(J38,'CPI Indexes'!B$5:J$111,9,FALSE)</f>
        <v>337.3524693461294</v>
      </c>
      <c r="L38" s="21">
        <f t="shared" si="4"/>
        <v>14384.26993555272</v>
      </c>
      <c r="M38" s="21">
        <f t="shared" si="2"/>
        <v>146264.34264344012</v>
      </c>
    </row>
    <row r="39" spans="2:13" x14ac:dyDescent="0.35">
      <c r="B39">
        <f t="shared" si="0"/>
        <v>62</v>
      </c>
      <c r="C39" s="7">
        <v>1959</v>
      </c>
      <c r="D39" s="8">
        <v>3170065.01</v>
      </c>
      <c r="F39" s="16">
        <v>7.7</v>
      </c>
      <c r="H39" s="14">
        <f t="shared" si="5"/>
        <v>792516.25249999994</v>
      </c>
      <c r="J39" s="12">
        <f t="shared" si="3"/>
        <v>70</v>
      </c>
      <c r="K39" s="12">
        <f>VLOOKUP(J39,'CPI Indexes'!B$5:J$111,9,FALSE)</f>
        <v>337.3524693461294</v>
      </c>
      <c r="L39" s="21">
        <f t="shared" si="4"/>
        <v>2349.2232146279762</v>
      </c>
      <c r="M39" s="21">
        <f t="shared" si="2"/>
        <v>23024.320266296883</v>
      </c>
    </row>
    <row r="40" spans="2:13" x14ac:dyDescent="0.35">
      <c r="B40">
        <f t="shared" si="0"/>
        <v>61</v>
      </c>
      <c r="C40" s="7">
        <v>1960</v>
      </c>
      <c r="D40" s="8">
        <v>973648.73</v>
      </c>
      <c r="F40" s="16">
        <v>8.1199999999999992</v>
      </c>
      <c r="H40" s="14">
        <f t="shared" si="5"/>
        <v>243412.1825</v>
      </c>
      <c r="J40" s="12">
        <f t="shared" si="3"/>
        <v>69</v>
      </c>
      <c r="K40" s="12">
        <f>VLOOKUP(J40,'CPI Indexes'!B$5:J$111,9,FALSE)</f>
        <v>324.19515117699217</v>
      </c>
      <c r="L40" s="21">
        <f t="shared" si="4"/>
        <v>750.81993551196183</v>
      </c>
      <c r="M40" s="21">
        <f t="shared" si="2"/>
        <v>7092.6776730572165</v>
      </c>
    </row>
    <row r="41" spans="2:13" x14ac:dyDescent="0.35">
      <c r="B41">
        <f t="shared" si="0"/>
        <v>60</v>
      </c>
      <c r="C41" s="7">
        <v>1961</v>
      </c>
      <c r="D41" s="8">
        <v>842536</v>
      </c>
      <c r="F41" s="16">
        <v>8.56</v>
      </c>
      <c r="H41" s="14">
        <f t="shared" si="5"/>
        <v>210634</v>
      </c>
      <c r="J41" s="12">
        <f t="shared" si="3"/>
        <v>69</v>
      </c>
      <c r="K41" s="12">
        <f>VLOOKUP(J41,'CPI Indexes'!B$5:J$111,9,FALSE)</f>
        <v>324.19515117699217</v>
      </c>
      <c r="L41" s="21">
        <f t="shared" si="4"/>
        <v>649.71360378245072</v>
      </c>
      <c r="M41" s="21">
        <f t="shared" si="2"/>
        <v>5915.7291702971697</v>
      </c>
    </row>
    <row r="42" spans="2:13" x14ac:dyDescent="0.35">
      <c r="B42">
        <f t="shared" si="0"/>
        <v>59</v>
      </c>
      <c r="C42" s="7">
        <v>1962</v>
      </c>
      <c r="D42" s="8">
        <v>2095941.04</v>
      </c>
      <c r="F42" s="16">
        <v>9.02</v>
      </c>
      <c r="H42" s="14">
        <f t="shared" si="5"/>
        <v>523985.26</v>
      </c>
      <c r="J42" s="12">
        <f t="shared" si="3"/>
        <v>68</v>
      </c>
      <c r="K42" s="12">
        <f>VLOOKUP(J42,'CPI Indexes'!B$5:J$111,9,FALSE)</f>
        <v>311.51339872481162</v>
      </c>
      <c r="L42" s="21">
        <f t="shared" si="4"/>
        <v>1682.0633145956083</v>
      </c>
      <c r="M42" s="21">
        <f t="shared" si="2"/>
        <v>14761.842138696255</v>
      </c>
    </row>
    <row r="43" spans="2:13" x14ac:dyDescent="0.35">
      <c r="B43">
        <f t="shared" si="0"/>
        <v>58</v>
      </c>
      <c r="C43" s="7">
        <v>1963</v>
      </c>
      <c r="D43" s="8">
        <v>2446850.59</v>
      </c>
      <c r="F43" s="16">
        <v>9.51</v>
      </c>
      <c r="H43" s="14">
        <f t="shared" si="5"/>
        <v>611712.64749999996</v>
      </c>
      <c r="J43" s="12">
        <f t="shared" ref="J43:J74" si="6">ROUND(F43+B43,0)</f>
        <v>68</v>
      </c>
      <c r="K43" s="12">
        <f>VLOOKUP(J43,'CPI Indexes'!B$5:J$111,9,FALSE)</f>
        <v>311.51339872481162</v>
      </c>
      <c r="L43" s="21">
        <f t="shared" ref="L43:L74" si="7">H43/K43</f>
        <v>1963.6800535837685</v>
      </c>
      <c r="M43" s="21">
        <f t="shared" si="2"/>
        <v>16610.428687155803</v>
      </c>
    </row>
    <row r="44" spans="2:13" x14ac:dyDescent="0.35">
      <c r="B44">
        <f t="shared" si="0"/>
        <v>57</v>
      </c>
      <c r="C44" s="7">
        <v>1964</v>
      </c>
      <c r="D44" s="8">
        <v>10668880.18</v>
      </c>
      <c r="F44" s="16">
        <v>10.029999999999999</v>
      </c>
      <c r="H44" s="14">
        <f t="shared" si="5"/>
        <v>2667220.0449999999</v>
      </c>
      <c r="J44" s="12">
        <f t="shared" si="6"/>
        <v>67</v>
      </c>
      <c r="K44" s="12">
        <f>VLOOKUP(J44,'CPI Indexes'!B$5:J$111,9,FALSE)</f>
        <v>299.29002286728831</v>
      </c>
      <c r="L44" s="21">
        <f t="shared" si="7"/>
        <v>8911.8241211224849</v>
      </c>
      <c r="M44" s="21">
        <f t="shared" si="2"/>
        <v>72658.865722996619</v>
      </c>
    </row>
    <row r="45" spans="2:13" x14ac:dyDescent="0.35">
      <c r="B45">
        <f t="shared" si="0"/>
        <v>56</v>
      </c>
      <c r="C45" s="7">
        <v>1965</v>
      </c>
      <c r="D45" s="8">
        <v>5558167.0899999999</v>
      </c>
      <c r="F45" s="16">
        <v>10.58</v>
      </c>
      <c r="H45" s="14">
        <f t="shared" si="5"/>
        <v>1389541.7725</v>
      </c>
      <c r="J45" s="12">
        <f t="shared" si="6"/>
        <v>67</v>
      </c>
      <c r="K45" s="12">
        <f>VLOOKUP(J45,'CPI Indexes'!B$5:J$111,9,FALSE)</f>
        <v>299.29002286728831</v>
      </c>
      <c r="L45" s="21">
        <f t="shared" si="7"/>
        <v>4642.7934990541025</v>
      </c>
      <c r="M45" s="21">
        <f t="shared" si="2"/>
        <v>36484.909150453568</v>
      </c>
    </row>
    <row r="46" spans="2:13" x14ac:dyDescent="0.35">
      <c r="B46">
        <f t="shared" si="0"/>
        <v>55</v>
      </c>
      <c r="C46" s="7">
        <v>1966</v>
      </c>
      <c r="D46" s="8">
        <v>6082507.7000000002</v>
      </c>
      <c r="F46" s="16">
        <v>11.15</v>
      </c>
      <c r="H46" s="14">
        <f t="shared" si="5"/>
        <v>1520626.925</v>
      </c>
      <c r="J46" s="12">
        <f t="shared" si="6"/>
        <v>66</v>
      </c>
      <c r="K46" s="12">
        <f>VLOOKUP(J46,'CPI Indexes'!B$5:J$111,9,FALSE)</f>
        <v>287.50845577569959</v>
      </c>
      <c r="L46" s="21">
        <f t="shared" si="7"/>
        <v>5288.9815741152352</v>
      </c>
      <c r="M46" s="21">
        <f t="shared" si="2"/>
        <v>40060.636950127082</v>
      </c>
    </row>
    <row r="47" spans="2:13" x14ac:dyDescent="0.35">
      <c r="B47">
        <f t="shared" si="0"/>
        <v>54</v>
      </c>
      <c r="C47" s="7">
        <v>1967</v>
      </c>
      <c r="D47" s="8">
        <v>9103641.6999999993</v>
      </c>
      <c r="F47" s="16">
        <v>11.75</v>
      </c>
      <c r="H47" s="14">
        <f t="shared" si="5"/>
        <v>2275910.4249999998</v>
      </c>
      <c r="J47" s="12">
        <f t="shared" si="6"/>
        <v>66</v>
      </c>
      <c r="K47" s="12">
        <f>VLOOKUP(J47,'CPI Indexes'!B$5:J$111,9,FALSE)</f>
        <v>287.50845577569959</v>
      </c>
      <c r="L47" s="21">
        <f t="shared" si="7"/>
        <v>7915.9773539862663</v>
      </c>
      <c r="M47" s="21">
        <f t="shared" si="2"/>
        <v>57791.269385346561</v>
      </c>
    </row>
    <row r="48" spans="2:13" x14ac:dyDescent="0.35">
      <c r="B48">
        <f t="shared" si="0"/>
        <v>53</v>
      </c>
      <c r="C48" s="7">
        <v>1968</v>
      </c>
      <c r="D48" s="8">
        <v>3358225.53</v>
      </c>
      <c r="F48" s="16">
        <v>12.37</v>
      </c>
      <c r="H48" s="14">
        <f t="shared" si="5"/>
        <v>839556.38249999995</v>
      </c>
      <c r="J48" s="12">
        <f t="shared" si="6"/>
        <v>65</v>
      </c>
      <c r="K48" s="12">
        <f>VLOOKUP(J48,'CPI Indexes'!B$5:J$111,9,FALSE)</f>
        <v>276.15272845850552</v>
      </c>
      <c r="L48" s="21">
        <f t="shared" si="7"/>
        <v>3040.188620211844</v>
      </c>
      <c r="M48" s="21">
        <f t="shared" si="2"/>
        <v>21392.922330829875</v>
      </c>
    </row>
    <row r="49" spans="2:13" x14ac:dyDescent="0.35">
      <c r="B49">
        <f t="shared" si="0"/>
        <v>52</v>
      </c>
      <c r="C49" s="7">
        <v>1969</v>
      </c>
      <c r="D49" s="8">
        <v>1939472.95</v>
      </c>
      <c r="F49" s="16">
        <v>13.01</v>
      </c>
      <c r="H49" s="14">
        <f t="shared" si="5"/>
        <v>484868.23749999999</v>
      </c>
      <c r="J49" s="12">
        <f t="shared" si="6"/>
        <v>65</v>
      </c>
      <c r="K49" s="12">
        <f>VLOOKUP(J49,'CPI Indexes'!B$5:J$111,9,FALSE)</f>
        <v>276.15272845850552</v>
      </c>
      <c r="L49" s="21">
        <f t="shared" si="7"/>
        <v>1755.7973814220557</v>
      </c>
      <c r="M49" s="21">
        <f t="shared" si="2"/>
        <v>11908.467533324367</v>
      </c>
    </row>
    <row r="50" spans="2:13" x14ac:dyDescent="0.35">
      <c r="B50">
        <f t="shared" si="0"/>
        <v>51</v>
      </c>
      <c r="C50" s="7">
        <v>1970</v>
      </c>
      <c r="D50" s="8">
        <v>6615568.9199999999</v>
      </c>
      <c r="F50" s="16">
        <v>13.67</v>
      </c>
      <c r="H50" s="14">
        <f t="shared" si="5"/>
        <v>1653892.23</v>
      </c>
      <c r="J50" s="12">
        <f t="shared" si="6"/>
        <v>65</v>
      </c>
      <c r="K50" s="12">
        <f>VLOOKUP(J50,'CPI Indexes'!B$5:J$111,9,FALSE)</f>
        <v>276.15272845850552</v>
      </c>
      <c r="L50" s="21">
        <f t="shared" si="7"/>
        <v>5989.049028166718</v>
      </c>
      <c r="M50" s="21">
        <f t="shared" si="2"/>
        <v>39151.755777496146</v>
      </c>
    </row>
    <row r="51" spans="2:13" x14ac:dyDescent="0.35">
      <c r="B51">
        <f t="shared" si="0"/>
        <v>50</v>
      </c>
      <c r="C51" s="7">
        <v>1971</v>
      </c>
      <c r="D51" s="8">
        <v>9268739.4399999995</v>
      </c>
      <c r="F51" s="16">
        <v>14.34</v>
      </c>
      <c r="H51" s="14">
        <f t="shared" si="5"/>
        <v>2317184.86</v>
      </c>
      <c r="J51" s="12">
        <f t="shared" si="6"/>
        <v>64</v>
      </c>
      <c r="K51" s="12">
        <f>VLOOKUP(J51,'CPI Indexes'!B$5:J$111,9,FALSE)</f>
        <v>265.20744911663189</v>
      </c>
      <c r="L51" s="21">
        <f t="shared" si="7"/>
        <v>8737.2540542062889</v>
      </c>
      <c r="M51" s="21">
        <f t="shared" si="2"/>
        <v>55052.904064745671</v>
      </c>
    </row>
    <row r="52" spans="2:13" x14ac:dyDescent="0.35">
      <c r="B52">
        <f t="shared" si="0"/>
        <v>49</v>
      </c>
      <c r="C52" s="7">
        <v>1972</v>
      </c>
      <c r="D52" s="8">
        <v>12962889.199999999</v>
      </c>
      <c r="F52" s="16">
        <v>15.02</v>
      </c>
      <c r="H52" s="14">
        <f t="shared" si="5"/>
        <v>3240722.3</v>
      </c>
      <c r="J52" s="12">
        <f t="shared" si="6"/>
        <v>64</v>
      </c>
      <c r="K52" s="12">
        <f>VLOOKUP(J52,'CPI Indexes'!B$5:J$111,9,FALSE)</f>
        <v>265.20744911663189</v>
      </c>
      <c r="L52" s="21">
        <f t="shared" si="7"/>
        <v>12219.574943292062</v>
      </c>
      <c r="M52" s="21">
        <f t="shared" si="2"/>
        <v>74211.850855969577</v>
      </c>
    </row>
    <row r="53" spans="2:13" x14ac:dyDescent="0.35">
      <c r="B53">
        <f t="shared" si="0"/>
        <v>48</v>
      </c>
      <c r="C53" s="7">
        <v>1973</v>
      </c>
      <c r="D53" s="8">
        <v>2587292.63</v>
      </c>
      <c r="F53" s="16">
        <v>15.72</v>
      </c>
      <c r="H53" s="14">
        <f t="shared" si="5"/>
        <v>646823.15749999997</v>
      </c>
      <c r="J53" s="12">
        <f t="shared" si="6"/>
        <v>64</v>
      </c>
      <c r="K53" s="12">
        <f>VLOOKUP(J53,'CPI Indexes'!B$5:J$111,9,FALSE)</f>
        <v>265.20744911663189</v>
      </c>
      <c r="L53" s="21">
        <f t="shared" si="7"/>
        <v>2438.9328416470785</v>
      </c>
      <c r="M53" s="21">
        <f t="shared" si="2"/>
        <v>14276.735060427827</v>
      </c>
    </row>
    <row r="54" spans="2:13" x14ac:dyDescent="0.35">
      <c r="B54">
        <f t="shared" si="0"/>
        <v>47</v>
      </c>
      <c r="C54" s="7">
        <v>1974</v>
      </c>
      <c r="D54" s="8">
        <v>4701695.38</v>
      </c>
      <c r="F54" s="16">
        <v>16.420000000000002</v>
      </c>
      <c r="H54" s="14">
        <f t="shared" si="5"/>
        <v>1175423.845</v>
      </c>
      <c r="J54" s="12">
        <f t="shared" si="6"/>
        <v>63</v>
      </c>
      <c r="K54" s="12">
        <f>VLOOKUP(J54,'CPI Indexes'!B$5:J$111,9,FALSE)</f>
        <v>254.65778228109093</v>
      </c>
      <c r="L54" s="21">
        <f t="shared" si="7"/>
        <v>4615.6996832029608</v>
      </c>
      <c r="M54" s="21">
        <f t="shared" si="2"/>
        <v>26042.249602978165</v>
      </c>
    </row>
    <row r="55" spans="2:13" x14ac:dyDescent="0.35">
      <c r="B55">
        <f t="shared" si="0"/>
        <v>46</v>
      </c>
      <c r="C55" s="7">
        <v>1975</v>
      </c>
      <c r="D55" s="8">
        <v>26894698.079999998</v>
      </c>
      <c r="F55" s="16">
        <v>17.14</v>
      </c>
      <c r="H55" s="14">
        <f t="shared" si="5"/>
        <v>6723674.5199999996</v>
      </c>
      <c r="J55" s="12">
        <f t="shared" si="6"/>
        <v>63</v>
      </c>
      <c r="K55" s="12">
        <f>VLOOKUP(J55,'CPI Indexes'!B$5:J$111,9,FALSE)</f>
        <v>254.65778228109093</v>
      </c>
      <c r="L55" s="21">
        <f t="shared" si="7"/>
        <v>26402.784394699614</v>
      </c>
      <c r="M55" s="21">
        <f t="shared" si="2"/>
        <v>143582.85247240338</v>
      </c>
    </row>
    <row r="56" spans="2:13" x14ac:dyDescent="0.35">
      <c r="B56">
        <f t="shared" si="0"/>
        <v>45</v>
      </c>
      <c r="C56" s="7">
        <v>1976</v>
      </c>
      <c r="D56" s="8">
        <v>8941190.0399999991</v>
      </c>
      <c r="F56" s="16">
        <v>17.87</v>
      </c>
      <c r="H56" s="14">
        <f t="shared" si="5"/>
        <v>2235297.5099999998</v>
      </c>
      <c r="J56" s="12">
        <f t="shared" si="6"/>
        <v>63</v>
      </c>
      <c r="K56" s="12">
        <f>VLOOKUP(J56,'CPI Indexes'!B$5:J$111,9,FALSE)</f>
        <v>254.65778228109093</v>
      </c>
      <c r="L56" s="21">
        <f t="shared" si="7"/>
        <v>8777.6524635429414</v>
      </c>
      <c r="M56" s="21">
        <f t="shared" si="2"/>
        <v>46009.034953983719</v>
      </c>
    </row>
    <row r="57" spans="2:13" x14ac:dyDescent="0.35">
      <c r="B57">
        <f t="shared" si="0"/>
        <v>44</v>
      </c>
      <c r="C57" s="7">
        <v>1977</v>
      </c>
      <c r="D57" s="8">
        <v>1105639.75</v>
      </c>
      <c r="F57" s="16">
        <v>18.61</v>
      </c>
      <c r="H57" s="14">
        <f t="shared" si="5"/>
        <v>276409.9375</v>
      </c>
      <c r="J57" s="12">
        <f t="shared" si="6"/>
        <v>63</v>
      </c>
      <c r="K57" s="12">
        <f>VLOOKUP(J57,'CPI Indexes'!B$5:J$111,9,FALSE)</f>
        <v>254.65778228109093</v>
      </c>
      <c r="L57" s="21">
        <f t="shared" si="7"/>
        <v>1085.4172019565422</v>
      </c>
      <c r="M57" s="21">
        <f t="shared" si="2"/>
        <v>5483.695573601025</v>
      </c>
    </row>
    <row r="58" spans="2:13" x14ac:dyDescent="0.35">
      <c r="B58">
        <f t="shared" si="0"/>
        <v>43</v>
      </c>
      <c r="C58" s="7">
        <v>1978</v>
      </c>
      <c r="D58" s="8">
        <v>3650138.28</v>
      </c>
      <c r="F58" s="16">
        <v>19.37</v>
      </c>
      <c r="H58" s="14">
        <f t="shared" si="5"/>
        <v>912534.57</v>
      </c>
      <c r="J58" s="12">
        <f t="shared" si="6"/>
        <v>62</v>
      </c>
      <c r="K58" s="12">
        <f>VLOOKUP(J58,'CPI Indexes'!B$5:J$111,9,FALSE)</f>
        <v>244.48942870466593</v>
      </c>
      <c r="L58" s="21">
        <f t="shared" si="7"/>
        <v>3732.4091059262423</v>
      </c>
      <c r="M58" s="21">
        <f t="shared" si="2"/>
        <v>18175.140292081254</v>
      </c>
    </row>
    <row r="59" spans="2:13" x14ac:dyDescent="0.35">
      <c r="B59">
        <f t="shared" si="0"/>
        <v>42</v>
      </c>
      <c r="C59" s="7">
        <v>1979</v>
      </c>
      <c r="D59" s="8">
        <v>11045642.380000001</v>
      </c>
      <c r="F59" s="16">
        <v>20.13</v>
      </c>
      <c r="H59" s="14">
        <f t="shared" si="5"/>
        <v>2761410.5950000002</v>
      </c>
      <c r="J59" s="12">
        <f t="shared" si="6"/>
        <v>62</v>
      </c>
      <c r="K59" s="12">
        <f>VLOOKUP(J59,'CPI Indexes'!B$5:J$111,9,FALSE)</f>
        <v>244.48942870466593</v>
      </c>
      <c r="L59" s="21">
        <f t="shared" si="7"/>
        <v>11294.601200674737</v>
      </c>
      <c r="M59" s="21">
        <f t="shared" si="2"/>
        <v>53011.650643259411</v>
      </c>
    </row>
    <row r="60" spans="2:13" x14ac:dyDescent="0.35">
      <c r="B60">
        <f t="shared" si="0"/>
        <v>41</v>
      </c>
      <c r="C60" s="7">
        <v>1980</v>
      </c>
      <c r="D60" s="8">
        <v>2363387.5499999998</v>
      </c>
      <c r="F60" s="16">
        <v>20.91</v>
      </c>
      <c r="H60" s="14">
        <f t="shared" si="5"/>
        <v>590846.88749999995</v>
      </c>
      <c r="J60" s="12">
        <f t="shared" si="6"/>
        <v>62</v>
      </c>
      <c r="K60" s="12">
        <f>VLOOKUP(J60,'CPI Indexes'!B$5:J$111,9,FALSE)</f>
        <v>244.48942870466593</v>
      </c>
      <c r="L60" s="21">
        <f t="shared" si="7"/>
        <v>2416.6561745854497</v>
      </c>
      <c r="M60" s="21">
        <f t="shared" si="2"/>
        <v>10932.69386079518</v>
      </c>
    </row>
    <row r="61" spans="2:13" x14ac:dyDescent="0.35">
      <c r="B61">
        <f t="shared" si="0"/>
        <v>40</v>
      </c>
      <c r="C61" s="7">
        <v>1981</v>
      </c>
      <c r="D61" s="8">
        <v>19253434.140000001</v>
      </c>
      <c r="F61" s="16">
        <v>21.71</v>
      </c>
      <c r="H61" s="14">
        <f t="shared" si="5"/>
        <v>4813358.5350000001</v>
      </c>
      <c r="J61" s="12">
        <f t="shared" si="6"/>
        <v>62</v>
      </c>
      <c r="K61" s="12">
        <f>VLOOKUP(J61,'CPI Indexes'!B$5:J$111,9,FALSE)</f>
        <v>244.48942870466593</v>
      </c>
      <c r="L61" s="21">
        <f t="shared" si="7"/>
        <v>19687.389186934364</v>
      </c>
      <c r="M61" s="21">
        <f t="shared" si="2"/>
        <v>85844.473630062304</v>
      </c>
    </row>
    <row r="62" spans="2:13" x14ac:dyDescent="0.35">
      <c r="B62">
        <f t="shared" si="0"/>
        <v>39</v>
      </c>
      <c r="C62" s="7">
        <v>1982</v>
      </c>
      <c r="D62" s="8">
        <v>31736353.719999999</v>
      </c>
      <c r="F62" s="16">
        <v>22.51</v>
      </c>
      <c r="H62" s="14">
        <f t="shared" si="5"/>
        <v>7934088.4299999997</v>
      </c>
      <c r="J62" s="12">
        <f t="shared" si="6"/>
        <v>62</v>
      </c>
      <c r="K62" s="12">
        <f>VLOOKUP(J62,'CPI Indexes'!B$5:J$111,9,FALSE)</f>
        <v>244.48942870466593</v>
      </c>
      <c r="L62" s="21">
        <f t="shared" si="7"/>
        <v>32451.66251987149</v>
      </c>
      <c r="M62" s="21">
        <f t="shared" si="2"/>
        <v>136387.02645257313</v>
      </c>
    </row>
    <row r="63" spans="2:13" x14ac:dyDescent="0.35">
      <c r="B63">
        <f t="shared" si="0"/>
        <v>38</v>
      </c>
      <c r="C63" s="7">
        <v>1983</v>
      </c>
      <c r="D63" s="8">
        <v>585609.64</v>
      </c>
      <c r="F63" s="16">
        <v>23.33</v>
      </c>
      <c r="H63" s="14">
        <f t="shared" si="5"/>
        <v>146402.41</v>
      </c>
      <c r="J63" s="12">
        <f t="shared" si="6"/>
        <v>61</v>
      </c>
      <c r="K63" s="12">
        <f>VLOOKUP(J63,'CPI Indexes'!B$5:J$111,9,FALSE)</f>
        <v>234.68860598040089</v>
      </c>
      <c r="L63" s="21">
        <f t="shared" si="7"/>
        <v>623.81558486152596</v>
      </c>
      <c r="M63" s="21">
        <f t="shared" si="2"/>
        <v>2526.9940840064905</v>
      </c>
    </row>
    <row r="64" spans="2:13" x14ac:dyDescent="0.35">
      <c r="B64">
        <f t="shared" si="0"/>
        <v>37</v>
      </c>
      <c r="C64" s="7">
        <v>1984</v>
      </c>
      <c r="D64" s="8">
        <v>18409411</v>
      </c>
      <c r="F64" s="16">
        <v>24.16</v>
      </c>
      <c r="H64" s="14">
        <f t="shared" si="5"/>
        <v>4602352.75</v>
      </c>
      <c r="J64" s="12">
        <f t="shared" si="6"/>
        <v>61</v>
      </c>
      <c r="K64" s="12">
        <f>VLOOKUP(J64,'CPI Indexes'!B$5:J$111,9,FALSE)</f>
        <v>234.68860598040089</v>
      </c>
      <c r="L64" s="21">
        <f t="shared" si="7"/>
        <v>19610.465240840655</v>
      </c>
      <c r="M64" s="21">
        <f t="shared" si="2"/>
        <v>76568.086923633295</v>
      </c>
    </row>
    <row r="65" spans="2:13" x14ac:dyDescent="0.35">
      <c r="B65">
        <f t="shared" si="0"/>
        <v>36</v>
      </c>
      <c r="C65" s="7">
        <v>1985</v>
      </c>
      <c r="D65" s="8">
        <v>40319036.479999997</v>
      </c>
      <c r="F65" s="16">
        <v>25</v>
      </c>
      <c r="H65" s="14">
        <f t="shared" si="5"/>
        <v>10079759.119999999</v>
      </c>
      <c r="J65" s="12">
        <f t="shared" si="6"/>
        <v>61</v>
      </c>
      <c r="K65" s="12">
        <f>VLOOKUP(J65,'CPI Indexes'!B$5:J$111,9,FALSE)</f>
        <v>234.68860598040089</v>
      </c>
      <c r="L65" s="21">
        <f t="shared" si="7"/>
        <v>42949.503568323089</v>
      </c>
      <c r="M65" s="21">
        <f t="shared" si="2"/>
        <v>161632.96593720562</v>
      </c>
    </row>
    <row r="66" spans="2:13" x14ac:dyDescent="0.35">
      <c r="B66">
        <f t="shared" si="0"/>
        <v>35</v>
      </c>
      <c r="C66" s="7">
        <v>1986</v>
      </c>
      <c r="D66" s="8">
        <v>10355630.6</v>
      </c>
      <c r="F66" s="16">
        <v>25.85</v>
      </c>
      <c r="H66" s="14">
        <f t="shared" si="5"/>
        <v>2588907.65</v>
      </c>
      <c r="J66" s="12">
        <f t="shared" si="6"/>
        <v>61</v>
      </c>
      <c r="K66" s="12">
        <f>VLOOKUP(J66,'CPI Indexes'!B$5:J$111,9,FALSE)</f>
        <v>234.68860598040089</v>
      </c>
      <c r="L66" s="21">
        <f t="shared" si="7"/>
        <v>11031.245591088484</v>
      </c>
      <c r="M66" s="21">
        <f t="shared" si="2"/>
        <v>40013.656716390506</v>
      </c>
    </row>
    <row r="67" spans="2:13" x14ac:dyDescent="0.35">
      <c r="B67">
        <f t="shared" si="0"/>
        <v>34</v>
      </c>
      <c r="C67" s="7">
        <v>1987</v>
      </c>
      <c r="D67" s="8">
        <v>6381187.0199999996</v>
      </c>
      <c r="F67" s="16">
        <v>26.71</v>
      </c>
      <c r="H67" s="14">
        <f t="shared" si="5"/>
        <v>1595296.7549999999</v>
      </c>
      <c r="J67" s="12">
        <f t="shared" si="6"/>
        <v>61</v>
      </c>
      <c r="K67" s="12">
        <f>VLOOKUP(J67,'CPI Indexes'!B$5:J$111,9,FALSE)</f>
        <v>234.68860598040089</v>
      </c>
      <c r="L67" s="21">
        <f t="shared" si="7"/>
        <v>6797.5040728360918</v>
      </c>
      <c r="M67" s="21">
        <f t="shared" si="2"/>
        <v>23765.396232334799</v>
      </c>
    </row>
    <row r="68" spans="2:13" x14ac:dyDescent="0.35">
      <c r="B68">
        <f t="shared" si="0"/>
        <v>33</v>
      </c>
      <c r="C68" s="7">
        <v>1988</v>
      </c>
      <c r="D68" s="8">
        <v>33840488.100000001</v>
      </c>
      <c r="F68" s="16">
        <v>27.59</v>
      </c>
      <c r="H68" s="14">
        <f t="shared" si="5"/>
        <v>8460122.0250000004</v>
      </c>
      <c r="J68" s="12">
        <f t="shared" si="6"/>
        <v>61</v>
      </c>
      <c r="K68" s="12">
        <f>VLOOKUP(J68,'CPI Indexes'!B$5:J$111,9,FALSE)</f>
        <v>234.68860598040089</v>
      </c>
      <c r="L68" s="21">
        <f t="shared" si="7"/>
        <v>36048.286152019304</v>
      </c>
      <c r="M68" s="21">
        <f t="shared" si="2"/>
        <v>121476.45218146424</v>
      </c>
    </row>
    <row r="69" spans="2:13" x14ac:dyDescent="0.35">
      <c r="B69">
        <f t="shared" si="0"/>
        <v>32</v>
      </c>
      <c r="C69" s="7">
        <v>1989</v>
      </c>
      <c r="D69" s="8">
        <v>64565346.350000001</v>
      </c>
      <c r="F69" s="16">
        <v>28.47</v>
      </c>
      <c r="H69" s="14">
        <f t="shared" si="5"/>
        <v>16141336.5875</v>
      </c>
      <c r="J69" s="12">
        <f t="shared" si="6"/>
        <v>60</v>
      </c>
      <c r="K69" s="12">
        <f>VLOOKUP(J69,'CPI Indexes'!B$5:J$111,9,FALSE)</f>
        <v>225.24202986062735</v>
      </c>
      <c r="L69" s="21">
        <f t="shared" si="7"/>
        <v>71662.187547713664</v>
      </c>
      <c r="M69" s="21">
        <f t="shared" si="2"/>
        <v>232760.58150750556</v>
      </c>
    </row>
    <row r="70" spans="2:13" x14ac:dyDescent="0.35">
      <c r="B70">
        <f t="shared" si="0"/>
        <v>31</v>
      </c>
      <c r="C70" s="7">
        <v>1990</v>
      </c>
      <c r="D70" s="8">
        <v>35227934.039999999</v>
      </c>
      <c r="F70" s="16">
        <v>29.36</v>
      </c>
      <c r="H70" s="14">
        <f t="shared" si="5"/>
        <v>8806983.5099999998</v>
      </c>
      <c r="J70" s="12">
        <f t="shared" si="6"/>
        <v>60</v>
      </c>
      <c r="K70" s="12">
        <f>VLOOKUP(J70,'CPI Indexes'!B$5:J$111,9,FALSE)</f>
        <v>225.24202986062735</v>
      </c>
      <c r="L70" s="21">
        <f t="shared" si="7"/>
        <v>39100.089425803359</v>
      </c>
      <c r="M70" s="21">
        <f t="shared" si="2"/>
        <v>122407.77886749721</v>
      </c>
    </row>
    <row r="71" spans="2:13" x14ac:dyDescent="0.35">
      <c r="B71">
        <f t="shared" si="0"/>
        <v>30</v>
      </c>
      <c r="C71" s="7">
        <v>1991</v>
      </c>
      <c r="D71" s="8">
        <v>33945460.289999999</v>
      </c>
      <c r="F71" s="16">
        <v>30.27</v>
      </c>
      <c r="H71" s="14">
        <f t="shared" si="5"/>
        <v>8486365.0724999998</v>
      </c>
      <c r="J71" s="12">
        <f t="shared" si="6"/>
        <v>60</v>
      </c>
      <c r="K71" s="12">
        <f>VLOOKUP(J71,'CPI Indexes'!B$5:J$111,9,FALSE)</f>
        <v>225.24202986062735</v>
      </c>
      <c r="L71" s="21">
        <f t="shared" si="7"/>
        <v>37676.649769810254</v>
      </c>
      <c r="M71" s="21">
        <f t="shared" si="2"/>
        <v>113688.21287601301</v>
      </c>
    </row>
    <row r="72" spans="2:13" x14ac:dyDescent="0.35">
      <c r="B72">
        <f t="shared" si="0"/>
        <v>29</v>
      </c>
      <c r="C72" s="7">
        <v>1992</v>
      </c>
      <c r="D72" s="8">
        <v>69166629.120000005</v>
      </c>
      <c r="F72" s="16">
        <v>31.18</v>
      </c>
      <c r="H72" s="14">
        <f t="shared" si="5"/>
        <v>17291657.280000001</v>
      </c>
      <c r="J72" s="12">
        <f t="shared" si="6"/>
        <v>60</v>
      </c>
      <c r="K72" s="12">
        <f>VLOOKUP(J72,'CPI Indexes'!B$5:J$111,9,FALSE)</f>
        <v>225.24202986062735</v>
      </c>
      <c r="L72" s="21">
        <f t="shared" si="7"/>
        <v>76769.230372766266</v>
      </c>
      <c r="M72" s="21">
        <f t="shared" si="2"/>
        <v>223276.10268524656</v>
      </c>
    </row>
    <row r="73" spans="2:13" x14ac:dyDescent="0.35">
      <c r="B73">
        <f t="shared" si="0"/>
        <v>28</v>
      </c>
      <c r="C73" s="7">
        <v>1993</v>
      </c>
      <c r="D73" s="8">
        <v>35102013.979999997</v>
      </c>
      <c r="F73" s="16">
        <v>32.1</v>
      </c>
      <c r="H73" s="14">
        <f t="shared" si="5"/>
        <v>8775503.4949999992</v>
      </c>
      <c r="J73" s="12">
        <f t="shared" si="6"/>
        <v>60</v>
      </c>
      <c r="K73" s="12">
        <f>VLOOKUP(J73,'CPI Indexes'!B$5:J$111,9,FALSE)</f>
        <v>225.24202986062735</v>
      </c>
      <c r="L73" s="21">
        <f t="shared" si="7"/>
        <v>38960.328587120275</v>
      </c>
      <c r="M73" s="21">
        <f t="shared" si="2"/>
        <v>109216.82866988084</v>
      </c>
    </row>
    <row r="74" spans="2:13" x14ac:dyDescent="0.35">
      <c r="B74">
        <f t="shared" ref="B74:B101" si="8">2021-C74</f>
        <v>27</v>
      </c>
      <c r="C74" s="7">
        <v>1994</v>
      </c>
      <c r="D74" s="8">
        <v>34556578.009999998</v>
      </c>
      <c r="F74" s="16">
        <v>33.03</v>
      </c>
      <c r="H74" s="14">
        <f t="shared" si="5"/>
        <v>8639144.5024999995</v>
      </c>
      <c r="J74" s="12">
        <f t="shared" si="6"/>
        <v>60</v>
      </c>
      <c r="K74" s="12">
        <f>VLOOKUP(J74,'CPI Indexes'!B$5:J$111,9,FALSE)</f>
        <v>225.24202986062735</v>
      </c>
      <c r="L74" s="21">
        <f t="shared" si="7"/>
        <v>38354.939830038064</v>
      </c>
      <c r="M74" s="21">
        <f t="shared" ref="M74:M101" si="9">L74*(1+$F$5/100)^B74</f>
        <v>103633.49651060006</v>
      </c>
    </row>
    <row r="75" spans="2:13" x14ac:dyDescent="0.35">
      <c r="B75">
        <f t="shared" si="8"/>
        <v>26</v>
      </c>
      <c r="C75" s="7">
        <v>1995</v>
      </c>
      <c r="D75" s="8">
        <v>30037510.100000001</v>
      </c>
      <c r="F75" s="16">
        <v>33.96</v>
      </c>
      <c r="H75" s="14">
        <f t="shared" si="5"/>
        <v>7509377.5250000004</v>
      </c>
      <c r="J75" s="12">
        <f t="shared" ref="J75:J101" si="10">ROUND(F75+B75,0)</f>
        <v>60</v>
      </c>
      <c r="K75" s="12">
        <f>VLOOKUP(J75,'CPI Indexes'!B$5:J$111,9,FALSE)</f>
        <v>225.24202986062735</v>
      </c>
      <c r="L75" s="21">
        <f t="shared" ref="L75:L101" si="11">H75/K75</f>
        <v>33339.148691061637</v>
      </c>
      <c r="M75" s="21">
        <f t="shared" si="9"/>
        <v>86825.090766539215</v>
      </c>
    </row>
    <row r="76" spans="2:13" x14ac:dyDescent="0.35">
      <c r="B76">
        <f t="shared" si="8"/>
        <v>25</v>
      </c>
      <c r="C76" s="7">
        <v>1996</v>
      </c>
      <c r="D76" s="8">
        <v>51558774.259999998</v>
      </c>
      <c r="F76" s="16">
        <v>34.9</v>
      </c>
      <c r="H76" s="14">
        <f t="shared" si="5"/>
        <v>12889693.564999999</v>
      </c>
      <c r="J76" s="12">
        <f t="shared" si="10"/>
        <v>60</v>
      </c>
      <c r="K76" s="12">
        <f>VLOOKUP(J76,'CPI Indexes'!B$5:J$111,9,FALSE)</f>
        <v>225.24202986062735</v>
      </c>
      <c r="L76" s="21">
        <f t="shared" si="11"/>
        <v>57225.969651293475</v>
      </c>
      <c r="M76" s="21">
        <f t="shared" si="9"/>
        <v>143646.74677769758</v>
      </c>
    </row>
    <row r="77" spans="2:13" x14ac:dyDescent="0.35">
      <c r="B77">
        <f t="shared" si="8"/>
        <v>24</v>
      </c>
      <c r="C77" s="7">
        <v>1997</v>
      </c>
      <c r="D77" s="8">
        <v>19704937.399999999</v>
      </c>
      <c r="F77" s="16">
        <v>35.85</v>
      </c>
      <c r="H77" s="14">
        <f t="shared" si="5"/>
        <v>4926234.3499999996</v>
      </c>
      <c r="J77" s="12">
        <f t="shared" si="10"/>
        <v>60</v>
      </c>
      <c r="K77" s="12">
        <f>VLOOKUP(J77,'CPI Indexes'!B$5:J$111,9,FALSE)</f>
        <v>225.24202986062735</v>
      </c>
      <c r="L77" s="21">
        <f t="shared" si="11"/>
        <v>21870.848673527751</v>
      </c>
      <c r="M77" s="21">
        <f t="shared" si="9"/>
        <v>52915.166243803433</v>
      </c>
    </row>
    <row r="78" spans="2:13" x14ac:dyDescent="0.35">
      <c r="B78">
        <f t="shared" si="8"/>
        <v>23</v>
      </c>
      <c r="C78" s="7">
        <v>1998</v>
      </c>
      <c r="D78" s="8">
        <v>34226277.630000003</v>
      </c>
      <c r="F78" s="16">
        <v>36.799999999999997</v>
      </c>
      <c r="H78" s="14">
        <f t="shared" ref="H78:H101" si="12">D78*F$3</f>
        <v>8556569.4075000007</v>
      </c>
      <c r="J78" s="12">
        <f t="shared" si="10"/>
        <v>60</v>
      </c>
      <c r="K78" s="12">
        <f>VLOOKUP(J78,'CPI Indexes'!B$5:J$111,9,FALSE)</f>
        <v>225.24202986062735</v>
      </c>
      <c r="L78" s="21">
        <f t="shared" si="11"/>
        <v>37988.333761663111</v>
      </c>
      <c r="M78" s="21">
        <f t="shared" si="9"/>
        <v>88588.361429427387</v>
      </c>
    </row>
    <row r="79" spans="2:13" x14ac:dyDescent="0.35">
      <c r="B79">
        <f t="shared" si="8"/>
        <v>22</v>
      </c>
      <c r="C79" s="7">
        <v>1999</v>
      </c>
      <c r="D79" s="8">
        <v>53916470.450000003</v>
      </c>
      <c r="F79" s="16">
        <v>37.76</v>
      </c>
      <c r="H79" s="14">
        <f t="shared" si="12"/>
        <v>13479117.612500001</v>
      </c>
      <c r="J79" s="12">
        <f t="shared" si="10"/>
        <v>60</v>
      </c>
      <c r="K79" s="12">
        <f>VLOOKUP(J79,'CPI Indexes'!B$5:J$111,9,FALSE)</f>
        <v>225.24202986062735</v>
      </c>
      <c r="L79" s="21">
        <f t="shared" si="11"/>
        <v>59842.817172445357</v>
      </c>
      <c r="M79" s="21">
        <f t="shared" si="9"/>
        <v>134508.69175589742</v>
      </c>
    </row>
    <row r="80" spans="2:13" x14ac:dyDescent="0.35">
      <c r="B80">
        <f t="shared" si="8"/>
        <v>21</v>
      </c>
      <c r="C80" s="7">
        <v>2000</v>
      </c>
      <c r="D80" s="8">
        <v>17677659.48</v>
      </c>
      <c r="F80" s="16">
        <v>38.72</v>
      </c>
      <c r="H80" s="14">
        <f t="shared" si="12"/>
        <v>4419414.87</v>
      </c>
      <c r="J80" s="12">
        <f t="shared" si="10"/>
        <v>60</v>
      </c>
      <c r="K80" s="12">
        <f>VLOOKUP(J80,'CPI Indexes'!B$5:J$111,9,FALSE)</f>
        <v>225.24202986062735</v>
      </c>
      <c r="L80" s="21">
        <f t="shared" si="11"/>
        <v>19620.738068887917</v>
      </c>
      <c r="M80" s="21">
        <f t="shared" si="9"/>
        <v>42507.498990328626</v>
      </c>
    </row>
    <row r="81" spans="2:13" x14ac:dyDescent="0.35">
      <c r="B81">
        <f t="shared" si="8"/>
        <v>20</v>
      </c>
      <c r="C81" s="7">
        <v>2001</v>
      </c>
      <c r="D81" s="8">
        <v>46466250.25</v>
      </c>
      <c r="F81" s="16">
        <v>39.69</v>
      </c>
      <c r="H81" s="14">
        <f t="shared" si="12"/>
        <v>11616562.5625</v>
      </c>
      <c r="J81" s="12">
        <f t="shared" si="10"/>
        <v>60</v>
      </c>
      <c r="K81" s="12">
        <f>VLOOKUP(J81,'CPI Indexes'!B$5:J$111,9,FALSE)</f>
        <v>225.24202986062735</v>
      </c>
      <c r="L81" s="21">
        <f t="shared" si="11"/>
        <v>51573.68973138788</v>
      </c>
      <c r="M81" s="21">
        <f t="shared" si="9"/>
        <v>107693.7031605971</v>
      </c>
    </row>
    <row r="82" spans="2:13" x14ac:dyDescent="0.35">
      <c r="B82">
        <f t="shared" si="8"/>
        <v>19</v>
      </c>
      <c r="C82" s="7">
        <v>2002</v>
      </c>
      <c r="D82" s="8">
        <v>51922238.740000002</v>
      </c>
      <c r="F82" s="16">
        <v>40.659999999999997</v>
      </c>
      <c r="H82" s="14">
        <f t="shared" si="12"/>
        <v>12980559.685000001</v>
      </c>
      <c r="J82" s="12">
        <f t="shared" si="10"/>
        <v>60</v>
      </c>
      <c r="K82" s="12">
        <f>VLOOKUP(J82,'CPI Indexes'!B$5:J$111,9,FALSE)</f>
        <v>225.24202986062735</v>
      </c>
      <c r="L82" s="21">
        <f t="shared" si="11"/>
        <v>57629.385124223751</v>
      </c>
      <c r="M82" s="21">
        <f t="shared" si="9"/>
        <v>115989.31622470095</v>
      </c>
    </row>
    <row r="83" spans="2:13" x14ac:dyDescent="0.35">
      <c r="B83">
        <f t="shared" si="8"/>
        <v>18</v>
      </c>
      <c r="C83" s="7">
        <v>2003</v>
      </c>
      <c r="D83" s="8">
        <v>7521099.3399999999</v>
      </c>
      <c r="F83" s="16">
        <v>41.64</v>
      </c>
      <c r="H83" s="14">
        <f t="shared" si="12"/>
        <v>1880274.835</v>
      </c>
      <c r="J83" s="12">
        <f t="shared" si="10"/>
        <v>60</v>
      </c>
      <c r="K83" s="12">
        <f>VLOOKUP(J83,'CPI Indexes'!B$5:J$111,9,FALSE)</f>
        <v>225.24202986062735</v>
      </c>
      <c r="L83" s="21">
        <f t="shared" si="11"/>
        <v>8347.7974166875283</v>
      </c>
      <c r="M83" s="21">
        <f t="shared" si="9"/>
        <v>16194.13659013866</v>
      </c>
    </row>
    <row r="84" spans="2:13" x14ac:dyDescent="0.35">
      <c r="B84">
        <f t="shared" si="8"/>
        <v>17</v>
      </c>
      <c r="C84" s="7">
        <v>2004</v>
      </c>
      <c r="D84" s="8">
        <v>4659850.83</v>
      </c>
      <c r="F84" s="16">
        <v>42.62</v>
      </c>
      <c r="H84" s="14">
        <f t="shared" si="12"/>
        <v>1164962.7075</v>
      </c>
      <c r="J84" s="12">
        <f t="shared" si="10"/>
        <v>60</v>
      </c>
      <c r="K84" s="12">
        <f>VLOOKUP(J84,'CPI Indexes'!B$5:J$111,9,FALSE)</f>
        <v>225.24202986062735</v>
      </c>
      <c r="L84" s="21">
        <f t="shared" si="11"/>
        <v>5172.0485214098017</v>
      </c>
      <c r="M84" s="21">
        <f t="shared" si="9"/>
        <v>9670.7550248101034</v>
      </c>
    </row>
    <row r="85" spans="2:13" x14ac:dyDescent="0.35">
      <c r="B85">
        <f t="shared" si="8"/>
        <v>16</v>
      </c>
      <c r="C85" s="7">
        <v>2005</v>
      </c>
      <c r="D85" s="8">
        <v>11997470.67</v>
      </c>
      <c r="F85" s="16">
        <v>43.6</v>
      </c>
      <c r="H85" s="14">
        <f t="shared" si="12"/>
        <v>2999367.6675</v>
      </c>
      <c r="J85" s="12">
        <f t="shared" si="10"/>
        <v>60</v>
      </c>
      <c r="K85" s="12">
        <f>VLOOKUP(J85,'CPI Indexes'!B$5:J$111,9,FALSE)</f>
        <v>225.24202986062735</v>
      </c>
      <c r="L85" s="21">
        <f t="shared" si="11"/>
        <v>13316.198887729408</v>
      </c>
      <c r="M85" s="21">
        <f t="shared" si="9"/>
        <v>23998.823913935299</v>
      </c>
    </row>
    <row r="86" spans="2:13" x14ac:dyDescent="0.35">
      <c r="B86">
        <f t="shared" si="8"/>
        <v>15</v>
      </c>
      <c r="C86" s="7">
        <v>2006</v>
      </c>
      <c r="D86" s="8">
        <v>125125575.59999999</v>
      </c>
      <c r="F86" s="16">
        <v>44.58</v>
      </c>
      <c r="H86" s="14">
        <f t="shared" si="12"/>
        <v>31281393.899999999</v>
      </c>
      <c r="J86" s="12">
        <f t="shared" si="10"/>
        <v>60</v>
      </c>
      <c r="K86" s="12">
        <f>VLOOKUP(J86,'CPI Indexes'!B$5:J$111,9,FALSE)</f>
        <v>225.24202986062735</v>
      </c>
      <c r="L86" s="21">
        <f t="shared" si="11"/>
        <v>138879.02679333842</v>
      </c>
      <c r="M86" s="21">
        <f t="shared" si="9"/>
        <v>241244.95792110203</v>
      </c>
    </row>
    <row r="87" spans="2:13" x14ac:dyDescent="0.35">
      <c r="B87">
        <f t="shared" si="8"/>
        <v>14</v>
      </c>
      <c r="C87" s="7">
        <v>2007</v>
      </c>
      <c r="D87" s="8">
        <v>80961603.560000002</v>
      </c>
      <c r="F87" s="16">
        <v>45.57</v>
      </c>
      <c r="H87" s="14">
        <f t="shared" si="12"/>
        <v>20240400.890000001</v>
      </c>
      <c r="J87" s="12">
        <f t="shared" si="10"/>
        <v>60</v>
      </c>
      <c r="K87" s="12">
        <f>VLOOKUP(J87,'CPI Indexes'!B$5:J$111,9,FALSE)</f>
        <v>225.24202986062735</v>
      </c>
      <c r="L87" s="21">
        <f t="shared" si="11"/>
        <v>89860.675214675168</v>
      </c>
      <c r="M87" s="21">
        <f t="shared" si="9"/>
        <v>150453.79715460475</v>
      </c>
    </row>
    <row r="88" spans="2:13" x14ac:dyDescent="0.35">
      <c r="B88">
        <f t="shared" si="8"/>
        <v>13</v>
      </c>
      <c r="C88" s="7">
        <v>2008</v>
      </c>
      <c r="D88" s="8">
        <v>11216023.810000001</v>
      </c>
      <c r="F88" s="16">
        <v>46.56</v>
      </c>
      <c r="H88" s="14">
        <f t="shared" si="12"/>
        <v>2804005.9525000001</v>
      </c>
      <c r="J88" s="12">
        <f t="shared" si="10"/>
        <v>60</v>
      </c>
      <c r="K88" s="12">
        <f>VLOOKUP(J88,'CPI Indexes'!B$5:J$111,9,FALSE)</f>
        <v>225.24202986062735</v>
      </c>
      <c r="L88" s="21">
        <f t="shared" si="11"/>
        <v>12448.857587702572</v>
      </c>
      <c r="M88" s="21">
        <f t="shared" si="9"/>
        <v>20089.765560009742</v>
      </c>
    </row>
    <row r="89" spans="2:13" x14ac:dyDescent="0.35">
      <c r="B89">
        <f t="shared" si="8"/>
        <v>12</v>
      </c>
      <c r="C89" s="7">
        <v>2009</v>
      </c>
      <c r="D89" s="8">
        <v>45004705.670000002</v>
      </c>
      <c r="F89" s="16">
        <v>47.55</v>
      </c>
      <c r="H89" s="14">
        <f t="shared" si="12"/>
        <v>11251176.4175</v>
      </c>
      <c r="J89" s="12">
        <f t="shared" si="10"/>
        <v>60</v>
      </c>
      <c r="K89" s="12">
        <f>VLOOKUP(J89,'CPI Indexes'!B$5:J$111,9,FALSE)</f>
        <v>225.24202986062735</v>
      </c>
      <c r="L89" s="21">
        <f t="shared" si="11"/>
        <v>49951.496283628207</v>
      </c>
      <c r="M89" s="21">
        <f t="shared" si="9"/>
        <v>77697.271252905615</v>
      </c>
    </row>
    <row r="90" spans="2:13" x14ac:dyDescent="0.35">
      <c r="B90">
        <f t="shared" si="8"/>
        <v>11</v>
      </c>
      <c r="C90" s="7">
        <v>2010</v>
      </c>
      <c r="D90" s="8">
        <v>8923405.4100000001</v>
      </c>
      <c r="F90" s="16">
        <v>48.54</v>
      </c>
      <c r="H90" s="14">
        <f t="shared" si="12"/>
        <v>2230851.3525</v>
      </c>
      <c r="J90" s="12">
        <f t="shared" si="10"/>
        <v>60</v>
      </c>
      <c r="K90" s="12">
        <f>VLOOKUP(J90,'CPI Indexes'!B$5:J$111,9,FALSE)</f>
        <v>225.24202986062735</v>
      </c>
      <c r="L90" s="21">
        <f t="shared" si="11"/>
        <v>9904.241024112509</v>
      </c>
      <c r="M90" s="21">
        <f t="shared" si="9"/>
        <v>14848.76587943399</v>
      </c>
    </row>
    <row r="91" spans="2:13" x14ac:dyDescent="0.35">
      <c r="B91">
        <f t="shared" si="8"/>
        <v>10</v>
      </c>
      <c r="C91" s="7">
        <v>2011</v>
      </c>
      <c r="D91" s="8">
        <v>15874783.26</v>
      </c>
      <c r="F91" s="16">
        <v>49.53</v>
      </c>
      <c r="H91" s="14">
        <f t="shared" si="12"/>
        <v>3968695.8149999999</v>
      </c>
      <c r="J91" s="12">
        <f t="shared" si="10"/>
        <v>60</v>
      </c>
      <c r="K91" s="12">
        <f>VLOOKUP(J91,'CPI Indexes'!B$5:J$111,9,FALSE)</f>
        <v>225.24202986062735</v>
      </c>
      <c r="L91" s="21">
        <f t="shared" si="11"/>
        <v>17619.694767693683</v>
      </c>
      <c r="M91" s="21">
        <f t="shared" si="9"/>
        <v>25461.233195060027</v>
      </c>
    </row>
    <row r="92" spans="2:13" x14ac:dyDescent="0.35">
      <c r="B92">
        <f t="shared" si="8"/>
        <v>9</v>
      </c>
      <c r="C92" s="7">
        <v>2012</v>
      </c>
      <c r="D92" s="8">
        <v>41321828.469999999</v>
      </c>
      <c r="F92" s="16">
        <v>50.52</v>
      </c>
      <c r="H92" s="14">
        <f t="shared" si="12"/>
        <v>10330457.1175</v>
      </c>
      <c r="J92" s="12">
        <f t="shared" si="10"/>
        <v>60</v>
      </c>
      <c r="K92" s="12">
        <f>VLOOKUP(J92,'CPI Indexes'!B$5:J$111,9,FALSE)</f>
        <v>225.24202986062735</v>
      </c>
      <c r="L92" s="21">
        <f t="shared" si="11"/>
        <v>45863.807584633119</v>
      </c>
      <c r="M92" s="21">
        <f t="shared" si="9"/>
        <v>63879.727552925651</v>
      </c>
    </row>
    <row r="93" spans="2:13" x14ac:dyDescent="0.35">
      <c r="B93">
        <f t="shared" si="8"/>
        <v>8</v>
      </c>
      <c r="C93" s="7">
        <v>2013</v>
      </c>
      <c r="D93" s="8">
        <v>69160220.030000001</v>
      </c>
      <c r="F93" s="16">
        <v>51.52</v>
      </c>
      <c r="H93" s="14">
        <f t="shared" si="12"/>
        <v>17290055.0075</v>
      </c>
      <c r="J93" s="12">
        <f t="shared" si="10"/>
        <v>60</v>
      </c>
      <c r="K93" s="12">
        <f>VLOOKUP(J93,'CPI Indexes'!B$5:J$111,9,FALSE)</f>
        <v>225.24202986062735</v>
      </c>
      <c r="L93" s="21">
        <f t="shared" si="11"/>
        <v>76762.116813627275</v>
      </c>
      <c r="M93" s="21">
        <f t="shared" si="9"/>
        <v>103050.89916103038</v>
      </c>
    </row>
    <row r="94" spans="2:13" x14ac:dyDescent="0.35">
      <c r="B94">
        <f t="shared" si="8"/>
        <v>7</v>
      </c>
      <c r="C94" s="7">
        <v>2014</v>
      </c>
      <c r="D94" s="8">
        <v>41414560.890000001</v>
      </c>
      <c r="F94" s="16">
        <v>52.51</v>
      </c>
      <c r="H94" s="14">
        <f t="shared" si="12"/>
        <v>10353640.2225</v>
      </c>
      <c r="J94" s="12">
        <f t="shared" si="10"/>
        <v>60</v>
      </c>
      <c r="K94" s="12">
        <f>VLOOKUP(J94,'CPI Indexes'!B$5:J$111,9,FALSE)</f>
        <v>225.24202986062735</v>
      </c>
      <c r="L94" s="21">
        <f t="shared" si="11"/>
        <v>45966.732891310319</v>
      </c>
      <c r="M94" s="21">
        <f t="shared" si="9"/>
        <v>59478.550318010435</v>
      </c>
    </row>
    <row r="95" spans="2:13" x14ac:dyDescent="0.35">
      <c r="B95">
        <f t="shared" si="8"/>
        <v>6</v>
      </c>
      <c r="C95" s="7">
        <v>2015</v>
      </c>
      <c r="D95" s="8">
        <v>156789681.68000001</v>
      </c>
      <c r="F95" s="16">
        <v>53.51</v>
      </c>
      <c r="H95" s="14">
        <f t="shared" si="12"/>
        <v>39197420.420000002</v>
      </c>
      <c r="J95" s="12">
        <f t="shared" si="10"/>
        <v>60</v>
      </c>
      <c r="K95" s="12">
        <f>VLOOKUP(J95,'CPI Indexes'!B$5:J$111,9,FALSE)</f>
        <v>225.24202986062735</v>
      </c>
      <c r="L95" s="21">
        <f t="shared" si="11"/>
        <v>174023.56231762841</v>
      </c>
      <c r="M95" s="21">
        <f t="shared" si="9"/>
        <v>217038.45382358134</v>
      </c>
    </row>
    <row r="96" spans="2:13" x14ac:dyDescent="0.35">
      <c r="B96">
        <f t="shared" si="8"/>
        <v>5</v>
      </c>
      <c r="C96" s="7">
        <v>2016</v>
      </c>
      <c r="D96" s="8">
        <v>671012315.57000005</v>
      </c>
      <c r="F96" s="16">
        <v>54.51</v>
      </c>
      <c r="H96" s="14">
        <f t="shared" si="12"/>
        <v>167753078.89250001</v>
      </c>
      <c r="J96" s="12">
        <f t="shared" si="10"/>
        <v>60</v>
      </c>
      <c r="K96" s="12">
        <f>VLOOKUP(J96,'CPI Indexes'!B$5:J$111,9,FALSE)</f>
        <v>225.24202986062735</v>
      </c>
      <c r="L96" s="21">
        <f t="shared" si="11"/>
        <v>744768.10121228406</v>
      </c>
      <c r="M96" s="21">
        <f t="shared" si="9"/>
        <v>895285.58968662308</v>
      </c>
    </row>
    <row r="97" spans="2:15" x14ac:dyDescent="0.35">
      <c r="B97">
        <f t="shared" si="8"/>
        <v>4</v>
      </c>
      <c r="C97" s="7">
        <v>2017</v>
      </c>
      <c r="D97" s="8">
        <v>200758114.34999999</v>
      </c>
      <c r="F97" s="16">
        <v>55.51</v>
      </c>
      <c r="H97" s="14">
        <f t="shared" si="12"/>
        <v>50189528.587499999</v>
      </c>
      <c r="J97" s="12">
        <f t="shared" si="10"/>
        <v>60</v>
      </c>
      <c r="K97" s="12">
        <f>VLOOKUP(J97,'CPI Indexes'!B$5:J$111,9,FALSE)</f>
        <v>225.24202986062735</v>
      </c>
      <c r="L97" s="21">
        <f t="shared" si="11"/>
        <v>222824.88138894722</v>
      </c>
      <c r="M97" s="21">
        <f t="shared" si="9"/>
        <v>258176.14130233371</v>
      </c>
    </row>
    <row r="98" spans="2:15" x14ac:dyDescent="0.35">
      <c r="B98">
        <f t="shared" si="8"/>
        <v>3</v>
      </c>
      <c r="C98" s="7">
        <v>2018</v>
      </c>
      <c r="D98" s="8">
        <v>15795859.130000001</v>
      </c>
      <c r="F98" s="16">
        <v>56.5</v>
      </c>
      <c r="H98" s="14">
        <f t="shared" si="12"/>
        <v>3948964.7825000002</v>
      </c>
      <c r="J98" s="12">
        <f t="shared" si="10"/>
        <v>60</v>
      </c>
      <c r="K98" s="12">
        <f>VLOOKUP(J98,'CPI Indexes'!B$5:J$111,9,FALSE)</f>
        <v>225.24202986062735</v>
      </c>
      <c r="L98" s="21">
        <f t="shared" si="11"/>
        <v>17532.095519399707</v>
      </c>
      <c r="M98" s="21">
        <f t="shared" si="9"/>
        <v>19579.344337404302</v>
      </c>
    </row>
    <row r="99" spans="2:15" x14ac:dyDescent="0.35">
      <c r="B99">
        <f t="shared" si="8"/>
        <v>2</v>
      </c>
      <c r="C99" s="7">
        <v>2019</v>
      </c>
      <c r="D99" s="8">
        <v>99205781.519999996</v>
      </c>
      <c r="F99" s="16">
        <v>57.5</v>
      </c>
      <c r="H99" s="14">
        <f t="shared" si="12"/>
        <v>24801445.379999999</v>
      </c>
      <c r="J99" s="12">
        <f t="shared" si="10"/>
        <v>60</v>
      </c>
      <c r="K99" s="12">
        <f>VLOOKUP(J99,'CPI Indexes'!B$5:J$111,9,FALSE)</f>
        <v>225.24202986062735</v>
      </c>
      <c r="L99" s="21">
        <f t="shared" si="11"/>
        <v>110110.20188082282</v>
      </c>
      <c r="M99" s="21">
        <f t="shared" si="9"/>
        <v>118523.30949327946</v>
      </c>
    </row>
    <row r="100" spans="2:15" x14ac:dyDescent="0.35">
      <c r="B100">
        <f t="shared" si="8"/>
        <v>1</v>
      </c>
      <c r="C100" s="7">
        <v>2020</v>
      </c>
      <c r="D100" s="8">
        <v>73822444.829999998</v>
      </c>
      <c r="F100" s="16">
        <v>58.5</v>
      </c>
      <c r="H100" s="14">
        <f t="shared" si="12"/>
        <v>18455611.2075</v>
      </c>
      <c r="J100" s="12">
        <f t="shared" si="10"/>
        <v>60</v>
      </c>
      <c r="K100" s="12">
        <f>VLOOKUP(J100,'CPI Indexes'!B$5:J$111,9,FALSE)</f>
        <v>225.24202986062735</v>
      </c>
      <c r="L100" s="21">
        <f t="shared" si="11"/>
        <v>81936.800245139631</v>
      </c>
      <c r="M100" s="21">
        <f t="shared" si="9"/>
        <v>85009.430254332372</v>
      </c>
    </row>
    <row r="101" spans="2:15" x14ac:dyDescent="0.35">
      <c r="B101">
        <f t="shared" si="8"/>
        <v>0</v>
      </c>
      <c r="C101" s="7">
        <v>2021</v>
      </c>
      <c r="D101" s="8">
        <v>189897248.28</v>
      </c>
      <c r="F101" s="16">
        <v>59.5</v>
      </c>
      <c r="H101" s="14">
        <f t="shared" si="12"/>
        <v>47474312.07</v>
      </c>
      <c r="J101" s="12">
        <f t="shared" si="10"/>
        <v>60</v>
      </c>
      <c r="K101" s="12">
        <f>VLOOKUP(J101,'CPI Indexes'!B$5:J$111,9,FALSE)</f>
        <v>225.24202986062735</v>
      </c>
      <c r="L101" s="21">
        <f t="shared" si="11"/>
        <v>210770.21948068752</v>
      </c>
      <c r="M101" s="21">
        <f t="shared" si="9"/>
        <v>210770.21948068752</v>
      </c>
    </row>
    <row r="102" spans="2:15" x14ac:dyDescent="0.35">
      <c r="H102" s="3"/>
      <c r="J102" s="12"/>
      <c r="K102" s="12"/>
      <c r="L102" s="21"/>
      <c r="M102" s="21"/>
    </row>
    <row r="103" spans="2:15" x14ac:dyDescent="0.35">
      <c r="D103" s="1">
        <f>SUM(D9:D102)</f>
        <v>2789340252.2400007</v>
      </c>
      <c r="H103" s="3">
        <f>SUM(H9:H102)</f>
        <v>697335063.06000018</v>
      </c>
      <c r="J103" s="12"/>
      <c r="K103" s="12"/>
      <c r="L103" s="21"/>
      <c r="M103" s="21">
        <f>SUM(M1:M101)</f>
        <v>6062772.023712459</v>
      </c>
    </row>
    <row r="104" spans="2:15" x14ac:dyDescent="0.35">
      <c r="H104" s="3"/>
    </row>
    <row r="105" spans="2:15" x14ac:dyDescent="0.35">
      <c r="H105" s="3">
        <f>H103/D103</f>
        <v>0.25</v>
      </c>
      <c r="M105" s="14"/>
      <c r="N105" s="14"/>
      <c r="O105" s="14"/>
    </row>
    <row r="106" spans="2:15" x14ac:dyDescent="0.35">
      <c r="H106" s="3"/>
      <c r="M106" s="20"/>
      <c r="N106" s="20"/>
      <c r="O106" s="20"/>
    </row>
    <row r="107" spans="2:15" x14ac:dyDescent="0.35">
      <c r="D107" s="1"/>
      <c r="F107" s="2"/>
      <c r="H107" s="2"/>
      <c r="M107" s="20"/>
      <c r="N107" s="20"/>
      <c r="O107" s="20"/>
    </row>
    <row r="108" spans="2:15" x14ac:dyDescent="0.35">
      <c r="D108" s="1"/>
      <c r="F108" s="2"/>
      <c r="H108" s="2"/>
      <c r="M108" s="14"/>
      <c r="N108" s="14"/>
      <c r="O108" s="14"/>
    </row>
    <row r="109" spans="2:15" x14ac:dyDescent="0.35">
      <c r="D109" s="1"/>
      <c r="F109" s="2"/>
      <c r="H109" s="2"/>
      <c r="M109" s="14"/>
      <c r="N109" s="14"/>
      <c r="O109" s="14"/>
    </row>
    <row r="110" spans="2:15" x14ac:dyDescent="0.35">
      <c r="D110" s="1"/>
      <c r="F110" s="2"/>
      <c r="H110" s="2"/>
      <c r="M110" s="21"/>
      <c r="N110" s="21"/>
      <c r="O110" s="21"/>
    </row>
    <row r="111" spans="2:15" x14ac:dyDescent="0.35">
      <c r="D111" s="1"/>
      <c r="F111" s="2"/>
      <c r="H111" s="2"/>
    </row>
    <row r="112" spans="2:15" x14ac:dyDescent="0.35">
      <c r="D112" s="1"/>
      <c r="F112" s="2"/>
      <c r="H112" s="2"/>
    </row>
    <row r="113" spans="4:8" x14ac:dyDescent="0.35">
      <c r="D113" s="1"/>
      <c r="F113" s="2"/>
      <c r="H113" s="2"/>
    </row>
    <row r="114" spans="4:8" x14ac:dyDescent="0.35">
      <c r="D114" s="1"/>
      <c r="F114" s="2"/>
      <c r="H114" s="2"/>
    </row>
    <row r="115" spans="4:8" x14ac:dyDescent="0.35">
      <c r="D115" s="1"/>
      <c r="F115" s="2"/>
      <c r="H115" s="2"/>
    </row>
    <row r="116" spans="4:8" x14ac:dyDescent="0.35">
      <c r="D116" s="1"/>
      <c r="F116" s="2"/>
      <c r="H116" s="2"/>
    </row>
    <row r="117" spans="4:8" x14ac:dyDescent="0.35">
      <c r="D117" s="1"/>
      <c r="F117" s="2"/>
      <c r="H117" s="2"/>
    </row>
    <row r="118" spans="4:8" x14ac:dyDescent="0.35">
      <c r="D118" s="1"/>
      <c r="F118" s="2"/>
      <c r="H118" s="2"/>
    </row>
    <row r="120" spans="4:8" x14ac:dyDescent="0.35">
      <c r="D120" s="1"/>
    </row>
  </sheetData>
  <printOptions horizontalCentered="1"/>
  <pageMargins left="0.7" right="0.7" top="0.75" bottom="0.75" header="0.3" footer="0.3"/>
  <pageSetup scale="49" fitToWidth="0" orientation="portrait" r:id="rId1"/>
  <headerFooter>
    <oddHeader xml:space="preserve">&amp;RFiled: 2023-03-08
 EB-2022-0200
 Exhibit I.4.5-IGUA-14
Attachment 1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68FA8-E0B6-4727-A443-DB0D03971BF3}">
  <dimension ref="B2:O72"/>
  <sheetViews>
    <sheetView view="pageBreakPreview" zoomScale="60" zoomScaleNormal="100" workbookViewId="0">
      <selection activeCell="H8" sqref="H8"/>
    </sheetView>
  </sheetViews>
  <sheetFormatPr defaultRowHeight="14.5" x14ac:dyDescent="0.35"/>
  <cols>
    <col min="4" max="4" width="17.7265625" customWidth="1"/>
    <col min="5" max="5" width="2.26953125" customWidth="1"/>
    <col min="6" max="6" width="13.453125" bestFit="1" customWidth="1"/>
    <col min="7" max="7" width="3" bestFit="1" customWidth="1"/>
    <col min="8" max="8" width="17.1796875" customWidth="1"/>
    <col min="10" max="10" width="10.54296875" customWidth="1"/>
    <col min="11" max="11" width="14.54296875" customWidth="1"/>
    <col min="12" max="12" width="13.7265625" customWidth="1"/>
    <col min="13" max="13" width="14" customWidth="1"/>
    <col min="14" max="14" width="15.54296875" customWidth="1"/>
    <col min="15" max="15" width="18" customWidth="1"/>
  </cols>
  <sheetData>
    <row r="2" spans="2:13" x14ac:dyDescent="0.35">
      <c r="B2" t="s">
        <v>26</v>
      </c>
    </row>
    <row r="3" spans="2:13" x14ac:dyDescent="0.35">
      <c r="B3" t="s">
        <v>1</v>
      </c>
      <c r="F3">
        <v>0.1</v>
      </c>
    </row>
    <row r="4" spans="2:13" x14ac:dyDescent="0.35">
      <c r="F4" s="12"/>
      <c r="G4" s="13"/>
    </row>
    <row r="5" spans="2:13" x14ac:dyDescent="0.35">
      <c r="B5" t="s">
        <v>3</v>
      </c>
      <c r="F5">
        <f>'CPI Indexes'!$D$2*100</f>
        <v>3.75</v>
      </c>
    </row>
    <row r="8" spans="2:13" ht="58" x14ac:dyDescent="0.35">
      <c r="B8" s="48" t="s">
        <v>11</v>
      </c>
      <c r="C8" s="48" t="s">
        <v>12</v>
      </c>
      <c r="D8" s="48" t="s">
        <v>13</v>
      </c>
      <c r="E8" s="48"/>
      <c r="F8" s="48" t="s">
        <v>14</v>
      </c>
      <c r="G8" s="48"/>
      <c r="H8" s="45" t="s">
        <v>43</v>
      </c>
      <c r="I8" s="48"/>
      <c r="J8" s="45" t="s">
        <v>44</v>
      </c>
      <c r="K8" s="45" t="s">
        <v>40</v>
      </c>
      <c r="L8" s="45" t="s">
        <v>41</v>
      </c>
      <c r="M8" s="45" t="s">
        <v>42</v>
      </c>
    </row>
    <row r="9" spans="2:13" x14ac:dyDescent="0.35">
      <c r="B9">
        <f>2021-C9</f>
        <v>51</v>
      </c>
      <c r="C9" s="7">
        <v>1970</v>
      </c>
      <c r="D9" s="8">
        <v>5225157.68</v>
      </c>
      <c r="F9" s="15"/>
      <c r="H9" s="14">
        <f>D9*F$3</f>
        <v>522515.76799999998</v>
      </c>
      <c r="J9" s="12">
        <f t="shared" ref="J9:J34" si="0">ROUND(F9+B9,0)</f>
        <v>51</v>
      </c>
      <c r="K9" s="12">
        <f>VLOOKUP(J9,'CPI Indexes'!B$5:J$111,9,FALSE)</f>
        <v>154.19653405458325</v>
      </c>
      <c r="L9" s="21">
        <f t="shared" ref="L9:L34" si="1">H9/K9</f>
        <v>3388.6349729173371</v>
      </c>
      <c r="M9" s="21">
        <f t="shared" ref="M9:M34" si="2">L9*(1+$F$5/100)^B9</f>
        <v>22152.266287149298</v>
      </c>
    </row>
    <row r="10" spans="2:13" x14ac:dyDescent="0.35">
      <c r="B10">
        <f t="shared" ref="B10:B34" si="3">2021-C10</f>
        <v>49</v>
      </c>
      <c r="C10" s="7">
        <v>1972</v>
      </c>
      <c r="D10" s="8">
        <v>6694440.1900000004</v>
      </c>
      <c r="F10" s="15"/>
      <c r="H10" s="14">
        <f t="shared" ref="H10:H13" si="4">D10*F$3</f>
        <v>669444.01900000009</v>
      </c>
      <c r="J10" s="12">
        <f t="shared" si="0"/>
        <v>49</v>
      </c>
      <c r="K10" s="12">
        <f>VLOOKUP(J10,'CPI Indexes'!B$5:J$111,9,FALSE)</f>
        <v>141.35837101891894</v>
      </c>
      <c r="L10" s="21">
        <f t="shared" si="1"/>
        <v>4735.7932478608136</v>
      </c>
      <c r="M10" s="21">
        <f t="shared" si="2"/>
        <v>28761.391769022543</v>
      </c>
    </row>
    <row r="11" spans="2:13" x14ac:dyDescent="0.35">
      <c r="B11">
        <f t="shared" si="3"/>
        <v>33</v>
      </c>
      <c r="C11" s="7">
        <v>1988</v>
      </c>
      <c r="D11" s="8">
        <v>3767639.42</v>
      </c>
      <c r="F11" s="15">
        <v>3.06</v>
      </c>
      <c r="H11" s="14">
        <f t="shared" si="4"/>
        <v>376763.94200000004</v>
      </c>
      <c r="J11" s="12">
        <f t="shared" si="0"/>
        <v>36</v>
      </c>
      <c r="K11" s="12">
        <f>VLOOKUP(J11,'CPI Indexes'!B$5:J$111,9,FALSE)</f>
        <v>77.452008042009169</v>
      </c>
      <c r="L11" s="21">
        <f t="shared" si="1"/>
        <v>4864.4825553863902</v>
      </c>
      <c r="M11" s="21">
        <f t="shared" si="2"/>
        <v>16392.459825551523</v>
      </c>
    </row>
    <row r="12" spans="2:13" x14ac:dyDescent="0.35">
      <c r="B12">
        <f t="shared" si="3"/>
        <v>31</v>
      </c>
      <c r="C12" s="7">
        <v>1990</v>
      </c>
      <c r="D12" s="8">
        <v>29064577.309999999</v>
      </c>
      <c r="F12" s="15">
        <v>3.76</v>
      </c>
      <c r="H12" s="14">
        <f t="shared" si="4"/>
        <v>2906457.7310000001</v>
      </c>
      <c r="J12" s="12">
        <f t="shared" si="0"/>
        <v>35</v>
      </c>
      <c r="K12" s="12">
        <f>VLOOKUP(J12,'CPI Indexes'!B$5:J$111,9,FALSE)</f>
        <v>73.688682450129321</v>
      </c>
      <c r="L12" s="21">
        <f t="shared" si="1"/>
        <v>39442.389717946426</v>
      </c>
      <c r="M12" s="21">
        <f t="shared" si="2"/>
        <v>123479.39325718905</v>
      </c>
    </row>
    <row r="13" spans="2:13" x14ac:dyDescent="0.35">
      <c r="B13">
        <f t="shared" si="3"/>
        <v>28</v>
      </c>
      <c r="C13" s="7">
        <v>1993</v>
      </c>
      <c r="D13" s="8">
        <v>4270487.16</v>
      </c>
      <c r="F13" s="15">
        <v>5.16</v>
      </c>
      <c r="H13" s="14">
        <f t="shared" si="4"/>
        <v>427048.71600000001</v>
      </c>
      <c r="J13" s="12">
        <f t="shared" si="0"/>
        <v>33</v>
      </c>
      <c r="K13" s="12">
        <f>VLOOKUP(J13,'CPI Indexes'!B$5:J$111,9,FALSE)</f>
        <v>66.565186192600891</v>
      </c>
      <c r="L13" s="21">
        <f t="shared" si="1"/>
        <v>6415.4964543232809</v>
      </c>
      <c r="M13" s="21">
        <f t="shared" si="2"/>
        <v>17984.452454430495</v>
      </c>
    </row>
    <row r="14" spans="2:13" x14ac:dyDescent="0.35">
      <c r="B14">
        <f t="shared" si="3"/>
        <v>27</v>
      </c>
      <c r="C14" s="7">
        <v>1994</v>
      </c>
      <c r="D14" s="8">
        <v>6598676.71</v>
      </c>
      <c r="F14" s="15">
        <v>5.73</v>
      </c>
      <c r="H14" s="14">
        <f t="shared" ref="H14:H34" si="5">D14*F$3</f>
        <v>659867.67100000009</v>
      </c>
      <c r="J14" s="12">
        <f t="shared" si="0"/>
        <v>33</v>
      </c>
      <c r="K14" s="12">
        <f>VLOOKUP(J14,'CPI Indexes'!B$5:J$111,9,FALSE)</f>
        <v>66.565186192600891</v>
      </c>
      <c r="L14" s="21">
        <f t="shared" si="1"/>
        <v>9913.1048637155054</v>
      </c>
      <c r="M14" s="21">
        <f t="shared" si="2"/>
        <v>26784.808498083199</v>
      </c>
    </row>
    <row r="15" spans="2:13" x14ac:dyDescent="0.35">
      <c r="B15">
        <f t="shared" si="3"/>
        <v>26</v>
      </c>
      <c r="C15" s="7">
        <v>1995</v>
      </c>
      <c r="D15" s="8">
        <v>11074974.210000001</v>
      </c>
      <c r="F15" s="15">
        <v>6.35</v>
      </c>
      <c r="H15" s="14">
        <f t="shared" si="5"/>
        <v>1107497.4210000001</v>
      </c>
      <c r="J15" s="12">
        <f t="shared" si="0"/>
        <v>32</v>
      </c>
      <c r="K15" s="12">
        <f>VLOOKUP(J15,'CPI Indexes'!B$5:J$111,9,FALSE)</f>
        <v>63.195360185639409</v>
      </c>
      <c r="L15" s="21">
        <f t="shared" si="1"/>
        <v>17524.979962875015</v>
      </c>
      <c r="M15" s="21">
        <f t="shared" si="2"/>
        <v>45640.276842652362</v>
      </c>
    </row>
    <row r="16" spans="2:13" x14ac:dyDescent="0.35">
      <c r="B16">
        <f t="shared" si="3"/>
        <v>25</v>
      </c>
      <c r="C16" s="7">
        <v>1996</v>
      </c>
      <c r="D16" s="8">
        <v>41359020.590000004</v>
      </c>
      <c r="F16" s="15">
        <v>7</v>
      </c>
      <c r="H16" s="14">
        <f t="shared" si="5"/>
        <v>4135902.0590000004</v>
      </c>
      <c r="J16" s="12">
        <f t="shared" si="0"/>
        <v>32</v>
      </c>
      <c r="K16" s="12">
        <f>VLOOKUP(J16,'CPI Indexes'!B$5:J$111,9,FALSE)</f>
        <v>63.195360185639409</v>
      </c>
      <c r="L16" s="21">
        <f t="shared" si="1"/>
        <v>65446.293000792924</v>
      </c>
      <c r="M16" s="21">
        <f t="shared" si="2"/>
        <v>164281.1320718514</v>
      </c>
    </row>
    <row r="17" spans="2:13" x14ac:dyDescent="0.35">
      <c r="B17">
        <f t="shared" si="3"/>
        <v>20</v>
      </c>
      <c r="C17" s="7">
        <v>2001</v>
      </c>
      <c r="D17" s="8">
        <v>2237627.66</v>
      </c>
      <c r="F17" s="15">
        <v>10.66</v>
      </c>
      <c r="H17" s="14">
        <f t="shared" si="5"/>
        <v>223762.76600000003</v>
      </c>
      <c r="J17" s="12">
        <f t="shared" si="0"/>
        <v>31</v>
      </c>
      <c r="K17" s="12">
        <f>VLOOKUP(J17,'CPI Indexes'!B$5:J$111,9,FALSE)</f>
        <v>59.947335118688592</v>
      </c>
      <c r="L17" s="21">
        <f t="shared" si="1"/>
        <v>3732.6557645469375</v>
      </c>
      <c r="M17" s="21">
        <f t="shared" si="2"/>
        <v>7794.3525856200531</v>
      </c>
    </row>
    <row r="18" spans="2:13" x14ac:dyDescent="0.35">
      <c r="B18">
        <f t="shared" si="3"/>
        <v>17</v>
      </c>
      <c r="C18" s="7">
        <v>2004</v>
      </c>
      <c r="D18" s="8">
        <v>1108053.6399999999</v>
      </c>
      <c r="F18" s="15">
        <v>13.14</v>
      </c>
      <c r="H18" s="14">
        <f t="shared" si="5"/>
        <v>110805.364</v>
      </c>
      <c r="J18" s="12">
        <f t="shared" si="0"/>
        <v>30</v>
      </c>
      <c r="K18" s="12">
        <f>VLOOKUP(J18,'CPI Indexes'!B$5:J$111,9,FALSE)</f>
        <v>56.816708548133583</v>
      </c>
      <c r="L18" s="21">
        <f t="shared" si="1"/>
        <v>1950.2249748615529</v>
      </c>
      <c r="M18" s="21">
        <f t="shared" si="2"/>
        <v>3646.5527918155735</v>
      </c>
    </row>
    <row r="19" spans="2:13" x14ac:dyDescent="0.35">
      <c r="B19">
        <f t="shared" si="3"/>
        <v>15</v>
      </c>
      <c r="C19" s="7">
        <v>2006</v>
      </c>
      <c r="D19" s="8">
        <v>6339908.8700000001</v>
      </c>
      <c r="F19" s="15">
        <v>14.91</v>
      </c>
      <c r="H19" s="14">
        <f t="shared" si="5"/>
        <v>633990.8870000001</v>
      </c>
      <c r="J19" s="12">
        <f t="shared" si="0"/>
        <v>30</v>
      </c>
      <c r="K19" s="12">
        <f>VLOOKUP(J19,'CPI Indexes'!B$5:J$111,9,FALSE)</f>
        <v>56.816708548133583</v>
      </c>
      <c r="L19" s="21">
        <f t="shared" si="1"/>
        <v>11158.528946866047</v>
      </c>
      <c r="M19" s="21">
        <f t="shared" si="2"/>
        <v>19383.336047234039</v>
      </c>
    </row>
    <row r="20" spans="2:13" x14ac:dyDescent="0.35">
      <c r="B20">
        <f t="shared" si="3"/>
        <v>14</v>
      </c>
      <c r="C20" s="7">
        <v>2007</v>
      </c>
      <c r="D20" s="8">
        <v>81039112.909999996</v>
      </c>
      <c r="F20" s="15">
        <v>15.82</v>
      </c>
      <c r="H20" s="14">
        <f t="shared" si="5"/>
        <v>8103911.2910000002</v>
      </c>
      <c r="J20" s="12">
        <f t="shared" si="0"/>
        <v>30</v>
      </c>
      <c r="K20" s="12">
        <f>VLOOKUP(J20,'CPI Indexes'!B$5:J$111,9,FALSE)</f>
        <v>56.816708548133583</v>
      </c>
      <c r="L20" s="21">
        <f t="shared" si="1"/>
        <v>142632.53711950922</v>
      </c>
      <c r="M20" s="21">
        <f t="shared" si="2"/>
        <v>238809.76585318043</v>
      </c>
    </row>
    <row r="21" spans="2:13" x14ac:dyDescent="0.35">
      <c r="B21">
        <f t="shared" si="3"/>
        <v>13</v>
      </c>
      <c r="C21" s="7">
        <v>2008</v>
      </c>
      <c r="D21" s="8">
        <v>80181083.219999999</v>
      </c>
      <c r="F21" s="15">
        <v>16.75</v>
      </c>
      <c r="H21" s="14">
        <f t="shared" si="5"/>
        <v>8018108.3220000006</v>
      </c>
      <c r="J21" s="12">
        <f t="shared" si="0"/>
        <v>30</v>
      </c>
      <c r="K21" s="12">
        <f>VLOOKUP(J21,'CPI Indexes'!B$5:J$111,9,FALSE)</f>
        <v>56.816708548133583</v>
      </c>
      <c r="L21" s="21">
        <f t="shared" si="1"/>
        <v>141122.36570703977</v>
      </c>
      <c r="M21" s="21">
        <f t="shared" si="2"/>
        <v>227740.99730476603</v>
      </c>
    </row>
    <row r="22" spans="2:13" x14ac:dyDescent="0.35">
      <c r="B22">
        <f t="shared" si="3"/>
        <v>12</v>
      </c>
      <c r="C22" s="7">
        <v>2009</v>
      </c>
      <c r="D22" s="8">
        <v>1978036.78</v>
      </c>
      <c r="F22" s="15">
        <v>17.690000000000001</v>
      </c>
      <c r="H22" s="14">
        <f t="shared" si="5"/>
        <v>197803.67800000001</v>
      </c>
      <c r="J22" s="12">
        <f t="shared" si="0"/>
        <v>30</v>
      </c>
      <c r="K22" s="12">
        <f>VLOOKUP(J22,'CPI Indexes'!B$5:J$111,9,FALSE)</f>
        <v>56.816708548133583</v>
      </c>
      <c r="L22" s="21">
        <f t="shared" si="1"/>
        <v>3481.4350048529486</v>
      </c>
      <c r="M22" s="21">
        <f t="shared" si="2"/>
        <v>5415.2131576902748</v>
      </c>
    </row>
    <row r="23" spans="2:13" x14ac:dyDescent="0.35">
      <c r="B23">
        <f t="shared" si="3"/>
        <v>11</v>
      </c>
      <c r="C23" s="7">
        <v>2010</v>
      </c>
      <c r="D23" s="8">
        <v>5756021.3399999999</v>
      </c>
      <c r="F23" s="15">
        <v>18.64</v>
      </c>
      <c r="H23" s="14">
        <f t="shared" si="5"/>
        <v>575602.13399999996</v>
      </c>
      <c r="J23" s="12">
        <f t="shared" si="0"/>
        <v>30</v>
      </c>
      <c r="K23" s="12">
        <f>VLOOKUP(J23,'CPI Indexes'!B$5:J$111,9,FALSE)</f>
        <v>56.816708548133583</v>
      </c>
      <c r="L23" s="21">
        <f t="shared" si="1"/>
        <v>10130.860247076182</v>
      </c>
      <c r="M23" s="21">
        <f t="shared" si="2"/>
        <v>15188.520917439877</v>
      </c>
    </row>
    <row r="24" spans="2:13" x14ac:dyDescent="0.35">
      <c r="B24">
        <f t="shared" si="3"/>
        <v>10</v>
      </c>
      <c r="C24" s="7">
        <v>2011</v>
      </c>
      <c r="D24" s="8">
        <v>17185515.579999998</v>
      </c>
      <c r="F24" s="15">
        <v>19.600000000000001</v>
      </c>
      <c r="H24" s="14">
        <f t="shared" si="5"/>
        <v>1718551.558</v>
      </c>
      <c r="J24" s="12">
        <f t="shared" si="0"/>
        <v>30</v>
      </c>
      <c r="K24" s="12">
        <f>VLOOKUP(J24,'CPI Indexes'!B$5:J$111,9,FALSE)</f>
        <v>56.816708548133583</v>
      </c>
      <c r="L24" s="21">
        <f t="shared" si="1"/>
        <v>30247.291719549179</v>
      </c>
      <c r="M24" s="21">
        <f t="shared" si="2"/>
        <v>43708.66568032244</v>
      </c>
    </row>
    <row r="25" spans="2:13" x14ac:dyDescent="0.35">
      <c r="B25">
        <f t="shared" si="3"/>
        <v>9</v>
      </c>
      <c r="C25" s="7">
        <v>2012</v>
      </c>
      <c r="D25" s="8">
        <v>33368237.210000001</v>
      </c>
      <c r="F25" s="15">
        <v>20.58</v>
      </c>
      <c r="H25" s="14">
        <f t="shared" si="5"/>
        <v>3336823.7210000004</v>
      </c>
      <c r="J25" s="12">
        <f t="shared" si="0"/>
        <v>30</v>
      </c>
      <c r="K25" s="12">
        <f>VLOOKUP(J25,'CPI Indexes'!B$5:J$111,9,FALSE)</f>
        <v>56.816708548133583</v>
      </c>
      <c r="L25" s="21">
        <f t="shared" si="1"/>
        <v>58729.620322393952</v>
      </c>
      <c r="M25" s="21">
        <f t="shared" si="2"/>
        <v>81799.404433623451</v>
      </c>
    </row>
    <row r="26" spans="2:13" x14ac:dyDescent="0.35">
      <c r="B26">
        <f t="shared" si="3"/>
        <v>8</v>
      </c>
      <c r="C26" s="7">
        <v>2013</v>
      </c>
      <c r="D26" s="8">
        <v>1949552.75</v>
      </c>
      <c r="F26" s="16">
        <v>21.55</v>
      </c>
      <c r="H26" s="14">
        <f t="shared" si="5"/>
        <v>194955.27500000002</v>
      </c>
      <c r="J26" s="12">
        <f t="shared" si="0"/>
        <v>30</v>
      </c>
      <c r="K26" s="12">
        <f>VLOOKUP(J26,'CPI Indexes'!B$5:J$111,9,FALSE)</f>
        <v>56.816708548133583</v>
      </c>
      <c r="L26" s="21">
        <f t="shared" si="1"/>
        <v>3431.3018121216783</v>
      </c>
      <c r="M26" s="21">
        <f t="shared" si="2"/>
        <v>4606.4224347867239</v>
      </c>
    </row>
    <row r="27" spans="2:13" x14ac:dyDescent="0.35">
      <c r="B27">
        <f t="shared" si="3"/>
        <v>7</v>
      </c>
      <c r="C27" s="7">
        <v>2014</v>
      </c>
      <c r="D27" s="8">
        <v>6525504.7400000002</v>
      </c>
      <c r="F27" s="16">
        <v>22.54</v>
      </c>
      <c r="H27" s="14">
        <f t="shared" si="5"/>
        <v>652550.47400000005</v>
      </c>
      <c r="J27" s="12">
        <f t="shared" si="0"/>
        <v>30</v>
      </c>
      <c r="K27" s="12">
        <f>VLOOKUP(J27,'CPI Indexes'!B$5:J$111,9,FALSE)</f>
        <v>56.816708548133583</v>
      </c>
      <c r="L27" s="21">
        <f t="shared" si="1"/>
        <v>11485.186148141209</v>
      </c>
      <c r="M27" s="21">
        <f t="shared" si="2"/>
        <v>14861.230704370393</v>
      </c>
    </row>
    <row r="28" spans="2:13" x14ac:dyDescent="0.35">
      <c r="B28">
        <f t="shared" si="3"/>
        <v>6</v>
      </c>
      <c r="C28" s="7">
        <v>2015</v>
      </c>
      <c r="D28" s="8">
        <v>203461376.38</v>
      </c>
      <c r="F28" s="16">
        <v>23.53</v>
      </c>
      <c r="H28" s="14">
        <f t="shared" si="5"/>
        <v>20346137.638</v>
      </c>
      <c r="J28" s="12">
        <f t="shared" si="0"/>
        <v>30</v>
      </c>
      <c r="K28" s="12">
        <f>VLOOKUP(J28,'CPI Indexes'!B$5:J$111,9,FALSE)</f>
        <v>56.816708548133583</v>
      </c>
      <c r="L28" s="21">
        <f t="shared" si="1"/>
        <v>358101.30783558678</v>
      </c>
      <c r="M28" s="21">
        <f t="shared" si="2"/>
        <v>446616.26925542456</v>
      </c>
    </row>
    <row r="29" spans="2:13" x14ac:dyDescent="0.35">
      <c r="B29">
        <f t="shared" si="3"/>
        <v>5</v>
      </c>
      <c r="C29" s="7">
        <v>2016</v>
      </c>
      <c r="D29" s="8">
        <v>153100505.78999999</v>
      </c>
      <c r="F29" s="16">
        <v>24.52</v>
      </c>
      <c r="H29" s="14">
        <f t="shared" si="5"/>
        <v>15310050.579</v>
      </c>
      <c r="J29" s="12">
        <f t="shared" si="0"/>
        <v>30</v>
      </c>
      <c r="K29" s="12">
        <f>VLOOKUP(J29,'CPI Indexes'!B$5:J$111,9,FALSE)</f>
        <v>56.816708548133583</v>
      </c>
      <c r="L29" s="21">
        <f t="shared" si="1"/>
        <v>269463.87726824649</v>
      </c>
      <c r="M29" s="21">
        <f t="shared" si="2"/>
        <v>323922.47448119731</v>
      </c>
    </row>
    <row r="30" spans="2:13" x14ac:dyDescent="0.35">
      <c r="B30">
        <f t="shared" si="3"/>
        <v>4</v>
      </c>
      <c r="C30" s="7">
        <v>2017</v>
      </c>
      <c r="D30" s="8">
        <v>235646157.74000001</v>
      </c>
      <c r="F30" s="16">
        <v>25.51</v>
      </c>
      <c r="H30" s="14">
        <f t="shared" si="5"/>
        <v>23564615.774000004</v>
      </c>
      <c r="J30" s="12">
        <f t="shared" si="0"/>
        <v>30</v>
      </c>
      <c r="K30" s="12">
        <f>VLOOKUP(J30,'CPI Indexes'!B$5:J$111,9,FALSE)</f>
        <v>56.816708548133583</v>
      </c>
      <c r="L30" s="21">
        <f t="shared" si="1"/>
        <v>414747.99185237382</v>
      </c>
      <c r="M30" s="21">
        <f t="shared" si="2"/>
        <v>480547.93289637088</v>
      </c>
    </row>
    <row r="31" spans="2:13" x14ac:dyDescent="0.35">
      <c r="B31">
        <f t="shared" si="3"/>
        <v>3</v>
      </c>
      <c r="C31" s="7">
        <v>2018</v>
      </c>
      <c r="D31" s="8">
        <v>2388189.1</v>
      </c>
      <c r="F31" s="16">
        <v>26.51</v>
      </c>
      <c r="H31" s="14">
        <f t="shared" si="5"/>
        <v>238818.91000000003</v>
      </c>
      <c r="J31" s="12">
        <f t="shared" si="0"/>
        <v>30</v>
      </c>
      <c r="K31" s="12">
        <f>VLOOKUP(J31,'CPI Indexes'!B$5:J$111,9,FALSE)</f>
        <v>56.816708548133583</v>
      </c>
      <c r="L31" s="21">
        <f t="shared" si="1"/>
        <v>4203.3218062549167</v>
      </c>
      <c r="M31" s="21">
        <f t="shared" si="2"/>
        <v>4694.1499328771106</v>
      </c>
    </row>
    <row r="32" spans="2:13" x14ac:dyDescent="0.35">
      <c r="B32">
        <f t="shared" si="3"/>
        <v>2</v>
      </c>
      <c r="C32" s="7">
        <v>2019</v>
      </c>
      <c r="D32" s="9">
        <v>620131.22</v>
      </c>
      <c r="F32" s="16">
        <v>27.5</v>
      </c>
      <c r="H32" s="14">
        <f t="shared" si="5"/>
        <v>62013.122000000003</v>
      </c>
      <c r="J32" s="12">
        <f t="shared" si="0"/>
        <v>30</v>
      </c>
      <c r="K32" s="12">
        <f>VLOOKUP(J32,'CPI Indexes'!B$5:J$111,9,FALSE)</f>
        <v>56.816708548133583</v>
      </c>
      <c r="L32" s="21">
        <f t="shared" si="1"/>
        <v>1091.4592482502601</v>
      </c>
      <c r="M32" s="21">
        <f t="shared" si="2"/>
        <v>1174.8535564368817</v>
      </c>
    </row>
    <row r="33" spans="2:13" x14ac:dyDescent="0.35">
      <c r="B33">
        <f t="shared" si="3"/>
        <v>1</v>
      </c>
      <c r="C33" s="7">
        <v>2020</v>
      </c>
      <c r="D33" s="8">
        <v>1757876.43</v>
      </c>
      <c r="F33" s="16">
        <v>28.5</v>
      </c>
      <c r="H33" s="14">
        <f t="shared" si="5"/>
        <v>175787.64300000001</v>
      </c>
      <c r="J33" s="12">
        <f t="shared" si="0"/>
        <v>30</v>
      </c>
      <c r="K33" s="12">
        <f>VLOOKUP(J33,'CPI Indexes'!B$5:J$111,9,FALSE)</f>
        <v>56.816708548133583</v>
      </c>
      <c r="L33" s="21">
        <f t="shared" si="1"/>
        <v>3093.9427413518238</v>
      </c>
      <c r="M33" s="21">
        <f t="shared" si="2"/>
        <v>3209.9655941525175</v>
      </c>
    </row>
    <row r="34" spans="2:13" x14ac:dyDescent="0.35">
      <c r="B34">
        <f t="shared" si="3"/>
        <v>0</v>
      </c>
      <c r="C34" s="7">
        <v>2021</v>
      </c>
      <c r="D34" s="8">
        <v>62362174.130000003</v>
      </c>
      <c r="F34" s="16">
        <v>29.5</v>
      </c>
      <c r="H34" s="14">
        <f t="shared" si="5"/>
        <v>6236217.4130000006</v>
      </c>
      <c r="J34" s="12">
        <f t="shared" si="0"/>
        <v>30</v>
      </c>
      <c r="K34" s="12">
        <f>VLOOKUP(J34,'CPI Indexes'!B$5:J$111,9,FALSE)</f>
        <v>56.816708548133583</v>
      </c>
      <c r="L34" s="21">
        <f t="shared" si="1"/>
        <v>109760.2725035866</v>
      </c>
      <c r="M34" s="21">
        <f t="shared" si="2"/>
        <v>109760.2725035866</v>
      </c>
    </row>
    <row r="35" spans="2:13" x14ac:dyDescent="0.35">
      <c r="H35" s="3"/>
      <c r="J35" s="12"/>
      <c r="K35" s="12"/>
      <c r="L35" s="21"/>
      <c r="M35" s="21"/>
    </row>
    <row r="36" spans="2:13" x14ac:dyDescent="0.35">
      <c r="D36" s="1">
        <f>SUM(D9:D35)</f>
        <v>1005060038.7599999</v>
      </c>
      <c r="H36" s="3">
        <f>SUM(H9:H35)</f>
        <v>100506003.876</v>
      </c>
      <c r="J36" s="12"/>
      <c r="K36" s="12"/>
      <c r="L36" s="21"/>
      <c r="M36" s="21"/>
    </row>
    <row r="37" spans="2:13" x14ac:dyDescent="0.35">
      <c r="H37" s="3"/>
      <c r="J37" s="12"/>
      <c r="K37" s="12"/>
      <c r="L37" s="21"/>
      <c r="M37" s="21"/>
    </row>
    <row r="38" spans="2:13" x14ac:dyDescent="0.35">
      <c r="H38" s="3">
        <f>H36/D36</f>
        <v>0.10000000000000002</v>
      </c>
      <c r="J38" s="12"/>
      <c r="K38" s="12"/>
      <c r="L38" s="21">
        <f>L34*1.0375</f>
        <v>113876.28272247111</v>
      </c>
      <c r="M38" s="21"/>
    </row>
    <row r="39" spans="2:13" x14ac:dyDescent="0.35">
      <c r="H39" s="3"/>
      <c r="J39" s="12"/>
      <c r="K39" s="12"/>
      <c r="L39" s="21"/>
      <c r="M39" s="21"/>
    </row>
    <row r="40" spans="2:13" x14ac:dyDescent="0.35">
      <c r="D40" s="1"/>
      <c r="F40" s="2"/>
      <c r="H40" s="2"/>
      <c r="J40" s="12"/>
      <c r="K40" s="12"/>
      <c r="L40" s="21"/>
      <c r="M40" s="21"/>
    </row>
    <row r="41" spans="2:13" x14ac:dyDescent="0.35">
      <c r="D41" s="1"/>
      <c r="F41" s="2"/>
      <c r="H41" s="2"/>
      <c r="J41" s="12"/>
      <c r="K41" s="12"/>
      <c r="L41" s="21"/>
      <c r="M41" s="21"/>
    </row>
    <row r="42" spans="2:13" x14ac:dyDescent="0.35">
      <c r="D42" s="1"/>
      <c r="F42" s="2"/>
      <c r="H42" s="2"/>
      <c r="J42" s="12"/>
      <c r="K42" s="12"/>
      <c r="L42" s="21"/>
      <c r="M42" s="21"/>
    </row>
    <row r="43" spans="2:13" x14ac:dyDescent="0.35">
      <c r="D43" s="1"/>
      <c r="F43" s="2"/>
      <c r="H43" s="2"/>
      <c r="J43" s="12"/>
      <c r="K43" s="12"/>
      <c r="L43" s="21"/>
      <c r="M43" s="21"/>
    </row>
    <row r="44" spans="2:13" x14ac:dyDescent="0.35">
      <c r="D44" s="1"/>
      <c r="F44" s="2"/>
      <c r="H44" s="2"/>
      <c r="J44" s="12"/>
      <c r="K44" s="12"/>
      <c r="L44" s="21"/>
      <c r="M44" s="21"/>
    </row>
    <row r="45" spans="2:13" x14ac:dyDescent="0.35">
      <c r="D45" s="1"/>
      <c r="F45" s="2"/>
      <c r="H45" s="2"/>
      <c r="J45" s="12"/>
      <c r="K45" s="12"/>
      <c r="L45" s="21"/>
      <c r="M45" s="21"/>
    </row>
    <row r="46" spans="2:13" x14ac:dyDescent="0.35">
      <c r="D46" s="1"/>
      <c r="F46" s="2"/>
      <c r="H46" s="2"/>
      <c r="J46" s="12"/>
      <c r="K46" s="12"/>
      <c r="L46" s="21"/>
      <c r="M46" s="21"/>
    </row>
    <row r="47" spans="2:13" x14ac:dyDescent="0.35">
      <c r="D47" s="1"/>
      <c r="F47" s="2"/>
      <c r="H47" s="2"/>
      <c r="J47" s="12"/>
      <c r="K47" s="12"/>
      <c r="L47" s="21"/>
      <c r="M47" s="21"/>
    </row>
    <row r="48" spans="2:13" x14ac:dyDescent="0.35">
      <c r="D48" s="1"/>
      <c r="F48" s="2"/>
      <c r="H48" s="2"/>
      <c r="J48" s="12"/>
      <c r="K48" s="12"/>
      <c r="L48" s="21"/>
      <c r="M48" s="21"/>
    </row>
    <row r="49" spans="4:13" x14ac:dyDescent="0.35">
      <c r="D49" s="1"/>
      <c r="F49" s="2"/>
      <c r="H49" s="2"/>
      <c r="J49" s="12"/>
      <c r="K49" s="12"/>
      <c r="L49" s="21"/>
      <c r="M49" s="21"/>
    </row>
    <row r="50" spans="4:13" x14ac:dyDescent="0.35">
      <c r="D50" s="1"/>
      <c r="F50" s="2"/>
      <c r="H50" s="2"/>
      <c r="J50" s="12"/>
      <c r="K50" s="12"/>
      <c r="L50" s="21"/>
      <c r="M50" s="21"/>
    </row>
    <row r="51" spans="4:13" x14ac:dyDescent="0.35">
      <c r="D51" s="1"/>
      <c r="F51" s="2"/>
      <c r="H51" s="2"/>
      <c r="J51" s="12"/>
      <c r="K51" s="12"/>
      <c r="L51" s="21"/>
      <c r="M51" s="21"/>
    </row>
    <row r="52" spans="4:13" x14ac:dyDescent="0.35">
      <c r="J52" s="12"/>
      <c r="K52" s="12"/>
      <c r="L52" s="21"/>
      <c r="M52" s="21"/>
    </row>
    <row r="53" spans="4:13" x14ac:dyDescent="0.35">
      <c r="D53" s="1"/>
      <c r="J53" s="12"/>
      <c r="K53" s="12"/>
      <c r="L53" s="21"/>
      <c r="M53" s="21"/>
    </row>
    <row r="54" spans="4:13" x14ac:dyDescent="0.35">
      <c r="J54" s="12"/>
      <c r="K54" s="12"/>
      <c r="L54" s="21"/>
      <c r="M54" s="21"/>
    </row>
    <row r="55" spans="4:13" x14ac:dyDescent="0.35">
      <c r="J55" s="12"/>
      <c r="K55" s="12"/>
      <c r="L55" s="21"/>
      <c r="M55" s="21"/>
    </row>
    <row r="56" spans="4:13" x14ac:dyDescent="0.35">
      <c r="J56" s="12"/>
      <c r="K56" s="12"/>
      <c r="L56" s="21"/>
      <c r="M56" s="21"/>
    </row>
    <row r="57" spans="4:13" x14ac:dyDescent="0.35">
      <c r="J57" s="12"/>
      <c r="K57" s="12"/>
      <c r="L57" s="21"/>
      <c r="M57" s="21"/>
    </row>
    <row r="58" spans="4:13" x14ac:dyDescent="0.35">
      <c r="J58" s="12"/>
      <c r="K58" s="12"/>
      <c r="L58" s="21"/>
      <c r="M58" s="21"/>
    </row>
    <row r="59" spans="4:13" x14ac:dyDescent="0.35">
      <c r="J59" s="12"/>
      <c r="K59" s="12"/>
      <c r="L59" s="21"/>
      <c r="M59" s="21"/>
    </row>
    <row r="60" spans="4:13" x14ac:dyDescent="0.35">
      <c r="J60" s="12"/>
      <c r="K60" s="12"/>
      <c r="L60" s="21"/>
      <c r="M60" s="21"/>
    </row>
    <row r="61" spans="4:13" x14ac:dyDescent="0.35">
      <c r="J61" s="12"/>
      <c r="K61" s="12"/>
      <c r="L61" s="21"/>
      <c r="M61" s="21"/>
    </row>
    <row r="62" spans="4:13" x14ac:dyDescent="0.35">
      <c r="J62" s="12"/>
      <c r="K62" s="12"/>
      <c r="L62" s="21"/>
      <c r="M62" s="21"/>
    </row>
    <row r="63" spans="4:13" x14ac:dyDescent="0.35">
      <c r="J63" s="12"/>
      <c r="K63" s="12"/>
      <c r="L63" s="21"/>
      <c r="M63" s="21"/>
    </row>
    <row r="65" spans="10:15" x14ac:dyDescent="0.35">
      <c r="J65" s="18"/>
      <c r="K65" s="18"/>
      <c r="L65" s="18"/>
      <c r="M65" s="18">
        <f t="shared" ref="M65" si="6">SUM(M9:M63)</f>
        <v>2478356.561136825</v>
      </c>
    </row>
    <row r="67" spans="10:15" x14ac:dyDescent="0.35">
      <c r="M67" s="14"/>
      <c r="N67" s="14"/>
      <c r="O67" s="14"/>
    </row>
    <row r="68" spans="10:15" x14ac:dyDescent="0.35">
      <c r="M68" s="20"/>
      <c r="N68" s="20"/>
      <c r="O68" s="20"/>
    </row>
    <row r="69" spans="10:15" x14ac:dyDescent="0.35">
      <c r="M69" s="20"/>
      <c r="N69" s="20"/>
      <c r="O69" s="20"/>
    </row>
    <row r="70" spans="10:15" x14ac:dyDescent="0.35">
      <c r="M70" s="14"/>
      <c r="N70" s="14"/>
      <c r="O70" s="14"/>
    </row>
    <row r="71" spans="10:15" x14ac:dyDescent="0.35">
      <c r="M71" s="14"/>
      <c r="N71" s="14"/>
      <c r="O71" s="14"/>
    </row>
    <row r="72" spans="10:15" x14ac:dyDescent="0.35">
      <c r="M72" s="21"/>
      <c r="N72" s="21"/>
      <c r="O72" s="21"/>
    </row>
  </sheetData>
  <printOptions horizontalCentered="1"/>
  <pageMargins left="0.7" right="0.7" top="0.75" bottom="0.75" header="0.3" footer="0.3"/>
  <pageSetup scale="49" orientation="landscape" r:id="rId1"/>
  <headerFooter>
    <oddHeader xml:space="preserve">&amp;RFiled: 2023-03-08
 EB-2022-0200
 Exhibit I.4.5-IGUA-14
Attachment 1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820C5-20FA-46CB-9D7C-A93CA0D78A3E}">
  <dimension ref="B2:O82"/>
  <sheetViews>
    <sheetView view="pageBreakPreview" zoomScale="60" zoomScaleNormal="70" workbookViewId="0">
      <selection activeCell="H8" sqref="H8"/>
    </sheetView>
  </sheetViews>
  <sheetFormatPr defaultRowHeight="14.5" x14ac:dyDescent="0.35"/>
  <cols>
    <col min="4" max="4" width="16" bestFit="1" customWidth="1"/>
    <col min="5" max="5" width="2.26953125" customWidth="1"/>
    <col min="6" max="6" width="13.453125" bestFit="1" customWidth="1"/>
    <col min="7" max="7" width="3" bestFit="1" customWidth="1"/>
    <col min="8" max="8" width="16.26953125" customWidth="1"/>
    <col min="10" max="10" width="10.54296875" customWidth="1"/>
    <col min="11" max="11" width="14.54296875" customWidth="1"/>
    <col min="12" max="12" width="13.7265625" customWidth="1"/>
    <col min="13" max="13" width="16.1796875" customWidth="1"/>
    <col min="14" max="14" width="18.7265625" customWidth="1"/>
    <col min="15" max="15" width="17.1796875" customWidth="1"/>
  </cols>
  <sheetData>
    <row r="2" spans="2:13" x14ac:dyDescent="0.35">
      <c r="B2" t="s">
        <v>27</v>
      </c>
    </row>
    <row r="3" spans="2:13" x14ac:dyDescent="0.35">
      <c r="B3" t="s">
        <v>1</v>
      </c>
      <c r="F3">
        <v>0.25</v>
      </c>
    </row>
    <row r="4" spans="2:13" x14ac:dyDescent="0.35">
      <c r="F4" s="12"/>
      <c r="G4" s="13"/>
    </row>
    <row r="5" spans="2:13" x14ac:dyDescent="0.35">
      <c r="B5" t="s">
        <v>3</v>
      </c>
      <c r="F5">
        <f>'CPI Indexes'!$D$2*100</f>
        <v>3.75</v>
      </c>
    </row>
    <row r="8" spans="2:13" ht="58" x14ac:dyDescent="0.35">
      <c r="B8" s="48" t="s">
        <v>11</v>
      </c>
      <c r="C8" s="48" t="s">
        <v>12</v>
      </c>
      <c r="D8" s="48" t="s">
        <v>13</v>
      </c>
      <c r="E8" s="48"/>
      <c r="F8" s="48" t="s">
        <v>14</v>
      </c>
      <c r="G8" s="48"/>
      <c r="H8" s="45" t="s">
        <v>43</v>
      </c>
      <c r="I8" s="48"/>
      <c r="J8" s="45" t="s">
        <v>44</v>
      </c>
      <c r="K8" s="45" t="s">
        <v>40</v>
      </c>
      <c r="L8" s="45" t="s">
        <v>41</v>
      </c>
      <c r="M8" s="45" t="s">
        <v>42</v>
      </c>
    </row>
    <row r="9" spans="2:13" x14ac:dyDescent="0.35">
      <c r="B9">
        <f>2021-C9</f>
        <v>62</v>
      </c>
      <c r="C9" s="7">
        <v>1959</v>
      </c>
      <c r="D9" s="8">
        <v>188441.62</v>
      </c>
      <c r="F9" s="15">
        <v>1.34</v>
      </c>
      <c r="H9" s="14">
        <f>D9*F$3</f>
        <v>47110.404999999999</v>
      </c>
      <c r="J9" s="12">
        <f t="shared" ref="J9:J40" si="0">ROUND(F9+B9,0)</f>
        <v>63</v>
      </c>
      <c r="K9" s="12">
        <f>VLOOKUP(J9,'CPI Indexes'!B$5:J$111,9,FALSE)</f>
        <v>254.65778228109093</v>
      </c>
      <c r="L9" s="21">
        <f t="shared" ref="L9:L40" si="1">H9/K9</f>
        <v>184.99495510409963</v>
      </c>
      <c r="M9" s="21">
        <f>L9*(1+$F$5/100)^B9</f>
        <v>1813.1027598586543</v>
      </c>
    </row>
    <row r="10" spans="2:13" x14ac:dyDescent="0.35">
      <c r="B10">
        <f t="shared" ref="B10:B63" si="2">2021-C10</f>
        <v>55</v>
      </c>
      <c r="C10" s="7">
        <v>1966</v>
      </c>
      <c r="D10" s="8">
        <v>9026.68</v>
      </c>
      <c r="F10" s="15">
        <v>3.06</v>
      </c>
      <c r="H10" s="14">
        <f t="shared" ref="H10" si="3">D10*F$3</f>
        <v>2256.67</v>
      </c>
      <c r="J10" s="12">
        <f t="shared" si="0"/>
        <v>58</v>
      </c>
      <c r="K10" s="12">
        <f>VLOOKUP(J10,'CPI Indexes'!B$5:J$111,9,FALSE)</f>
        <v>207.3608638565851</v>
      </c>
      <c r="L10" s="21">
        <f t="shared" si="1"/>
        <v>10.882815387771331</v>
      </c>
      <c r="M10" s="21">
        <f t="shared" ref="M10:M63" si="4">L10*(1+$F$5/100)^B10</f>
        <v>82.430333729739871</v>
      </c>
    </row>
    <row r="11" spans="2:13" x14ac:dyDescent="0.35">
      <c r="B11">
        <f t="shared" si="2"/>
        <v>53</v>
      </c>
      <c r="C11" s="7">
        <v>1968</v>
      </c>
      <c r="D11" s="8">
        <v>11759.11</v>
      </c>
      <c r="F11" s="15">
        <v>3.61</v>
      </c>
      <c r="H11" s="14">
        <f t="shared" ref="H11:H63" si="5">D11*F$3</f>
        <v>2939.7775000000001</v>
      </c>
      <c r="J11" s="12">
        <f t="shared" si="0"/>
        <v>57</v>
      </c>
      <c r="K11" s="12">
        <f>VLOOKUP(J11,'CPI Indexes'!B$5:J$111,9,FALSE)</f>
        <v>198.90203745213017</v>
      </c>
      <c r="L11" s="21">
        <f t="shared" si="1"/>
        <v>14.780027080956964</v>
      </c>
      <c r="M11" s="21">
        <f t="shared" si="4"/>
        <v>104.00274814805478</v>
      </c>
    </row>
    <row r="12" spans="2:13" x14ac:dyDescent="0.35">
      <c r="B12">
        <f t="shared" si="2"/>
        <v>51</v>
      </c>
      <c r="C12" s="7">
        <v>1970</v>
      </c>
      <c r="D12" s="8">
        <v>18456.509999999998</v>
      </c>
      <c r="F12" s="15">
        <v>4.18</v>
      </c>
      <c r="H12" s="14">
        <f t="shared" si="5"/>
        <v>4614.1274999999996</v>
      </c>
      <c r="J12" s="12">
        <f t="shared" si="0"/>
        <v>55</v>
      </c>
      <c r="K12" s="12">
        <f>VLOOKUP(J12,'CPI Indexes'!B$5:J$111,9,FALSE)</f>
        <v>182.89055591430295</v>
      </c>
      <c r="L12" s="21">
        <f t="shared" si="1"/>
        <v>25.22889974790192</v>
      </c>
      <c r="M12" s="21">
        <f t="shared" si="4"/>
        <v>164.9269720149791</v>
      </c>
    </row>
    <row r="13" spans="2:13" x14ac:dyDescent="0.35">
      <c r="B13">
        <f t="shared" si="2"/>
        <v>50</v>
      </c>
      <c r="C13" s="7">
        <v>1971</v>
      </c>
      <c r="D13" s="8">
        <v>7194.17</v>
      </c>
      <c r="F13" s="15">
        <v>4.49</v>
      </c>
      <c r="H13" s="14">
        <f t="shared" si="5"/>
        <v>1798.5425</v>
      </c>
      <c r="J13" s="12">
        <f t="shared" si="0"/>
        <v>54</v>
      </c>
      <c r="K13" s="12">
        <f>VLOOKUP(J13,'CPI Indexes'!B$5:J$111,9,FALSE)</f>
        <v>175.31619847161727</v>
      </c>
      <c r="L13" s="21">
        <f t="shared" si="1"/>
        <v>10.258849528334794</v>
      </c>
      <c r="M13" s="21">
        <f t="shared" si="4"/>
        <v>64.640384197845393</v>
      </c>
    </row>
    <row r="14" spans="2:13" x14ac:dyDescent="0.35">
      <c r="B14">
        <f t="shared" si="2"/>
        <v>49</v>
      </c>
      <c r="C14" s="7">
        <v>1972</v>
      </c>
      <c r="D14" s="8">
        <v>11696.49</v>
      </c>
      <c r="F14" s="15">
        <v>4.82</v>
      </c>
      <c r="H14" s="14">
        <f t="shared" si="5"/>
        <v>2924.1224999999999</v>
      </c>
      <c r="J14" s="12">
        <f t="shared" si="0"/>
        <v>54</v>
      </c>
      <c r="K14" s="12">
        <f>VLOOKUP(J14,'CPI Indexes'!B$5:J$111,9,FALSE)</f>
        <v>175.31619847161727</v>
      </c>
      <c r="L14" s="21">
        <f t="shared" si="1"/>
        <v>16.679134760461963</v>
      </c>
      <c r="M14" s="21">
        <f t="shared" si="4"/>
        <v>101.2956233743225</v>
      </c>
    </row>
    <row r="15" spans="2:13" x14ac:dyDescent="0.35">
      <c r="B15">
        <f t="shared" si="2"/>
        <v>48</v>
      </c>
      <c r="C15" s="7">
        <v>1973</v>
      </c>
      <c r="D15" s="8">
        <v>8407.17</v>
      </c>
      <c r="F15" s="15">
        <v>5.16</v>
      </c>
      <c r="H15" s="14">
        <f t="shared" si="5"/>
        <v>2101.7925</v>
      </c>
      <c r="J15" s="12">
        <f t="shared" si="0"/>
        <v>53</v>
      </c>
      <c r="K15" s="12">
        <f>VLOOKUP(J15,'CPI Indexes'!B$5:J$111,9,FALSE)</f>
        <v>168.01561298469127</v>
      </c>
      <c r="L15" s="21">
        <f t="shared" si="1"/>
        <v>12.509507078913581</v>
      </c>
      <c r="M15" s="21">
        <f t="shared" si="4"/>
        <v>73.226665061259155</v>
      </c>
    </row>
    <row r="16" spans="2:13" x14ac:dyDescent="0.35">
      <c r="B16">
        <f t="shared" si="2"/>
        <v>47</v>
      </c>
      <c r="C16" s="7">
        <v>1974</v>
      </c>
      <c r="D16" s="8">
        <v>1862.82</v>
      </c>
      <c r="F16" s="15">
        <v>5.54</v>
      </c>
      <c r="H16" s="14">
        <f t="shared" si="5"/>
        <v>465.70499999999998</v>
      </c>
      <c r="J16" s="12">
        <f t="shared" si="0"/>
        <v>53</v>
      </c>
      <c r="K16" s="12">
        <f>VLOOKUP(J16,'CPI Indexes'!B$5:J$111,9,FALSE)</f>
        <v>168.01561298469127</v>
      </c>
      <c r="L16" s="21">
        <f t="shared" si="1"/>
        <v>2.7717959761420068</v>
      </c>
      <c r="M16" s="21">
        <f t="shared" si="4"/>
        <v>15.63875633458248</v>
      </c>
    </row>
    <row r="17" spans="2:13" x14ac:dyDescent="0.35">
      <c r="B17">
        <f t="shared" si="2"/>
        <v>46</v>
      </c>
      <c r="C17" s="7">
        <v>1975</v>
      </c>
      <c r="D17" s="8">
        <v>59355.58</v>
      </c>
      <c r="F17" s="15">
        <v>5.93</v>
      </c>
      <c r="H17" s="14">
        <f t="shared" si="5"/>
        <v>14838.895</v>
      </c>
      <c r="J17" s="12">
        <f t="shared" si="0"/>
        <v>52</v>
      </c>
      <c r="K17" s="12">
        <f>VLOOKUP(J17,'CPI Indexes'!B$5:J$111,9,FALSE)</f>
        <v>160.97890408163011</v>
      </c>
      <c r="L17" s="21">
        <f t="shared" si="1"/>
        <v>92.179127971174466</v>
      </c>
      <c r="M17" s="21">
        <f t="shared" si="4"/>
        <v>501.28584677519638</v>
      </c>
    </row>
    <row r="18" spans="2:13" x14ac:dyDescent="0.35">
      <c r="B18">
        <f t="shared" si="2"/>
        <v>45</v>
      </c>
      <c r="C18" s="7">
        <v>1976</v>
      </c>
      <c r="D18" s="8">
        <v>31572.65</v>
      </c>
      <c r="F18" s="15">
        <v>6.36</v>
      </c>
      <c r="H18" s="14">
        <f t="shared" si="5"/>
        <v>7893.1625000000004</v>
      </c>
      <c r="J18" s="12">
        <f t="shared" si="0"/>
        <v>51</v>
      </c>
      <c r="K18" s="12">
        <f>VLOOKUP(J18,'CPI Indexes'!B$5:J$111,9,FALSE)</f>
        <v>154.19653405458325</v>
      </c>
      <c r="L18" s="21">
        <f t="shared" si="1"/>
        <v>51.188974826152318</v>
      </c>
      <c r="M18" s="21">
        <f t="shared" si="4"/>
        <v>268.31266580864593</v>
      </c>
    </row>
    <row r="19" spans="2:13" x14ac:dyDescent="0.35">
      <c r="B19">
        <f t="shared" si="2"/>
        <v>44</v>
      </c>
      <c r="C19" s="7">
        <v>1977</v>
      </c>
      <c r="D19" s="8">
        <v>376455.39</v>
      </c>
      <c r="F19" s="15">
        <v>6.83</v>
      </c>
      <c r="H19" s="14">
        <f t="shared" si="5"/>
        <v>94113.847500000003</v>
      </c>
      <c r="J19" s="12">
        <f t="shared" si="0"/>
        <v>51</v>
      </c>
      <c r="K19" s="12">
        <f>VLOOKUP(J19,'CPI Indexes'!B$5:J$111,9,FALSE)</f>
        <v>154.19653405458325</v>
      </c>
      <c r="L19" s="21">
        <f t="shared" si="1"/>
        <v>610.34995421288204</v>
      </c>
      <c r="M19" s="21">
        <f t="shared" si="4"/>
        <v>3083.5823646719532</v>
      </c>
    </row>
    <row r="20" spans="2:13" x14ac:dyDescent="0.35">
      <c r="B20">
        <f t="shared" si="2"/>
        <v>43</v>
      </c>
      <c r="C20" s="7">
        <v>1978</v>
      </c>
      <c r="D20" s="8">
        <v>178048.72</v>
      </c>
      <c r="F20" s="15">
        <v>7.33</v>
      </c>
      <c r="H20" s="14">
        <f t="shared" si="5"/>
        <v>44512.18</v>
      </c>
      <c r="J20" s="12">
        <f t="shared" si="0"/>
        <v>50</v>
      </c>
      <c r="K20" s="12">
        <f>VLOOKUP(J20,'CPI Indexes'!B$5:J$111,9,FALSE)</f>
        <v>147.65930993212842</v>
      </c>
      <c r="L20" s="21">
        <f t="shared" si="1"/>
        <v>301.45190317129357</v>
      </c>
      <c r="M20" s="21">
        <f t="shared" si="4"/>
        <v>1467.9341079609471</v>
      </c>
    </row>
    <row r="21" spans="2:13" x14ac:dyDescent="0.35">
      <c r="B21">
        <f t="shared" si="2"/>
        <v>42</v>
      </c>
      <c r="C21" s="7">
        <v>1979</v>
      </c>
      <c r="D21" s="8">
        <v>927242.77</v>
      </c>
      <c r="F21" s="15">
        <v>7.87</v>
      </c>
      <c r="H21" s="14">
        <f t="shared" si="5"/>
        <v>231810.6925</v>
      </c>
      <c r="J21" s="12">
        <f t="shared" si="0"/>
        <v>50</v>
      </c>
      <c r="K21" s="12">
        <f>VLOOKUP(J21,'CPI Indexes'!B$5:J$111,9,FALSE)</f>
        <v>147.65930993212842</v>
      </c>
      <c r="L21" s="21">
        <f t="shared" si="1"/>
        <v>1569.9023150423211</v>
      </c>
      <c r="M21" s="21">
        <f t="shared" si="4"/>
        <v>7368.3976610078071</v>
      </c>
    </row>
    <row r="22" spans="2:13" x14ac:dyDescent="0.35">
      <c r="B22">
        <f t="shared" si="2"/>
        <v>41</v>
      </c>
      <c r="C22" s="7">
        <v>1980</v>
      </c>
      <c r="D22" s="8">
        <v>479947.53</v>
      </c>
      <c r="F22" s="15">
        <v>8.44</v>
      </c>
      <c r="H22" s="14">
        <f t="shared" si="5"/>
        <v>119986.88250000001</v>
      </c>
      <c r="J22" s="12">
        <f t="shared" si="0"/>
        <v>49</v>
      </c>
      <c r="K22" s="12">
        <f>VLOOKUP(J22,'CPI Indexes'!B$5:J$111,9,FALSE)</f>
        <v>141.35837101891894</v>
      </c>
      <c r="L22" s="21">
        <f t="shared" si="1"/>
        <v>848.8134210597359</v>
      </c>
      <c r="M22" s="21">
        <f t="shared" si="4"/>
        <v>3839.9410619395112</v>
      </c>
    </row>
    <row r="23" spans="2:13" x14ac:dyDescent="0.35">
      <c r="B23">
        <f t="shared" si="2"/>
        <v>40</v>
      </c>
      <c r="C23" s="7">
        <v>1981</v>
      </c>
      <c r="D23" s="8">
        <v>10043353.960000001</v>
      </c>
      <c r="F23" s="15">
        <v>9.0399999999999991</v>
      </c>
      <c r="H23" s="14">
        <f t="shared" si="5"/>
        <v>2510838.4900000002</v>
      </c>
      <c r="J23" s="12">
        <f t="shared" si="0"/>
        <v>49</v>
      </c>
      <c r="K23" s="12">
        <f>VLOOKUP(J23,'CPI Indexes'!B$5:J$111,9,FALSE)</f>
        <v>141.35837101891894</v>
      </c>
      <c r="L23" s="21">
        <f t="shared" si="1"/>
        <v>17762.220036222388</v>
      </c>
      <c r="M23" s="21">
        <f t="shared" si="4"/>
        <v>77450.006957895195</v>
      </c>
    </row>
    <row r="24" spans="2:13" x14ac:dyDescent="0.35">
      <c r="B24">
        <f t="shared" si="2"/>
        <v>39</v>
      </c>
      <c r="C24" s="7">
        <v>1982</v>
      </c>
      <c r="D24" s="8">
        <v>1147488.04</v>
      </c>
      <c r="F24" s="15">
        <v>9.68</v>
      </c>
      <c r="H24" s="14">
        <f t="shared" si="5"/>
        <v>286872.01</v>
      </c>
      <c r="J24" s="12">
        <f t="shared" si="0"/>
        <v>49</v>
      </c>
      <c r="K24" s="12">
        <f>VLOOKUP(J24,'CPI Indexes'!B$5:J$111,9,FALSE)</f>
        <v>141.35837101891894</v>
      </c>
      <c r="L24" s="21">
        <f t="shared" si="1"/>
        <v>2029.3952733906788</v>
      </c>
      <c r="M24" s="21">
        <f t="shared" si="4"/>
        <v>8529.0911263845301</v>
      </c>
    </row>
    <row r="25" spans="2:13" x14ac:dyDescent="0.35">
      <c r="B25">
        <f t="shared" si="2"/>
        <v>38</v>
      </c>
      <c r="C25" s="7">
        <v>1983</v>
      </c>
      <c r="D25" s="8">
        <v>653122.36</v>
      </c>
      <c r="F25" s="15">
        <v>10.34</v>
      </c>
      <c r="H25" s="14">
        <f t="shared" si="5"/>
        <v>163280.59</v>
      </c>
      <c r="J25" s="12">
        <f t="shared" si="0"/>
        <v>48</v>
      </c>
      <c r="K25" s="12">
        <f>VLOOKUP(J25,'CPI Indexes'!B$5:J$111,9,FALSE)</f>
        <v>135.28517688570494</v>
      </c>
      <c r="L25" s="21">
        <f t="shared" si="1"/>
        <v>1206.9362938257962</v>
      </c>
      <c r="M25" s="21">
        <f t="shared" si="4"/>
        <v>4889.1386305257593</v>
      </c>
    </row>
    <row r="26" spans="2:13" x14ac:dyDescent="0.35">
      <c r="B26">
        <f t="shared" si="2"/>
        <v>37</v>
      </c>
      <c r="C26" s="7">
        <v>1984</v>
      </c>
      <c r="D26" s="8">
        <v>536336.81000000006</v>
      </c>
      <c r="F26" s="16">
        <v>11.01</v>
      </c>
      <c r="H26" s="14">
        <f t="shared" si="5"/>
        <v>134084.20250000001</v>
      </c>
      <c r="J26" s="12">
        <f t="shared" si="0"/>
        <v>48</v>
      </c>
      <c r="K26" s="12">
        <f>VLOOKUP(J26,'CPI Indexes'!B$5:J$111,9,FALSE)</f>
        <v>135.28517688570494</v>
      </c>
      <c r="L26" s="21">
        <f t="shared" si="1"/>
        <v>991.1226461512515</v>
      </c>
      <c r="M26" s="21">
        <f t="shared" si="4"/>
        <v>3869.789114663417</v>
      </c>
    </row>
    <row r="27" spans="2:13" x14ac:dyDescent="0.35">
      <c r="B27">
        <f t="shared" si="2"/>
        <v>36</v>
      </c>
      <c r="C27" s="7">
        <v>1985</v>
      </c>
      <c r="D27" s="8">
        <v>562449.81000000006</v>
      </c>
      <c r="F27" s="16">
        <v>11.7</v>
      </c>
      <c r="H27" s="14">
        <f t="shared" si="5"/>
        <v>140612.45250000001</v>
      </c>
      <c r="J27" s="12">
        <f t="shared" si="0"/>
        <v>48</v>
      </c>
      <c r="K27" s="12">
        <f>VLOOKUP(J27,'CPI Indexes'!B$5:J$111,9,FALSE)</f>
        <v>135.28517688570494</v>
      </c>
      <c r="L27" s="21">
        <f t="shared" si="1"/>
        <v>1039.3781176691352</v>
      </c>
      <c r="M27" s="21">
        <f t="shared" si="4"/>
        <v>3911.5182698641725</v>
      </c>
    </row>
    <row r="28" spans="2:13" x14ac:dyDescent="0.35">
      <c r="B28">
        <f t="shared" si="2"/>
        <v>35</v>
      </c>
      <c r="C28" s="7">
        <v>1986</v>
      </c>
      <c r="D28" s="8">
        <v>956125.11</v>
      </c>
      <c r="F28" s="16">
        <v>12.41</v>
      </c>
      <c r="H28" s="14">
        <f t="shared" si="5"/>
        <v>239031.2775</v>
      </c>
      <c r="J28" s="12">
        <f t="shared" si="0"/>
        <v>47</v>
      </c>
      <c r="K28" s="12">
        <f>VLOOKUP(J28,'CPI Indexes'!B$5:J$111,9,FALSE)</f>
        <v>129.43149579345055</v>
      </c>
      <c r="L28" s="21">
        <f t="shared" si="1"/>
        <v>1846.7782979302892</v>
      </c>
      <c r="M28" s="21">
        <f t="shared" si="4"/>
        <v>6698.8221986789231</v>
      </c>
    </row>
    <row r="29" spans="2:13" x14ac:dyDescent="0.35">
      <c r="B29">
        <f t="shared" si="2"/>
        <v>34</v>
      </c>
      <c r="C29" s="7">
        <v>1987</v>
      </c>
      <c r="D29" s="8">
        <v>1039879.48</v>
      </c>
      <c r="F29" s="16">
        <v>13.13</v>
      </c>
      <c r="H29" s="14">
        <f t="shared" si="5"/>
        <v>259969.87</v>
      </c>
      <c r="J29" s="12">
        <f t="shared" si="0"/>
        <v>47</v>
      </c>
      <c r="K29" s="12">
        <f>VLOOKUP(J29,'CPI Indexes'!B$5:J$111,9,FALSE)</f>
        <v>129.43149579345055</v>
      </c>
      <c r="L29" s="21">
        <f t="shared" si="1"/>
        <v>2008.5518474951821</v>
      </c>
      <c r="M29" s="21">
        <f t="shared" si="4"/>
        <v>7022.2878864705481</v>
      </c>
    </row>
    <row r="30" spans="2:13" x14ac:dyDescent="0.35">
      <c r="B30">
        <f t="shared" si="2"/>
        <v>33</v>
      </c>
      <c r="C30" s="7">
        <v>1988</v>
      </c>
      <c r="D30" s="8">
        <v>652968.9</v>
      </c>
      <c r="F30" s="16">
        <v>13.87</v>
      </c>
      <c r="H30" s="14">
        <f t="shared" si="5"/>
        <v>163242.22500000001</v>
      </c>
      <c r="J30" s="12">
        <f t="shared" si="0"/>
        <v>47</v>
      </c>
      <c r="K30" s="12">
        <f>VLOOKUP(J30,'CPI Indexes'!B$5:J$111,9,FALSE)</f>
        <v>129.43149579345055</v>
      </c>
      <c r="L30" s="21">
        <f t="shared" si="1"/>
        <v>1261.2248973812782</v>
      </c>
      <c r="M30" s="21">
        <f t="shared" si="4"/>
        <v>4250.1084598227626</v>
      </c>
    </row>
    <row r="31" spans="2:13" x14ac:dyDescent="0.35">
      <c r="B31">
        <f t="shared" si="2"/>
        <v>32</v>
      </c>
      <c r="C31" s="7">
        <v>1989</v>
      </c>
      <c r="D31" s="8">
        <v>1272960.76</v>
      </c>
      <c r="F31" s="16">
        <v>14.62</v>
      </c>
      <c r="H31" s="14">
        <f t="shared" si="5"/>
        <v>318240.19</v>
      </c>
      <c r="J31" s="12">
        <f t="shared" si="0"/>
        <v>47</v>
      </c>
      <c r="K31" s="12">
        <f>VLOOKUP(J31,'CPI Indexes'!B$5:J$111,9,FALSE)</f>
        <v>129.43149579345055</v>
      </c>
      <c r="L31" s="21">
        <f t="shared" si="1"/>
        <v>2458.7538608674836</v>
      </c>
      <c r="M31" s="21">
        <f t="shared" si="4"/>
        <v>7986.0941735597189</v>
      </c>
    </row>
    <row r="32" spans="2:13" x14ac:dyDescent="0.35">
      <c r="B32">
        <f t="shared" si="2"/>
        <v>31</v>
      </c>
      <c r="C32" s="7">
        <v>1990</v>
      </c>
      <c r="D32" s="9">
        <v>4338754.55</v>
      </c>
      <c r="F32" s="16">
        <v>15.39</v>
      </c>
      <c r="H32" s="14">
        <f t="shared" si="5"/>
        <v>1084688.6375</v>
      </c>
      <c r="J32" s="12">
        <f t="shared" si="0"/>
        <v>46</v>
      </c>
      <c r="K32" s="12">
        <f>VLOOKUP(J32,'CPI Indexes'!B$5:J$111,9,FALSE)</f>
        <v>123.78939353585595</v>
      </c>
      <c r="L32" s="21">
        <f t="shared" si="1"/>
        <v>8762.3713673483398</v>
      </c>
      <c r="M32" s="21">
        <f t="shared" si="4"/>
        <v>27431.712623691201</v>
      </c>
    </row>
    <row r="33" spans="2:13" x14ac:dyDescent="0.35">
      <c r="B33">
        <f t="shared" si="2"/>
        <v>30</v>
      </c>
      <c r="C33" s="7">
        <v>1991</v>
      </c>
      <c r="D33" s="8">
        <v>4736358.91</v>
      </c>
      <c r="F33" s="16">
        <v>16.18</v>
      </c>
      <c r="H33" s="14">
        <f t="shared" si="5"/>
        <v>1184089.7275</v>
      </c>
      <c r="J33" s="12">
        <f t="shared" si="0"/>
        <v>46</v>
      </c>
      <c r="K33" s="12">
        <f>VLOOKUP(J33,'CPI Indexes'!B$5:J$111,9,FALSE)</f>
        <v>123.78939353585595</v>
      </c>
      <c r="L33" s="21">
        <f t="shared" si="1"/>
        <v>9565.356882995191</v>
      </c>
      <c r="M33" s="21">
        <f t="shared" si="4"/>
        <v>28863.190761201011</v>
      </c>
    </row>
    <row r="34" spans="2:13" x14ac:dyDescent="0.35">
      <c r="B34">
        <f t="shared" si="2"/>
        <v>29</v>
      </c>
      <c r="C34" s="7">
        <v>1992</v>
      </c>
      <c r="D34" s="8">
        <v>4782231.25</v>
      </c>
      <c r="F34" s="16">
        <v>16.989999999999998</v>
      </c>
      <c r="H34" s="14">
        <f t="shared" si="5"/>
        <v>1195557.8125</v>
      </c>
      <c r="J34" s="12">
        <f t="shared" si="0"/>
        <v>46</v>
      </c>
      <c r="K34" s="12">
        <f>VLOOKUP(J34,'CPI Indexes'!B$5:J$111,9,FALSE)</f>
        <v>123.78939353585595</v>
      </c>
      <c r="L34" s="21">
        <f t="shared" si="1"/>
        <v>9657.9987860890778</v>
      </c>
      <c r="M34" s="21">
        <f t="shared" si="4"/>
        <v>28089.383184200713</v>
      </c>
    </row>
    <row r="35" spans="2:13" x14ac:dyDescent="0.35">
      <c r="B35">
        <f t="shared" si="2"/>
        <v>28</v>
      </c>
      <c r="C35" s="7">
        <v>1993</v>
      </c>
      <c r="D35" s="8">
        <v>6502310.5800000001</v>
      </c>
      <c r="F35" s="16">
        <v>17.809999999999999</v>
      </c>
      <c r="H35" s="14">
        <f t="shared" si="5"/>
        <v>1625577.645</v>
      </c>
      <c r="J35" s="12">
        <f t="shared" si="0"/>
        <v>46</v>
      </c>
      <c r="K35" s="12">
        <f>VLOOKUP(J35,'CPI Indexes'!B$5:J$111,9,FALSE)</f>
        <v>123.78939353585595</v>
      </c>
      <c r="L35" s="21">
        <f t="shared" si="1"/>
        <v>13131.80070253068</v>
      </c>
      <c r="M35" s="21">
        <f t="shared" si="4"/>
        <v>36812.154298140202</v>
      </c>
    </row>
    <row r="36" spans="2:13" x14ac:dyDescent="0.35">
      <c r="B36">
        <f t="shared" si="2"/>
        <v>27</v>
      </c>
      <c r="C36" s="7">
        <v>1994</v>
      </c>
      <c r="D36" s="8">
        <v>20746981.350000001</v>
      </c>
      <c r="F36" s="16">
        <v>18.64</v>
      </c>
      <c r="H36" s="14">
        <f t="shared" si="5"/>
        <v>5186745.3375000004</v>
      </c>
      <c r="J36" s="12">
        <f t="shared" si="0"/>
        <v>46</v>
      </c>
      <c r="K36" s="12">
        <f>VLOOKUP(J36,'CPI Indexes'!B$5:J$111,9,FALSE)</f>
        <v>123.78939353585595</v>
      </c>
      <c r="L36" s="21">
        <f t="shared" si="1"/>
        <v>41899.755619996999</v>
      </c>
      <c r="M36" s="21">
        <f t="shared" si="4"/>
        <v>113211.44543783905</v>
      </c>
    </row>
    <row r="37" spans="2:13" x14ac:dyDescent="0.35">
      <c r="B37">
        <f t="shared" si="2"/>
        <v>26</v>
      </c>
      <c r="C37" s="7">
        <v>1995</v>
      </c>
      <c r="D37" s="8">
        <v>27831462.079999998</v>
      </c>
      <c r="F37" s="16">
        <v>19.5</v>
      </c>
      <c r="H37" s="14">
        <f t="shared" si="5"/>
        <v>6957865.5199999996</v>
      </c>
      <c r="J37" s="12">
        <f t="shared" si="0"/>
        <v>46</v>
      </c>
      <c r="K37" s="12">
        <f>VLOOKUP(J37,'CPI Indexes'!B$5:J$111,9,FALSE)</f>
        <v>123.78939353585595</v>
      </c>
      <c r="L37" s="21">
        <f t="shared" si="1"/>
        <v>56207.283364585142</v>
      </c>
      <c r="M37" s="21">
        <f t="shared" si="4"/>
        <v>146380.53674055263</v>
      </c>
    </row>
    <row r="38" spans="2:13" x14ac:dyDescent="0.35">
      <c r="B38">
        <f t="shared" si="2"/>
        <v>25</v>
      </c>
      <c r="C38" s="7">
        <v>1996</v>
      </c>
      <c r="D38" s="8">
        <v>10762992.539999999</v>
      </c>
      <c r="F38" s="16">
        <v>20.36</v>
      </c>
      <c r="H38" s="14">
        <f t="shared" si="5"/>
        <v>2690748.1349999998</v>
      </c>
      <c r="J38" s="12">
        <f t="shared" si="0"/>
        <v>45</v>
      </c>
      <c r="K38" s="12">
        <f>VLOOKUP(J38,'CPI Indexes'!B$5:J$111,9,FALSE)</f>
        <v>118.35122268516234</v>
      </c>
      <c r="L38" s="21">
        <f t="shared" si="1"/>
        <v>22735.279568322854</v>
      </c>
      <c r="M38" s="21">
        <f t="shared" si="4"/>
        <v>57069.350977737726</v>
      </c>
    </row>
    <row r="39" spans="2:13" x14ac:dyDescent="0.35">
      <c r="B39">
        <f t="shared" si="2"/>
        <v>24</v>
      </c>
      <c r="C39" s="7">
        <v>1997</v>
      </c>
      <c r="D39" s="8">
        <v>3778416.95</v>
      </c>
      <c r="F39" s="16">
        <v>21.24</v>
      </c>
      <c r="H39" s="14">
        <f t="shared" si="5"/>
        <v>944604.23750000005</v>
      </c>
      <c r="J39" s="12">
        <f t="shared" si="0"/>
        <v>45</v>
      </c>
      <c r="K39" s="12">
        <f>VLOOKUP(J39,'CPI Indexes'!B$5:J$111,9,FALSE)</f>
        <v>118.35122268516234</v>
      </c>
      <c r="L39" s="21">
        <f t="shared" si="1"/>
        <v>7981.3644174410783</v>
      </c>
      <c r="M39" s="21">
        <f t="shared" si="4"/>
        <v>19310.417775989743</v>
      </c>
    </row>
    <row r="40" spans="2:13" x14ac:dyDescent="0.35">
      <c r="B40">
        <f t="shared" si="2"/>
        <v>23</v>
      </c>
      <c r="C40" s="7">
        <v>1998</v>
      </c>
      <c r="D40" s="8">
        <v>5722275.8899999997</v>
      </c>
      <c r="F40" s="16">
        <v>22.14</v>
      </c>
      <c r="H40" s="14">
        <f t="shared" si="5"/>
        <v>1430568.9724999999</v>
      </c>
      <c r="J40" s="12">
        <f t="shared" si="0"/>
        <v>45</v>
      </c>
      <c r="K40" s="12">
        <f>VLOOKUP(J40,'CPI Indexes'!B$5:J$111,9,FALSE)</f>
        <v>118.35122268516234</v>
      </c>
      <c r="L40" s="21">
        <f t="shared" si="1"/>
        <v>12087.487902897263</v>
      </c>
      <c r="M40" s="21">
        <f t="shared" si="4"/>
        <v>28187.884044451821</v>
      </c>
    </row>
    <row r="41" spans="2:13" x14ac:dyDescent="0.35">
      <c r="B41">
        <f t="shared" si="2"/>
        <v>22</v>
      </c>
      <c r="C41" s="7">
        <v>1999</v>
      </c>
      <c r="D41" s="8">
        <v>6305039.1399999997</v>
      </c>
      <c r="F41" s="16">
        <v>23.04</v>
      </c>
      <c r="H41" s="14">
        <f t="shared" si="5"/>
        <v>1576259.7849999999</v>
      </c>
      <c r="J41" s="12">
        <f t="shared" ref="J41:J63" si="6">ROUND(F41+B41,0)</f>
        <v>45</v>
      </c>
      <c r="K41" s="12">
        <f>VLOOKUP(J41,'CPI Indexes'!B$5:J$111,9,FALSE)</f>
        <v>118.35122268516234</v>
      </c>
      <c r="L41" s="21">
        <f t="shared" ref="L41:L63" si="7">H41/K41</f>
        <v>13318.491767450199</v>
      </c>
      <c r="M41" s="21">
        <f t="shared" si="4"/>
        <v>29935.972075631013</v>
      </c>
    </row>
    <row r="42" spans="2:13" x14ac:dyDescent="0.35">
      <c r="B42">
        <f t="shared" si="2"/>
        <v>21</v>
      </c>
      <c r="C42" s="7">
        <v>2000</v>
      </c>
      <c r="D42" s="8">
        <v>8589370.7100000009</v>
      </c>
      <c r="F42" s="16">
        <v>23.96</v>
      </c>
      <c r="H42" s="14">
        <f t="shared" si="5"/>
        <v>2147342.6775000002</v>
      </c>
      <c r="J42" s="12">
        <f t="shared" si="6"/>
        <v>45</v>
      </c>
      <c r="K42" s="12">
        <f>VLOOKUP(J42,'CPI Indexes'!B$5:J$111,9,FALSE)</f>
        <v>118.35122268516234</v>
      </c>
      <c r="L42" s="21">
        <f t="shared" si="7"/>
        <v>18143.814899254201</v>
      </c>
      <c r="M42" s="21">
        <f t="shared" si="4"/>
        <v>39307.807423091042</v>
      </c>
    </row>
    <row r="43" spans="2:13" x14ac:dyDescent="0.35">
      <c r="B43">
        <f t="shared" si="2"/>
        <v>20</v>
      </c>
      <c r="C43" s="7">
        <v>2001</v>
      </c>
      <c r="D43" s="8">
        <v>2475604.98</v>
      </c>
      <c r="F43" s="16">
        <v>24.89</v>
      </c>
      <c r="H43" s="14">
        <f t="shared" si="5"/>
        <v>618901.245</v>
      </c>
      <c r="J43" s="12">
        <f t="shared" si="6"/>
        <v>45</v>
      </c>
      <c r="K43" s="12">
        <f>VLOOKUP(J43,'CPI Indexes'!B$5:J$111,9,FALSE)</f>
        <v>118.35122268516234</v>
      </c>
      <c r="L43" s="21">
        <f t="shared" si="7"/>
        <v>5229.3608038710317</v>
      </c>
      <c r="M43" s="21">
        <f t="shared" si="4"/>
        <v>10919.700201108592</v>
      </c>
    </row>
    <row r="44" spans="2:13" x14ac:dyDescent="0.35">
      <c r="B44">
        <f t="shared" si="2"/>
        <v>19</v>
      </c>
      <c r="C44" s="7">
        <v>2002</v>
      </c>
      <c r="D44" s="8">
        <v>3216144.89</v>
      </c>
      <c r="F44" s="16">
        <v>25.82</v>
      </c>
      <c r="H44" s="14">
        <f t="shared" si="5"/>
        <v>804036.22250000003</v>
      </c>
      <c r="J44" s="12">
        <f t="shared" si="6"/>
        <v>45</v>
      </c>
      <c r="K44" s="12">
        <f>VLOOKUP(J44,'CPI Indexes'!B$5:J$111,9,FALSE)</f>
        <v>118.35122268516234</v>
      </c>
      <c r="L44" s="21">
        <f t="shared" si="7"/>
        <v>6793.6452556886161</v>
      </c>
      <c r="M44" s="21">
        <f t="shared" si="4"/>
        <v>13673.410989583592</v>
      </c>
    </row>
    <row r="45" spans="2:13" x14ac:dyDescent="0.35">
      <c r="B45">
        <f t="shared" si="2"/>
        <v>18</v>
      </c>
      <c r="C45" s="7">
        <v>2003</v>
      </c>
      <c r="D45" s="8">
        <v>1376550.48</v>
      </c>
      <c r="F45" s="16">
        <v>26.77</v>
      </c>
      <c r="H45" s="14">
        <f t="shared" si="5"/>
        <v>344137.62</v>
      </c>
      <c r="J45" s="12">
        <f t="shared" si="6"/>
        <v>45</v>
      </c>
      <c r="K45" s="12">
        <f>VLOOKUP(J45,'CPI Indexes'!B$5:J$111,9,FALSE)</f>
        <v>118.35122268516234</v>
      </c>
      <c r="L45" s="21">
        <f t="shared" si="7"/>
        <v>2907.765650342913</v>
      </c>
      <c r="M45" s="21">
        <f t="shared" si="4"/>
        <v>5640.8597098480732</v>
      </c>
    </row>
    <row r="46" spans="2:13" x14ac:dyDescent="0.35">
      <c r="B46">
        <f t="shared" si="2"/>
        <v>17</v>
      </c>
      <c r="C46" s="7">
        <v>2004</v>
      </c>
      <c r="D46" s="8">
        <v>1076371.46</v>
      </c>
      <c r="F46" s="16">
        <v>27.72</v>
      </c>
      <c r="H46" s="14">
        <f t="shared" si="5"/>
        <v>269092.86499999999</v>
      </c>
      <c r="J46" s="12">
        <f t="shared" si="6"/>
        <v>45</v>
      </c>
      <c r="K46" s="12">
        <f>VLOOKUP(J46,'CPI Indexes'!B$5:J$111,9,FALSE)</f>
        <v>118.35122268516234</v>
      </c>
      <c r="L46" s="21">
        <f t="shared" si="7"/>
        <v>2273.6804816612689</v>
      </c>
      <c r="M46" s="21">
        <f t="shared" si="4"/>
        <v>4251.3535694450156</v>
      </c>
    </row>
    <row r="47" spans="2:13" x14ac:dyDescent="0.35">
      <c r="B47">
        <f t="shared" si="2"/>
        <v>16</v>
      </c>
      <c r="C47" s="7">
        <v>2005</v>
      </c>
      <c r="D47" s="8">
        <v>7462615.75</v>
      </c>
      <c r="F47" s="16">
        <v>28.68</v>
      </c>
      <c r="H47" s="14">
        <f t="shared" si="5"/>
        <v>1865653.9375</v>
      </c>
      <c r="J47" s="12">
        <f t="shared" si="6"/>
        <v>45</v>
      </c>
      <c r="K47" s="12">
        <f>VLOOKUP(J47,'CPI Indexes'!B$5:J$111,9,FALSE)</f>
        <v>118.35122268516234</v>
      </c>
      <c r="L47" s="21">
        <f t="shared" si="7"/>
        <v>15763.706493028876</v>
      </c>
      <c r="M47" s="21">
        <f t="shared" si="4"/>
        <v>28409.790177117549</v>
      </c>
    </row>
    <row r="48" spans="2:13" x14ac:dyDescent="0.35">
      <c r="B48">
        <f t="shared" si="2"/>
        <v>15</v>
      </c>
      <c r="C48" s="7">
        <v>2006</v>
      </c>
      <c r="D48" s="8">
        <v>6507397.8099999996</v>
      </c>
      <c r="F48" s="16">
        <v>29.65</v>
      </c>
      <c r="H48" s="14">
        <f t="shared" si="5"/>
        <v>1626849.4524999999</v>
      </c>
      <c r="J48" s="12">
        <f t="shared" si="6"/>
        <v>45</v>
      </c>
      <c r="K48" s="12">
        <f>VLOOKUP(J48,'CPI Indexes'!B$5:J$111,9,FALSE)</f>
        <v>118.35122268516234</v>
      </c>
      <c r="L48" s="21">
        <f t="shared" si="7"/>
        <v>13745.9454629188</v>
      </c>
      <c r="M48" s="21">
        <f t="shared" si="4"/>
        <v>23877.903750882808</v>
      </c>
    </row>
    <row r="49" spans="2:13" x14ac:dyDescent="0.35">
      <c r="B49">
        <f t="shared" si="2"/>
        <v>14</v>
      </c>
      <c r="C49" s="7">
        <v>2007</v>
      </c>
      <c r="D49" s="8">
        <v>7093542.3499999996</v>
      </c>
      <c r="F49" s="16">
        <v>30.62</v>
      </c>
      <c r="H49" s="14">
        <f t="shared" si="5"/>
        <v>1773385.5874999999</v>
      </c>
      <c r="J49" s="12">
        <f t="shared" si="6"/>
        <v>45</v>
      </c>
      <c r="K49" s="12">
        <f>VLOOKUP(J49,'CPI Indexes'!B$5:J$111,9,FALSE)</f>
        <v>118.35122268516234</v>
      </c>
      <c r="L49" s="21">
        <f t="shared" si="7"/>
        <v>14984.091818109529</v>
      </c>
      <c r="M49" s="21">
        <f t="shared" si="4"/>
        <v>25087.876377092423</v>
      </c>
    </row>
    <row r="50" spans="2:13" x14ac:dyDescent="0.35">
      <c r="B50">
        <f t="shared" si="2"/>
        <v>13</v>
      </c>
      <c r="C50" s="7">
        <v>2008</v>
      </c>
      <c r="D50" s="8">
        <v>9306136.3599999994</v>
      </c>
      <c r="F50" s="16">
        <v>31.6</v>
      </c>
      <c r="H50" s="14">
        <f t="shared" si="5"/>
        <v>2326534.09</v>
      </c>
      <c r="J50" s="12">
        <f t="shared" si="6"/>
        <v>45</v>
      </c>
      <c r="K50" s="12">
        <f>VLOOKUP(J50,'CPI Indexes'!B$5:J$111,9,FALSE)</f>
        <v>118.35122268516234</v>
      </c>
      <c r="L50" s="21">
        <f t="shared" si="7"/>
        <v>19657.879633310091</v>
      </c>
      <c r="M50" s="21">
        <f t="shared" si="4"/>
        <v>31723.569047027118</v>
      </c>
    </row>
    <row r="51" spans="2:13" x14ac:dyDescent="0.35">
      <c r="B51">
        <f t="shared" si="2"/>
        <v>12</v>
      </c>
      <c r="C51" s="7">
        <v>2009</v>
      </c>
      <c r="D51" s="8">
        <v>9112981.9100000001</v>
      </c>
      <c r="F51" s="16">
        <v>32.58</v>
      </c>
      <c r="H51" s="14">
        <f t="shared" si="5"/>
        <v>2278245.4775</v>
      </c>
      <c r="J51" s="12">
        <f t="shared" si="6"/>
        <v>45</v>
      </c>
      <c r="K51" s="12">
        <f>VLOOKUP(J51,'CPI Indexes'!B$5:J$111,9,FALSE)</f>
        <v>118.35122268516234</v>
      </c>
      <c r="L51" s="21">
        <f t="shared" si="7"/>
        <v>19249.868533767356</v>
      </c>
      <c r="M51" s="21">
        <f t="shared" si="4"/>
        <v>29942.291389199163</v>
      </c>
    </row>
    <row r="52" spans="2:13" x14ac:dyDescent="0.35">
      <c r="B52">
        <f t="shared" si="2"/>
        <v>11</v>
      </c>
      <c r="C52" s="7">
        <v>2010</v>
      </c>
      <c r="D52" s="8">
        <v>4748047.03</v>
      </c>
      <c r="F52" s="16">
        <v>33.56</v>
      </c>
      <c r="H52" s="14">
        <f t="shared" si="5"/>
        <v>1187011.7575000001</v>
      </c>
      <c r="J52" s="12">
        <f t="shared" si="6"/>
        <v>45</v>
      </c>
      <c r="K52" s="12">
        <f>VLOOKUP(J52,'CPI Indexes'!B$5:J$111,9,FALSE)</f>
        <v>118.35122268516234</v>
      </c>
      <c r="L52" s="21">
        <f t="shared" si="7"/>
        <v>10029.569028261636</v>
      </c>
      <c r="M52" s="21">
        <f t="shared" si="4"/>
        <v>15036.661770418112</v>
      </c>
    </row>
    <row r="53" spans="2:13" x14ac:dyDescent="0.35">
      <c r="B53">
        <f t="shared" si="2"/>
        <v>10</v>
      </c>
      <c r="C53" s="7">
        <v>2011</v>
      </c>
      <c r="D53" s="8">
        <v>9082323.7599999998</v>
      </c>
      <c r="F53" s="16">
        <v>34.549999999999997</v>
      </c>
      <c r="H53" s="14">
        <f t="shared" si="5"/>
        <v>2270580.94</v>
      </c>
      <c r="J53" s="12">
        <f t="shared" si="6"/>
        <v>45</v>
      </c>
      <c r="K53" s="12">
        <f>VLOOKUP(J53,'CPI Indexes'!B$5:J$111,9,FALSE)</f>
        <v>118.35122268516234</v>
      </c>
      <c r="L53" s="21">
        <f t="shared" si="7"/>
        <v>19185.10758473695</v>
      </c>
      <c r="M53" s="21">
        <f t="shared" si="4"/>
        <v>27723.323504045075</v>
      </c>
    </row>
    <row r="54" spans="2:13" x14ac:dyDescent="0.35">
      <c r="B54">
        <f t="shared" si="2"/>
        <v>9</v>
      </c>
      <c r="C54" s="7">
        <v>2012</v>
      </c>
      <c r="D54" s="8">
        <v>8331840.0599999996</v>
      </c>
      <c r="F54" s="16">
        <v>35.54</v>
      </c>
      <c r="H54" s="14">
        <f t="shared" si="5"/>
        <v>2082960.0149999999</v>
      </c>
      <c r="J54" s="12">
        <f t="shared" si="6"/>
        <v>45</v>
      </c>
      <c r="K54" s="12">
        <f>VLOOKUP(J54,'CPI Indexes'!B$5:J$111,9,FALSE)</f>
        <v>118.35122268516234</v>
      </c>
      <c r="L54" s="21">
        <f t="shared" si="7"/>
        <v>17599.818301337582</v>
      </c>
      <c r="M54" s="21">
        <f t="shared" si="4"/>
        <v>24513.263448434922</v>
      </c>
    </row>
    <row r="55" spans="2:13" x14ac:dyDescent="0.35">
      <c r="B55">
        <f t="shared" si="2"/>
        <v>8</v>
      </c>
      <c r="C55" s="7">
        <v>2013</v>
      </c>
      <c r="D55" s="8">
        <v>9006300.4100000001</v>
      </c>
      <c r="F55" s="16">
        <v>36.53</v>
      </c>
      <c r="H55" s="14">
        <f t="shared" si="5"/>
        <v>2251575.1025</v>
      </c>
      <c r="J55" s="12">
        <f t="shared" si="6"/>
        <v>45</v>
      </c>
      <c r="K55" s="12">
        <f>VLOOKUP(J55,'CPI Indexes'!B$5:J$111,9,FALSE)</f>
        <v>118.35122268516234</v>
      </c>
      <c r="L55" s="21">
        <f t="shared" si="7"/>
        <v>19024.519150846758</v>
      </c>
      <c r="M55" s="21">
        <f t="shared" si="4"/>
        <v>25539.861144800554</v>
      </c>
    </row>
    <row r="56" spans="2:13" x14ac:dyDescent="0.35">
      <c r="B56">
        <f t="shared" si="2"/>
        <v>7</v>
      </c>
      <c r="C56" s="7">
        <v>2014</v>
      </c>
      <c r="D56" s="8">
        <v>27194997.690000001</v>
      </c>
      <c r="F56" s="16">
        <v>37.520000000000003</v>
      </c>
      <c r="H56" s="14">
        <f t="shared" si="5"/>
        <v>6798749.4225000003</v>
      </c>
      <c r="J56" s="12">
        <f t="shared" si="6"/>
        <v>45</v>
      </c>
      <c r="K56" s="12">
        <f>VLOOKUP(J56,'CPI Indexes'!B$5:J$111,9,FALSE)</f>
        <v>118.35122268516234</v>
      </c>
      <c r="L56" s="21">
        <f t="shared" si="7"/>
        <v>57445.535992357414</v>
      </c>
      <c r="M56" s="21">
        <f t="shared" si="4"/>
        <v>74331.521692994356</v>
      </c>
    </row>
    <row r="57" spans="2:13" x14ac:dyDescent="0.35">
      <c r="B57">
        <f t="shared" si="2"/>
        <v>6</v>
      </c>
      <c r="C57" s="7">
        <v>2015</v>
      </c>
      <c r="D57" s="8">
        <v>30984871.210000001</v>
      </c>
      <c r="F57" s="16">
        <v>38.51</v>
      </c>
      <c r="H57" s="14">
        <f t="shared" si="5"/>
        <v>7746217.8025000002</v>
      </c>
      <c r="J57" s="12">
        <f t="shared" si="6"/>
        <v>45</v>
      </c>
      <c r="K57" s="12">
        <f>VLOOKUP(J57,'CPI Indexes'!B$5:J$111,9,FALSE)</f>
        <v>118.35122268516234</v>
      </c>
      <c r="L57" s="21">
        <f t="shared" si="7"/>
        <v>65451.100772372003</v>
      </c>
      <c r="M57" s="21">
        <f t="shared" si="4"/>
        <v>81629.208846784066</v>
      </c>
    </row>
    <row r="58" spans="2:13" x14ac:dyDescent="0.35">
      <c r="B58">
        <f t="shared" si="2"/>
        <v>5</v>
      </c>
      <c r="C58" s="7">
        <v>2016</v>
      </c>
      <c r="D58" s="8">
        <v>33052185.969999999</v>
      </c>
      <c r="F58" s="16">
        <v>39.51</v>
      </c>
      <c r="H58" s="14">
        <f t="shared" si="5"/>
        <v>8263046.4924999997</v>
      </c>
      <c r="J58" s="12">
        <f t="shared" si="6"/>
        <v>45</v>
      </c>
      <c r="K58" s="12">
        <f>VLOOKUP(J58,'CPI Indexes'!B$5:J$111,9,FALSE)</f>
        <v>118.35122268516234</v>
      </c>
      <c r="L58" s="21">
        <f t="shared" si="7"/>
        <v>69818.006988244961</v>
      </c>
      <c r="M58" s="21">
        <f t="shared" si="4"/>
        <v>83928.212628160123</v>
      </c>
    </row>
    <row r="59" spans="2:13" x14ac:dyDescent="0.35">
      <c r="B59">
        <f t="shared" si="2"/>
        <v>4</v>
      </c>
      <c r="C59" s="7">
        <v>2017</v>
      </c>
      <c r="D59" s="8">
        <v>73564213.370000005</v>
      </c>
      <c r="F59" s="16">
        <v>40.51</v>
      </c>
      <c r="H59" s="14">
        <f t="shared" si="5"/>
        <v>18391053.342500001</v>
      </c>
      <c r="J59" s="12">
        <f t="shared" si="6"/>
        <v>45</v>
      </c>
      <c r="K59" s="12">
        <f>VLOOKUP(J59,'CPI Indexes'!B$5:J$111,9,FALSE)</f>
        <v>118.35122268516234</v>
      </c>
      <c r="L59" s="21">
        <f t="shared" si="7"/>
        <v>155393.86011603649</v>
      </c>
      <c r="M59" s="21">
        <f t="shared" si="4"/>
        <v>180047.1605179678</v>
      </c>
    </row>
    <row r="60" spans="2:13" x14ac:dyDescent="0.35">
      <c r="B60">
        <f t="shared" si="2"/>
        <v>3</v>
      </c>
      <c r="C60" s="7">
        <v>2018</v>
      </c>
      <c r="D60" s="8">
        <v>17376164.379999999</v>
      </c>
      <c r="F60" s="16">
        <v>41.5</v>
      </c>
      <c r="H60" s="14">
        <f t="shared" si="5"/>
        <v>4344041.0949999997</v>
      </c>
      <c r="J60" s="12">
        <f t="shared" si="6"/>
        <v>45</v>
      </c>
      <c r="K60" s="12">
        <f>VLOOKUP(J60,'CPI Indexes'!B$5:J$111,9,FALSE)</f>
        <v>118.35122268516234</v>
      </c>
      <c r="L60" s="21">
        <f t="shared" si="7"/>
        <v>36704.657513813851</v>
      </c>
      <c r="M60" s="21">
        <f t="shared" si="4"/>
        <v>40990.714855177903</v>
      </c>
    </row>
    <row r="61" spans="2:13" x14ac:dyDescent="0.35">
      <c r="B61">
        <f t="shared" si="2"/>
        <v>2</v>
      </c>
      <c r="C61" s="7">
        <v>2019</v>
      </c>
      <c r="D61" s="8">
        <v>27572193.75</v>
      </c>
      <c r="F61" s="16">
        <v>42.5</v>
      </c>
      <c r="H61" s="14">
        <f t="shared" si="5"/>
        <v>6893048.4375</v>
      </c>
      <c r="J61" s="12">
        <f t="shared" si="6"/>
        <v>45</v>
      </c>
      <c r="K61" s="12">
        <f>VLOOKUP(J61,'CPI Indexes'!B$5:J$111,9,FALSE)</f>
        <v>118.35122268516234</v>
      </c>
      <c r="L61" s="21">
        <f t="shared" si="7"/>
        <v>58242.308622673649</v>
      </c>
      <c r="M61" s="21">
        <f t="shared" si="4"/>
        <v>62692.385015874817</v>
      </c>
    </row>
    <row r="62" spans="2:13" x14ac:dyDescent="0.35">
      <c r="B62">
        <f t="shared" si="2"/>
        <v>1</v>
      </c>
      <c r="C62" s="7">
        <v>2020</v>
      </c>
      <c r="D62" s="8">
        <v>29487812.210000001</v>
      </c>
      <c r="F62" s="16">
        <v>43.5</v>
      </c>
      <c r="H62" s="14">
        <f t="shared" si="5"/>
        <v>7371953.0525000002</v>
      </c>
      <c r="J62" s="12">
        <f t="shared" si="6"/>
        <v>45</v>
      </c>
      <c r="K62" s="12">
        <f>VLOOKUP(J62,'CPI Indexes'!B$5:J$111,9,FALSE)</f>
        <v>118.35122268516234</v>
      </c>
      <c r="L62" s="21">
        <f t="shared" si="7"/>
        <v>62288.778140559254</v>
      </c>
      <c r="M62" s="21">
        <f t="shared" si="4"/>
        <v>64624.607320830233</v>
      </c>
    </row>
    <row r="63" spans="2:13" x14ac:dyDescent="0.35">
      <c r="B63">
        <f t="shared" si="2"/>
        <v>0</v>
      </c>
      <c r="C63" s="7">
        <v>2021</v>
      </c>
      <c r="D63" s="8">
        <v>43958569.880000003</v>
      </c>
      <c r="F63" s="16">
        <v>44.5</v>
      </c>
      <c r="H63" s="14">
        <f t="shared" si="5"/>
        <v>10989642.470000001</v>
      </c>
      <c r="J63" s="12">
        <f t="shared" si="6"/>
        <v>45</v>
      </c>
      <c r="K63" s="12">
        <f>VLOOKUP(J63,'CPI Indexes'!B$5:J$111,9,FALSE)</f>
        <v>118.35122268516234</v>
      </c>
      <c r="L63" s="21">
        <f t="shared" si="7"/>
        <v>92856.180279899796</v>
      </c>
      <c r="M63" s="21">
        <f t="shared" si="4"/>
        <v>92856.180279899796</v>
      </c>
    </row>
    <row r="64" spans="2:13" x14ac:dyDescent="0.35">
      <c r="H64" s="3"/>
    </row>
    <row r="65" spans="4:15" x14ac:dyDescent="0.35">
      <c r="D65" s="1">
        <f>SUM(D9:D64)</f>
        <v>485257212.09999996</v>
      </c>
      <c r="H65" s="3">
        <f>SUM(H9:H64)</f>
        <v>121314303.02499999</v>
      </c>
      <c r="J65" s="18"/>
      <c r="K65" s="18"/>
      <c r="L65" s="18"/>
      <c r="M65" s="18">
        <f>SUM(M9:M63)</f>
        <v>1645595.2863479669</v>
      </c>
    </row>
    <row r="66" spans="4:15" x14ac:dyDescent="0.35">
      <c r="H66" s="3"/>
    </row>
    <row r="67" spans="4:15" x14ac:dyDescent="0.35">
      <c r="H67" s="3">
        <f>H65/D65</f>
        <v>0.25</v>
      </c>
      <c r="M67" s="14"/>
      <c r="N67" s="14"/>
      <c r="O67" s="14"/>
    </row>
    <row r="68" spans="4:15" x14ac:dyDescent="0.35">
      <c r="H68" s="3"/>
      <c r="M68" s="20"/>
      <c r="N68" s="20"/>
      <c r="O68" s="20"/>
    </row>
    <row r="69" spans="4:15" x14ac:dyDescent="0.35">
      <c r="D69" s="1"/>
      <c r="F69" s="2"/>
      <c r="H69" s="2"/>
      <c r="M69" s="20"/>
      <c r="N69" s="20"/>
      <c r="O69" s="20"/>
    </row>
    <row r="70" spans="4:15" x14ac:dyDescent="0.35">
      <c r="D70" s="1"/>
      <c r="F70" s="2"/>
      <c r="H70" s="2"/>
      <c r="M70" s="14"/>
      <c r="N70" s="14"/>
      <c r="O70" s="14"/>
    </row>
    <row r="71" spans="4:15" x14ac:dyDescent="0.35">
      <c r="D71" s="1"/>
      <c r="F71" s="2"/>
      <c r="H71" s="2"/>
      <c r="M71" s="14"/>
      <c r="N71" s="14"/>
      <c r="O71" s="14"/>
    </row>
    <row r="72" spans="4:15" x14ac:dyDescent="0.35">
      <c r="D72" s="1"/>
      <c r="F72" s="2"/>
      <c r="H72" s="2"/>
      <c r="M72" s="21"/>
      <c r="N72" s="21"/>
      <c r="O72" s="21"/>
    </row>
    <row r="73" spans="4:15" x14ac:dyDescent="0.35">
      <c r="D73" s="1"/>
      <c r="F73" s="2"/>
      <c r="H73" s="2"/>
    </row>
    <row r="74" spans="4:15" x14ac:dyDescent="0.35">
      <c r="D74" s="1"/>
      <c r="F74" s="2"/>
      <c r="H74" s="2"/>
    </row>
    <row r="75" spans="4:15" x14ac:dyDescent="0.35">
      <c r="D75" s="1"/>
      <c r="F75" s="2"/>
      <c r="H75" s="2"/>
    </row>
    <row r="76" spans="4:15" x14ac:dyDescent="0.35">
      <c r="D76" s="1"/>
      <c r="F76" s="2"/>
      <c r="H76" s="2"/>
    </row>
    <row r="77" spans="4:15" x14ac:dyDescent="0.35">
      <c r="D77" s="1"/>
      <c r="F77" s="2"/>
      <c r="H77" s="2"/>
    </row>
    <row r="78" spans="4:15" x14ac:dyDescent="0.35">
      <c r="D78" s="1"/>
      <c r="F78" s="2"/>
      <c r="H78" s="2"/>
    </row>
    <row r="79" spans="4:15" x14ac:dyDescent="0.35">
      <c r="D79" s="1"/>
      <c r="F79" s="2"/>
      <c r="H79" s="2"/>
    </row>
    <row r="80" spans="4:15" x14ac:dyDescent="0.35">
      <c r="D80" s="1"/>
      <c r="F80" s="2"/>
      <c r="H80" s="2"/>
    </row>
    <row r="82" spans="4:4" x14ac:dyDescent="0.35">
      <c r="D82" s="1"/>
    </row>
  </sheetData>
  <printOptions horizontalCentered="1"/>
  <pageMargins left="0.7" right="0.7" top="0.75" bottom="0.75" header="0.3" footer="0.3"/>
  <pageSetup scale="49" fitToWidth="0" orientation="landscape" r:id="rId1"/>
  <headerFooter>
    <oddHeader xml:space="preserve">&amp;RFiled: 2023-03-08
 EB-2022-0200
 Exhibit I.4.5-IGUA-14
Attachment 1
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S142"/>
  <sheetViews>
    <sheetView workbookViewId="0">
      <selection activeCell="F7" sqref="F7"/>
    </sheetView>
  </sheetViews>
  <sheetFormatPr defaultRowHeight="14.5" x14ac:dyDescent="0.35"/>
  <cols>
    <col min="4" max="4" width="17.453125" customWidth="1"/>
    <col min="5" max="5" width="2.26953125" customWidth="1"/>
    <col min="6" max="6" width="13.453125" bestFit="1" customWidth="1"/>
    <col min="7" max="7" width="3" bestFit="1" customWidth="1"/>
    <col min="8" max="10" width="16.81640625" bestFit="1" customWidth="1"/>
    <col min="11" max="11" width="19.54296875" bestFit="1" customWidth="1"/>
    <col min="12" max="12" width="20.1796875" bestFit="1" customWidth="1"/>
    <col min="13" max="13" width="5.54296875" bestFit="1" customWidth="1"/>
    <col min="15" max="15" width="5.54296875" bestFit="1" customWidth="1"/>
    <col min="16" max="16" width="16.7265625" style="3" customWidth="1"/>
    <col min="17" max="18" width="19.26953125" customWidth="1"/>
    <col min="19" max="19" width="17.7265625" hidden="1" customWidth="1"/>
    <col min="20" max="20" width="13.26953125" bestFit="1" customWidth="1"/>
  </cols>
  <sheetData>
    <row r="2" spans="2:19" x14ac:dyDescent="0.35">
      <c r="B2" t="s">
        <v>28</v>
      </c>
    </row>
    <row r="3" spans="2:19" x14ac:dyDescent="0.35">
      <c r="B3" t="s">
        <v>1</v>
      </c>
      <c r="F3">
        <v>0.5</v>
      </c>
    </row>
    <row r="4" spans="2:19" x14ac:dyDescent="0.35">
      <c r="B4" t="s">
        <v>2</v>
      </c>
      <c r="F4" s="12">
        <v>23.6</v>
      </c>
      <c r="G4" s="13">
        <f>ROUND(F4,0)</f>
        <v>24</v>
      </c>
    </row>
    <row r="5" spans="2:19" x14ac:dyDescent="0.35">
      <c r="B5" t="s">
        <v>29</v>
      </c>
      <c r="F5">
        <v>3.75</v>
      </c>
      <c r="S5" t="s">
        <v>4</v>
      </c>
    </row>
    <row r="6" spans="2:19" x14ac:dyDescent="0.35">
      <c r="B6" t="s">
        <v>5</v>
      </c>
      <c r="F6">
        <v>2</v>
      </c>
    </row>
    <row r="7" spans="2:19" x14ac:dyDescent="0.35">
      <c r="H7" t="s">
        <v>6</v>
      </c>
      <c r="I7" t="s">
        <v>7</v>
      </c>
      <c r="J7" t="s">
        <v>8</v>
      </c>
      <c r="K7" t="s">
        <v>9</v>
      </c>
      <c r="L7" t="s">
        <v>10</v>
      </c>
    </row>
    <row r="8" spans="2:19" x14ac:dyDescent="0.35">
      <c r="B8" t="s">
        <v>11</v>
      </c>
      <c r="C8" t="s">
        <v>12</v>
      </c>
      <c r="D8" t="s">
        <v>13</v>
      </c>
      <c r="F8" t="s">
        <v>14</v>
      </c>
      <c r="H8" t="s">
        <v>15</v>
      </c>
      <c r="I8" s="3" t="s">
        <v>13</v>
      </c>
      <c r="J8" s="3" t="s">
        <v>16</v>
      </c>
      <c r="K8" t="s">
        <v>15</v>
      </c>
      <c r="L8" t="s">
        <v>17</v>
      </c>
      <c r="P8"/>
    </row>
    <row r="9" spans="2:19" x14ac:dyDescent="0.35">
      <c r="B9">
        <f>2020-C9</f>
        <v>120</v>
      </c>
      <c r="C9" s="7">
        <v>1900</v>
      </c>
      <c r="D9" s="8">
        <v>2675159.36</v>
      </c>
      <c r="F9" s="10"/>
      <c r="H9" s="14">
        <f>D9*F$3</f>
        <v>1337579.68</v>
      </c>
      <c r="I9" s="3" t="e">
        <f>D9*O9</f>
        <v>#DIV/0!</v>
      </c>
      <c r="J9" s="3" t="e">
        <f>H9/I9</f>
        <v>#DIV/0!</v>
      </c>
      <c r="K9" s="4" t="e">
        <f t="shared" ref="K9:K12" si="0">(I9*J9)*((1+(F$6/100))^F9)</f>
        <v>#DIV/0!</v>
      </c>
      <c r="L9" s="4" t="e">
        <f>K9/((1+(F$5/100))^F9)</f>
        <v>#DIV/0!</v>
      </c>
      <c r="M9">
        <f>VLOOKUP(106,'CPI Indexes'!B$5:F$111,5,FALSE)</f>
        <v>0</v>
      </c>
      <c r="N9">
        <f>IF(B9&gt;G$4,VLOOKUP((B9-G$4),'CPI Indexes'!B$5:F$111,5,FALSE),VLOOKUP(0,'CPI Indexes'!B$5:F$111,5,FALSE))</f>
        <v>0</v>
      </c>
      <c r="O9" t="e">
        <f>M9/N9</f>
        <v>#DIV/0!</v>
      </c>
      <c r="P9"/>
    </row>
    <row r="10" spans="2:19" x14ac:dyDescent="0.35">
      <c r="B10">
        <f t="shared" ref="B10:B73" si="1">2020-C10</f>
        <v>119</v>
      </c>
      <c r="C10" s="7">
        <v>1901</v>
      </c>
      <c r="D10" s="8">
        <v>28468.71</v>
      </c>
      <c r="F10" s="10"/>
      <c r="H10" s="14">
        <f t="shared" ref="H10:H12" si="2">D10*F$3</f>
        <v>14234.355</v>
      </c>
      <c r="I10" s="3" t="e">
        <f t="shared" ref="I10:I12" si="3">D10*O10</f>
        <v>#DIV/0!</v>
      </c>
      <c r="J10" s="3" t="e">
        <f t="shared" ref="J10:J12" si="4">H10/I10</f>
        <v>#DIV/0!</v>
      </c>
      <c r="K10" s="4" t="e">
        <f t="shared" si="0"/>
        <v>#DIV/0!</v>
      </c>
      <c r="L10" s="4" t="e">
        <f t="shared" ref="L10:L12" si="5">K10/((1+(F$5/100))^F10)</f>
        <v>#DIV/0!</v>
      </c>
      <c r="M10">
        <f>VLOOKUP(106,'CPI Indexes'!B$5:F$111,5,FALSE)</f>
        <v>0</v>
      </c>
      <c r="N10">
        <f>IF(B10&gt;G$4,VLOOKUP((B10-G$4),'CPI Indexes'!B$5:F$111,5,FALSE),VLOOKUP(0,'CPI Indexes'!B$5:F$111,5,FALSE))</f>
        <v>0</v>
      </c>
      <c r="O10" t="e">
        <f t="shared" ref="O10:O12" si="6">M10/N10</f>
        <v>#DIV/0!</v>
      </c>
      <c r="P10"/>
    </row>
    <row r="11" spans="2:19" x14ac:dyDescent="0.35">
      <c r="B11">
        <f t="shared" si="1"/>
        <v>111</v>
      </c>
      <c r="C11" s="7">
        <v>1909</v>
      </c>
      <c r="D11" s="8">
        <v>61.08</v>
      </c>
      <c r="F11" s="10"/>
      <c r="H11" s="14">
        <f t="shared" si="2"/>
        <v>30.54</v>
      </c>
      <c r="I11" s="3" t="e">
        <f t="shared" si="3"/>
        <v>#DIV/0!</v>
      </c>
      <c r="J11" s="3" t="e">
        <f t="shared" si="4"/>
        <v>#DIV/0!</v>
      </c>
      <c r="K11" s="4" t="e">
        <f t="shared" si="0"/>
        <v>#DIV/0!</v>
      </c>
      <c r="L11" s="4" t="e">
        <f t="shared" si="5"/>
        <v>#DIV/0!</v>
      </c>
      <c r="M11">
        <f>VLOOKUP(106,'CPI Indexes'!B$5:F$111,5,FALSE)</f>
        <v>0</v>
      </c>
      <c r="N11">
        <f>IF(B11&gt;G$4,VLOOKUP((B11-G$4),'CPI Indexes'!B$5:F$111,5,FALSE),VLOOKUP(0,'CPI Indexes'!B$5:F$111,5,FALSE))</f>
        <v>0</v>
      </c>
      <c r="O11" t="e">
        <f t="shared" si="6"/>
        <v>#DIV/0!</v>
      </c>
      <c r="P11"/>
    </row>
    <row r="12" spans="2:19" x14ac:dyDescent="0.35">
      <c r="B12">
        <f t="shared" si="1"/>
        <v>109</v>
      </c>
      <c r="C12" s="7">
        <v>1911</v>
      </c>
      <c r="D12" s="8">
        <v>1994.22</v>
      </c>
      <c r="F12" s="10">
        <v>0.5</v>
      </c>
      <c r="H12" s="14">
        <f t="shared" si="2"/>
        <v>997.11</v>
      </c>
      <c r="I12" s="3" t="e">
        <f t="shared" si="3"/>
        <v>#DIV/0!</v>
      </c>
      <c r="J12" s="3" t="e">
        <f t="shared" si="4"/>
        <v>#DIV/0!</v>
      </c>
      <c r="K12" s="4" t="e">
        <f t="shared" si="0"/>
        <v>#DIV/0!</v>
      </c>
      <c r="L12" s="4" t="e">
        <f t="shared" si="5"/>
        <v>#DIV/0!</v>
      </c>
      <c r="M12">
        <f>VLOOKUP(106,'CPI Indexes'!B$5:F$111,5,FALSE)</f>
        <v>0</v>
      </c>
      <c r="N12">
        <f>IF(B12&gt;G$4,VLOOKUP((B12-G$4),'CPI Indexes'!B$5:F$111,5,FALSE),VLOOKUP(0,'CPI Indexes'!B$5:F$111,5,FALSE))</f>
        <v>0</v>
      </c>
      <c r="O12" t="e">
        <f t="shared" si="6"/>
        <v>#DIV/0!</v>
      </c>
      <c r="P12"/>
    </row>
    <row r="13" spans="2:19" x14ac:dyDescent="0.35">
      <c r="B13">
        <f t="shared" si="1"/>
        <v>108</v>
      </c>
      <c r="C13" s="7">
        <v>1912</v>
      </c>
      <c r="D13" s="8">
        <v>5372.22</v>
      </c>
      <c r="F13" s="10">
        <v>0.55000000000000004</v>
      </c>
      <c r="H13" s="14">
        <f t="shared" ref="H13:H76" si="7">D13*F$3</f>
        <v>2686.11</v>
      </c>
      <c r="I13" s="3" t="e">
        <f t="shared" ref="I13:I76" si="8">D13*O13</f>
        <v>#DIV/0!</v>
      </c>
      <c r="J13" s="3" t="e">
        <f t="shared" ref="J13:J76" si="9">H13/I13</f>
        <v>#DIV/0!</v>
      </c>
      <c r="K13" s="4" t="e">
        <f t="shared" ref="K13:K76" si="10">(I13*J13)*((1+(F$6/100))^F13)</f>
        <v>#DIV/0!</v>
      </c>
      <c r="L13" s="4" t="e">
        <f t="shared" ref="L13:L76" si="11">K13/((1+(F$5/100))^F13)</f>
        <v>#DIV/0!</v>
      </c>
      <c r="M13">
        <f>VLOOKUP(106,'CPI Indexes'!B$5:F$111,5,FALSE)</f>
        <v>0</v>
      </c>
      <c r="N13">
        <f>IF(B13&gt;G$4,VLOOKUP((B13-G$4),'CPI Indexes'!B$5:F$111,5,FALSE),VLOOKUP(0,'CPI Indexes'!B$5:F$111,5,FALSE))</f>
        <v>0</v>
      </c>
      <c r="O13" t="e">
        <f t="shared" ref="O13:O76" si="12">M13/N13</f>
        <v>#DIV/0!</v>
      </c>
      <c r="P13"/>
    </row>
    <row r="14" spans="2:19" x14ac:dyDescent="0.35">
      <c r="B14">
        <f t="shared" si="1"/>
        <v>107</v>
      </c>
      <c r="C14" s="7">
        <v>1913</v>
      </c>
      <c r="D14" s="8">
        <v>1997.63</v>
      </c>
      <c r="F14" s="10">
        <v>0.76</v>
      </c>
      <c r="H14" s="14">
        <f t="shared" si="7"/>
        <v>998.81500000000005</v>
      </c>
      <c r="I14" s="3" t="e">
        <f t="shared" si="8"/>
        <v>#DIV/0!</v>
      </c>
      <c r="J14" s="3" t="e">
        <f t="shared" si="9"/>
        <v>#DIV/0!</v>
      </c>
      <c r="K14" s="4" t="e">
        <f t="shared" si="10"/>
        <v>#DIV/0!</v>
      </c>
      <c r="L14" s="4" t="e">
        <f t="shared" si="11"/>
        <v>#DIV/0!</v>
      </c>
      <c r="M14">
        <f>VLOOKUP(106,'CPI Indexes'!B$5:F$111,5,FALSE)</f>
        <v>0</v>
      </c>
      <c r="N14">
        <f>IF(B14&gt;G$4,VLOOKUP((B14-G$4),'CPI Indexes'!B$5:F$111,5,FALSE),VLOOKUP(0,'CPI Indexes'!B$5:F$111,5,FALSE))</f>
        <v>0</v>
      </c>
      <c r="O14" t="e">
        <f t="shared" si="12"/>
        <v>#DIV/0!</v>
      </c>
      <c r="P14"/>
    </row>
    <row r="15" spans="2:19" x14ac:dyDescent="0.35">
      <c r="B15">
        <f t="shared" si="1"/>
        <v>106</v>
      </c>
      <c r="C15" s="7">
        <v>1914</v>
      </c>
      <c r="D15" s="8">
        <v>1947.23</v>
      </c>
      <c r="F15" s="10">
        <v>1</v>
      </c>
      <c r="H15" s="14">
        <f t="shared" si="7"/>
        <v>973.61500000000001</v>
      </c>
      <c r="I15" s="3" t="e">
        <f t="shared" si="8"/>
        <v>#DIV/0!</v>
      </c>
      <c r="J15" s="3" t="e">
        <f t="shared" si="9"/>
        <v>#DIV/0!</v>
      </c>
      <c r="K15" s="4" t="e">
        <f t="shared" si="10"/>
        <v>#DIV/0!</v>
      </c>
      <c r="L15" s="4" t="e">
        <f t="shared" si="11"/>
        <v>#DIV/0!</v>
      </c>
      <c r="M15">
        <f>VLOOKUP(B15,'CPI Indexes'!B$5:F$111,5,FALSE)</f>
        <v>0</v>
      </c>
      <c r="N15">
        <f>IF(B15&gt;G$4,VLOOKUP((B15-G$4),'CPI Indexes'!B$5:F$111,5,FALSE),VLOOKUP(0,'CPI Indexes'!B$5:F$111,5,FALSE))</f>
        <v>0</v>
      </c>
      <c r="O15" t="e">
        <f t="shared" si="12"/>
        <v>#DIV/0!</v>
      </c>
      <c r="P15"/>
    </row>
    <row r="16" spans="2:19" x14ac:dyDescent="0.35">
      <c r="B16">
        <f t="shared" si="1"/>
        <v>105</v>
      </c>
      <c r="C16" s="7">
        <v>1915</v>
      </c>
      <c r="D16" s="8">
        <v>398.55</v>
      </c>
      <c r="F16" s="10">
        <v>1.25</v>
      </c>
      <c r="H16" s="14">
        <f t="shared" si="7"/>
        <v>199.27500000000001</v>
      </c>
      <c r="I16" s="3" t="e">
        <f t="shared" si="8"/>
        <v>#DIV/0!</v>
      </c>
      <c r="J16" s="3" t="e">
        <f t="shared" si="9"/>
        <v>#DIV/0!</v>
      </c>
      <c r="K16" s="4" t="e">
        <f t="shared" si="10"/>
        <v>#DIV/0!</v>
      </c>
      <c r="L16" s="4" t="e">
        <f t="shared" si="11"/>
        <v>#DIV/0!</v>
      </c>
      <c r="M16">
        <f>VLOOKUP(B16,'CPI Indexes'!B$5:F$111,5,FALSE)</f>
        <v>0</v>
      </c>
      <c r="N16">
        <f>IF(B16&gt;G$4,VLOOKUP((B16-G$4),'CPI Indexes'!B$5:F$111,5,FALSE),VLOOKUP(0,'CPI Indexes'!B$5:F$111,5,FALSE))</f>
        <v>0</v>
      </c>
      <c r="O16" t="e">
        <f t="shared" si="12"/>
        <v>#DIV/0!</v>
      </c>
      <c r="P16"/>
    </row>
    <row r="17" spans="2:16" x14ac:dyDescent="0.35">
      <c r="B17">
        <f t="shared" si="1"/>
        <v>104</v>
      </c>
      <c r="C17" s="7">
        <v>1916</v>
      </c>
      <c r="D17" s="8">
        <v>492.24</v>
      </c>
      <c r="F17" s="10">
        <v>1.51</v>
      </c>
      <c r="H17" s="14">
        <f t="shared" si="7"/>
        <v>246.12</v>
      </c>
      <c r="I17" s="3" t="e">
        <f t="shared" si="8"/>
        <v>#DIV/0!</v>
      </c>
      <c r="J17" s="3" t="e">
        <f t="shared" si="9"/>
        <v>#DIV/0!</v>
      </c>
      <c r="K17" s="4" t="e">
        <f t="shared" si="10"/>
        <v>#DIV/0!</v>
      </c>
      <c r="L17" s="4" t="e">
        <f t="shared" si="11"/>
        <v>#DIV/0!</v>
      </c>
      <c r="M17">
        <f>VLOOKUP(B17,'CPI Indexes'!B$5:F$111,5,FALSE)</f>
        <v>0</v>
      </c>
      <c r="N17">
        <f>IF(B17&gt;G$4,VLOOKUP((B17-G$4),'CPI Indexes'!B$5:F$111,5,FALSE),VLOOKUP(0,'CPI Indexes'!B$5:F$111,5,FALSE))</f>
        <v>0</v>
      </c>
      <c r="O17" t="e">
        <f t="shared" si="12"/>
        <v>#DIV/0!</v>
      </c>
      <c r="P17"/>
    </row>
    <row r="18" spans="2:16" x14ac:dyDescent="0.35">
      <c r="B18">
        <f t="shared" si="1"/>
        <v>103</v>
      </c>
      <c r="C18" s="7">
        <v>1917</v>
      </c>
      <c r="D18" s="8">
        <v>248.91</v>
      </c>
      <c r="F18" s="10">
        <v>1.77</v>
      </c>
      <c r="H18" s="14">
        <f t="shared" si="7"/>
        <v>124.455</v>
      </c>
      <c r="I18" s="3" t="e">
        <f t="shared" si="8"/>
        <v>#DIV/0!</v>
      </c>
      <c r="J18" s="3" t="e">
        <f t="shared" si="9"/>
        <v>#DIV/0!</v>
      </c>
      <c r="K18" s="4" t="e">
        <f t="shared" si="10"/>
        <v>#DIV/0!</v>
      </c>
      <c r="L18" s="4" t="e">
        <f t="shared" si="11"/>
        <v>#DIV/0!</v>
      </c>
      <c r="M18">
        <f>VLOOKUP(B18,'CPI Indexes'!B$5:F$111,5,FALSE)</f>
        <v>0</v>
      </c>
      <c r="N18">
        <f>IF(B18&gt;G$4,VLOOKUP((B18-G$4),'CPI Indexes'!B$5:F$111,5,FALSE),VLOOKUP(0,'CPI Indexes'!B$5:F$111,5,FALSE))</f>
        <v>0</v>
      </c>
      <c r="O18" t="e">
        <f t="shared" si="12"/>
        <v>#DIV/0!</v>
      </c>
      <c r="P18"/>
    </row>
    <row r="19" spans="2:16" x14ac:dyDescent="0.35">
      <c r="B19">
        <f t="shared" si="1"/>
        <v>102</v>
      </c>
      <c r="C19" s="7">
        <v>1918</v>
      </c>
      <c r="D19" s="8">
        <v>433.13</v>
      </c>
      <c r="F19" s="10">
        <v>2.0299999999999998</v>
      </c>
      <c r="H19" s="14">
        <f t="shared" si="7"/>
        <v>216.565</v>
      </c>
      <c r="I19" s="3" t="e">
        <f t="shared" si="8"/>
        <v>#DIV/0!</v>
      </c>
      <c r="J19" s="3" t="e">
        <f t="shared" si="9"/>
        <v>#DIV/0!</v>
      </c>
      <c r="K19" s="4" t="e">
        <f t="shared" si="10"/>
        <v>#DIV/0!</v>
      </c>
      <c r="L19" s="4" t="e">
        <f t="shared" si="11"/>
        <v>#DIV/0!</v>
      </c>
      <c r="M19">
        <f>VLOOKUP(B19,'CPI Indexes'!B$5:F$111,5,FALSE)</f>
        <v>0</v>
      </c>
      <c r="N19">
        <f>IF(B19&gt;G$4,VLOOKUP((B19-G$4),'CPI Indexes'!B$5:F$111,5,FALSE),VLOOKUP(0,'CPI Indexes'!B$5:F$111,5,FALSE))</f>
        <v>0</v>
      </c>
      <c r="O19" t="e">
        <f t="shared" si="12"/>
        <v>#DIV/0!</v>
      </c>
      <c r="P19"/>
    </row>
    <row r="20" spans="2:16" x14ac:dyDescent="0.35">
      <c r="B20">
        <f t="shared" si="1"/>
        <v>101</v>
      </c>
      <c r="C20" s="7">
        <v>1919</v>
      </c>
      <c r="D20" s="8">
        <v>361.62</v>
      </c>
      <c r="F20" s="10">
        <v>2.2999999999999998</v>
      </c>
      <c r="H20" s="14">
        <f t="shared" si="7"/>
        <v>180.81</v>
      </c>
      <c r="I20" s="3" t="e">
        <f t="shared" si="8"/>
        <v>#DIV/0!</v>
      </c>
      <c r="J20" s="3" t="e">
        <f t="shared" si="9"/>
        <v>#DIV/0!</v>
      </c>
      <c r="K20" s="4" t="e">
        <f t="shared" si="10"/>
        <v>#DIV/0!</v>
      </c>
      <c r="L20" s="4" t="e">
        <f t="shared" si="11"/>
        <v>#DIV/0!</v>
      </c>
      <c r="M20">
        <f>VLOOKUP(B20,'CPI Indexes'!B$5:F$111,5,FALSE)</f>
        <v>0</v>
      </c>
      <c r="N20">
        <f>IF(B20&gt;G$4,VLOOKUP((B20-G$4),'CPI Indexes'!B$5:F$111,5,FALSE),VLOOKUP(0,'CPI Indexes'!B$5:F$111,5,FALSE))</f>
        <v>0</v>
      </c>
      <c r="O20" t="e">
        <f t="shared" si="12"/>
        <v>#DIV/0!</v>
      </c>
      <c r="P20"/>
    </row>
    <row r="21" spans="2:16" x14ac:dyDescent="0.35">
      <c r="B21">
        <f t="shared" si="1"/>
        <v>100</v>
      </c>
      <c r="C21" s="7">
        <v>1920</v>
      </c>
      <c r="D21" s="8">
        <v>933.3</v>
      </c>
      <c r="F21" s="10">
        <v>2.57</v>
      </c>
      <c r="H21" s="14">
        <f t="shared" si="7"/>
        <v>466.65</v>
      </c>
      <c r="I21" s="3" t="e">
        <f t="shared" si="8"/>
        <v>#DIV/0!</v>
      </c>
      <c r="J21" s="3" t="e">
        <f t="shared" si="9"/>
        <v>#DIV/0!</v>
      </c>
      <c r="K21" s="4" t="e">
        <f t="shared" si="10"/>
        <v>#DIV/0!</v>
      </c>
      <c r="L21" s="4" t="e">
        <f t="shared" si="11"/>
        <v>#DIV/0!</v>
      </c>
      <c r="M21">
        <f>VLOOKUP(B21,'CPI Indexes'!B$5:F$111,5,FALSE)</f>
        <v>0</v>
      </c>
      <c r="N21">
        <f>IF(B21&gt;G$4,VLOOKUP((B21-G$4),'CPI Indexes'!B$5:F$111,5,FALSE),VLOOKUP(0,'CPI Indexes'!B$5:F$111,5,FALSE))</f>
        <v>0</v>
      </c>
      <c r="O21" t="e">
        <f t="shared" si="12"/>
        <v>#DIV/0!</v>
      </c>
      <c r="P21"/>
    </row>
    <row r="22" spans="2:16" x14ac:dyDescent="0.35">
      <c r="B22">
        <f t="shared" si="1"/>
        <v>99</v>
      </c>
      <c r="C22" s="7">
        <v>1921</v>
      </c>
      <c r="D22" s="8">
        <v>549.45000000000005</v>
      </c>
      <c r="F22" s="10">
        <v>2.85</v>
      </c>
      <c r="H22" s="14">
        <f t="shared" si="7"/>
        <v>274.72500000000002</v>
      </c>
      <c r="I22" s="3" t="e">
        <f t="shared" si="8"/>
        <v>#DIV/0!</v>
      </c>
      <c r="J22" s="3" t="e">
        <f t="shared" si="9"/>
        <v>#DIV/0!</v>
      </c>
      <c r="K22" s="4" t="e">
        <f t="shared" si="10"/>
        <v>#DIV/0!</v>
      </c>
      <c r="L22" s="4" t="e">
        <f t="shared" si="11"/>
        <v>#DIV/0!</v>
      </c>
      <c r="M22">
        <f>VLOOKUP(B22,'CPI Indexes'!B$5:F$111,5,FALSE)</f>
        <v>0</v>
      </c>
      <c r="N22">
        <f>IF(B22&gt;G$4,VLOOKUP((B22-G$4),'CPI Indexes'!B$5:F$111,5,FALSE),VLOOKUP(0,'CPI Indexes'!B$5:F$111,5,FALSE))</f>
        <v>0</v>
      </c>
      <c r="O22" t="e">
        <f t="shared" si="12"/>
        <v>#DIV/0!</v>
      </c>
      <c r="P22"/>
    </row>
    <row r="23" spans="2:16" x14ac:dyDescent="0.35">
      <c r="B23">
        <f t="shared" si="1"/>
        <v>98</v>
      </c>
      <c r="C23" s="7">
        <v>1922</v>
      </c>
      <c r="D23" s="8">
        <v>312.68</v>
      </c>
      <c r="F23" s="10">
        <v>3.12</v>
      </c>
      <c r="H23" s="14">
        <f t="shared" si="7"/>
        <v>156.34</v>
      </c>
      <c r="I23" s="3" t="e">
        <f t="shared" si="8"/>
        <v>#DIV/0!</v>
      </c>
      <c r="J23" s="3" t="e">
        <f t="shared" si="9"/>
        <v>#DIV/0!</v>
      </c>
      <c r="K23" s="4" t="e">
        <f t="shared" si="10"/>
        <v>#DIV/0!</v>
      </c>
      <c r="L23" s="4" t="e">
        <f t="shared" si="11"/>
        <v>#DIV/0!</v>
      </c>
      <c r="M23">
        <f>VLOOKUP(B23,'CPI Indexes'!B$5:F$111,5,FALSE)</f>
        <v>0</v>
      </c>
      <c r="N23">
        <f>IF(B23&gt;G$4,VLOOKUP((B23-G$4),'CPI Indexes'!B$5:F$111,5,FALSE),VLOOKUP(0,'CPI Indexes'!B$5:F$111,5,FALSE))</f>
        <v>0</v>
      </c>
      <c r="O23" t="e">
        <f t="shared" si="12"/>
        <v>#DIV/0!</v>
      </c>
      <c r="P23"/>
    </row>
    <row r="24" spans="2:16" x14ac:dyDescent="0.35">
      <c r="B24">
        <f t="shared" si="1"/>
        <v>97</v>
      </c>
      <c r="C24" s="7">
        <v>1923</v>
      </c>
      <c r="D24" s="8">
        <v>382.19</v>
      </c>
      <c r="F24" s="10">
        <v>3.4</v>
      </c>
      <c r="H24" s="14">
        <f t="shared" si="7"/>
        <v>191.095</v>
      </c>
      <c r="I24" s="3" t="e">
        <f t="shared" si="8"/>
        <v>#DIV/0!</v>
      </c>
      <c r="J24" s="3" t="e">
        <f t="shared" si="9"/>
        <v>#DIV/0!</v>
      </c>
      <c r="K24" s="4" t="e">
        <f t="shared" si="10"/>
        <v>#DIV/0!</v>
      </c>
      <c r="L24" s="4" t="e">
        <f t="shared" si="11"/>
        <v>#DIV/0!</v>
      </c>
      <c r="M24">
        <f>VLOOKUP(B24,'CPI Indexes'!B$5:F$111,5,FALSE)</f>
        <v>0</v>
      </c>
      <c r="N24">
        <f>IF(B24&gt;G$4,VLOOKUP((B24-G$4),'CPI Indexes'!B$5:F$111,5,FALSE),VLOOKUP(0,'CPI Indexes'!B$5:F$111,5,FALSE))</f>
        <v>0</v>
      </c>
      <c r="O24" t="e">
        <f t="shared" si="12"/>
        <v>#DIV/0!</v>
      </c>
      <c r="P24"/>
    </row>
    <row r="25" spans="2:16" x14ac:dyDescent="0.35">
      <c r="B25">
        <f t="shared" si="1"/>
        <v>96</v>
      </c>
      <c r="C25" s="7">
        <v>1924</v>
      </c>
      <c r="D25" s="8">
        <v>509.56</v>
      </c>
      <c r="F25" s="10">
        <v>3.68</v>
      </c>
      <c r="H25" s="14">
        <f t="shared" si="7"/>
        <v>254.78</v>
      </c>
      <c r="I25" s="3" t="e">
        <f t="shared" si="8"/>
        <v>#DIV/0!</v>
      </c>
      <c r="J25" s="3" t="e">
        <f t="shared" si="9"/>
        <v>#DIV/0!</v>
      </c>
      <c r="K25" s="4" t="e">
        <f t="shared" si="10"/>
        <v>#DIV/0!</v>
      </c>
      <c r="L25" s="4" t="e">
        <f t="shared" si="11"/>
        <v>#DIV/0!</v>
      </c>
      <c r="M25">
        <f>VLOOKUP(B25,'CPI Indexes'!B$5:F$111,5,FALSE)</f>
        <v>0</v>
      </c>
      <c r="N25">
        <f>IF(B25&gt;G$4,VLOOKUP((B25-G$4),'CPI Indexes'!B$5:F$111,5,FALSE),VLOOKUP(0,'CPI Indexes'!B$5:F$111,5,FALSE))</f>
        <v>0</v>
      </c>
      <c r="O25" t="e">
        <f t="shared" si="12"/>
        <v>#DIV/0!</v>
      </c>
      <c r="P25"/>
    </row>
    <row r="26" spans="2:16" x14ac:dyDescent="0.35">
      <c r="B26">
        <f t="shared" si="1"/>
        <v>95</v>
      </c>
      <c r="C26" s="7">
        <v>1925</v>
      </c>
      <c r="D26" s="8">
        <v>7.63</v>
      </c>
      <c r="F26" s="9">
        <v>3.96</v>
      </c>
      <c r="H26" s="14">
        <f t="shared" si="7"/>
        <v>3.8149999999999999</v>
      </c>
      <c r="I26" s="3" t="e">
        <f t="shared" si="8"/>
        <v>#DIV/0!</v>
      </c>
      <c r="J26" s="3" t="e">
        <f t="shared" si="9"/>
        <v>#DIV/0!</v>
      </c>
      <c r="K26" s="4" t="e">
        <f t="shared" si="10"/>
        <v>#DIV/0!</v>
      </c>
      <c r="L26" s="4" t="e">
        <f t="shared" si="11"/>
        <v>#DIV/0!</v>
      </c>
      <c r="M26">
        <f>VLOOKUP(B26,'CPI Indexes'!B$5:F$111,5,FALSE)</f>
        <v>0</v>
      </c>
      <c r="N26">
        <f>IF(B26&gt;G$4,VLOOKUP((B26-G$4),'CPI Indexes'!B$5:F$111,5,FALSE),VLOOKUP(0,'CPI Indexes'!B$5:F$111,5,FALSE))</f>
        <v>0</v>
      </c>
      <c r="O26" t="e">
        <f t="shared" si="12"/>
        <v>#DIV/0!</v>
      </c>
      <c r="P26"/>
    </row>
    <row r="27" spans="2:16" x14ac:dyDescent="0.35">
      <c r="B27">
        <f t="shared" si="1"/>
        <v>94</v>
      </c>
      <c r="C27" s="7">
        <v>1926</v>
      </c>
      <c r="D27" s="8">
        <v>93.15</v>
      </c>
      <c r="F27" s="9">
        <v>4.25</v>
      </c>
      <c r="H27" s="14">
        <f t="shared" si="7"/>
        <v>46.575000000000003</v>
      </c>
      <c r="I27" s="3" t="e">
        <f t="shared" si="8"/>
        <v>#DIV/0!</v>
      </c>
      <c r="J27" s="3" t="e">
        <f t="shared" si="9"/>
        <v>#DIV/0!</v>
      </c>
      <c r="K27" s="4" t="e">
        <f t="shared" si="10"/>
        <v>#DIV/0!</v>
      </c>
      <c r="L27" s="4" t="e">
        <f t="shared" si="11"/>
        <v>#DIV/0!</v>
      </c>
      <c r="M27">
        <f>VLOOKUP(B27,'CPI Indexes'!B$5:F$111,5,FALSE)</f>
        <v>0</v>
      </c>
      <c r="N27">
        <f>IF(B27&gt;G$4,VLOOKUP((B27-G$4),'CPI Indexes'!B$5:F$111,5,FALSE),VLOOKUP(0,'CPI Indexes'!B$5:F$111,5,FALSE))</f>
        <v>0</v>
      </c>
      <c r="O27" t="e">
        <f t="shared" si="12"/>
        <v>#DIV/0!</v>
      </c>
      <c r="P27"/>
    </row>
    <row r="28" spans="2:16" x14ac:dyDescent="0.35">
      <c r="B28">
        <f t="shared" si="1"/>
        <v>93</v>
      </c>
      <c r="C28" s="7">
        <v>1927</v>
      </c>
      <c r="D28" s="8">
        <v>147.94</v>
      </c>
      <c r="F28" s="9">
        <v>4.53</v>
      </c>
      <c r="H28" s="14">
        <f t="shared" si="7"/>
        <v>73.97</v>
      </c>
      <c r="I28" s="3" t="e">
        <f t="shared" si="8"/>
        <v>#DIV/0!</v>
      </c>
      <c r="J28" s="3" t="e">
        <f t="shared" si="9"/>
        <v>#DIV/0!</v>
      </c>
      <c r="K28" s="4" t="e">
        <f t="shared" si="10"/>
        <v>#DIV/0!</v>
      </c>
      <c r="L28" s="4" t="e">
        <f t="shared" si="11"/>
        <v>#DIV/0!</v>
      </c>
      <c r="M28">
        <f>VLOOKUP(B28,'CPI Indexes'!B$5:F$111,5,FALSE)</f>
        <v>0</v>
      </c>
      <c r="N28">
        <f>IF(B28&gt;G$4,VLOOKUP((B28-G$4),'CPI Indexes'!B$5:F$111,5,FALSE),VLOOKUP(0,'CPI Indexes'!B$5:F$111,5,FALSE))</f>
        <v>0</v>
      </c>
      <c r="O28" t="e">
        <f t="shared" si="12"/>
        <v>#DIV/0!</v>
      </c>
      <c r="P28"/>
    </row>
    <row r="29" spans="2:16" x14ac:dyDescent="0.35">
      <c r="B29">
        <f t="shared" si="1"/>
        <v>92</v>
      </c>
      <c r="C29" s="7">
        <v>1928</v>
      </c>
      <c r="D29" s="8">
        <v>38560.53</v>
      </c>
      <c r="F29" s="9">
        <v>4.82</v>
      </c>
      <c r="H29" s="14">
        <f t="shared" si="7"/>
        <v>19280.264999999999</v>
      </c>
      <c r="I29" s="3" t="e">
        <f t="shared" si="8"/>
        <v>#DIV/0!</v>
      </c>
      <c r="J29" s="3" t="e">
        <f t="shared" si="9"/>
        <v>#DIV/0!</v>
      </c>
      <c r="K29" s="4" t="e">
        <f t="shared" si="10"/>
        <v>#DIV/0!</v>
      </c>
      <c r="L29" s="4" t="e">
        <f t="shared" si="11"/>
        <v>#DIV/0!</v>
      </c>
      <c r="M29">
        <f>VLOOKUP(B29,'CPI Indexes'!B$5:F$111,5,FALSE)</f>
        <v>0</v>
      </c>
      <c r="N29">
        <f>IF(B29&gt;G$4,VLOOKUP((B29-G$4),'CPI Indexes'!B$5:F$111,5,FALSE),VLOOKUP(0,'CPI Indexes'!B$5:F$111,5,FALSE))</f>
        <v>0</v>
      </c>
      <c r="O29" t="e">
        <f t="shared" si="12"/>
        <v>#DIV/0!</v>
      </c>
      <c r="P29"/>
    </row>
    <row r="30" spans="2:16" x14ac:dyDescent="0.35">
      <c r="B30">
        <f t="shared" si="1"/>
        <v>91</v>
      </c>
      <c r="C30" s="7">
        <v>1929</v>
      </c>
      <c r="D30" s="8">
        <v>270.45999999999998</v>
      </c>
      <c r="F30" s="9">
        <v>5.1100000000000003</v>
      </c>
      <c r="H30" s="14">
        <f t="shared" si="7"/>
        <v>135.22999999999999</v>
      </c>
      <c r="I30" s="3" t="e">
        <f t="shared" si="8"/>
        <v>#DIV/0!</v>
      </c>
      <c r="J30" s="3" t="e">
        <f t="shared" si="9"/>
        <v>#DIV/0!</v>
      </c>
      <c r="K30" s="4" t="e">
        <f t="shared" si="10"/>
        <v>#DIV/0!</v>
      </c>
      <c r="L30" s="4" t="e">
        <f t="shared" si="11"/>
        <v>#DIV/0!</v>
      </c>
      <c r="M30">
        <f>VLOOKUP(B30,'CPI Indexes'!B$5:F$111,5,FALSE)</f>
        <v>0</v>
      </c>
      <c r="N30">
        <f>IF(B30&gt;G$4,VLOOKUP((B30-G$4),'CPI Indexes'!B$5:F$111,5,FALSE),VLOOKUP(0,'CPI Indexes'!B$5:F$111,5,FALSE))</f>
        <v>0</v>
      </c>
      <c r="O30" t="e">
        <f t="shared" si="12"/>
        <v>#DIV/0!</v>
      </c>
      <c r="P30"/>
    </row>
    <row r="31" spans="2:16" x14ac:dyDescent="0.35">
      <c r="B31">
        <f t="shared" si="1"/>
        <v>90</v>
      </c>
      <c r="C31" s="7">
        <v>1930</v>
      </c>
      <c r="D31" s="8">
        <v>1367.06</v>
      </c>
      <c r="F31" s="9">
        <v>5.4</v>
      </c>
      <c r="H31" s="14">
        <f t="shared" si="7"/>
        <v>683.53</v>
      </c>
      <c r="I31" s="3" t="e">
        <f t="shared" si="8"/>
        <v>#DIV/0!</v>
      </c>
      <c r="J31" s="3" t="e">
        <f t="shared" si="9"/>
        <v>#DIV/0!</v>
      </c>
      <c r="K31" s="4" t="e">
        <f t="shared" si="10"/>
        <v>#DIV/0!</v>
      </c>
      <c r="L31" s="4" t="e">
        <f t="shared" si="11"/>
        <v>#DIV/0!</v>
      </c>
      <c r="M31">
        <f>VLOOKUP(B31,'CPI Indexes'!B$5:F$111,5,FALSE)</f>
        <v>0</v>
      </c>
      <c r="N31">
        <f>IF(B31&gt;G$4,VLOOKUP((B31-G$4),'CPI Indexes'!B$5:F$111,5,FALSE),VLOOKUP(0,'CPI Indexes'!B$5:F$111,5,FALSE))</f>
        <v>0</v>
      </c>
      <c r="O31" t="e">
        <f t="shared" si="12"/>
        <v>#DIV/0!</v>
      </c>
      <c r="P31"/>
    </row>
    <row r="32" spans="2:16" x14ac:dyDescent="0.35">
      <c r="B32">
        <f t="shared" si="1"/>
        <v>89</v>
      </c>
      <c r="C32" s="7">
        <v>1931</v>
      </c>
      <c r="D32" s="9">
        <v>597.08000000000004</v>
      </c>
      <c r="F32" s="9">
        <v>5.69</v>
      </c>
      <c r="H32" s="14">
        <f t="shared" si="7"/>
        <v>298.54000000000002</v>
      </c>
      <c r="I32" s="3" t="e">
        <f t="shared" si="8"/>
        <v>#DIV/0!</v>
      </c>
      <c r="J32" s="3" t="e">
        <f t="shared" si="9"/>
        <v>#DIV/0!</v>
      </c>
      <c r="K32" s="4" t="e">
        <f t="shared" si="10"/>
        <v>#DIV/0!</v>
      </c>
      <c r="L32" s="4" t="e">
        <f t="shared" si="11"/>
        <v>#DIV/0!</v>
      </c>
      <c r="M32">
        <f>VLOOKUP(B32,'CPI Indexes'!B$5:F$111,5,FALSE)</f>
        <v>0</v>
      </c>
      <c r="N32">
        <f>IF(B32&gt;G$4,VLOOKUP((B32-G$4),'CPI Indexes'!B$5:F$111,5,FALSE),VLOOKUP(0,'CPI Indexes'!B$5:F$111,5,FALSE))</f>
        <v>0</v>
      </c>
      <c r="O32" t="e">
        <f t="shared" si="12"/>
        <v>#DIV/0!</v>
      </c>
      <c r="P32"/>
    </row>
    <row r="33" spans="2:16" x14ac:dyDescent="0.35">
      <c r="B33">
        <f t="shared" si="1"/>
        <v>88</v>
      </c>
      <c r="C33" s="7">
        <v>1932</v>
      </c>
      <c r="D33" s="8">
        <v>799.42</v>
      </c>
      <c r="F33" s="9">
        <v>5.99</v>
      </c>
      <c r="H33" s="14">
        <f t="shared" si="7"/>
        <v>399.71</v>
      </c>
      <c r="I33" s="3" t="e">
        <f t="shared" si="8"/>
        <v>#DIV/0!</v>
      </c>
      <c r="J33" s="3" t="e">
        <f t="shared" si="9"/>
        <v>#DIV/0!</v>
      </c>
      <c r="K33" s="4" t="e">
        <f t="shared" si="10"/>
        <v>#DIV/0!</v>
      </c>
      <c r="L33" s="4" t="e">
        <f t="shared" si="11"/>
        <v>#DIV/0!</v>
      </c>
      <c r="M33">
        <f>VLOOKUP(B33,'CPI Indexes'!B$5:F$111,5,FALSE)</f>
        <v>0</v>
      </c>
      <c r="N33">
        <f>IF(B33&gt;G$4,VLOOKUP((B33-G$4),'CPI Indexes'!B$5:F$111,5,FALSE),VLOOKUP(0,'CPI Indexes'!B$5:F$111,5,FALSE))</f>
        <v>0</v>
      </c>
      <c r="O33" t="e">
        <f t="shared" si="12"/>
        <v>#DIV/0!</v>
      </c>
      <c r="P33"/>
    </row>
    <row r="34" spans="2:16" x14ac:dyDescent="0.35">
      <c r="B34">
        <f t="shared" si="1"/>
        <v>87</v>
      </c>
      <c r="C34" s="7">
        <v>1933</v>
      </c>
      <c r="D34" s="8">
        <v>67.19</v>
      </c>
      <c r="F34" s="9">
        <v>6.29</v>
      </c>
      <c r="H34" s="14">
        <f t="shared" si="7"/>
        <v>33.594999999999999</v>
      </c>
      <c r="I34" s="3" t="e">
        <f t="shared" si="8"/>
        <v>#DIV/0!</v>
      </c>
      <c r="J34" s="3" t="e">
        <f t="shared" si="9"/>
        <v>#DIV/0!</v>
      </c>
      <c r="K34" s="4" t="e">
        <f t="shared" si="10"/>
        <v>#DIV/0!</v>
      </c>
      <c r="L34" s="4" t="e">
        <f t="shared" si="11"/>
        <v>#DIV/0!</v>
      </c>
      <c r="M34">
        <f>VLOOKUP(B34,'CPI Indexes'!B$5:F$111,5,FALSE)</f>
        <v>0</v>
      </c>
      <c r="N34">
        <f>IF(B34&gt;G$4,VLOOKUP((B34-G$4),'CPI Indexes'!B$5:F$111,5,FALSE),VLOOKUP(0,'CPI Indexes'!B$5:F$111,5,FALSE))</f>
        <v>0</v>
      </c>
      <c r="O34" t="e">
        <f t="shared" si="12"/>
        <v>#DIV/0!</v>
      </c>
      <c r="P34"/>
    </row>
    <row r="35" spans="2:16" x14ac:dyDescent="0.35">
      <c r="B35">
        <f t="shared" si="1"/>
        <v>86</v>
      </c>
      <c r="C35" s="7">
        <v>1934</v>
      </c>
      <c r="D35" s="8">
        <v>293.99</v>
      </c>
      <c r="F35" s="9">
        <v>6.59</v>
      </c>
      <c r="H35" s="14">
        <f t="shared" si="7"/>
        <v>146.995</v>
      </c>
      <c r="I35" s="3" t="e">
        <f t="shared" si="8"/>
        <v>#DIV/0!</v>
      </c>
      <c r="J35" s="3" t="e">
        <f t="shared" si="9"/>
        <v>#DIV/0!</v>
      </c>
      <c r="K35" s="4" t="e">
        <f t="shared" si="10"/>
        <v>#DIV/0!</v>
      </c>
      <c r="L35" s="4" t="e">
        <f t="shared" si="11"/>
        <v>#DIV/0!</v>
      </c>
      <c r="M35">
        <f>VLOOKUP(B35,'CPI Indexes'!B$5:F$111,5,FALSE)</f>
        <v>0</v>
      </c>
      <c r="N35">
        <f>IF(B35&gt;G$4,VLOOKUP((B35-G$4),'CPI Indexes'!B$5:F$111,5,FALSE),VLOOKUP(0,'CPI Indexes'!B$5:F$111,5,FALSE))</f>
        <v>0</v>
      </c>
      <c r="O35" t="e">
        <f t="shared" si="12"/>
        <v>#DIV/0!</v>
      </c>
      <c r="P35"/>
    </row>
    <row r="36" spans="2:16" x14ac:dyDescent="0.35">
      <c r="B36">
        <f t="shared" si="1"/>
        <v>85</v>
      </c>
      <c r="C36" s="7">
        <v>1935</v>
      </c>
      <c r="D36" s="8">
        <v>1448.26</v>
      </c>
      <c r="F36" s="9">
        <v>6.89</v>
      </c>
      <c r="H36" s="14">
        <f t="shared" si="7"/>
        <v>724.13</v>
      </c>
      <c r="I36" s="3" t="e">
        <f t="shared" si="8"/>
        <v>#DIV/0!</v>
      </c>
      <c r="J36" s="3" t="e">
        <f t="shared" si="9"/>
        <v>#DIV/0!</v>
      </c>
      <c r="K36" s="4" t="e">
        <f t="shared" si="10"/>
        <v>#DIV/0!</v>
      </c>
      <c r="L36" s="4" t="e">
        <f t="shared" si="11"/>
        <v>#DIV/0!</v>
      </c>
      <c r="M36">
        <f>VLOOKUP(B36,'CPI Indexes'!B$5:F$111,5,FALSE)</f>
        <v>0</v>
      </c>
      <c r="N36">
        <f>IF(B36&gt;G$4,VLOOKUP((B36-G$4),'CPI Indexes'!B$5:F$111,5,FALSE),VLOOKUP(0,'CPI Indexes'!B$5:F$111,5,FALSE))</f>
        <v>0</v>
      </c>
      <c r="O36" t="e">
        <f t="shared" si="12"/>
        <v>#DIV/0!</v>
      </c>
      <c r="P36"/>
    </row>
    <row r="37" spans="2:16" x14ac:dyDescent="0.35">
      <c r="B37">
        <f t="shared" si="1"/>
        <v>84</v>
      </c>
      <c r="C37" s="7">
        <v>1936</v>
      </c>
      <c r="D37" s="8">
        <v>582.70000000000005</v>
      </c>
      <c r="F37" s="9">
        <v>7.2</v>
      </c>
      <c r="H37" s="14">
        <f t="shared" si="7"/>
        <v>291.35000000000002</v>
      </c>
      <c r="I37" s="3" t="e">
        <f t="shared" si="8"/>
        <v>#DIV/0!</v>
      </c>
      <c r="J37" s="3" t="e">
        <f t="shared" si="9"/>
        <v>#DIV/0!</v>
      </c>
      <c r="K37" s="4" t="e">
        <f t="shared" si="10"/>
        <v>#DIV/0!</v>
      </c>
      <c r="L37" s="4" t="e">
        <f t="shared" si="11"/>
        <v>#DIV/0!</v>
      </c>
      <c r="M37">
        <f>VLOOKUP(B37,'CPI Indexes'!B$5:F$111,5,FALSE)</f>
        <v>0</v>
      </c>
      <c r="N37">
        <f>IF(B37&gt;G$4,VLOOKUP((B37-G$4),'CPI Indexes'!B$5:F$111,5,FALSE),VLOOKUP(0,'CPI Indexes'!B$5:F$111,5,FALSE))</f>
        <v>0</v>
      </c>
      <c r="O37" t="e">
        <f t="shared" si="12"/>
        <v>#DIV/0!</v>
      </c>
      <c r="P37"/>
    </row>
    <row r="38" spans="2:16" x14ac:dyDescent="0.35">
      <c r="B38">
        <f t="shared" si="1"/>
        <v>83</v>
      </c>
      <c r="C38" s="7">
        <v>1937</v>
      </c>
      <c r="D38" s="8">
        <v>1939.37</v>
      </c>
      <c r="F38" s="9">
        <v>7.51</v>
      </c>
      <c r="H38" s="14">
        <f t="shared" si="7"/>
        <v>969.68499999999995</v>
      </c>
      <c r="I38" s="3" t="e">
        <f t="shared" si="8"/>
        <v>#DIV/0!</v>
      </c>
      <c r="J38" s="3" t="e">
        <f t="shared" si="9"/>
        <v>#DIV/0!</v>
      </c>
      <c r="K38" s="4" t="e">
        <f t="shared" si="10"/>
        <v>#DIV/0!</v>
      </c>
      <c r="L38" s="4" t="e">
        <f t="shared" si="11"/>
        <v>#DIV/0!</v>
      </c>
      <c r="M38">
        <f>VLOOKUP(B38,'CPI Indexes'!B$5:F$111,5,FALSE)</f>
        <v>0</v>
      </c>
      <c r="N38">
        <f>IF(B38&gt;G$4,VLOOKUP((B38-G$4),'CPI Indexes'!B$5:F$111,5,FALSE),VLOOKUP(0,'CPI Indexes'!B$5:F$111,5,FALSE))</f>
        <v>0</v>
      </c>
      <c r="O38" t="e">
        <f t="shared" si="12"/>
        <v>#DIV/0!</v>
      </c>
      <c r="P38"/>
    </row>
    <row r="39" spans="2:16" x14ac:dyDescent="0.35">
      <c r="B39">
        <f t="shared" si="1"/>
        <v>82</v>
      </c>
      <c r="C39" s="7">
        <v>1938</v>
      </c>
      <c r="D39" s="8">
        <v>18335.41</v>
      </c>
      <c r="F39" s="9">
        <v>7.82</v>
      </c>
      <c r="H39" s="14">
        <f t="shared" si="7"/>
        <v>9167.7049999999999</v>
      </c>
      <c r="I39" s="3" t="e">
        <f t="shared" si="8"/>
        <v>#DIV/0!</v>
      </c>
      <c r="J39" s="3" t="e">
        <f t="shared" si="9"/>
        <v>#DIV/0!</v>
      </c>
      <c r="K39" s="4" t="e">
        <f t="shared" si="10"/>
        <v>#DIV/0!</v>
      </c>
      <c r="L39" s="4" t="e">
        <f t="shared" si="11"/>
        <v>#DIV/0!</v>
      </c>
      <c r="M39">
        <f>VLOOKUP(B39,'CPI Indexes'!B$5:F$111,5,FALSE)</f>
        <v>0</v>
      </c>
      <c r="N39">
        <f>IF(B39&gt;G$4,VLOOKUP((B39-G$4),'CPI Indexes'!B$5:F$111,5,FALSE),VLOOKUP(0,'CPI Indexes'!B$5:F$111,5,FALSE))</f>
        <v>0</v>
      </c>
      <c r="O39" t="e">
        <f t="shared" si="12"/>
        <v>#DIV/0!</v>
      </c>
      <c r="P39"/>
    </row>
    <row r="40" spans="2:16" x14ac:dyDescent="0.35">
      <c r="B40">
        <f t="shared" si="1"/>
        <v>81</v>
      </c>
      <c r="C40" s="7">
        <v>1939</v>
      </c>
      <c r="D40" s="8">
        <v>2238.77</v>
      </c>
      <c r="F40" s="9">
        <v>8.1300000000000008</v>
      </c>
      <c r="H40" s="14">
        <f t="shared" si="7"/>
        <v>1119.385</v>
      </c>
      <c r="I40" s="3" t="e">
        <f t="shared" si="8"/>
        <v>#DIV/0!</v>
      </c>
      <c r="J40" s="3" t="e">
        <f t="shared" si="9"/>
        <v>#DIV/0!</v>
      </c>
      <c r="K40" s="4" t="e">
        <f t="shared" si="10"/>
        <v>#DIV/0!</v>
      </c>
      <c r="L40" s="4" t="e">
        <f t="shared" si="11"/>
        <v>#DIV/0!</v>
      </c>
      <c r="M40">
        <f>VLOOKUP(B40,'CPI Indexes'!B$5:F$111,5,FALSE)</f>
        <v>0</v>
      </c>
      <c r="N40">
        <f>IF(B40&gt;G$4,VLOOKUP((B40-G$4),'CPI Indexes'!B$5:F$111,5,FALSE),VLOOKUP(0,'CPI Indexes'!B$5:F$111,5,FALSE))</f>
        <v>0</v>
      </c>
      <c r="O40" t="e">
        <f t="shared" si="12"/>
        <v>#DIV/0!</v>
      </c>
      <c r="P40"/>
    </row>
    <row r="41" spans="2:16" x14ac:dyDescent="0.35">
      <c r="B41">
        <f t="shared" si="1"/>
        <v>80</v>
      </c>
      <c r="C41" s="7">
        <v>1940</v>
      </c>
      <c r="D41" s="8">
        <v>686.07</v>
      </c>
      <c r="F41" s="9">
        <v>8.4499999999999993</v>
      </c>
      <c r="H41" s="14">
        <f t="shared" si="7"/>
        <v>343.03500000000003</v>
      </c>
      <c r="I41" s="3" t="e">
        <f t="shared" si="8"/>
        <v>#DIV/0!</v>
      </c>
      <c r="J41" s="3" t="e">
        <f t="shared" si="9"/>
        <v>#DIV/0!</v>
      </c>
      <c r="K41" s="4" t="e">
        <f t="shared" si="10"/>
        <v>#DIV/0!</v>
      </c>
      <c r="L41" s="4" t="e">
        <f t="shared" si="11"/>
        <v>#DIV/0!</v>
      </c>
      <c r="M41">
        <f>VLOOKUP(B41,'CPI Indexes'!B$5:F$111,5,FALSE)</f>
        <v>0</v>
      </c>
      <c r="N41">
        <f>IF(B41&gt;G$4,VLOOKUP((B41-G$4),'CPI Indexes'!B$5:F$111,5,FALSE),VLOOKUP(0,'CPI Indexes'!B$5:F$111,5,FALSE))</f>
        <v>0</v>
      </c>
      <c r="O41" t="e">
        <f t="shared" si="12"/>
        <v>#DIV/0!</v>
      </c>
      <c r="P41"/>
    </row>
    <row r="42" spans="2:16" x14ac:dyDescent="0.35">
      <c r="B42">
        <f t="shared" si="1"/>
        <v>79</v>
      </c>
      <c r="C42" s="7">
        <v>1941</v>
      </c>
      <c r="D42" s="8">
        <v>961.16</v>
      </c>
      <c r="F42" s="9">
        <v>8.77</v>
      </c>
      <c r="H42" s="14">
        <f t="shared" si="7"/>
        <v>480.58</v>
      </c>
      <c r="I42" s="3" t="e">
        <f t="shared" si="8"/>
        <v>#DIV/0!</v>
      </c>
      <c r="J42" s="3" t="e">
        <f t="shared" si="9"/>
        <v>#DIV/0!</v>
      </c>
      <c r="K42" s="4" t="e">
        <f t="shared" si="10"/>
        <v>#DIV/0!</v>
      </c>
      <c r="L42" s="4" t="e">
        <f t="shared" si="11"/>
        <v>#DIV/0!</v>
      </c>
      <c r="M42">
        <f>VLOOKUP(B42,'CPI Indexes'!B$5:F$111,5,FALSE)</f>
        <v>0</v>
      </c>
      <c r="N42">
        <f>IF(B42&gt;G$4,VLOOKUP((B42-G$4),'CPI Indexes'!B$5:F$111,5,FALSE),VLOOKUP(0,'CPI Indexes'!B$5:F$111,5,FALSE))</f>
        <v>0</v>
      </c>
      <c r="O42" t="e">
        <f t="shared" si="12"/>
        <v>#DIV/0!</v>
      </c>
      <c r="P42"/>
    </row>
    <row r="43" spans="2:16" x14ac:dyDescent="0.35">
      <c r="B43">
        <f t="shared" si="1"/>
        <v>78</v>
      </c>
      <c r="C43" s="7">
        <v>1942</v>
      </c>
      <c r="D43" s="8">
        <v>1598.89</v>
      </c>
      <c r="F43" s="9">
        <v>9.09</v>
      </c>
      <c r="H43" s="14">
        <f t="shared" si="7"/>
        <v>799.44500000000005</v>
      </c>
      <c r="I43" s="3" t="e">
        <f t="shared" si="8"/>
        <v>#DIV/0!</v>
      </c>
      <c r="J43" s="3" t="e">
        <f t="shared" si="9"/>
        <v>#DIV/0!</v>
      </c>
      <c r="K43" s="4" t="e">
        <f t="shared" si="10"/>
        <v>#DIV/0!</v>
      </c>
      <c r="L43" s="4" t="e">
        <f t="shared" si="11"/>
        <v>#DIV/0!</v>
      </c>
      <c r="M43">
        <f>VLOOKUP(B43,'CPI Indexes'!B$5:F$111,5,FALSE)</f>
        <v>0</v>
      </c>
      <c r="N43">
        <f>IF(B43&gt;G$4,VLOOKUP((B43-G$4),'CPI Indexes'!B$5:F$111,5,FALSE),VLOOKUP(0,'CPI Indexes'!B$5:F$111,5,FALSE))</f>
        <v>0</v>
      </c>
      <c r="O43" t="e">
        <f t="shared" si="12"/>
        <v>#DIV/0!</v>
      </c>
      <c r="P43"/>
    </row>
    <row r="44" spans="2:16" x14ac:dyDescent="0.35">
      <c r="B44">
        <f t="shared" si="1"/>
        <v>77</v>
      </c>
      <c r="C44" s="7">
        <v>1943</v>
      </c>
      <c r="D44" s="8">
        <v>474.52</v>
      </c>
      <c r="F44" s="9">
        <v>9.41</v>
      </c>
      <c r="H44" s="14">
        <f t="shared" si="7"/>
        <v>237.26</v>
      </c>
      <c r="I44" s="3" t="e">
        <f t="shared" si="8"/>
        <v>#DIV/0!</v>
      </c>
      <c r="J44" s="3" t="e">
        <f t="shared" si="9"/>
        <v>#DIV/0!</v>
      </c>
      <c r="K44" s="4" t="e">
        <f t="shared" si="10"/>
        <v>#DIV/0!</v>
      </c>
      <c r="L44" s="4" t="e">
        <f t="shared" si="11"/>
        <v>#DIV/0!</v>
      </c>
      <c r="M44">
        <f>VLOOKUP(B44,'CPI Indexes'!B$5:F$111,5,FALSE)</f>
        <v>0</v>
      </c>
      <c r="N44">
        <f>IF(B44&gt;G$4,VLOOKUP((B44-G$4),'CPI Indexes'!B$5:F$111,5,FALSE),VLOOKUP(0,'CPI Indexes'!B$5:F$111,5,FALSE))</f>
        <v>0</v>
      </c>
      <c r="O44" t="e">
        <f t="shared" si="12"/>
        <v>#DIV/0!</v>
      </c>
      <c r="P44"/>
    </row>
    <row r="45" spans="2:16" x14ac:dyDescent="0.35">
      <c r="B45">
        <f t="shared" si="1"/>
        <v>76</v>
      </c>
      <c r="C45" s="7">
        <v>1944</v>
      </c>
      <c r="D45" s="8">
        <v>64.14</v>
      </c>
      <c r="F45" s="9">
        <v>9.74</v>
      </c>
      <c r="H45" s="14">
        <f t="shared" si="7"/>
        <v>32.07</v>
      </c>
      <c r="I45" s="3" t="e">
        <f t="shared" si="8"/>
        <v>#DIV/0!</v>
      </c>
      <c r="J45" s="3" t="e">
        <f t="shared" si="9"/>
        <v>#DIV/0!</v>
      </c>
      <c r="K45" s="4" t="e">
        <f t="shared" si="10"/>
        <v>#DIV/0!</v>
      </c>
      <c r="L45" s="4" t="e">
        <f t="shared" si="11"/>
        <v>#DIV/0!</v>
      </c>
      <c r="M45">
        <f>VLOOKUP(B45,'CPI Indexes'!B$5:F$111,5,FALSE)</f>
        <v>0</v>
      </c>
      <c r="N45">
        <f>IF(B45&gt;G$4,VLOOKUP((B45-G$4),'CPI Indexes'!B$5:F$111,5,FALSE),VLOOKUP(0,'CPI Indexes'!B$5:F$111,5,FALSE))</f>
        <v>0</v>
      </c>
      <c r="O45" t="e">
        <f t="shared" si="12"/>
        <v>#DIV/0!</v>
      </c>
      <c r="P45"/>
    </row>
    <row r="46" spans="2:16" x14ac:dyDescent="0.35">
      <c r="B46">
        <f t="shared" si="1"/>
        <v>75</v>
      </c>
      <c r="C46" s="7">
        <v>1945</v>
      </c>
      <c r="D46" s="8">
        <v>1706.25</v>
      </c>
      <c r="F46" s="9">
        <v>10.07</v>
      </c>
      <c r="H46" s="14">
        <f t="shared" si="7"/>
        <v>853.125</v>
      </c>
      <c r="I46" s="3" t="e">
        <f t="shared" si="8"/>
        <v>#DIV/0!</v>
      </c>
      <c r="J46" s="3" t="e">
        <f t="shared" si="9"/>
        <v>#DIV/0!</v>
      </c>
      <c r="K46" s="4" t="e">
        <f t="shared" si="10"/>
        <v>#DIV/0!</v>
      </c>
      <c r="L46" s="4" t="e">
        <f t="shared" si="11"/>
        <v>#DIV/0!</v>
      </c>
      <c r="M46">
        <f>VLOOKUP(B46,'CPI Indexes'!B$5:F$111,5,FALSE)</f>
        <v>0</v>
      </c>
      <c r="N46">
        <f>IF(B46&gt;G$4,VLOOKUP((B46-G$4),'CPI Indexes'!B$5:F$111,5,FALSE),VLOOKUP(0,'CPI Indexes'!B$5:F$111,5,FALSE))</f>
        <v>0</v>
      </c>
      <c r="O46" t="e">
        <f t="shared" si="12"/>
        <v>#DIV/0!</v>
      </c>
      <c r="P46"/>
    </row>
    <row r="47" spans="2:16" x14ac:dyDescent="0.35">
      <c r="B47">
        <f t="shared" si="1"/>
        <v>74</v>
      </c>
      <c r="C47" s="7">
        <v>1946</v>
      </c>
      <c r="D47" s="8">
        <v>895.82</v>
      </c>
      <c r="F47" s="9">
        <v>10.4</v>
      </c>
      <c r="H47" s="14">
        <f t="shared" si="7"/>
        <v>447.91</v>
      </c>
      <c r="I47" s="3" t="e">
        <f t="shared" si="8"/>
        <v>#DIV/0!</v>
      </c>
      <c r="J47" s="3" t="e">
        <f t="shared" si="9"/>
        <v>#DIV/0!</v>
      </c>
      <c r="K47" s="4" t="e">
        <f t="shared" si="10"/>
        <v>#DIV/0!</v>
      </c>
      <c r="L47" s="4" t="e">
        <f t="shared" si="11"/>
        <v>#DIV/0!</v>
      </c>
      <c r="M47">
        <f>VLOOKUP(B47,'CPI Indexes'!B$5:F$111,5,FALSE)</f>
        <v>0</v>
      </c>
      <c r="N47">
        <f>IF(B47&gt;G$4,VLOOKUP((B47-G$4),'CPI Indexes'!B$5:F$111,5,FALSE),VLOOKUP(0,'CPI Indexes'!B$5:F$111,5,FALSE))</f>
        <v>0</v>
      </c>
      <c r="O47" t="e">
        <f t="shared" si="12"/>
        <v>#DIV/0!</v>
      </c>
      <c r="P47"/>
    </row>
    <row r="48" spans="2:16" x14ac:dyDescent="0.35">
      <c r="B48">
        <f t="shared" si="1"/>
        <v>73</v>
      </c>
      <c r="C48" s="7">
        <v>1947</v>
      </c>
      <c r="D48" s="8">
        <v>332.71</v>
      </c>
      <c r="F48" s="9">
        <v>10.74</v>
      </c>
      <c r="H48" s="14">
        <f t="shared" si="7"/>
        <v>166.35499999999999</v>
      </c>
      <c r="I48" s="3" t="e">
        <f t="shared" si="8"/>
        <v>#DIV/0!</v>
      </c>
      <c r="J48" s="3" t="e">
        <f t="shared" si="9"/>
        <v>#DIV/0!</v>
      </c>
      <c r="K48" s="4" t="e">
        <f t="shared" si="10"/>
        <v>#DIV/0!</v>
      </c>
      <c r="L48" s="4" t="e">
        <f t="shared" si="11"/>
        <v>#DIV/0!</v>
      </c>
      <c r="M48">
        <f>VLOOKUP(B48,'CPI Indexes'!B$5:F$111,5,FALSE)</f>
        <v>0</v>
      </c>
      <c r="N48">
        <f>IF(B48&gt;G$4,VLOOKUP((B48-G$4),'CPI Indexes'!B$5:F$111,5,FALSE),VLOOKUP(0,'CPI Indexes'!B$5:F$111,5,FALSE))</f>
        <v>0</v>
      </c>
      <c r="O48" t="e">
        <f t="shared" si="12"/>
        <v>#DIV/0!</v>
      </c>
      <c r="P48"/>
    </row>
    <row r="49" spans="2:16" x14ac:dyDescent="0.35">
      <c r="B49">
        <f t="shared" si="1"/>
        <v>72</v>
      </c>
      <c r="C49" s="7">
        <v>1948</v>
      </c>
      <c r="D49" s="8">
        <v>790.72</v>
      </c>
      <c r="F49" s="9">
        <v>11.08</v>
      </c>
      <c r="H49" s="14">
        <f t="shared" si="7"/>
        <v>395.36</v>
      </c>
      <c r="I49" s="3" t="e">
        <f t="shared" si="8"/>
        <v>#DIV/0!</v>
      </c>
      <c r="J49" s="3" t="e">
        <f t="shared" si="9"/>
        <v>#DIV/0!</v>
      </c>
      <c r="K49" s="4" t="e">
        <f t="shared" si="10"/>
        <v>#DIV/0!</v>
      </c>
      <c r="L49" s="4" t="e">
        <f t="shared" si="11"/>
        <v>#DIV/0!</v>
      </c>
      <c r="M49">
        <f>VLOOKUP(B49,'CPI Indexes'!B$5:F$111,5,FALSE)</f>
        <v>0</v>
      </c>
      <c r="N49">
        <f>IF(B49&gt;G$4,VLOOKUP((B49-G$4),'CPI Indexes'!B$5:F$111,5,FALSE),VLOOKUP(0,'CPI Indexes'!B$5:F$111,5,FALSE))</f>
        <v>0</v>
      </c>
      <c r="O49" t="e">
        <f t="shared" si="12"/>
        <v>#DIV/0!</v>
      </c>
      <c r="P49"/>
    </row>
    <row r="50" spans="2:16" x14ac:dyDescent="0.35">
      <c r="B50">
        <f t="shared" si="1"/>
        <v>71</v>
      </c>
      <c r="C50" s="7">
        <v>1949</v>
      </c>
      <c r="D50" s="8">
        <v>218.37</v>
      </c>
      <c r="F50" s="9">
        <v>11.42</v>
      </c>
      <c r="H50" s="14">
        <f t="shared" si="7"/>
        <v>109.185</v>
      </c>
      <c r="I50" s="3" t="e">
        <f t="shared" si="8"/>
        <v>#DIV/0!</v>
      </c>
      <c r="J50" s="3" t="e">
        <f t="shared" si="9"/>
        <v>#DIV/0!</v>
      </c>
      <c r="K50" s="4" t="e">
        <f t="shared" si="10"/>
        <v>#DIV/0!</v>
      </c>
      <c r="L50" s="4" t="e">
        <f t="shared" si="11"/>
        <v>#DIV/0!</v>
      </c>
      <c r="M50">
        <f>VLOOKUP(B50,'CPI Indexes'!B$5:F$111,5,FALSE)</f>
        <v>0</v>
      </c>
      <c r="N50">
        <f>IF(B50&gt;G$4,VLOOKUP((B50-G$4),'CPI Indexes'!B$5:F$111,5,FALSE),VLOOKUP(0,'CPI Indexes'!B$5:F$111,5,FALSE))</f>
        <v>0</v>
      </c>
      <c r="O50" t="e">
        <f t="shared" si="12"/>
        <v>#DIV/0!</v>
      </c>
      <c r="P50"/>
    </row>
    <row r="51" spans="2:16" x14ac:dyDescent="0.35">
      <c r="B51">
        <f t="shared" si="1"/>
        <v>70</v>
      </c>
      <c r="C51" s="7">
        <v>1950</v>
      </c>
      <c r="D51" s="8">
        <v>10122.61</v>
      </c>
      <c r="F51" s="9">
        <v>11.77</v>
      </c>
      <c r="H51" s="14">
        <f t="shared" si="7"/>
        <v>5061.3050000000003</v>
      </c>
      <c r="I51" s="3" t="e">
        <f t="shared" si="8"/>
        <v>#DIV/0!</v>
      </c>
      <c r="J51" s="3" t="e">
        <f t="shared" si="9"/>
        <v>#DIV/0!</v>
      </c>
      <c r="K51" s="4" t="e">
        <f t="shared" si="10"/>
        <v>#DIV/0!</v>
      </c>
      <c r="L51" s="4" t="e">
        <f t="shared" si="11"/>
        <v>#DIV/0!</v>
      </c>
      <c r="M51">
        <f>VLOOKUP(B51,'CPI Indexes'!B$5:F$111,5,FALSE)</f>
        <v>0</v>
      </c>
      <c r="N51">
        <f>IF(B51&gt;G$4,VLOOKUP((B51-G$4),'CPI Indexes'!B$5:F$111,5,FALSE),VLOOKUP(0,'CPI Indexes'!B$5:F$111,5,FALSE))</f>
        <v>0</v>
      </c>
      <c r="O51" t="e">
        <f t="shared" si="12"/>
        <v>#DIV/0!</v>
      </c>
      <c r="P51"/>
    </row>
    <row r="52" spans="2:16" x14ac:dyDescent="0.35">
      <c r="B52">
        <f t="shared" si="1"/>
        <v>69</v>
      </c>
      <c r="C52" s="7">
        <v>1951</v>
      </c>
      <c r="D52" s="8">
        <v>2523.21</v>
      </c>
      <c r="F52" s="9">
        <v>12.12</v>
      </c>
      <c r="H52" s="14">
        <f t="shared" si="7"/>
        <v>1261.605</v>
      </c>
      <c r="I52" s="3" t="e">
        <f t="shared" si="8"/>
        <v>#DIV/0!</v>
      </c>
      <c r="J52" s="3" t="e">
        <f t="shared" si="9"/>
        <v>#DIV/0!</v>
      </c>
      <c r="K52" s="4" t="e">
        <f t="shared" si="10"/>
        <v>#DIV/0!</v>
      </c>
      <c r="L52" s="4" t="e">
        <f t="shared" si="11"/>
        <v>#DIV/0!</v>
      </c>
      <c r="M52">
        <f>VLOOKUP(B52,'CPI Indexes'!B$5:F$111,5,FALSE)</f>
        <v>0</v>
      </c>
      <c r="N52">
        <f>IF(B52&gt;G$4,VLOOKUP((B52-G$4),'CPI Indexes'!B$5:F$111,5,FALSE),VLOOKUP(0,'CPI Indexes'!B$5:F$111,5,FALSE))</f>
        <v>0</v>
      </c>
      <c r="O52" t="e">
        <f t="shared" si="12"/>
        <v>#DIV/0!</v>
      </c>
      <c r="P52"/>
    </row>
    <row r="53" spans="2:16" x14ac:dyDescent="0.35">
      <c r="B53">
        <f t="shared" si="1"/>
        <v>68</v>
      </c>
      <c r="C53" s="7">
        <v>1952</v>
      </c>
      <c r="D53" s="8">
        <v>3423.94</v>
      </c>
      <c r="F53" s="9">
        <v>12.47</v>
      </c>
      <c r="H53" s="14">
        <f t="shared" si="7"/>
        <v>1711.97</v>
      </c>
      <c r="I53" s="3" t="e">
        <f t="shared" si="8"/>
        <v>#DIV/0!</v>
      </c>
      <c r="J53" s="3" t="e">
        <f t="shared" si="9"/>
        <v>#DIV/0!</v>
      </c>
      <c r="K53" s="4" t="e">
        <f t="shared" si="10"/>
        <v>#DIV/0!</v>
      </c>
      <c r="L53" s="4" t="e">
        <f t="shared" si="11"/>
        <v>#DIV/0!</v>
      </c>
      <c r="M53">
        <f>VLOOKUP(B53,'CPI Indexes'!B$5:F$111,5,FALSE)</f>
        <v>0</v>
      </c>
      <c r="N53">
        <f>IF(B53&gt;G$4,VLOOKUP((B53-G$4),'CPI Indexes'!B$5:F$111,5,FALSE),VLOOKUP(0,'CPI Indexes'!B$5:F$111,5,FALSE))</f>
        <v>0</v>
      </c>
      <c r="O53" t="e">
        <f t="shared" si="12"/>
        <v>#DIV/0!</v>
      </c>
      <c r="P53"/>
    </row>
    <row r="54" spans="2:16" x14ac:dyDescent="0.35">
      <c r="B54">
        <f t="shared" si="1"/>
        <v>67</v>
      </c>
      <c r="C54" s="7">
        <v>1953</v>
      </c>
      <c r="D54" s="8">
        <v>6722.68</v>
      </c>
      <c r="F54" s="9">
        <v>12.83</v>
      </c>
      <c r="H54" s="14">
        <f t="shared" si="7"/>
        <v>3361.34</v>
      </c>
      <c r="I54" s="3" t="e">
        <f t="shared" si="8"/>
        <v>#DIV/0!</v>
      </c>
      <c r="J54" s="3" t="e">
        <f t="shared" si="9"/>
        <v>#DIV/0!</v>
      </c>
      <c r="K54" s="4" t="e">
        <f t="shared" si="10"/>
        <v>#DIV/0!</v>
      </c>
      <c r="L54" s="4" t="e">
        <f t="shared" si="11"/>
        <v>#DIV/0!</v>
      </c>
      <c r="M54">
        <f>VLOOKUP(B54,'CPI Indexes'!B$5:F$111,5,FALSE)</f>
        <v>0</v>
      </c>
      <c r="N54">
        <f>IF(B54&gt;G$4,VLOOKUP((B54-G$4),'CPI Indexes'!B$5:F$111,5,FALSE),VLOOKUP(0,'CPI Indexes'!B$5:F$111,5,FALSE))</f>
        <v>0</v>
      </c>
      <c r="O54" t="e">
        <f t="shared" si="12"/>
        <v>#DIV/0!</v>
      </c>
      <c r="P54"/>
    </row>
    <row r="55" spans="2:16" x14ac:dyDescent="0.35">
      <c r="B55">
        <f t="shared" si="1"/>
        <v>66</v>
      </c>
      <c r="C55" s="7">
        <v>1954</v>
      </c>
      <c r="D55" s="8">
        <v>1377069.9</v>
      </c>
      <c r="F55" s="9">
        <v>13.19</v>
      </c>
      <c r="H55" s="14">
        <f t="shared" si="7"/>
        <v>688534.95</v>
      </c>
      <c r="I55" s="3" t="e">
        <f t="shared" si="8"/>
        <v>#DIV/0!</v>
      </c>
      <c r="J55" s="3" t="e">
        <f t="shared" si="9"/>
        <v>#DIV/0!</v>
      </c>
      <c r="K55" s="4" t="e">
        <f t="shared" si="10"/>
        <v>#DIV/0!</v>
      </c>
      <c r="L55" s="4" t="e">
        <f t="shared" si="11"/>
        <v>#DIV/0!</v>
      </c>
      <c r="M55">
        <f>VLOOKUP(B55,'CPI Indexes'!B$5:F$111,5,FALSE)</f>
        <v>0</v>
      </c>
      <c r="N55">
        <f>IF(B55&gt;G$4,VLOOKUP((B55-G$4),'CPI Indexes'!B$5:F$111,5,FALSE),VLOOKUP(0,'CPI Indexes'!B$5:F$111,5,FALSE))</f>
        <v>0</v>
      </c>
      <c r="O55" t="e">
        <f t="shared" si="12"/>
        <v>#DIV/0!</v>
      </c>
      <c r="P55"/>
    </row>
    <row r="56" spans="2:16" x14ac:dyDescent="0.35">
      <c r="B56">
        <f t="shared" si="1"/>
        <v>65</v>
      </c>
      <c r="C56" s="7">
        <v>1955</v>
      </c>
      <c r="D56" s="8">
        <v>398596.97</v>
      </c>
      <c r="F56" s="9">
        <v>13.56</v>
      </c>
      <c r="H56" s="14">
        <f t="shared" si="7"/>
        <v>199298.48499999999</v>
      </c>
      <c r="I56" s="3" t="e">
        <f t="shared" si="8"/>
        <v>#DIV/0!</v>
      </c>
      <c r="J56" s="3" t="e">
        <f t="shared" si="9"/>
        <v>#DIV/0!</v>
      </c>
      <c r="K56" s="4" t="e">
        <f t="shared" si="10"/>
        <v>#DIV/0!</v>
      </c>
      <c r="L56" s="4" t="e">
        <f t="shared" si="11"/>
        <v>#DIV/0!</v>
      </c>
      <c r="M56">
        <f>VLOOKUP(B56,'CPI Indexes'!B$5:F$111,5,FALSE)</f>
        <v>0</v>
      </c>
      <c r="N56">
        <f>IF(B56&gt;G$4,VLOOKUP((B56-G$4),'CPI Indexes'!B$5:F$111,5,FALSE),VLOOKUP(0,'CPI Indexes'!B$5:F$111,5,FALSE))</f>
        <v>0</v>
      </c>
      <c r="O56" t="e">
        <f t="shared" si="12"/>
        <v>#DIV/0!</v>
      </c>
      <c r="P56"/>
    </row>
    <row r="57" spans="2:16" x14ac:dyDescent="0.35">
      <c r="B57">
        <f t="shared" si="1"/>
        <v>64</v>
      </c>
      <c r="C57" s="7">
        <v>1956</v>
      </c>
      <c r="D57" s="8">
        <v>804211.79</v>
      </c>
      <c r="F57" s="9">
        <v>13.93</v>
      </c>
      <c r="H57" s="14">
        <f t="shared" si="7"/>
        <v>402105.89500000002</v>
      </c>
      <c r="I57" s="3" t="e">
        <f t="shared" si="8"/>
        <v>#DIV/0!</v>
      </c>
      <c r="J57" s="3" t="e">
        <f t="shared" si="9"/>
        <v>#DIV/0!</v>
      </c>
      <c r="K57" s="4" t="e">
        <f t="shared" si="10"/>
        <v>#DIV/0!</v>
      </c>
      <c r="L57" s="4" t="e">
        <f t="shared" si="11"/>
        <v>#DIV/0!</v>
      </c>
      <c r="M57">
        <f>VLOOKUP(B57,'CPI Indexes'!B$5:F$111,5,FALSE)</f>
        <v>0</v>
      </c>
      <c r="N57">
        <f>IF(B57&gt;G$4,VLOOKUP((B57-G$4),'CPI Indexes'!B$5:F$111,5,FALSE),VLOOKUP(0,'CPI Indexes'!B$5:F$111,5,FALSE))</f>
        <v>0</v>
      </c>
      <c r="O57" t="e">
        <f t="shared" si="12"/>
        <v>#DIV/0!</v>
      </c>
      <c r="P57"/>
    </row>
    <row r="58" spans="2:16" x14ac:dyDescent="0.35">
      <c r="B58">
        <f t="shared" si="1"/>
        <v>63</v>
      </c>
      <c r="C58" s="7">
        <v>1957</v>
      </c>
      <c r="D58" s="8">
        <v>1597006.66</v>
      </c>
      <c r="F58" s="9">
        <v>14.3</v>
      </c>
      <c r="H58" s="14">
        <f t="shared" si="7"/>
        <v>798503.33</v>
      </c>
      <c r="I58" s="3" t="e">
        <f t="shared" si="8"/>
        <v>#DIV/0!</v>
      </c>
      <c r="J58" s="3" t="e">
        <f t="shared" si="9"/>
        <v>#DIV/0!</v>
      </c>
      <c r="K58" s="4" t="e">
        <f t="shared" si="10"/>
        <v>#DIV/0!</v>
      </c>
      <c r="L58" s="4" t="e">
        <f t="shared" si="11"/>
        <v>#DIV/0!</v>
      </c>
      <c r="M58">
        <f>VLOOKUP(B58,'CPI Indexes'!B$5:F$111,5,FALSE)</f>
        <v>0</v>
      </c>
      <c r="N58">
        <f>IF(B58&gt;G$4,VLOOKUP((B58-G$4),'CPI Indexes'!B$5:F$111,5,FALSE),VLOOKUP(0,'CPI Indexes'!B$5:F$111,5,FALSE))</f>
        <v>0</v>
      </c>
      <c r="O58" t="e">
        <f t="shared" si="12"/>
        <v>#DIV/0!</v>
      </c>
      <c r="P58"/>
    </row>
    <row r="59" spans="2:16" x14ac:dyDescent="0.35">
      <c r="B59">
        <f t="shared" si="1"/>
        <v>62</v>
      </c>
      <c r="C59" s="7">
        <v>1958</v>
      </c>
      <c r="D59" s="8">
        <v>2987520.69</v>
      </c>
      <c r="F59" s="9">
        <v>14.68</v>
      </c>
      <c r="H59" s="14">
        <f t="shared" si="7"/>
        <v>1493760.345</v>
      </c>
      <c r="I59" s="3" t="e">
        <f t="shared" si="8"/>
        <v>#DIV/0!</v>
      </c>
      <c r="J59" s="3" t="e">
        <f t="shared" si="9"/>
        <v>#DIV/0!</v>
      </c>
      <c r="K59" s="4" t="e">
        <f t="shared" si="10"/>
        <v>#DIV/0!</v>
      </c>
      <c r="L59" s="4" t="e">
        <f t="shared" si="11"/>
        <v>#DIV/0!</v>
      </c>
      <c r="M59">
        <f>VLOOKUP(B59,'CPI Indexes'!B$5:F$111,5,FALSE)</f>
        <v>0</v>
      </c>
      <c r="N59">
        <f>IF(B59&gt;G$4,VLOOKUP((B59-G$4),'CPI Indexes'!B$5:F$111,5,FALSE),VLOOKUP(0,'CPI Indexes'!B$5:F$111,5,FALSE))</f>
        <v>0</v>
      </c>
      <c r="O59" t="e">
        <f t="shared" si="12"/>
        <v>#DIV/0!</v>
      </c>
      <c r="P59"/>
    </row>
    <row r="60" spans="2:16" x14ac:dyDescent="0.35">
      <c r="B60">
        <f t="shared" si="1"/>
        <v>61</v>
      </c>
      <c r="C60" s="7">
        <v>1959</v>
      </c>
      <c r="D60" s="8">
        <v>2938771.43</v>
      </c>
      <c r="F60" s="9">
        <v>15.06</v>
      </c>
      <c r="H60" s="14">
        <f t="shared" si="7"/>
        <v>1469385.7150000001</v>
      </c>
      <c r="I60" s="3" t="e">
        <f t="shared" si="8"/>
        <v>#DIV/0!</v>
      </c>
      <c r="J60" s="3" t="e">
        <f t="shared" si="9"/>
        <v>#DIV/0!</v>
      </c>
      <c r="K60" s="4" t="e">
        <f t="shared" si="10"/>
        <v>#DIV/0!</v>
      </c>
      <c r="L60" s="4" t="e">
        <f t="shared" si="11"/>
        <v>#DIV/0!</v>
      </c>
      <c r="M60">
        <f>VLOOKUP(B60,'CPI Indexes'!B$5:F$111,5,FALSE)</f>
        <v>0</v>
      </c>
      <c r="N60">
        <f>IF(B60&gt;G$4,VLOOKUP((B60-G$4),'CPI Indexes'!B$5:F$111,5,FALSE),VLOOKUP(0,'CPI Indexes'!B$5:F$111,5,FALSE))</f>
        <v>0</v>
      </c>
      <c r="O60" t="e">
        <f t="shared" si="12"/>
        <v>#DIV/0!</v>
      </c>
      <c r="P60"/>
    </row>
    <row r="61" spans="2:16" x14ac:dyDescent="0.35">
      <c r="B61">
        <f t="shared" si="1"/>
        <v>60</v>
      </c>
      <c r="C61" s="7">
        <v>1960</v>
      </c>
      <c r="D61" s="8">
        <v>4228123.37</v>
      </c>
      <c r="F61" s="9">
        <v>15.45</v>
      </c>
      <c r="H61" s="14">
        <f t="shared" si="7"/>
        <v>2114061.6850000001</v>
      </c>
      <c r="I61" s="3" t="e">
        <f t="shared" si="8"/>
        <v>#DIV/0!</v>
      </c>
      <c r="J61" s="3" t="e">
        <f t="shared" si="9"/>
        <v>#DIV/0!</v>
      </c>
      <c r="K61" s="4" t="e">
        <f t="shared" si="10"/>
        <v>#DIV/0!</v>
      </c>
      <c r="L61" s="4" t="e">
        <f t="shared" si="11"/>
        <v>#DIV/0!</v>
      </c>
      <c r="M61">
        <f>VLOOKUP(B61,'CPI Indexes'!B$5:F$111,5,FALSE)</f>
        <v>0</v>
      </c>
      <c r="N61">
        <f>IF(B61&gt;G$4,VLOOKUP((B61-G$4),'CPI Indexes'!B$5:F$111,5,FALSE),VLOOKUP(0,'CPI Indexes'!B$5:F$111,5,FALSE))</f>
        <v>0</v>
      </c>
      <c r="O61" t="e">
        <f t="shared" si="12"/>
        <v>#DIV/0!</v>
      </c>
      <c r="P61"/>
    </row>
    <row r="62" spans="2:16" x14ac:dyDescent="0.35">
      <c r="B62">
        <f t="shared" si="1"/>
        <v>59</v>
      </c>
      <c r="C62" s="7">
        <v>1961</v>
      </c>
      <c r="D62" s="8">
        <v>5541229.6900000004</v>
      </c>
      <c r="F62" s="9">
        <v>15.84</v>
      </c>
      <c r="H62" s="14">
        <f t="shared" si="7"/>
        <v>2770614.8450000002</v>
      </c>
      <c r="I62" s="3" t="e">
        <f t="shared" si="8"/>
        <v>#DIV/0!</v>
      </c>
      <c r="J62" s="3" t="e">
        <f t="shared" si="9"/>
        <v>#DIV/0!</v>
      </c>
      <c r="K62" s="4" t="e">
        <f t="shared" si="10"/>
        <v>#DIV/0!</v>
      </c>
      <c r="L62" s="4" t="e">
        <f t="shared" si="11"/>
        <v>#DIV/0!</v>
      </c>
      <c r="M62">
        <f>VLOOKUP(B62,'CPI Indexes'!B$5:F$111,5,FALSE)</f>
        <v>0</v>
      </c>
      <c r="N62">
        <f>IF(B62&gt;G$4,VLOOKUP((B62-G$4),'CPI Indexes'!B$5:F$111,5,FALSE),VLOOKUP(0,'CPI Indexes'!B$5:F$111,5,FALSE))</f>
        <v>0</v>
      </c>
      <c r="O62" t="e">
        <f t="shared" si="12"/>
        <v>#DIV/0!</v>
      </c>
      <c r="P62"/>
    </row>
    <row r="63" spans="2:16" x14ac:dyDescent="0.35">
      <c r="B63">
        <f t="shared" si="1"/>
        <v>58</v>
      </c>
      <c r="C63" s="7">
        <v>1962</v>
      </c>
      <c r="D63" s="8">
        <v>6978452.9299999997</v>
      </c>
      <c r="F63" s="9">
        <v>16.23</v>
      </c>
      <c r="H63" s="14">
        <f t="shared" si="7"/>
        <v>3489226.4649999999</v>
      </c>
      <c r="I63" s="3" t="e">
        <f t="shared" si="8"/>
        <v>#DIV/0!</v>
      </c>
      <c r="J63" s="3" t="e">
        <f t="shared" si="9"/>
        <v>#DIV/0!</v>
      </c>
      <c r="K63" s="4" t="e">
        <f t="shared" si="10"/>
        <v>#DIV/0!</v>
      </c>
      <c r="L63" s="4" t="e">
        <f t="shared" si="11"/>
        <v>#DIV/0!</v>
      </c>
      <c r="M63">
        <f>VLOOKUP(B63,'CPI Indexes'!B$5:F$111,5,FALSE)</f>
        <v>0</v>
      </c>
      <c r="N63">
        <f>IF(B63&gt;G$4,VLOOKUP((B63-G$4),'CPI Indexes'!B$5:F$111,5,FALSE),VLOOKUP(0,'CPI Indexes'!B$5:F$111,5,FALSE))</f>
        <v>0</v>
      </c>
      <c r="O63" t="e">
        <f t="shared" si="12"/>
        <v>#DIV/0!</v>
      </c>
      <c r="P63"/>
    </row>
    <row r="64" spans="2:16" x14ac:dyDescent="0.35">
      <c r="B64">
        <f t="shared" si="1"/>
        <v>57</v>
      </c>
      <c r="C64" s="7">
        <v>1963</v>
      </c>
      <c r="D64" s="8">
        <v>5990831.9699999997</v>
      </c>
      <c r="F64" s="9">
        <v>16.64</v>
      </c>
      <c r="H64" s="14">
        <f t="shared" si="7"/>
        <v>2995415.9849999999</v>
      </c>
      <c r="I64" s="3" t="e">
        <f t="shared" si="8"/>
        <v>#DIV/0!</v>
      </c>
      <c r="J64" s="3" t="e">
        <f t="shared" si="9"/>
        <v>#DIV/0!</v>
      </c>
      <c r="K64" s="4" t="e">
        <f t="shared" si="10"/>
        <v>#DIV/0!</v>
      </c>
      <c r="L64" s="4" t="e">
        <f t="shared" si="11"/>
        <v>#DIV/0!</v>
      </c>
      <c r="M64">
        <f>VLOOKUP(B64,'CPI Indexes'!B$5:F$111,5,FALSE)</f>
        <v>0</v>
      </c>
      <c r="N64">
        <f>IF(B64&gt;G$4,VLOOKUP((B64-G$4),'CPI Indexes'!B$5:F$111,5,FALSE),VLOOKUP(0,'CPI Indexes'!B$5:F$111,5,FALSE))</f>
        <v>0</v>
      </c>
      <c r="O64" t="e">
        <f t="shared" si="12"/>
        <v>#DIV/0!</v>
      </c>
      <c r="P64"/>
    </row>
    <row r="65" spans="2:16" x14ac:dyDescent="0.35">
      <c r="B65">
        <f t="shared" si="1"/>
        <v>56</v>
      </c>
      <c r="C65" s="7">
        <v>1964</v>
      </c>
      <c r="D65" s="8">
        <v>4456881.62</v>
      </c>
      <c r="F65" s="9">
        <v>17.04</v>
      </c>
      <c r="H65" s="14">
        <f t="shared" si="7"/>
        <v>2228440.81</v>
      </c>
      <c r="I65" s="3" t="e">
        <f t="shared" si="8"/>
        <v>#DIV/0!</v>
      </c>
      <c r="J65" s="3" t="e">
        <f t="shared" si="9"/>
        <v>#DIV/0!</v>
      </c>
      <c r="K65" s="4" t="e">
        <f t="shared" si="10"/>
        <v>#DIV/0!</v>
      </c>
      <c r="L65" s="4" t="e">
        <f t="shared" si="11"/>
        <v>#DIV/0!</v>
      </c>
      <c r="M65">
        <f>VLOOKUP(B65,'CPI Indexes'!B$5:F$111,5,FALSE)</f>
        <v>0</v>
      </c>
      <c r="N65">
        <f>IF(B65&gt;G$4,VLOOKUP((B65-G$4),'CPI Indexes'!B$5:F$111,5,FALSE),VLOOKUP(0,'CPI Indexes'!B$5:F$111,5,FALSE))</f>
        <v>0</v>
      </c>
      <c r="O65" t="e">
        <f t="shared" si="12"/>
        <v>#DIV/0!</v>
      </c>
      <c r="P65"/>
    </row>
    <row r="66" spans="2:16" x14ac:dyDescent="0.35">
      <c r="B66">
        <f t="shared" si="1"/>
        <v>55</v>
      </c>
      <c r="C66" s="7">
        <v>1965</v>
      </c>
      <c r="D66" s="8">
        <v>4899386.57</v>
      </c>
      <c r="F66" s="9">
        <v>17.45</v>
      </c>
      <c r="H66" s="14">
        <f t="shared" si="7"/>
        <v>2449693.2850000001</v>
      </c>
      <c r="I66" s="3" t="e">
        <f t="shared" si="8"/>
        <v>#DIV/0!</v>
      </c>
      <c r="J66" s="3" t="e">
        <f t="shared" si="9"/>
        <v>#DIV/0!</v>
      </c>
      <c r="K66" s="4" t="e">
        <f t="shared" si="10"/>
        <v>#DIV/0!</v>
      </c>
      <c r="L66" s="4" t="e">
        <f t="shared" si="11"/>
        <v>#DIV/0!</v>
      </c>
      <c r="M66">
        <f>VLOOKUP(B66,'CPI Indexes'!B$5:F$111,5,FALSE)</f>
        <v>0</v>
      </c>
      <c r="N66">
        <f>IF(B66&gt;G$4,VLOOKUP((B66-G$4),'CPI Indexes'!B$5:F$111,5,FALSE),VLOOKUP(0,'CPI Indexes'!B$5:F$111,5,FALSE))</f>
        <v>0</v>
      </c>
      <c r="O66" t="e">
        <f t="shared" si="12"/>
        <v>#DIV/0!</v>
      </c>
      <c r="P66"/>
    </row>
    <row r="67" spans="2:16" x14ac:dyDescent="0.35">
      <c r="B67">
        <f t="shared" si="1"/>
        <v>54</v>
      </c>
      <c r="C67" s="7">
        <v>1966</v>
      </c>
      <c r="D67" s="8">
        <v>5684246.9800000004</v>
      </c>
      <c r="F67" s="9">
        <v>17.87</v>
      </c>
      <c r="H67" s="14">
        <f t="shared" si="7"/>
        <v>2842123.49</v>
      </c>
      <c r="I67" s="3" t="e">
        <f t="shared" si="8"/>
        <v>#DIV/0!</v>
      </c>
      <c r="J67" s="3" t="e">
        <f t="shared" si="9"/>
        <v>#DIV/0!</v>
      </c>
      <c r="K67" s="4" t="e">
        <f t="shared" si="10"/>
        <v>#DIV/0!</v>
      </c>
      <c r="L67" s="4" t="e">
        <f t="shared" si="11"/>
        <v>#DIV/0!</v>
      </c>
      <c r="M67">
        <f>VLOOKUP(B67,'CPI Indexes'!B$5:F$111,5,FALSE)</f>
        <v>0</v>
      </c>
      <c r="N67">
        <f>IF(B67&gt;G$4,VLOOKUP((B67-G$4),'CPI Indexes'!B$5:F$111,5,FALSE),VLOOKUP(0,'CPI Indexes'!B$5:F$111,5,FALSE))</f>
        <v>0</v>
      </c>
      <c r="O67" t="e">
        <f t="shared" si="12"/>
        <v>#DIV/0!</v>
      </c>
      <c r="P67"/>
    </row>
    <row r="68" spans="2:16" x14ac:dyDescent="0.35">
      <c r="B68">
        <f t="shared" si="1"/>
        <v>53</v>
      </c>
      <c r="C68" s="7">
        <v>1967</v>
      </c>
      <c r="D68" s="8">
        <v>6670409.1299999999</v>
      </c>
      <c r="F68" s="9">
        <v>18.29</v>
      </c>
      <c r="H68" s="14">
        <f t="shared" si="7"/>
        <v>3335204.5649999999</v>
      </c>
      <c r="I68" s="3" t="e">
        <f t="shared" si="8"/>
        <v>#DIV/0!</v>
      </c>
      <c r="J68" s="3" t="e">
        <f t="shared" si="9"/>
        <v>#DIV/0!</v>
      </c>
      <c r="K68" s="4" t="e">
        <f t="shared" si="10"/>
        <v>#DIV/0!</v>
      </c>
      <c r="L68" s="4" t="e">
        <f t="shared" si="11"/>
        <v>#DIV/0!</v>
      </c>
      <c r="M68">
        <f>VLOOKUP(B68,'CPI Indexes'!B$5:F$111,5,FALSE)</f>
        <v>0</v>
      </c>
      <c r="N68">
        <f>IF(B68&gt;G$4,VLOOKUP((B68-G$4),'CPI Indexes'!B$5:F$111,5,FALSE),VLOOKUP(0,'CPI Indexes'!B$5:F$111,5,FALSE))</f>
        <v>0</v>
      </c>
      <c r="O68" t="e">
        <f t="shared" si="12"/>
        <v>#DIV/0!</v>
      </c>
      <c r="P68"/>
    </row>
    <row r="69" spans="2:16" x14ac:dyDescent="0.35">
      <c r="B69">
        <f t="shared" si="1"/>
        <v>52</v>
      </c>
      <c r="C69" s="7">
        <v>1968</v>
      </c>
      <c r="D69" s="8">
        <v>8372117.5599999996</v>
      </c>
      <c r="F69" s="9">
        <v>18.72</v>
      </c>
      <c r="H69" s="14">
        <f t="shared" si="7"/>
        <v>4186058.78</v>
      </c>
      <c r="I69" s="3" t="e">
        <f t="shared" si="8"/>
        <v>#DIV/0!</v>
      </c>
      <c r="J69" s="3" t="e">
        <f t="shared" si="9"/>
        <v>#DIV/0!</v>
      </c>
      <c r="K69" s="4" t="e">
        <f t="shared" si="10"/>
        <v>#DIV/0!</v>
      </c>
      <c r="L69" s="4" t="e">
        <f t="shared" si="11"/>
        <v>#DIV/0!</v>
      </c>
      <c r="M69">
        <f>VLOOKUP(B69,'CPI Indexes'!B$5:F$111,5,FALSE)</f>
        <v>0</v>
      </c>
      <c r="N69">
        <f>IF(B69&gt;G$4,VLOOKUP((B69-G$4),'CPI Indexes'!B$5:F$111,5,FALSE),VLOOKUP(0,'CPI Indexes'!B$5:F$111,5,FALSE))</f>
        <v>0</v>
      </c>
      <c r="O69" t="e">
        <f t="shared" si="12"/>
        <v>#DIV/0!</v>
      </c>
      <c r="P69"/>
    </row>
    <row r="70" spans="2:16" x14ac:dyDescent="0.35">
      <c r="B70">
        <f t="shared" si="1"/>
        <v>51</v>
      </c>
      <c r="C70" s="7">
        <v>1969</v>
      </c>
      <c r="D70" s="8">
        <v>8884070.2599999998</v>
      </c>
      <c r="F70" s="9">
        <v>19.149999999999999</v>
      </c>
      <c r="H70" s="14">
        <f t="shared" si="7"/>
        <v>4442035.13</v>
      </c>
      <c r="I70" s="3" t="e">
        <f t="shared" si="8"/>
        <v>#DIV/0!</v>
      </c>
      <c r="J70" s="3" t="e">
        <f t="shared" si="9"/>
        <v>#DIV/0!</v>
      </c>
      <c r="K70" s="4" t="e">
        <f t="shared" si="10"/>
        <v>#DIV/0!</v>
      </c>
      <c r="L70" s="4" t="e">
        <f t="shared" si="11"/>
        <v>#DIV/0!</v>
      </c>
      <c r="M70">
        <f>VLOOKUP(B70,'CPI Indexes'!B$5:F$111,5,FALSE)</f>
        <v>0</v>
      </c>
      <c r="N70">
        <f>IF(B70&gt;G$4,VLOOKUP((B70-G$4),'CPI Indexes'!B$5:F$111,5,FALSE),VLOOKUP(0,'CPI Indexes'!B$5:F$111,5,FALSE))</f>
        <v>0</v>
      </c>
      <c r="O70" t="e">
        <f t="shared" si="12"/>
        <v>#DIV/0!</v>
      </c>
      <c r="P70"/>
    </row>
    <row r="71" spans="2:16" x14ac:dyDescent="0.35">
      <c r="B71">
        <f t="shared" si="1"/>
        <v>50</v>
      </c>
      <c r="C71" s="7">
        <v>1970</v>
      </c>
      <c r="D71" s="8">
        <v>8008564.8399999999</v>
      </c>
      <c r="F71" s="9">
        <v>19.59</v>
      </c>
      <c r="H71" s="14">
        <f t="shared" si="7"/>
        <v>4004282.42</v>
      </c>
      <c r="I71" s="3" t="e">
        <f t="shared" si="8"/>
        <v>#DIV/0!</v>
      </c>
      <c r="J71" s="3" t="e">
        <f t="shared" si="9"/>
        <v>#DIV/0!</v>
      </c>
      <c r="K71" s="4" t="e">
        <f t="shared" si="10"/>
        <v>#DIV/0!</v>
      </c>
      <c r="L71" s="4" t="e">
        <f t="shared" si="11"/>
        <v>#DIV/0!</v>
      </c>
      <c r="M71">
        <f>VLOOKUP(B71,'CPI Indexes'!B$5:F$111,5,FALSE)</f>
        <v>0</v>
      </c>
      <c r="N71">
        <f>IF(B71&gt;G$4,VLOOKUP((B71-G$4),'CPI Indexes'!B$5:F$111,5,FALSE),VLOOKUP(0,'CPI Indexes'!B$5:F$111,5,FALSE))</f>
        <v>0</v>
      </c>
      <c r="O71" t="e">
        <f t="shared" si="12"/>
        <v>#DIV/0!</v>
      </c>
      <c r="P71"/>
    </row>
    <row r="72" spans="2:16" x14ac:dyDescent="0.35">
      <c r="B72">
        <f t="shared" si="1"/>
        <v>49</v>
      </c>
      <c r="C72" s="7">
        <v>1971</v>
      </c>
      <c r="D72" s="8">
        <v>10388584.82</v>
      </c>
      <c r="F72" s="9">
        <v>20.04</v>
      </c>
      <c r="H72" s="14">
        <f t="shared" si="7"/>
        <v>5194292.41</v>
      </c>
      <c r="I72" s="3" t="e">
        <f t="shared" si="8"/>
        <v>#DIV/0!</v>
      </c>
      <c r="J72" s="3" t="e">
        <f t="shared" si="9"/>
        <v>#DIV/0!</v>
      </c>
      <c r="K72" s="4" t="e">
        <f t="shared" si="10"/>
        <v>#DIV/0!</v>
      </c>
      <c r="L72" s="4" t="e">
        <f t="shared" si="11"/>
        <v>#DIV/0!</v>
      </c>
      <c r="M72">
        <f>VLOOKUP(B72,'CPI Indexes'!B$5:F$111,5,FALSE)</f>
        <v>0</v>
      </c>
      <c r="N72">
        <f>IF(B72&gt;G$4,VLOOKUP((B72-G$4),'CPI Indexes'!B$5:F$111,5,FALSE),VLOOKUP(0,'CPI Indexes'!B$5:F$111,5,FALSE))</f>
        <v>0</v>
      </c>
      <c r="O72" t="e">
        <f t="shared" si="12"/>
        <v>#DIV/0!</v>
      </c>
      <c r="P72"/>
    </row>
    <row r="73" spans="2:16" x14ac:dyDescent="0.35">
      <c r="B73">
        <f t="shared" si="1"/>
        <v>48</v>
      </c>
      <c r="C73" s="7">
        <v>1972</v>
      </c>
      <c r="D73" s="8">
        <v>10438307.380000001</v>
      </c>
      <c r="F73" s="9">
        <v>20.49</v>
      </c>
      <c r="H73" s="14">
        <f t="shared" si="7"/>
        <v>5219153.6900000004</v>
      </c>
      <c r="I73" s="3" t="e">
        <f t="shared" si="8"/>
        <v>#DIV/0!</v>
      </c>
      <c r="J73" s="3" t="e">
        <f t="shared" si="9"/>
        <v>#DIV/0!</v>
      </c>
      <c r="K73" s="4" t="e">
        <f t="shared" si="10"/>
        <v>#DIV/0!</v>
      </c>
      <c r="L73" s="4" t="e">
        <f t="shared" si="11"/>
        <v>#DIV/0!</v>
      </c>
      <c r="M73">
        <f>VLOOKUP(B73,'CPI Indexes'!B$5:F$111,5,FALSE)</f>
        <v>0</v>
      </c>
      <c r="N73">
        <f>IF(B73&gt;G$4,VLOOKUP((B73-G$4),'CPI Indexes'!B$5:F$111,5,FALSE),VLOOKUP(0,'CPI Indexes'!B$5:F$111,5,FALSE))</f>
        <v>0</v>
      </c>
      <c r="O73" t="e">
        <f t="shared" si="12"/>
        <v>#DIV/0!</v>
      </c>
      <c r="P73"/>
    </row>
    <row r="74" spans="2:16" x14ac:dyDescent="0.35">
      <c r="B74">
        <f t="shared" ref="B74:B121" si="13">2020-C74</f>
        <v>47</v>
      </c>
      <c r="C74" s="7">
        <v>1973</v>
      </c>
      <c r="D74" s="8">
        <v>14568576.619999999</v>
      </c>
      <c r="F74" s="9">
        <v>20.95</v>
      </c>
      <c r="H74" s="14">
        <f t="shared" si="7"/>
        <v>7284288.3099999996</v>
      </c>
      <c r="I74" s="3" t="e">
        <f t="shared" si="8"/>
        <v>#DIV/0!</v>
      </c>
      <c r="J74" s="3" t="e">
        <f t="shared" si="9"/>
        <v>#DIV/0!</v>
      </c>
      <c r="K74" s="4" t="e">
        <f t="shared" si="10"/>
        <v>#DIV/0!</v>
      </c>
      <c r="L74" s="4" t="e">
        <f t="shared" si="11"/>
        <v>#DIV/0!</v>
      </c>
      <c r="M74">
        <f>VLOOKUP(B74,'CPI Indexes'!B$5:F$111,5,FALSE)</f>
        <v>0</v>
      </c>
      <c r="N74">
        <f>IF(B74&gt;G$4,VLOOKUP((B74-G$4),'CPI Indexes'!B$5:F$111,5,FALSE),VLOOKUP(0,'CPI Indexes'!B$5:F$111,5,FALSE))</f>
        <v>0</v>
      </c>
      <c r="O74" t="e">
        <f t="shared" si="12"/>
        <v>#DIV/0!</v>
      </c>
      <c r="P74"/>
    </row>
    <row r="75" spans="2:16" x14ac:dyDescent="0.35">
      <c r="B75">
        <f t="shared" si="13"/>
        <v>46</v>
      </c>
      <c r="C75" s="7">
        <v>1974</v>
      </c>
      <c r="D75" s="8">
        <v>13562217.65</v>
      </c>
      <c r="F75" s="9">
        <v>21.42</v>
      </c>
      <c r="H75" s="14">
        <f t="shared" si="7"/>
        <v>6781108.8250000002</v>
      </c>
      <c r="I75" s="3" t="e">
        <f t="shared" si="8"/>
        <v>#DIV/0!</v>
      </c>
      <c r="J75" s="3" t="e">
        <f t="shared" si="9"/>
        <v>#DIV/0!</v>
      </c>
      <c r="K75" s="4" t="e">
        <f t="shared" si="10"/>
        <v>#DIV/0!</v>
      </c>
      <c r="L75" s="4" t="e">
        <f t="shared" si="11"/>
        <v>#DIV/0!</v>
      </c>
      <c r="M75">
        <f>VLOOKUP(B75,'CPI Indexes'!B$5:F$111,5,FALSE)</f>
        <v>0</v>
      </c>
      <c r="N75">
        <f>IF(B75&gt;G$4,VLOOKUP((B75-G$4),'CPI Indexes'!B$5:F$111,5,FALSE),VLOOKUP(0,'CPI Indexes'!B$5:F$111,5,FALSE))</f>
        <v>0</v>
      </c>
      <c r="O75" t="e">
        <f t="shared" si="12"/>
        <v>#DIV/0!</v>
      </c>
      <c r="P75"/>
    </row>
    <row r="76" spans="2:16" x14ac:dyDescent="0.35">
      <c r="B76">
        <f t="shared" si="13"/>
        <v>45</v>
      </c>
      <c r="C76" s="7">
        <v>1975</v>
      </c>
      <c r="D76" s="8">
        <v>15641076.199999999</v>
      </c>
      <c r="F76" s="9">
        <v>21.89</v>
      </c>
      <c r="H76" s="14">
        <f t="shared" si="7"/>
        <v>7820538.0999999996</v>
      </c>
      <c r="I76" s="3" t="e">
        <f t="shared" si="8"/>
        <v>#DIV/0!</v>
      </c>
      <c r="J76" s="3" t="e">
        <f t="shared" si="9"/>
        <v>#DIV/0!</v>
      </c>
      <c r="K76" s="4" t="e">
        <f t="shared" si="10"/>
        <v>#DIV/0!</v>
      </c>
      <c r="L76" s="4" t="e">
        <f t="shared" si="11"/>
        <v>#DIV/0!</v>
      </c>
      <c r="M76">
        <f>VLOOKUP(B76,'CPI Indexes'!B$5:F$111,5,FALSE)</f>
        <v>0</v>
      </c>
      <c r="N76">
        <f>IF(B76&gt;G$4,VLOOKUP((B76-G$4),'CPI Indexes'!B$5:F$111,5,FALSE),VLOOKUP(0,'CPI Indexes'!B$5:F$111,5,FALSE))</f>
        <v>0</v>
      </c>
      <c r="O76" t="e">
        <f t="shared" si="12"/>
        <v>#DIV/0!</v>
      </c>
      <c r="P76"/>
    </row>
    <row r="77" spans="2:16" x14ac:dyDescent="0.35">
      <c r="B77">
        <f t="shared" si="13"/>
        <v>44</v>
      </c>
      <c r="C77" s="7">
        <v>1976</v>
      </c>
      <c r="D77" s="8">
        <v>15952753.35</v>
      </c>
      <c r="F77" s="9">
        <v>22.37</v>
      </c>
      <c r="H77" s="14">
        <f t="shared" ref="H77:H121" si="14">D77*F$3</f>
        <v>7976376.6749999998</v>
      </c>
      <c r="I77" s="3" t="e">
        <f t="shared" ref="I77:I121" si="15">D77*O77</f>
        <v>#DIV/0!</v>
      </c>
      <c r="J77" s="3" t="e">
        <f t="shared" ref="J77:J121" si="16">H77/I77</f>
        <v>#DIV/0!</v>
      </c>
      <c r="K77" s="4" t="e">
        <f t="shared" ref="K77:K121" si="17">(I77*J77)*((1+(F$6/100))^F77)</f>
        <v>#DIV/0!</v>
      </c>
      <c r="L77" s="4" t="e">
        <f t="shared" ref="L77:L121" si="18">K77/((1+(F$5/100))^F77)</f>
        <v>#DIV/0!</v>
      </c>
      <c r="M77">
        <f>VLOOKUP(B77,'CPI Indexes'!B$5:F$111,5,FALSE)</f>
        <v>0</v>
      </c>
      <c r="N77">
        <f>IF(B77&gt;G$4,VLOOKUP((B77-G$4),'CPI Indexes'!B$5:F$111,5,FALSE),VLOOKUP(0,'CPI Indexes'!B$5:F$111,5,FALSE))</f>
        <v>0</v>
      </c>
      <c r="O77" t="e">
        <f t="shared" ref="O77:O121" si="19">M77/N77</f>
        <v>#DIV/0!</v>
      </c>
      <c r="P77"/>
    </row>
    <row r="78" spans="2:16" x14ac:dyDescent="0.35">
      <c r="B78">
        <f t="shared" si="13"/>
        <v>43</v>
      </c>
      <c r="C78" s="7">
        <v>1977</v>
      </c>
      <c r="D78" s="8">
        <v>18148414.399999999</v>
      </c>
      <c r="F78" s="9">
        <v>22.86</v>
      </c>
      <c r="H78" s="14">
        <f t="shared" si="14"/>
        <v>9074207.1999999993</v>
      </c>
      <c r="I78" s="3" t="e">
        <f t="shared" si="15"/>
        <v>#DIV/0!</v>
      </c>
      <c r="J78" s="3" t="e">
        <f t="shared" si="16"/>
        <v>#DIV/0!</v>
      </c>
      <c r="K78" s="4" t="e">
        <f t="shared" si="17"/>
        <v>#DIV/0!</v>
      </c>
      <c r="L78" s="4" t="e">
        <f t="shared" si="18"/>
        <v>#DIV/0!</v>
      </c>
      <c r="M78">
        <f>VLOOKUP(B78,'CPI Indexes'!B$5:F$111,5,FALSE)</f>
        <v>0</v>
      </c>
      <c r="N78">
        <f>IF(B78&gt;G$4,VLOOKUP((B78-G$4),'CPI Indexes'!B$5:F$111,5,FALSE),VLOOKUP(0,'CPI Indexes'!B$5:F$111,5,FALSE))</f>
        <v>0</v>
      </c>
      <c r="O78" t="e">
        <f t="shared" si="19"/>
        <v>#DIV/0!</v>
      </c>
      <c r="P78"/>
    </row>
    <row r="79" spans="2:16" x14ac:dyDescent="0.35">
      <c r="B79">
        <f t="shared" si="13"/>
        <v>42</v>
      </c>
      <c r="C79" s="7">
        <v>1978</v>
      </c>
      <c r="D79" s="8">
        <v>21072879.059999999</v>
      </c>
      <c r="F79" s="9">
        <v>23.36</v>
      </c>
      <c r="H79" s="14">
        <f t="shared" si="14"/>
        <v>10536439.529999999</v>
      </c>
      <c r="I79" s="3" t="e">
        <f t="shared" si="15"/>
        <v>#DIV/0!</v>
      </c>
      <c r="J79" s="3" t="e">
        <f t="shared" si="16"/>
        <v>#DIV/0!</v>
      </c>
      <c r="K79" s="4" t="e">
        <f t="shared" si="17"/>
        <v>#DIV/0!</v>
      </c>
      <c r="L79" s="4" t="e">
        <f t="shared" si="18"/>
        <v>#DIV/0!</v>
      </c>
      <c r="M79">
        <f>VLOOKUP(B79,'CPI Indexes'!B$5:F$111,5,FALSE)</f>
        <v>0</v>
      </c>
      <c r="N79">
        <f>IF(B79&gt;G$4,VLOOKUP((B79-G$4),'CPI Indexes'!B$5:F$111,5,FALSE),VLOOKUP(0,'CPI Indexes'!B$5:F$111,5,FALSE))</f>
        <v>0</v>
      </c>
      <c r="O79" t="e">
        <f t="shared" si="19"/>
        <v>#DIV/0!</v>
      </c>
      <c r="P79"/>
    </row>
    <row r="80" spans="2:16" x14ac:dyDescent="0.35">
      <c r="B80">
        <f t="shared" si="13"/>
        <v>41</v>
      </c>
      <c r="C80" s="7">
        <v>1979</v>
      </c>
      <c r="D80" s="8">
        <v>29951340.050000001</v>
      </c>
      <c r="F80" s="9">
        <v>23.86</v>
      </c>
      <c r="H80" s="14">
        <f t="shared" si="14"/>
        <v>14975670.025</v>
      </c>
      <c r="I80" s="3" t="e">
        <f t="shared" si="15"/>
        <v>#DIV/0!</v>
      </c>
      <c r="J80" s="3" t="e">
        <f t="shared" si="16"/>
        <v>#DIV/0!</v>
      </c>
      <c r="K80" s="4" t="e">
        <f t="shared" si="17"/>
        <v>#DIV/0!</v>
      </c>
      <c r="L80" s="4" t="e">
        <f t="shared" si="18"/>
        <v>#DIV/0!</v>
      </c>
      <c r="M80">
        <f>VLOOKUP(B80,'CPI Indexes'!B$5:F$111,5,FALSE)</f>
        <v>0</v>
      </c>
      <c r="N80">
        <f>IF(B80&gt;G$4,VLOOKUP((B80-G$4),'CPI Indexes'!B$5:F$111,5,FALSE),VLOOKUP(0,'CPI Indexes'!B$5:F$111,5,FALSE))</f>
        <v>0</v>
      </c>
      <c r="O80" t="e">
        <f t="shared" si="19"/>
        <v>#DIV/0!</v>
      </c>
      <c r="P80"/>
    </row>
    <row r="81" spans="2:16" x14ac:dyDescent="0.35">
      <c r="B81">
        <f t="shared" si="13"/>
        <v>40</v>
      </c>
      <c r="C81" s="7">
        <v>1980</v>
      </c>
      <c r="D81" s="8">
        <v>35822756.659999996</v>
      </c>
      <c r="F81" s="9">
        <v>24.37</v>
      </c>
      <c r="H81" s="14">
        <f t="shared" si="14"/>
        <v>17911378.329999998</v>
      </c>
      <c r="I81" s="3" t="e">
        <f t="shared" si="15"/>
        <v>#DIV/0!</v>
      </c>
      <c r="J81" s="3" t="e">
        <f t="shared" si="16"/>
        <v>#DIV/0!</v>
      </c>
      <c r="K81" s="4" t="e">
        <f t="shared" si="17"/>
        <v>#DIV/0!</v>
      </c>
      <c r="L81" s="4" t="e">
        <f t="shared" si="18"/>
        <v>#DIV/0!</v>
      </c>
      <c r="M81">
        <f>VLOOKUP(B81,'CPI Indexes'!B$5:F$111,5,FALSE)</f>
        <v>0</v>
      </c>
      <c r="N81">
        <f>IF(B81&gt;G$4,VLOOKUP((B81-G$4),'CPI Indexes'!B$5:F$111,5,FALSE),VLOOKUP(0,'CPI Indexes'!B$5:F$111,5,FALSE))</f>
        <v>0</v>
      </c>
      <c r="O81" t="e">
        <f t="shared" si="19"/>
        <v>#DIV/0!</v>
      </c>
      <c r="P81"/>
    </row>
    <row r="82" spans="2:16" x14ac:dyDescent="0.35">
      <c r="B82">
        <f t="shared" si="13"/>
        <v>39</v>
      </c>
      <c r="C82" s="7">
        <v>1981</v>
      </c>
      <c r="D82" s="8">
        <v>39560137.340000004</v>
      </c>
      <c r="F82" s="9">
        <v>24.9</v>
      </c>
      <c r="H82" s="14">
        <f t="shared" si="14"/>
        <v>19780068.670000002</v>
      </c>
      <c r="I82" s="3" t="e">
        <f t="shared" si="15"/>
        <v>#DIV/0!</v>
      </c>
      <c r="J82" s="3" t="e">
        <f t="shared" si="16"/>
        <v>#DIV/0!</v>
      </c>
      <c r="K82" s="4" t="e">
        <f t="shared" si="17"/>
        <v>#DIV/0!</v>
      </c>
      <c r="L82" s="4" t="e">
        <f t="shared" si="18"/>
        <v>#DIV/0!</v>
      </c>
      <c r="M82">
        <f>VLOOKUP(B82,'CPI Indexes'!B$5:F$111,5,FALSE)</f>
        <v>0</v>
      </c>
      <c r="N82">
        <f>IF(B82&gt;G$4,VLOOKUP((B82-G$4),'CPI Indexes'!B$5:F$111,5,FALSE),VLOOKUP(0,'CPI Indexes'!B$5:F$111,5,FALSE))</f>
        <v>0</v>
      </c>
      <c r="O82" t="e">
        <f t="shared" si="19"/>
        <v>#DIV/0!</v>
      </c>
      <c r="P82"/>
    </row>
    <row r="83" spans="2:16" x14ac:dyDescent="0.35">
      <c r="B83">
        <f t="shared" si="13"/>
        <v>38</v>
      </c>
      <c r="C83" s="7">
        <v>1982</v>
      </c>
      <c r="D83" s="8">
        <v>34305955.439999998</v>
      </c>
      <c r="F83" s="9">
        <v>25.42</v>
      </c>
      <c r="H83" s="14">
        <f t="shared" si="14"/>
        <v>17152977.719999999</v>
      </c>
      <c r="I83" s="3" t="e">
        <f t="shared" si="15"/>
        <v>#DIV/0!</v>
      </c>
      <c r="J83" s="3" t="e">
        <f t="shared" si="16"/>
        <v>#DIV/0!</v>
      </c>
      <c r="K83" s="4" t="e">
        <f t="shared" si="17"/>
        <v>#DIV/0!</v>
      </c>
      <c r="L83" s="4" t="e">
        <f t="shared" si="18"/>
        <v>#DIV/0!</v>
      </c>
      <c r="M83">
        <f>VLOOKUP(B83,'CPI Indexes'!B$5:F$111,5,FALSE)</f>
        <v>0</v>
      </c>
      <c r="N83">
        <f>IF(B83&gt;G$4,VLOOKUP((B83-G$4),'CPI Indexes'!B$5:F$111,5,FALSE),VLOOKUP(0,'CPI Indexes'!B$5:F$111,5,FALSE))</f>
        <v>0</v>
      </c>
      <c r="O83" t="e">
        <f t="shared" si="19"/>
        <v>#DIV/0!</v>
      </c>
      <c r="P83"/>
    </row>
    <row r="84" spans="2:16" x14ac:dyDescent="0.35">
      <c r="B84">
        <f t="shared" si="13"/>
        <v>37</v>
      </c>
      <c r="C84" s="7">
        <v>1983</v>
      </c>
      <c r="D84" s="8">
        <v>38332626.479999997</v>
      </c>
      <c r="F84" s="9">
        <v>25.96</v>
      </c>
      <c r="H84" s="14">
        <f t="shared" si="14"/>
        <v>19166313.239999998</v>
      </c>
      <c r="I84" s="3" t="e">
        <f t="shared" si="15"/>
        <v>#DIV/0!</v>
      </c>
      <c r="J84" s="3" t="e">
        <f t="shared" si="16"/>
        <v>#DIV/0!</v>
      </c>
      <c r="K84" s="4" t="e">
        <f t="shared" si="17"/>
        <v>#DIV/0!</v>
      </c>
      <c r="L84" s="4" t="e">
        <f t="shared" si="18"/>
        <v>#DIV/0!</v>
      </c>
      <c r="M84">
        <f>VLOOKUP(B84,'CPI Indexes'!B$5:F$111,5,FALSE)</f>
        <v>0</v>
      </c>
      <c r="N84">
        <f>IF(B84&gt;G$4,VLOOKUP((B84-G$4),'CPI Indexes'!B$5:F$111,5,FALSE),VLOOKUP(0,'CPI Indexes'!B$5:F$111,5,FALSE))</f>
        <v>0</v>
      </c>
      <c r="O84" t="e">
        <f t="shared" si="19"/>
        <v>#DIV/0!</v>
      </c>
      <c r="P84"/>
    </row>
    <row r="85" spans="2:16" x14ac:dyDescent="0.35">
      <c r="B85">
        <f t="shared" si="13"/>
        <v>36</v>
      </c>
      <c r="C85" s="7">
        <v>1984</v>
      </c>
      <c r="D85" s="8">
        <v>51917446.719999999</v>
      </c>
      <c r="F85" s="9">
        <v>26.51</v>
      </c>
      <c r="H85" s="14">
        <f t="shared" si="14"/>
        <v>25958723.359999999</v>
      </c>
      <c r="I85" s="3" t="e">
        <f t="shared" si="15"/>
        <v>#DIV/0!</v>
      </c>
      <c r="J85" s="3" t="e">
        <f t="shared" si="16"/>
        <v>#DIV/0!</v>
      </c>
      <c r="K85" s="4" t="e">
        <f t="shared" si="17"/>
        <v>#DIV/0!</v>
      </c>
      <c r="L85" s="4" t="e">
        <f t="shared" si="18"/>
        <v>#DIV/0!</v>
      </c>
      <c r="M85">
        <f>VLOOKUP(B85,'CPI Indexes'!B$5:F$111,5,FALSE)</f>
        <v>0</v>
      </c>
      <c r="N85">
        <f>IF(B85&gt;G$4,VLOOKUP((B85-G$4),'CPI Indexes'!B$5:F$111,5,FALSE),VLOOKUP(0,'CPI Indexes'!B$5:F$111,5,FALSE))</f>
        <v>0</v>
      </c>
      <c r="O85" t="e">
        <f t="shared" si="19"/>
        <v>#DIV/0!</v>
      </c>
      <c r="P85"/>
    </row>
    <row r="86" spans="2:16" x14ac:dyDescent="0.35">
      <c r="B86">
        <f t="shared" si="13"/>
        <v>35</v>
      </c>
      <c r="C86" s="7">
        <v>1985</v>
      </c>
      <c r="D86" s="8">
        <v>49638972.189999998</v>
      </c>
      <c r="F86" s="9">
        <v>27.07</v>
      </c>
      <c r="H86" s="14">
        <f t="shared" si="14"/>
        <v>24819486.094999999</v>
      </c>
      <c r="I86" s="3" t="e">
        <f t="shared" si="15"/>
        <v>#DIV/0!</v>
      </c>
      <c r="J86" s="3" t="e">
        <f t="shared" si="16"/>
        <v>#DIV/0!</v>
      </c>
      <c r="K86" s="4" t="e">
        <f t="shared" si="17"/>
        <v>#DIV/0!</v>
      </c>
      <c r="L86" s="4" t="e">
        <f t="shared" si="18"/>
        <v>#DIV/0!</v>
      </c>
      <c r="M86">
        <f>VLOOKUP(B86,'CPI Indexes'!B$5:F$111,5,FALSE)</f>
        <v>0</v>
      </c>
      <c r="N86">
        <f>IF(B86&gt;G$4,VLOOKUP((B86-G$4),'CPI Indexes'!B$5:F$111,5,FALSE),VLOOKUP(0,'CPI Indexes'!B$5:F$111,5,FALSE))</f>
        <v>0</v>
      </c>
      <c r="O86" t="e">
        <f t="shared" si="19"/>
        <v>#DIV/0!</v>
      </c>
      <c r="P86"/>
    </row>
    <row r="87" spans="2:16" x14ac:dyDescent="0.35">
      <c r="B87">
        <f t="shared" si="13"/>
        <v>34</v>
      </c>
      <c r="C87" s="7">
        <v>1986</v>
      </c>
      <c r="D87" s="8">
        <v>52129861</v>
      </c>
      <c r="F87" s="9">
        <v>27.63</v>
      </c>
      <c r="H87" s="14">
        <f t="shared" si="14"/>
        <v>26064930.5</v>
      </c>
      <c r="I87" s="3" t="e">
        <f t="shared" si="15"/>
        <v>#DIV/0!</v>
      </c>
      <c r="J87" s="3" t="e">
        <f t="shared" si="16"/>
        <v>#DIV/0!</v>
      </c>
      <c r="K87" s="4" t="e">
        <f t="shared" si="17"/>
        <v>#DIV/0!</v>
      </c>
      <c r="L87" s="4" t="e">
        <f t="shared" si="18"/>
        <v>#DIV/0!</v>
      </c>
      <c r="M87">
        <f>VLOOKUP(B87,'CPI Indexes'!B$5:F$111,5,FALSE)</f>
        <v>0</v>
      </c>
      <c r="N87">
        <f>IF(B87&gt;G$4,VLOOKUP((B87-G$4),'CPI Indexes'!B$5:F$111,5,FALSE),VLOOKUP(0,'CPI Indexes'!B$5:F$111,5,FALSE))</f>
        <v>0</v>
      </c>
      <c r="O87" t="e">
        <f t="shared" si="19"/>
        <v>#DIV/0!</v>
      </c>
      <c r="P87"/>
    </row>
    <row r="88" spans="2:16" x14ac:dyDescent="0.35">
      <c r="B88">
        <f t="shared" si="13"/>
        <v>33</v>
      </c>
      <c r="C88" s="7">
        <v>1987</v>
      </c>
      <c r="D88" s="8">
        <v>54881386.520000003</v>
      </c>
      <c r="F88" s="9">
        <v>28.21</v>
      </c>
      <c r="H88" s="14">
        <f t="shared" si="14"/>
        <v>27440693.260000002</v>
      </c>
      <c r="I88" s="3" t="e">
        <f t="shared" si="15"/>
        <v>#DIV/0!</v>
      </c>
      <c r="J88" s="3" t="e">
        <f t="shared" si="16"/>
        <v>#DIV/0!</v>
      </c>
      <c r="K88" s="4" t="e">
        <f t="shared" si="17"/>
        <v>#DIV/0!</v>
      </c>
      <c r="L88" s="4" t="e">
        <f t="shared" si="18"/>
        <v>#DIV/0!</v>
      </c>
      <c r="M88">
        <f>VLOOKUP(B88,'CPI Indexes'!B$5:F$111,5,FALSE)</f>
        <v>0</v>
      </c>
      <c r="N88">
        <f>IF(B88&gt;G$4,VLOOKUP((B88-G$4),'CPI Indexes'!B$5:F$111,5,FALSE),VLOOKUP(0,'CPI Indexes'!B$5:F$111,5,FALSE))</f>
        <v>0</v>
      </c>
      <c r="O88" t="e">
        <f t="shared" si="19"/>
        <v>#DIV/0!</v>
      </c>
      <c r="P88"/>
    </row>
    <row r="89" spans="2:16" x14ac:dyDescent="0.35">
      <c r="B89">
        <f t="shared" si="13"/>
        <v>32</v>
      </c>
      <c r="C89" s="7">
        <v>1988</v>
      </c>
      <c r="D89" s="8">
        <v>60017080.600000001</v>
      </c>
      <c r="F89" s="9">
        <v>28.8</v>
      </c>
      <c r="H89" s="14">
        <f t="shared" si="14"/>
        <v>30008540.300000001</v>
      </c>
      <c r="I89" s="3" t="e">
        <f t="shared" si="15"/>
        <v>#DIV/0!</v>
      </c>
      <c r="J89" s="3" t="e">
        <f t="shared" si="16"/>
        <v>#DIV/0!</v>
      </c>
      <c r="K89" s="4" t="e">
        <f t="shared" si="17"/>
        <v>#DIV/0!</v>
      </c>
      <c r="L89" s="4" t="e">
        <f t="shared" si="18"/>
        <v>#DIV/0!</v>
      </c>
      <c r="M89">
        <f>VLOOKUP(B89,'CPI Indexes'!B$5:F$111,5,FALSE)</f>
        <v>0</v>
      </c>
      <c r="N89">
        <f>IF(B89&gt;G$4,VLOOKUP((B89-G$4),'CPI Indexes'!B$5:F$111,5,FALSE),VLOOKUP(0,'CPI Indexes'!B$5:F$111,5,FALSE))</f>
        <v>0</v>
      </c>
      <c r="O89" t="e">
        <f t="shared" si="19"/>
        <v>#DIV/0!</v>
      </c>
      <c r="P89"/>
    </row>
    <row r="90" spans="2:16" x14ac:dyDescent="0.35">
      <c r="B90">
        <f t="shared" si="13"/>
        <v>31</v>
      </c>
      <c r="C90" s="7">
        <v>1989</v>
      </c>
      <c r="D90" s="8">
        <v>60545883.649999999</v>
      </c>
      <c r="F90" s="9">
        <v>29.4</v>
      </c>
      <c r="H90" s="14">
        <f t="shared" si="14"/>
        <v>30272941.824999999</v>
      </c>
      <c r="I90" s="3" t="e">
        <f t="shared" si="15"/>
        <v>#DIV/0!</v>
      </c>
      <c r="J90" s="3" t="e">
        <f t="shared" si="16"/>
        <v>#DIV/0!</v>
      </c>
      <c r="K90" s="4" t="e">
        <f t="shared" si="17"/>
        <v>#DIV/0!</v>
      </c>
      <c r="L90" s="4" t="e">
        <f t="shared" si="18"/>
        <v>#DIV/0!</v>
      </c>
      <c r="M90">
        <f>VLOOKUP(B90,'CPI Indexes'!B$5:F$111,5,FALSE)</f>
        <v>0</v>
      </c>
      <c r="N90">
        <f>IF(B90&gt;G$4,VLOOKUP((B90-G$4),'CPI Indexes'!B$5:F$111,5,FALSE),VLOOKUP(0,'CPI Indexes'!B$5:F$111,5,FALSE))</f>
        <v>0</v>
      </c>
      <c r="O90" t="e">
        <f t="shared" si="19"/>
        <v>#DIV/0!</v>
      </c>
      <c r="P90"/>
    </row>
    <row r="91" spans="2:16" x14ac:dyDescent="0.35">
      <c r="B91">
        <f t="shared" si="13"/>
        <v>30</v>
      </c>
      <c r="C91" s="7">
        <v>1990</v>
      </c>
      <c r="D91" s="8">
        <v>69750089.489999995</v>
      </c>
      <c r="F91" s="9">
        <v>30.01</v>
      </c>
      <c r="H91" s="14">
        <f t="shared" si="14"/>
        <v>34875044.744999997</v>
      </c>
      <c r="I91" s="3" t="e">
        <f t="shared" si="15"/>
        <v>#DIV/0!</v>
      </c>
      <c r="J91" s="3" t="e">
        <f t="shared" si="16"/>
        <v>#DIV/0!</v>
      </c>
      <c r="K91" s="4" t="e">
        <f t="shared" si="17"/>
        <v>#DIV/0!</v>
      </c>
      <c r="L91" s="4" t="e">
        <f t="shared" si="18"/>
        <v>#DIV/0!</v>
      </c>
      <c r="M91">
        <f>VLOOKUP(B91,'CPI Indexes'!B$5:F$111,5,FALSE)</f>
        <v>0</v>
      </c>
      <c r="N91">
        <f>IF(B91&gt;G$4,VLOOKUP((B91-G$4),'CPI Indexes'!B$5:F$111,5,FALSE),VLOOKUP(0,'CPI Indexes'!B$5:F$111,5,FALSE))</f>
        <v>0</v>
      </c>
      <c r="O91" t="e">
        <f t="shared" si="19"/>
        <v>#DIV/0!</v>
      </c>
      <c r="P91"/>
    </row>
    <row r="92" spans="2:16" x14ac:dyDescent="0.35">
      <c r="B92">
        <f t="shared" si="13"/>
        <v>29</v>
      </c>
      <c r="C92" s="7">
        <v>1991</v>
      </c>
      <c r="D92" s="8">
        <v>76593118.599999994</v>
      </c>
      <c r="F92" s="9">
        <v>30.63</v>
      </c>
      <c r="H92" s="14">
        <f t="shared" si="14"/>
        <v>38296559.299999997</v>
      </c>
      <c r="I92" s="3" t="e">
        <f t="shared" si="15"/>
        <v>#DIV/0!</v>
      </c>
      <c r="J92" s="3" t="e">
        <f t="shared" si="16"/>
        <v>#DIV/0!</v>
      </c>
      <c r="K92" s="4" t="e">
        <f t="shared" si="17"/>
        <v>#DIV/0!</v>
      </c>
      <c r="L92" s="4" t="e">
        <f t="shared" si="18"/>
        <v>#DIV/0!</v>
      </c>
      <c r="M92">
        <f>VLOOKUP(B92,'CPI Indexes'!B$5:F$111,5,FALSE)</f>
        <v>0</v>
      </c>
      <c r="N92">
        <f>IF(B92&gt;G$4,VLOOKUP((B92-G$4),'CPI Indexes'!B$5:F$111,5,FALSE),VLOOKUP(0,'CPI Indexes'!B$5:F$111,5,FALSE))</f>
        <v>0</v>
      </c>
      <c r="O92" t="e">
        <f t="shared" si="19"/>
        <v>#DIV/0!</v>
      </c>
      <c r="P92"/>
    </row>
    <row r="93" spans="2:16" x14ac:dyDescent="0.35">
      <c r="B93">
        <f t="shared" si="13"/>
        <v>28</v>
      </c>
      <c r="C93" s="7">
        <v>1992</v>
      </c>
      <c r="D93" s="8">
        <v>97550278.989999995</v>
      </c>
      <c r="F93" s="9">
        <v>31.26</v>
      </c>
      <c r="H93" s="14">
        <f t="shared" si="14"/>
        <v>48775139.494999997</v>
      </c>
      <c r="I93" s="3" t="e">
        <f t="shared" si="15"/>
        <v>#DIV/0!</v>
      </c>
      <c r="J93" s="3" t="e">
        <f t="shared" si="16"/>
        <v>#DIV/0!</v>
      </c>
      <c r="K93" s="4" t="e">
        <f t="shared" si="17"/>
        <v>#DIV/0!</v>
      </c>
      <c r="L93" s="4" t="e">
        <f t="shared" si="18"/>
        <v>#DIV/0!</v>
      </c>
      <c r="M93">
        <f>VLOOKUP(B93,'CPI Indexes'!B$5:F$111,5,FALSE)</f>
        <v>0</v>
      </c>
      <c r="N93">
        <f>IF(B93&gt;G$4,VLOOKUP((B93-G$4),'CPI Indexes'!B$5:F$111,5,FALSE),VLOOKUP(0,'CPI Indexes'!B$5:F$111,5,FALSE))</f>
        <v>0</v>
      </c>
      <c r="O93" t="e">
        <f t="shared" si="19"/>
        <v>#DIV/0!</v>
      </c>
      <c r="P93"/>
    </row>
    <row r="94" spans="2:16" x14ac:dyDescent="0.35">
      <c r="B94">
        <f t="shared" si="13"/>
        <v>27</v>
      </c>
      <c r="C94" s="7">
        <v>1993</v>
      </c>
      <c r="D94" s="8">
        <v>108262340.31999999</v>
      </c>
      <c r="F94" s="9">
        <v>31.9</v>
      </c>
      <c r="H94" s="14">
        <f t="shared" si="14"/>
        <v>54131170.159999996</v>
      </c>
      <c r="I94" s="3" t="e">
        <f t="shared" si="15"/>
        <v>#DIV/0!</v>
      </c>
      <c r="J94" s="3" t="e">
        <f t="shared" si="16"/>
        <v>#DIV/0!</v>
      </c>
      <c r="K94" s="4" t="e">
        <f t="shared" si="17"/>
        <v>#DIV/0!</v>
      </c>
      <c r="L94" s="4" t="e">
        <f t="shared" si="18"/>
        <v>#DIV/0!</v>
      </c>
      <c r="M94">
        <f>VLOOKUP(B94,'CPI Indexes'!B$5:F$111,5,FALSE)</f>
        <v>0</v>
      </c>
      <c r="N94">
        <f>IF(B94&gt;G$4,VLOOKUP((B94-G$4),'CPI Indexes'!B$5:F$111,5,FALSE),VLOOKUP(0,'CPI Indexes'!B$5:F$111,5,FALSE))</f>
        <v>0</v>
      </c>
      <c r="O94" t="e">
        <f t="shared" si="19"/>
        <v>#DIV/0!</v>
      </c>
      <c r="P94"/>
    </row>
    <row r="95" spans="2:16" x14ac:dyDescent="0.35">
      <c r="B95">
        <f t="shared" si="13"/>
        <v>26</v>
      </c>
      <c r="C95" s="7">
        <v>1994</v>
      </c>
      <c r="D95" s="8">
        <v>130103014.34</v>
      </c>
      <c r="F95" s="9">
        <v>32.56</v>
      </c>
      <c r="H95" s="14">
        <f t="shared" si="14"/>
        <v>65051507.170000002</v>
      </c>
      <c r="I95" s="3" t="e">
        <f t="shared" si="15"/>
        <v>#DIV/0!</v>
      </c>
      <c r="J95" s="3" t="e">
        <f t="shared" si="16"/>
        <v>#DIV/0!</v>
      </c>
      <c r="K95" s="4" t="e">
        <f t="shared" si="17"/>
        <v>#DIV/0!</v>
      </c>
      <c r="L95" s="4" t="e">
        <f t="shared" si="18"/>
        <v>#DIV/0!</v>
      </c>
      <c r="M95">
        <f>VLOOKUP(B95,'CPI Indexes'!B$5:F$111,5,FALSE)</f>
        <v>0</v>
      </c>
      <c r="N95">
        <f>IF(B95&gt;G$4,VLOOKUP((B95-G$4),'CPI Indexes'!B$5:F$111,5,FALSE),VLOOKUP(0,'CPI Indexes'!B$5:F$111,5,FALSE))</f>
        <v>0</v>
      </c>
      <c r="O95" t="e">
        <f t="shared" si="19"/>
        <v>#DIV/0!</v>
      </c>
      <c r="P95"/>
    </row>
    <row r="96" spans="2:16" x14ac:dyDescent="0.35">
      <c r="B96">
        <f t="shared" si="13"/>
        <v>25</v>
      </c>
      <c r="C96" s="7">
        <v>1995</v>
      </c>
      <c r="D96" s="8">
        <v>163536901.22999999</v>
      </c>
      <c r="F96" s="9">
        <v>33.229999999999997</v>
      </c>
      <c r="H96" s="14">
        <f t="shared" si="14"/>
        <v>81768450.614999995</v>
      </c>
      <c r="I96" s="3" t="e">
        <f t="shared" si="15"/>
        <v>#DIV/0!</v>
      </c>
      <c r="J96" s="3" t="e">
        <f t="shared" si="16"/>
        <v>#DIV/0!</v>
      </c>
      <c r="K96" s="4" t="e">
        <f t="shared" si="17"/>
        <v>#DIV/0!</v>
      </c>
      <c r="L96" s="4" t="e">
        <f t="shared" si="18"/>
        <v>#DIV/0!</v>
      </c>
      <c r="M96">
        <f>VLOOKUP(B96,'CPI Indexes'!B$5:F$111,5,FALSE)</f>
        <v>0</v>
      </c>
      <c r="N96">
        <f>IF(B96&gt;G$4,VLOOKUP((B96-G$4),'CPI Indexes'!B$5:F$111,5,FALSE),VLOOKUP(0,'CPI Indexes'!B$5:F$111,5,FALSE))</f>
        <v>0</v>
      </c>
      <c r="O96" t="e">
        <f t="shared" si="19"/>
        <v>#DIV/0!</v>
      </c>
      <c r="P96"/>
    </row>
    <row r="97" spans="2:16" x14ac:dyDescent="0.35">
      <c r="B97">
        <f t="shared" si="13"/>
        <v>24</v>
      </c>
      <c r="C97" s="7">
        <v>1996</v>
      </c>
      <c r="D97" s="8">
        <v>140960422.25</v>
      </c>
      <c r="F97" s="9">
        <v>33.909999999999997</v>
      </c>
      <c r="H97" s="14">
        <f t="shared" si="14"/>
        <v>70480211.125</v>
      </c>
      <c r="I97" s="3" t="e">
        <f t="shared" si="15"/>
        <v>#N/A</v>
      </c>
      <c r="J97" s="3" t="e">
        <f t="shared" si="16"/>
        <v>#N/A</v>
      </c>
      <c r="K97" s="4" t="e">
        <f t="shared" si="17"/>
        <v>#N/A</v>
      </c>
      <c r="L97" s="4" t="e">
        <f t="shared" si="18"/>
        <v>#N/A</v>
      </c>
      <c r="M97">
        <f>VLOOKUP(B97,'CPI Indexes'!B$5:F$111,5,FALSE)</f>
        <v>0</v>
      </c>
      <c r="N97" t="e">
        <f>IF(B97&gt;G$4,VLOOKUP((B97-G$4),'CPI Indexes'!B$5:F$111,5,FALSE),VLOOKUP(0,'CPI Indexes'!B$5:F$111,5,FALSE))</f>
        <v>#N/A</v>
      </c>
      <c r="O97" t="e">
        <f t="shared" si="19"/>
        <v>#N/A</v>
      </c>
      <c r="P97"/>
    </row>
    <row r="98" spans="2:16" x14ac:dyDescent="0.35">
      <c r="B98">
        <f t="shared" si="13"/>
        <v>23</v>
      </c>
      <c r="C98" s="7">
        <v>1997</v>
      </c>
      <c r="D98" s="8">
        <v>122168062.93000001</v>
      </c>
      <c r="F98" s="9">
        <v>34.6</v>
      </c>
      <c r="H98" s="14">
        <f t="shared" si="14"/>
        <v>61084031.465000004</v>
      </c>
      <c r="I98" s="3" t="e">
        <f t="shared" si="15"/>
        <v>#N/A</v>
      </c>
      <c r="J98" s="3" t="e">
        <f t="shared" si="16"/>
        <v>#N/A</v>
      </c>
      <c r="K98" s="4" t="e">
        <f t="shared" si="17"/>
        <v>#N/A</v>
      </c>
      <c r="L98" s="4" t="e">
        <f t="shared" si="18"/>
        <v>#N/A</v>
      </c>
      <c r="M98">
        <f>VLOOKUP(B98,'CPI Indexes'!B$5:F$111,5,FALSE)</f>
        <v>0</v>
      </c>
      <c r="N98" t="e">
        <f>IF(B98&gt;G$4,VLOOKUP((B98-G$4),'CPI Indexes'!B$5:F$111,5,FALSE),VLOOKUP(0,'CPI Indexes'!B$5:F$111,5,FALSE))</f>
        <v>#N/A</v>
      </c>
      <c r="O98" t="e">
        <f t="shared" si="19"/>
        <v>#N/A</v>
      </c>
      <c r="P98"/>
    </row>
    <row r="99" spans="2:16" x14ac:dyDescent="0.35">
      <c r="B99">
        <f t="shared" si="13"/>
        <v>22</v>
      </c>
      <c r="C99" s="7">
        <v>1998</v>
      </c>
      <c r="D99" s="8">
        <v>121181019.63</v>
      </c>
      <c r="F99" s="9">
        <v>35.31</v>
      </c>
      <c r="H99" s="14">
        <f t="shared" si="14"/>
        <v>60590509.814999998</v>
      </c>
      <c r="I99" s="3" t="e">
        <f t="shared" si="15"/>
        <v>#N/A</v>
      </c>
      <c r="J99" s="3" t="e">
        <f t="shared" si="16"/>
        <v>#N/A</v>
      </c>
      <c r="K99" s="4" t="e">
        <f t="shared" si="17"/>
        <v>#N/A</v>
      </c>
      <c r="L99" s="4" t="e">
        <f t="shared" si="18"/>
        <v>#N/A</v>
      </c>
      <c r="M99">
        <f>VLOOKUP(B99,'CPI Indexes'!B$5:F$111,5,FALSE)</f>
        <v>0</v>
      </c>
      <c r="N99" t="e">
        <f>IF(B99&gt;G$4,VLOOKUP((B99-G$4),'CPI Indexes'!B$5:F$111,5,FALSE),VLOOKUP(0,'CPI Indexes'!B$5:F$111,5,FALSE))</f>
        <v>#N/A</v>
      </c>
      <c r="O99" t="e">
        <f t="shared" si="19"/>
        <v>#N/A</v>
      </c>
      <c r="P99"/>
    </row>
    <row r="100" spans="2:16" x14ac:dyDescent="0.35">
      <c r="B100">
        <f t="shared" si="13"/>
        <v>21</v>
      </c>
      <c r="C100" s="7">
        <v>1999</v>
      </c>
      <c r="D100" s="8">
        <v>128145178.22</v>
      </c>
      <c r="F100" s="9">
        <v>36.03</v>
      </c>
      <c r="H100" s="14">
        <f t="shared" si="14"/>
        <v>64072589.109999999</v>
      </c>
      <c r="I100" s="3" t="e">
        <f t="shared" si="15"/>
        <v>#N/A</v>
      </c>
      <c r="J100" s="3" t="e">
        <f t="shared" si="16"/>
        <v>#N/A</v>
      </c>
      <c r="K100" s="4" t="e">
        <f t="shared" si="17"/>
        <v>#N/A</v>
      </c>
      <c r="L100" s="4" t="e">
        <f t="shared" si="18"/>
        <v>#N/A</v>
      </c>
      <c r="M100">
        <f>VLOOKUP(B100,'CPI Indexes'!B$5:F$111,5,FALSE)</f>
        <v>0</v>
      </c>
      <c r="N100" t="e">
        <f>IF(B100&gt;G$4,VLOOKUP((B100-G$4),'CPI Indexes'!B$5:F$111,5,FALSE),VLOOKUP(0,'CPI Indexes'!B$5:F$111,5,FALSE))</f>
        <v>#N/A</v>
      </c>
      <c r="O100" t="e">
        <f t="shared" si="19"/>
        <v>#N/A</v>
      </c>
      <c r="P100"/>
    </row>
    <row r="101" spans="2:16" x14ac:dyDescent="0.35">
      <c r="B101">
        <f t="shared" si="13"/>
        <v>20</v>
      </c>
      <c r="C101" s="7">
        <v>2000</v>
      </c>
      <c r="D101" s="8">
        <v>145414816.94</v>
      </c>
      <c r="F101" s="9">
        <v>36.770000000000003</v>
      </c>
      <c r="H101" s="14">
        <f t="shared" si="14"/>
        <v>72707408.469999999</v>
      </c>
      <c r="I101" s="3" t="e">
        <f t="shared" si="15"/>
        <v>#N/A</v>
      </c>
      <c r="J101" s="3" t="e">
        <f t="shared" si="16"/>
        <v>#N/A</v>
      </c>
      <c r="K101" s="4" t="e">
        <f t="shared" si="17"/>
        <v>#N/A</v>
      </c>
      <c r="L101" s="4" t="e">
        <f t="shared" si="18"/>
        <v>#N/A</v>
      </c>
      <c r="M101">
        <f>VLOOKUP(B101,'CPI Indexes'!B$5:F$111,5,FALSE)</f>
        <v>0</v>
      </c>
      <c r="N101" t="e">
        <f>IF(B101&gt;G$4,VLOOKUP((B101-G$4),'CPI Indexes'!B$5:F$111,5,FALSE),VLOOKUP(0,'CPI Indexes'!B$5:F$111,5,FALSE))</f>
        <v>#N/A</v>
      </c>
      <c r="O101" t="e">
        <f t="shared" si="19"/>
        <v>#N/A</v>
      </c>
      <c r="P101"/>
    </row>
    <row r="102" spans="2:16" x14ac:dyDescent="0.35">
      <c r="B102">
        <f t="shared" si="13"/>
        <v>19</v>
      </c>
      <c r="C102" s="7">
        <v>2001</v>
      </c>
      <c r="D102" s="8">
        <v>131927069.23</v>
      </c>
      <c r="F102" s="9">
        <v>37.520000000000003</v>
      </c>
      <c r="H102" s="14">
        <f t="shared" si="14"/>
        <v>65963534.615000002</v>
      </c>
      <c r="I102" s="3" t="e">
        <f t="shared" si="15"/>
        <v>#N/A</v>
      </c>
      <c r="J102" s="3" t="e">
        <f t="shared" si="16"/>
        <v>#N/A</v>
      </c>
      <c r="K102" s="4" t="e">
        <f t="shared" si="17"/>
        <v>#N/A</v>
      </c>
      <c r="L102" s="4" t="e">
        <f t="shared" si="18"/>
        <v>#N/A</v>
      </c>
      <c r="M102">
        <f>VLOOKUP(B102,'CPI Indexes'!B$5:F$111,5,FALSE)</f>
        <v>0</v>
      </c>
      <c r="N102" t="e">
        <f>IF(B102&gt;G$4,VLOOKUP((B102-G$4),'CPI Indexes'!B$5:F$111,5,FALSE),VLOOKUP(0,'CPI Indexes'!B$5:F$111,5,FALSE))</f>
        <v>#N/A</v>
      </c>
      <c r="O102" t="e">
        <f t="shared" si="19"/>
        <v>#N/A</v>
      </c>
      <c r="P102"/>
    </row>
    <row r="103" spans="2:16" x14ac:dyDescent="0.35">
      <c r="B103">
        <f t="shared" si="13"/>
        <v>18</v>
      </c>
      <c r="C103" s="7">
        <v>2002</v>
      </c>
      <c r="D103" s="8">
        <v>111122374.7</v>
      </c>
      <c r="F103" s="9">
        <v>38.28</v>
      </c>
      <c r="H103" s="14">
        <f t="shared" si="14"/>
        <v>55561187.350000001</v>
      </c>
      <c r="I103" s="3" t="e">
        <f t="shared" si="15"/>
        <v>#N/A</v>
      </c>
      <c r="J103" s="3" t="e">
        <f t="shared" si="16"/>
        <v>#N/A</v>
      </c>
      <c r="K103" s="4" t="e">
        <f t="shared" si="17"/>
        <v>#N/A</v>
      </c>
      <c r="L103" s="4" t="e">
        <f t="shared" si="18"/>
        <v>#N/A</v>
      </c>
      <c r="M103">
        <f>VLOOKUP(B103,'CPI Indexes'!B$5:F$111,5,FALSE)</f>
        <v>0</v>
      </c>
      <c r="N103" t="e">
        <f>IF(B103&gt;G$4,VLOOKUP((B103-G$4),'CPI Indexes'!B$5:F$111,5,FALSE),VLOOKUP(0,'CPI Indexes'!B$5:F$111,5,FALSE))</f>
        <v>#N/A</v>
      </c>
      <c r="O103" t="e">
        <f t="shared" si="19"/>
        <v>#N/A</v>
      </c>
      <c r="P103"/>
    </row>
    <row r="104" spans="2:16" x14ac:dyDescent="0.35">
      <c r="B104">
        <f t="shared" si="13"/>
        <v>17</v>
      </c>
      <c r="C104" s="7">
        <v>2003</v>
      </c>
      <c r="D104" s="8">
        <v>131878972.70999999</v>
      </c>
      <c r="F104" s="9">
        <v>39.06</v>
      </c>
      <c r="H104" s="14">
        <f t="shared" si="14"/>
        <v>65939486.354999997</v>
      </c>
      <c r="I104" s="3" t="e">
        <f t="shared" si="15"/>
        <v>#N/A</v>
      </c>
      <c r="J104" s="3" t="e">
        <f t="shared" si="16"/>
        <v>#N/A</v>
      </c>
      <c r="K104" s="4" t="e">
        <f t="shared" si="17"/>
        <v>#N/A</v>
      </c>
      <c r="L104" s="4" t="e">
        <f t="shared" si="18"/>
        <v>#N/A</v>
      </c>
      <c r="M104">
        <f>VLOOKUP(B104,'CPI Indexes'!B$5:F$111,5,FALSE)</f>
        <v>0</v>
      </c>
      <c r="N104" t="e">
        <f>IF(B104&gt;G$4,VLOOKUP((B104-G$4),'CPI Indexes'!B$5:F$111,5,FALSE),VLOOKUP(0,'CPI Indexes'!B$5:F$111,5,FALSE))</f>
        <v>#N/A</v>
      </c>
      <c r="O104" t="e">
        <f t="shared" si="19"/>
        <v>#N/A</v>
      </c>
      <c r="P104"/>
    </row>
    <row r="105" spans="2:16" x14ac:dyDescent="0.35">
      <c r="B105">
        <f t="shared" si="13"/>
        <v>16</v>
      </c>
      <c r="C105" s="7">
        <v>2004</v>
      </c>
      <c r="D105" s="8">
        <v>77966317.510000005</v>
      </c>
      <c r="F105" s="9">
        <v>39.86</v>
      </c>
      <c r="H105" s="14">
        <f t="shared" si="14"/>
        <v>38983158.755000003</v>
      </c>
      <c r="I105" s="3" t="e">
        <f t="shared" si="15"/>
        <v>#N/A</v>
      </c>
      <c r="J105" s="3" t="e">
        <f t="shared" si="16"/>
        <v>#N/A</v>
      </c>
      <c r="K105" s="4" t="e">
        <f t="shared" si="17"/>
        <v>#N/A</v>
      </c>
      <c r="L105" s="4" t="e">
        <f t="shared" si="18"/>
        <v>#N/A</v>
      </c>
      <c r="M105">
        <f>VLOOKUP(B105,'CPI Indexes'!B$5:F$111,5,FALSE)</f>
        <v>0</v>
      </c>
      <c r="N105" t="e">
        <f>IF(B105&gt;G$4,VLOOKUP((B105-G$4),'CPI Indexes'!B$5:F$111,5,FALSE),VLOOKUP(0,'CPI Indexes'!B$5:F$111,5,FALSE))</f>
        <v>#N/A</v>
      </c>
      <c r="O105" t="e">
        <f t="shared" si="19"/>
        <v>#N/A</v>
      </c>
      <c r="P105"/>
    </row>
    <row r="106" spans="2:16" x14ac:dyDescent="0.35">
      <c r="B106">
        <f t="shared" si="13"/>
        <v>15</v>
      </c>
      <c r="C106" s="7">
        <v>2005</v>
      </c>
      <c r="D106" s="8">
        <v>117104956.68000001</v>
      </c>
      <c r="F106" s="9">
        <v>40.67</v>
      </c>
      <c r="H106" s="14">
        <f t="shared" si="14"/>
        <v>58552478.340000004</v>
      </c>
      <c r="I106" s="3" t="e">
        <f t="shared" si="15"/>
        <v>#N/A</v>
      </c>
      <c r="J106" s="3" t="e">
        <f t="shared" si="16"/>
        <v>#N/A</v>
      </c>
      <c r="K106" s="4" t="e">
        <f t="shared" si="17"/>
        <v>#N/A</v>
      </c>
      <c r="L106" s="4" t="e">
        <f t="shared" si="18"/>
        <v>#N/A</v>
      </c>
      <c r="M106">
        <f>VLOOKUP(B106,'CPI Indexes'!B$5:F$111,5,FALSE)</f>
        <v>0</v>
      </c>
      <c r="N106" t="e">
        <f>IF(B106&gt;G$4,VLOOKUP((B106-G$4),'CPI Indexes'!B$5:F$111,5,FALSE),VLOOKUP(0,'CPI Indexes'!B$5:F$111,5,FALSE))</f>
        <v>#N/A</v>
      </c>
      <c r="O106" t="e">
        <f t="shared" si="19"/>
        <v>#N/A</v>
      </c>
      <c r="P106"/>
    </row>
    <row r="107" spans="2:16" x14ac:dyDescent="0.35">
      <c r="B107">
        <f t="shared" si="13"/>
        <v>14</v>
      </c>
      <c r="C107" s="7">
        <v>2006</v>
      </c>
      <c r="D107" s="8">
        <v>131635644.31999999</v>
      </c>
      <c r="F107" s="9">
        <v>41.49</v>
      </c>
      <c r="H107" s="14">
        <f t="shared" si="14"/>
        <v>65817822.159999996</v>
      </c>
      <c r="I107" s="3" t="e">
        <f t="shared" si="15"/>
        <v>#N/A</v>
      </c>
      <c r="J107" s="3" t="e">
        <f t="shared" si="16"/>
        <v>#N/A</v>
      </c>
      <c r="K107" s="4" t="e">
        <f t="shared" si="17"/>
        <v>#N/A</v>
      </c>
      <c r="L107" s="4" t="e">
        <f t="shared" si="18"/>
        <v>#N/A</v>
      </c>
      <c r="M107">
        <f>VLOOKUP(B107,'CPI Indexes'!B$5:F$111,5,FALSE)</f>
        <v>0</v>
      </c>
      <c r="N107" t="e">
        <f>IF(B107&gt;G$4,VLOOKUP((B107-G$4),'CPI Indexes'!B$5:F$111,5,FALSE),VLOOKUP(0,'CPI Indexes'!B$5:F$111,5,FALSE))</f>
        <v>#N/A</v>
      </c>
      <c r="O107" t="e">
        <f t="shared" si="19"/>
        <v>#N/A</v>
      </c>
      <c r="P107"/>
    </row>
    <row r="108" spans="2:16" x14ac:dyDescent="0.35">
      <c r="B108">
        <f t="shared" si="13"/>
        <v>13</v>
      </c>
      <c r="C108" s="7">
        <v>2007</v>
      </c>
      <c r="D108" s="8">
        <v>126496149.31</v>
      </c>
      <c r="F108" s="9">
        <v>42.33</v>
      </c>
      <c r="H108" s="14">
        <f t="shared" si="14"/>
        <v>63248074.655000001</v>
      </c>
      <c r="I108" s="3" t="e">
        <f t="shared" si="15"/>
        <v>#N/A</v>
      </c>
      <c r="J108" s="3" t="e">
        <f t="shared" si="16"/>
        <v>#N/A</v>
      </c>
      <c r="K108" s="4" t="e">
        <f t="shared" si="17"/>
        <v>#N/A</v>
      </c>
      <c r="L108" s="4" t="e">
        <f t="shared" si="18"/>
        <v>#N/A</v>
      </c>
      <c r="M108">
        <f>VLOOKUP(B108,'CPI Indexes'!B$5:F$111,5,FALSE)</f>
        <v>0</v>
      </c>
      <c r="N108" t="e">
        <f>IF(B108&gt;G$4,VLOOKUP((B108-G$4),'CPI Indexes'!B$5:F$111,5,FALSE),VLOOKUP(0,'CPI Indexes'!B$5:F$111,5,FALSE))</f>
        <v>#N/A</v>
      </c>
      <c r="O108" t="e">
        <f t="shared" si="19"/>
        <v>#N/A</v>
      </c>
      <c r="P108"/>
    </row>
    <row r="109" spans="2:16" x14ac:dyDescent="0.35">
      <c r="B109">
        <f t="shared" si="13"/>
        <v>12</v>
      </c>
      <c r="C109" s="7">
        <v>2008</v>
      </c>
      <c r="D109" s="8">
        <v>132104365.17</v>
      </c>
      <c r="F109" s="9">
        <v>43.19</v>
      </c>
      <c r="H109" s="14">
        <f t="shared" si="14"/>
        <v>66052182.585000001</v>
      </c>
      <c r="I109" s="3" t="e">
        <f t="shared" si="15"/>
        <v>#N/A</v>
      </c>
      <c r="J109" s="3" t="e">
        <f t="shared" si="16"/>
        <v>#N/A</v>
      </c>
      <c r="K109" s="4" t="e">
        <f t="shared" si="17"/>
        <v>#N/A</v>
      </c>
      <c r="L109" s="4" t="e">
        <f t="shared" si="18"/>
        <v>#N/A</v>
      </c>
      <c r="M109">
        <f>VLOOKUP(B109,'CPI Indexes'!B$5:F$111,5,FALSE)</f>
        <v>0</v>
      </c>
      <c r="N109" t="e">
        <f>IF(B109&gt;G$4,VLOOKUP((B109-G$4),'CPI Indexes'!B$5:F$111,5,FALSE),VLOOKUP(0,'CPI Indexes'!B$5:F$111,5,FALSE))</f>
        <v>#N/A</v>
      </c>
      <c r="O109" t="e">
        <f t="shared" si="19"/>
        <v>#N/A</v>
      </c>
      <c r="P109"/>
    </row>
    <row r="110" spans="2:16" x14ac:dyDescent="0.35">
      <c r="B110">
        <f t="shared" si="13"/>
        <v>11</v>
      </c>
      <c r="C110" s="7">
        <v>2009</v>
      </c>
      <c r="D110" s="8">
        <v>94034887.099999994</v>
      </c>
      <c r="F110" s="9">
        <v>44.06</v>
      </c>
      <c r="H110" s="14">
        <f t="shared" si="14"/>
        <v>47017443.549999997</v>
      </c>
      <c r="I110" s="3" t="e">
        <f t="shared" si="15"/>
        <v>#N/A</v>
      </c>
      <c r="J110" s="3" t="e">
        <f t="shared" si="16"/>
        <v>#N/A</v>
      </c>
      <c r="K110" s="4" t="e">
        <f t="shared" si="17"/>
        <v>#N/A</v>
      </c>
      <c r="L110" s="4" t="e">
        <f t="shared" si="18"/>
        <v>#N/A</v>
      </c>
      <c r="M110">
        <f>VLOOKUP(B110,'CPI Indexes'!B$5:F$111,5,FALSE)</f>
        <v>0</v>
      </c>
      <c r="N110" t="e">
        <f>IF(B110&gt;G$4,VLOOKUP((B110-G$4),'CPI Indexes'!B$5:F$111,5,FALSE),VLOOKUP(0,'CPI Indexes'!B$5:F$111,5,FALSE))</f>
        <v>#N/A</v>
      </c>
      <c r="O110" t="e">
        <f t="shared" si="19"/>
        <v>#N/A</v>
      </c>
      <c r="P110"/>
    </row>
    <row r="111" spans="2:16" x14ac:dyDescent="0.35">
      <c r="B111">
        <f t="shared" si="13"/>
        <v>10</v>
      </c>
      <c r="C111" s="7">
        <v>2010</v>
      </c>
      <c r="D111" s="8">
        <v>149091549.19999999</v>
      </c>
      <c r="F111" s="9">
        <v>44.94</v>
      </c>
      <c r="H111" s="14">
        <f t="shared" si="14"/>
        <v>74545774.599999994</v>
      </c>
      <c r="I111" s="3" t="e">
        <f t="shared" si="15"/>
        <v>#N/A</v>
      </c>
      <c r="J111" s="3" t="e">
        <f t="shared" si="16"/>
        <v>#N/A</v>
      </c>
      <c r="K111" s="4" t="e">
        <f t="shared" si="17"/>
        <v>#N/A</v>
      </c>
      <c r="L111" s="4" t="e">
        <f t="shared" si="18"/>
        <v>#N/A</v>
      </c>
      <c r="M111">
        <f>VLOOKUP(B111,'CPI Indexes'!B$5:F$111,5,FALSE)</f>
        <v>0</v>
      </c>
      <c r="N111" t="e">
        <f>IF(B111&gt;G$4,VLOOKUP((B111-G$4),'CPI Indexes'!B$5:F$111,5,FALSE),VLOOKUP(0,'CPI Indexes'!B$5:F$111,5,FALSE))</f>
        <v>#N/A</v>
      </c>
      <c r="O111" t="e">
        <f t="shared" si="19"/>
        <v>#N/A</v>
      </c>
      <c r="P111"/>
    </row>
    <row r="112" spans="2:16" x14ac:dyDescent="0.35">
      <c r="B112">
        <f t="shared" si="13"/>
        <v>9</v>
      </c>
      <c r="C112" s="7">
        <v>2011</v>
      </c>
      <c r="D112" s="8">
        <v>139231609.49000001</v>
      </c>
      <c r="F112" s="9">
        <v>45.84</v>
      </c>
      <c r="H112" s="14">
        <f t="shared" si="14"/>
        <v>69615804.745000005</v>
      </c>
      <c r="I112" s="3" t="e">
        <f t="shared" si="15"/>
        <v>#N/A</v>
      </c>
      <c r="J112" s="3" t="e">
        <f t="shared" si="16"/>
        <v>#N/A</v>
      </c>
      <c r="K112" s="4" t="e">
        <f t="shared" si="17"/>
        <v>#N/A</v>
      </c>
      <c r="L112" s="4" t="e">
        <f t="shared" si="18"/>
        <v>#N/A</v>
      </c>
      <c r="M112">
        <f>VLOOKUP(B112,'CPI Indexes'!B$5:F$111,5,FALSE)</f>
        <v>0</v>
      </c>
      <c r="N112" t="e">
        <f>IF(B112&gt;G$4,VLOOKUP((B112-G$4),'CPI Indexes'!B$5:F$111,5,FALSE),VLOOKUP(0,'CPI Indexes'!B$5:F$111,5,FALSE))</f>
        <v>#N/A</v>
      </c>
      <c r="O112" t="e">
        <f t="shared" si="19"/>
        <v>#N/A</v>
      </c>
      <c r="P112"/>
    </row>
    <row r="113" spans="2:17" x14ac:dyDescent="0.35">
      <c r="B113">
        <f t="shared" si="13"/>
        <v>8</v>
      </c>
      <c r="C113" s="7">
        <v>2012</v>
      </c>
      <c r="D113" s="8">
        <v>170252854.36000001</v>
      </c>
      <c r="F113" s="9">
        <v>46.76</v>
      </c>
      <c r="H113" s="14">
        <f t="shared" si="14"/>
        <v>85126427.180000007</v>
      </c>
      <c r="I113" s="3" t="e">
        <f t="shared" si="15"/>
        <v>#N/A</v>
      </c>
      <c r="J113" s="3" t="e">
        <f t="shared" si="16"/>
        <v>#N/A</v>
      </c>
      <c r="K113" s="4" t="e">
        <f t="shared" si="17"/>
        <v>#N/A</v>
      </c>
      <c r="L113" s="4" t="e">
        <f t="shared" si="18"/>
        <v>#N/A</v>
      </c>
      <c r="M113">
        <f>VLOOKUP(B113,'CPI Indexes'!B$5:F$111,5,FALSE)</f>
        <v>0</v>
      </c>
      <c r="N113" t="e">
        <f>IF(B113&gt;G$4,VLOOKUP((B113-G$4),'CPI Indexes'!B$5:F$111,5,FALSE),VLOOKUP(0,'CPI Indexes'!B$5:F$111,5,FALSE))</f>
        <v>#N/A</v>
      </c>
      <c r="O113" t="e">
        <f t="shared" si="19"/>
        <v>#N/A</v>
      </c>
      <c r="P113"/>
    </row>
    <row r="114" spans="2:17" x14ac:dyDescent="0.35">
      <c r="B114">
        <f t="shared" si="13"/>
        <v>7</v>
      </c>
      <c r="C114" s="7">
        <v>2013</v>
      </c>
      <c r="D114" s="8">
        <v>174038811.36000001</v>
      </c>
      <c r="F114" s="9">
        <v>47.68</v>
      </c>
      <c r="H114" s="14">
        <f t="shared" si="14"/>
        <v>87019405.680000007</v>
      </c>
      <c r="I114" s="3" t="e">
        <f t="shared" si="15"/>
        <v>#N/A</v>
      </c>
      <c r="J114" s="3" t="e">
        <f t="shared" si="16"/>
        <v>#N/A</v>
      </c>
      <c r="K114" s="4" t="e">
        <f t="shared" si="17"/>
        <v>#N/A</v>
      </c>
      <c r="L114" s="4" t="e">
        <f t="shared" si="18"/>
        <v>#N/A</v>
      </c>
      <c r="M114">
        <f>VLOOKUP(B114,'CPI Indexes'!B$5:F$111,5,FALSE)</f>
        <v>0</v>
      </c>
      <c r="N114" t="e">
        <f>IF(B114&gt;G$4,VLOOKUP((B114-G$4),'CPI Indexes'!B$5:F$111,5,FALSE),VLOOKUP(0,'CPI Indexes'!B$5:F$111,5,FALSE))</f>
        <v>#N/A</v>
      </c>
      <c r="O114" t="e">
        <f t="shared" si="19"/>
        <v>#N/A</v>
      </c>
      <c r="P114"/>
    </row>
    <row r="115" spans="2:17" x14ac:dyDescent="0.35">
      <c r="B115">
        <f t="shared" si="13"/>
        <v>6</v>
      </c>
      <c r="C115" s="7">
        <v>2014</v>
      </c>
      <c r="D115" s="8">
        <v>164697993.25</v>
      </c>
      <c r="F115" s="9">
        <v>48.63</v>
      </c>
      <c r="H115" s="14">
        <f t="shared" si="14"/>
        <v>82348996.625</v>
      </c>
      <c r="I115" s="3" t="e">
        <f t="shared" si="15"/>
        <v>#N/A</v>
      </c>
      <c r="J115" s="3" t="e">
        <f t="shared" si="16"/>
        <v>#N/A</v>
      </c>
      <c r="K115" s="4" t="e">
        <f t="shared" si="17"/>
        <v>#N/A</v>
      </c>
      <c r="L115" s="4" t="e">
        <f t="shared" si="18"/>
        <v>#N/A</v>
      </c>
      <c r="M115">
        <f>VLOOKUP(B115,'CPI Indexes'!B$5:F$111,5,FALSE)</f>
        <v>0</v>
      </c>
      <c r="N115" t="e">
        <f>IF(B115&gt;G$4,VLOOKUP((B115-G$4),'CPI Indexes'!B$5:F$111,5,FALSE),VLOOKUP(0,'CPI Indexes'!B$5:F$111,5,FALSE))</f>
        <v>#N/A</v>
      </c>
      <c r="O115" t="e">
        <f t="shared" si="19"/>
        <v>#N/A</v>
      </c>
      <c r="P115"/>
    </row>
    <row r="116" spans="2:17" x14ac:dyDescent="0.35">
      <c r="B116">
        <f t="shared" si="13"/>
        <v>5</v>
      </c>
      <c r="C116" s="7">
        <v>2015</v>
      </c>
      <c r="D116" s="8">
        <v>184527016.50999999</v>
      </c>
      <c r="F116" s="9">
        <v>49.58</v>
      </c>
      <c r="H116" s="14">
        <f t="shared" si="14"/>
        <v>92263508.254999995</v>
      </c>
      <c r="I116" s="3" t="e">
        <f t="shared" si="15"/>
        <v>#N/A</v>
      </c>
      <c r="J116" s="3" t="e">
        <f t="shared" si="16"/>
        <v>#N/A</v>
      </c>
      <c r="K116" s="4" t="e">
        <f t="shared" si="17"/>
        <v>#N/A</v>
      </c>
      <c r="L116" s="4" t="e">
        <f t="shared" si="18"/>
        <v>#N/A</v>
      </c>
      <c r="M116">
        <f>VLOOKUP(B116,'CPI Indexes'!B$5:F$111,5,FALSE)</f>
        <v>0</v>
      </c>
      <c r="N116" t="e">
        <f>IF(B116&gt;G$4,VLOOKUP((B116-G$4),'CPI Indexes'!B$5:F$111,5,FALSE),VLOOKUP(0,'CPI Indexes'!B$5:F$111,5,FALSE))</f>
        <v>#N/A</v>
      </c>
      <c r="O116" t="e">
        <f t="shared" si="19"/>
        <v>#N/A</v>
      </c>
      <c r="P116"/>
    </row>
    <row r="117" spans="2:17" x14ac:dyDescent="0.35">
      <c r="B117">
        <f t="shared" si="13"/>
        <v>4</v>
      </c>
      <c r="C117" s="7">
        <v>2016</v>
      </c>
      <c r="D117" s="8">
        <v>180346180.74000001</v>
      </c>
      <c r="F117" s="9">
        <v>50.55</v>
      </c>
      <c r="H117" s="14">
        <f t="shared" si="14"/>
        <v>90173090.370000005</v>
      </c>
      <c r="I117" s="3" t="e">
        <f t="shared" si="15"/>
        <v>#N/A</v>
      </c>
      <c r="J117" s="3" t="e">
        <f t="shared" si="16"/>
        <v>#N/A</v>
      </c>
      <c r="K117" s="4" t="e">
        <f t="shared" si="17"/>
        <v>#N/A</v>
      </c>
      <c r="L117" s="4" t="e">
        <f t="shared" si="18"/>
        <v>#N/A</v>
      </c>
      <c r="M117">
        <f>VLOOKUP(B117,'CPI Indexes'!B$5:F$111,5,FALSE)</f>
        <v>0</v>
      </c>
      <c r="N117" t="e">
        <f>IF(B117&gt;G$4,VLOOKUP((B117-G$4),'CPI Indexes'!B$5:F$111,5,FALSE),VLOOKUP(0,'CPI Indexes'!B$5:F$111,5,FALSE))</f>
        <v>#N/A</v>
      </c>
      <c r="O117" t="e">
        <f t="shared" si="19"/>
        <v>#N/A</v>
      </c>
      <c r="P117"/>
    </row>
    <row r="118" spans="2:17" x14ac:dyDescent="0.35">
      <c r="B118">
        <f t="shared" si="13"/>
        <v>3</v>
      </c>
      <c r="C118" s="7">
        <v>2017</v>
      </c>
      <c r="D118" s="8">
        <v>175127385.53999999</v>
      </c>
      <c r="F118" s="9">
        <v>51.52</v>
      </c>
      <c r="H118" s="14">
        <f t="shared" si="14"/>
        <v>87563692.769999996</v>
      </c>
      <c r="I118" s="3" t="e">
        <f t="shared" si="15"/>
        <v>#N/A</v>
      </c>
      <c r="J118" s="3" t="e">
        <f t="shared" si="16"/>
        <v>#N/A</v>
      </c>
      <c r="K118" s="4" t="e">
        <f t="shared" si="17"/>
        <v>#N/A</v>
      </c>
      <c r="L118" s="4" t="e">
        <f t="shared" si="18"/>
        <v>#N/A</v>
      </c>
      <c r="M118">
        <f>VLOOKUP(B118,'CPI Indexes'!B$5:F$111,5,FALSE)</f>
        <v>0</v>
      </c>
      <c r="N118" t="e">
        <f>IF(B118&gt;G$4,VLOOKUP((B118-G$4),'CPI Indexes'!B$5:F$111,5,FALSE),VLOOKUP(0,'CPI Indexes'!B$5:F$111,5,FALSE))</f>
        <v>#N/A</v>
      </c>
      <c r="O118" t="e">
        <f t="shared" si="19"/>
        <v>#N/A</v>
      </c>
      <c r="P118"/>
    </row>
    <row r="119" spans="2:17" x14ac:dyDescent="0.35">
      <c r="B119">
        <f t="shared" si="13"/>
        <v>2</v>
      </c>
      <c r="C119" s="7">
        <v>2018</v>
      </c>
      <c r="D119" s="8">
        <v>183671699.33000001</v>
      </c>
      <c r="F119" s="9">
        <v>52.51</v>
      </c>
      <c r="H119" s="14">
        <f t="shared" si="14"/>
        <v>91835849.665000007</v>
      </c>
      <c r="I119" s="3" t="e">
        <f t="shared" si="15"/>
        <v>#N/A</v>
      </c>
      <c r="J119" s="3" t="e">
        <f t="shared" si="16"/>
        <v>#N/A</v>
      </c>
      <c r="K119" s="4" t="e">
        <f t="shared" si="17"/>
        <v>#N/A</v>
      </c>
      <c r="L119" s="4" t="e">
        <f t="shared" si="18"/>
        <v>#N/A</v>
      </c>
      <c r="M119">
        <f>VLOOKUP(B119,'CPI Indexes'!B$5:F$111,5,FALSE)</f>
        <v>0</v>
      </c>
      <c r="N119" t="e">
        <f>IF(B119&gt;G$4,VLOOKUP((B119-G$4),'CPI Indexes'!B$5:F$111,5,FALSE),VLOOKUP(0,'CPI Indexes'!B$5:F$111,5,FALSE))</f>
        <v>#N/A</v>
      </c>
      <c r="O119" t="e">
        <f t="shared" si="19"/>
        <v>#N/A</v>
      </c>
      <c r="P119"/>
    </row>
    <row r="120" spans="2:17" x14ac:dyDescent="0.35">
      <c r="B120">
        <f t="shared" si="13"/>
        <v>1</v>
      </c>
      <c r="C120" s="7">
        <v>2019</v>
      </c>
      <c r="D120" s="8">
        <v>220924566.00999999</v>
      </c>
      <c r="F120" s="9">
        <v>53.5</v>
      </c>
      <c r="H120" s="14">
        <f t="shared" si="14"/>
        <v>110462283.005</v>
      </c>
      <c r="I120" s="3" t="e">
        <f t="shared" si="15"/>
        <v>#N/A</v>
      </c>
      <c r="J120" s="3" t="e">
        <f t="shared" si="16"/>
        <v>#N/A</v>
      </c>
      <c r="K120" s="4" t="e">
        <f t="shared" si="17"/>
        <v>#N/A</v>
      </c>
      <c r="L120" s="4" t="e">
        <f t="shared" si="18"/>
        <v>#N/A</v>
      </c>
      <c r="M120">
        <f>VLOOKUP(B120,'CPI Indexes'!B$5:F$111,5,FALSE)</f>
        <v>0</v>
      </c>
      <c r="N120" t="e">
        <f>IF(B120&gt;G$4,VLOOKUP((B120-G$4),'CPI Indexes'!B$5:F$111,5,FALSE),VLOOKUP(0,'CPI Indexes'!B$5:F$111,5,FALSE))</f>
        <v>#N/A</v>
      </c>
      <c r="O120" t="e">
        <f t="shared" si="19"/>
        <v>#N/A</v>
      </c>
      <c r="P120"/>
    </row>
    <row r="121" spans="2:17" x14ac:dyDescent="0.35">
      <c r="B121">
        <f t="shared" si="13"/>
        <v>0</v>
      </c>
      <c r="C121" s="7">
        <v>2020</v>
      </c>
      <c r="D121" s="8">
        <v>219024554.74000001</v>
      </c>
      <c r="F121" s="9">
        <v>54.5</v>
      </c>
      <c r="H121" s="14">
        <f t="shared" si="14"/>
        <v>109512277.37</v>
      </c>
      <c r="I121" s="3" t="e">
        <f t="shared" si="15"/>
        <v>#N/A</v>
      </c>
      <c r="J121" s="3" t="e">
        <f t="shared" si="16"/>
        <v>#N/A</v>
      </c>
      <c r="K121" s="4" t="e">
        <f t="shared" si="17"/>
        <v>#N/A</v>
      </c>
      <c r="L121" s="4" t="e">
        <f t="shared" si="18"/>
        <v>#N/A</v>
      </c>
      <c r="M121" t="e">
        <f>VLOOKUP(B121,'CPI Indexes'!B$5:F$111,5,FALSE)</f>
        <v>#N/A</v>
      </c>
      <c r="N121" t="e">
        <f>IF(B121&gt;G$4,VLOOKUP((B121-G$4),'CPI Indexes'!B$5:F$111,5,FALSE),VLOOKUP(0,'CPI Indexes'!B$5:F$111,5,FALSE))</f>
        <v>#N/A</v>
      </c>
      <c r="O121" t="e">
        <f t="shared" si="19"/>
        <v>#N/A</v>
      </c>
      <c r="P121"/>
    </row>
    <row r="122" spans="2:17" x14ac:dyDescent="0.35">
      <c r="H122" s="3"/>
      <c r="P122"/>
    </row>
    <row r="123" spans="2:17" x14ac:dyDescent="0.35">
      <c r="D123" s="1">
        <f>SUM(D9:D122)</f>
        <v>5028380840.8200006</v>
      </c>
      <c r="H123" s="3">
        <f>SUM(H9:H122)</f>
        <v>2514190420.4100003</v>
      </c>
      <c r="I123" s="3" t="e">
        <f>SUM(I9:I122)</f>
        <v>#DIV/0!</v>
      </c>
      <c r="J123" s="3"/>
      <c r="K123" s="11" t="e">
        <f>SUM(K9:K122)</f>
        <v>#DIV/0!</v>
      </c>
      <c r="L123" s="11" t="e">
        <f>SUM(L9:L122)</f>
        <v>#DIV/0!</v>
      </c>
      <c r="P123"/>
    </row>
    <row r="124" spans="2:17" x14ac:dyDescent="0.35">
      <c r="H124" s="3"/>
      <c r="P124"/>
    </row>
    <row r="125" spans="2:17" x14ac:dyDescent="0.35">
      <c r="H125" s="3">
        <f>H123/D123</f>
        <v>0.5</v>
      </c>
      <c r="I125" s="5" t="e">
        <f>I123/D123</f>
        <v>#DIV/0!</v>
      </c>
      <c r="J125" s="6"/>
      <c r="K125" s="5" t="e">
        <f>K123/D123</f>
        <v>#DIV/0!</v>
      </c>
      <c r="L125" s="4" t="e">
        <f>L123/D123</f>
        <v>#DIV/0!</v>
      </c>
      <c r="P125"/>
    </row>
    <row r="126" spans="2:17" x14ac:dyDescent="0.35">
      <c r="B126" t="s">
        <v>10</v>
      </c>
      <c r="C126" t="s">
        <v>30</v>
      </c>
      <c r="D126" s="3">
        <f>D123*0.39</f>
        <v>1961068527.9198003</v>
      </c>
      <c r="H126" s="3"/>
      <c r="P126"/>
    </row>
    <row r="127" spans="2:17" x14ac:dyDescent="0.35">
      <c r="C127" t="s">
        <v>31</v>
      </c>
      <c r="D127" s="1">
        <f>D123*0.34</f>
        <v>1709649485.8788004</v>
      </c>
      <c r="F127" s="2"/>
      <c r="H127" s="2"/>
      <c r="L127" s="2"/>
      <c r="N127" s="3"/>
      <c r="O127" s="4"/>
      <c r="P127" s="4"/>
      <c r="Q127" s="4"/>
    </row>
    <row r="128" spans="2:17" x14ac:dyDescent="0.35">
      <c r="D128" s="1"/>
      <c r="F128" s="2"/>
      <c r="H128" s="2"/>
      <c r="L128" s="2"/>
      <c r="N128" s="3"/>
      <c r="O128" s="4"/>
      <c r="P128" s="4"/>
      <c r="Q128" s="4"/>
    </row>
    <row r="129" spans="2:19" x14ac:dyDescent="0.35">
      <c r="D129" s="1"/>
      <c r="F129" s="2"/>
      <c r="H129" s="2"/>
      <c r="L129" s="2"/>
      <c r="N129" s="3"/>
      <c r="O129" s="4"/>
      <c r="P129" s="4"/>
      <c r="Q129" s="4"/>
    </row>
    <row r="130" spans="2:19" x14ac:dyDescent="0.35">
      <c r="C130" t="s">
        <v>10</v>
      </c>
      <c r="D130" s="1">
        <f>D126-D127</f>
        <v>251419042.04099989</v>
      </c>
      <c r="F130" s="2">
        <f>D130/23.3</f>
        <v>10790516.825793987</v>
      </c>
      <c r="H130" s="2">
        <f>D130/40.3</f>
        <v>6238685.9067245638</v>
      </c>
      <c r="I130" s="2">
        <f>F130-H130</f>
        <v>4551830.9190694233</v>
      </c>
      <c r="L130" s="2"/>
      <c r="N130" s="3"/>
      <c r="O130" s="4"/>
      <c r="P130" s="4"/>
      <c r="Q130" s="4"/>
    </row>
    <row r="131" spans="2:19" x14ac:dyDescent="0.35">
      <c r="D131" s="1"/>
      <c r="F131" s="2"/>
      <c r="H131" s="2"/>
      <c r="L131" s="2"/>
      <c r="N131" s="3"/>
      <c r="O131" s="4"/>
      <c r="P131" s="4"/>
      <c r="Q131" s="4"/>
    </row>
    <row r="132" spans="2:19" x14ac:dyDescent="0.35">
      <c r="D132" s="1"/>
      <c r="F132" s="2"/>
      <c r="H132" s="2"/>
      <c r="L132" s="2"/>
      <c r="N132" s="3"/>
      <c r="O132" s="4"/>
      <c r="P132" s="4"/>
      <c r="Q132" s="4"/>
    </row>
    <row r="133" spans="2:19" x14ac:dyDescent="0.35">
      <c r="B133" t="s">
        <v>32</v>
      </c>
      <c r="C133" t="s">
        <v>30</v>
      </c>
      <c r="D133" s="1" t="e">
        <f>D123*K125</f>
        <v>#DIV/0!</v>
      </c>
      <c r="F133" s="2"/>
      <c r="H133" s="2"/>
      <c r="L133" s="2"/>
      <c r="N133" s="3"/>
      <c r="O133" s="4"/>
      <c r="P133" s="4"/>
      <c r="Q133" s="4"/>
    </row>
    <row r="134" spans="2:19" x14ac:dyDescent="0.35">
      <c r="C134" t="s">
        <v>31</v>
      </c>
      <c r="D134" s="1">
        <f>D123*0.93</f>
        <v>4676394181.9626007</v>
      </c>
      <c r="F134" s="2"/>
      <c r="H134" s="2"/>
      <c r="L134" s="2"/>
      <c r="N134" s="3"/>
      <c r="O134" s="4"/>
      <c r="P134" s="4"/>
      <c r="Q134" s="4"/>
    </row>
    <row r="135" spans="2:19" x14ac:dyDescent="0.35">
      <c r="C135" t="s">
        <v>33</v>
      </c>
      <c r="D135" s="1" t="e">
        <f>D133-D134</f>
        <v>#DIV/0!</v>
      </c>
      <c r="F135" s="2" t="e">
        <f>D135/23.3</f>
        <v>#DIV/0!</v>
      </c>
      <c r="H135" s="2" t="e">
        <f>D135/40.3</f>
        <v>#DIV/0!</v>
      </c>
      <c r="I135" s="2" t="e">
        <f>F135-H135</f>
        <v>#DIV/0!</v>
      </c>
      <c r="L135" s="2"/>
      <c r="N135" s="3"/>
      <c r="O135" s="4"/>
      <c r="P135" s="4"/>
      <c r="Q135" s="4"/>
    </row>
    <row r="136" spans="2:19" x14ac:dyDescent="0.35">
      <c r="D136" s="1"/>
      <c r="F136" s="2"/>
      <c r="H136" s="2"/>
      <c r="L136" s="2"/>
      <c r="N136" s="3"/>
      <c r="O136" s="4"/>
      <c r="P136" s="4"/>
      <c r="Q136" s="4"/>
    </row>
    <row r="137" spans="2:19" x14ac:dyDescent="0.35">
      <c r="D137" s="1"/>
      <c r="F137" s="2"/>
      <c r="H137" s="2"/>
      <c r="J137" s="2"/>
      <c r="N137" s="2"/>
      <c r="Q137" s="4"/>
      <c r="R137" s="4"/>
      <c r="S137" s="4"/>
    </row>
    <row r="138" spans="2:19" x14ac:dyDescent="0.35">
      <c r="D138" s="1"/>
      <c r="F138" s="2"/>
      <c r="H138" s="2"/>
      <c r="J138" s="2"/>
      <c r="N138" s="2"/>
      <c r="Q138" s="4"/>
      <c r="R138" s="4"/>
      <c r="S138" s="4"/>
    </row>
    <row r="140" spans="2:19" x14ac:dyDescent="0.35">
      <c r="D140" s="1"/>
      <c r="Q140" s="3"/>
      <c r="R140" s="3"/>
      <c r="S140" s="3"/>
    </row>
    <row r="142" spans="2:19" x14ac:dyDescent="0.35">
      <c r="Q142" s="5"/>
      <c r="R142" s="6"/>
      <c r="S142" s="5"/>
    </row>
  </sheetData>
  <pageMargins left="0.7" right="0.7" top="0.75" bottom="0.75" header="0.3" footer="0.3"/>
  <pageSetup scale="50" orientation="landscape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2724F-770A-4AF1-8203-9579CEC11FAF}">
  <dimension ref="B2:O141"/>
  <sheetViews>
    <sheetView view="pageBreakPreview" zoomScale="60" zoomScaleNormal="70" workbookViewId="0">
      <selection activeCell="H8" sqref="H8"/>
    </sheetView>
  </sheetViews>
  <sheetFormatPr defaultRowHeight="14.5" x14ac:dyDescent="0.35"/>
  <cols>
    <col min="4" max="4" width="17.453125" customWidth="1"/>
    <col min="5" max="5" width="2.26953125" customWidth="1"/>
    <col min="6" max="6" width="13.453125" bestFit="1" customWidth="1"/>
    <col min="7" max="7" width="3" bestFit="1" customWidth="1"/>
    <col min="8" max="8" width="16.81640625" bestFit="1" customWidth="1"/>
    <col min="10" max="10" width="10.54296875" customWidth="1"/>
    <col min="11" max="11" width="14.54296875" customWidth="1"/>
    <col min="12" max="12" width="13.7265625" customWidth="1"/>
    <col min="13" max="13" width="16.26953125" customWidth="1"/>
    <col min="14" max="14" width="17.54296875" customWidth="1"/>
    <col min="15" max="15" width="18" customWidth="1"/>
  </cols>
  <sheetData>
    <row r="2" spans="2:13" x14ac:dyDescent="0.35">
      <c r="B2" t="s">
        <v>34</v>
      </c>
    </row>
    <row r="3" spans="2:13" x14ac:dyDescent="0.35">
      <c r="B3" t="s">
        <v>1</v>
      </c>
      <c r="F3">
        <v>0.5</v>
      </c>
    </row>
    <row r="4" spans="2:13" x14ac:dyDescent="0.35">
      <c r="F4" s="12"/>
      <c r="G4" s="13"/>
    </row>
    <row r="5" spans="2:13" x14ac:dyDescent="0.35">
      <c r="B5" t="s">
        <v>3</v>
      </c>
      <c r="F5">
        <f>'CPI Indexes'!$D$2*100</f>
        <v>3.75</v>
      </c>
    </row>
    <row r="8" spans="2:13" ht="58" x14ac:dyDescent="0.35">
      <c r="B8" s="48" t="s">
        <v>11</v>
      </c>
      <c r="C8" s="48" t="s">
        <v>12</v>
      </c>
      <c r="D8" s="48" t="s">
        <v>13</v>
      </c>
      <c r="E8" s="48"/>
      <c r="F8" s="48" t="s">
        <v>14</v>
      </c>
      <c r="G8" s="48"/>
      <c r="H8" s="45" t="s">
        <v>43</v>
      </c>
      <c r="I8" s="48"/>
      <c r="J8" s="45" t="s">
        <v>44</v>
      </c>
      <c r="K8" s="45" t="s">
        <v>40</v>
      </c>
      <c r="L8" s="45" t="s">
        <v>41</v>
      </c>
      <c r="M8" s="45" t="s">
        <v>42</v>
      </c>
    </row>
    <row r="9" spans="2:13" x14ac:dyDescent="0.35">
      <c r="B9">
        <f>2021-C9</f>
        <v>121</v>
      </c>
      <c r="C9" s="7">
        <v>1900</v>
      </c>
      <c r="D9" s="8">
        <v>2525390.77</v>
      </c>
      <c r="F9" s="10"/>
      <c r="H9" s="14">
        <f>D9*F$3</f>
        <v>1262695.385</v>
      </c>
      <c r="J9" s="12"/>
      <c r="K9" s="12"/>
      <c r="L9" s="21"/>
      <c r="M9" s="21">
        <f>L9*(1+$F$5/100)^B9</f>
        <v>0</v>
      </c>
    </row>
    <row r="10" spans="2:13" x14ac:dyDescent="0.35">
      <c r="B10">
        <f t="shared" ref="B10:B73" si="0">2021-C10</f>
        <v>120</v>
      </c>
      <c r="C10" s="7">
        <v>1901</v>
      </c>
      <c r="D10" s="8">
        <v>28468.71</v>
      </c>
      <c r="F10" s="10"/>
      <c r="H10" s="14">
        <f t="shared" ref="H10:H73" si="1">D10*F$3</f>
        <v>14234.355</v>
      </c>
      <c r="J10" s="12"/>
      <c r="K10" s="12"/>
      <c r="L10" s="21"/>
      <c r="M10" s="21">
        <f t="shared" ref="M10:M73" si="2">L10*(1+$F$5/100)^B10</f>
        <v>0</v>
      </c>
    </row>
    <row r="11" spans="2:13" x14ac:dyDescent="0.35">
      <c r="B11">
        <f t="shared" si="0"/>
        <v>112</v>
      </c>
      <c r="C11" s="7">
        <v>1909</v>
      </c>
      <c r="D11" s="8">
        <v>61.08</v>
      </c>
      <c r="F11" s="10"/>
      <c r="H11" s="14">
        <f t="shared" si="1"/>
        <v>30.54</v>
      </c>
      <c r="J11" s="12"/>
      <c r="K11" s="12"/>
      <c r="L11" s="21"/>
      <c r="M11" s="21">
        <f t="shared" si="2"/>
        <v>0</v>
      </c>
    </row>
    <row r="12" spans="2:13" x14ac:dyDescent="0.35">
      <c r="B12">
        <f t="shared" si="0"/>
        <v>110</v>
      </c>
      <c r="C12" s="7">
        <v>1911</v>
      </c>
      <c r="D12" s="8">
        <v>1994.22</v>
      </c>
      <c r="F12" s="10"/>
      <c r="H12" s="14">
        <f t="shared" si="1"/>
        <v>997.11</v>
      </c>
      <c r="J12" s="12"/>
      <c r="K12" s="12"/>
      <c r="L12" s="21"/>
      <c r="M12" s="21">
        <f t="shared" si="2"/>
        <v>0</v>
      </c>
    </row>
    <row r="13" spans="2:13" x14ac:dyDescent="0.35">
      <c r="B13">
        <f t="shared" si="0"/>
        <v>109</v>
      </c>
      <c r="C13" s="7">
        <v>1912</v>
      </c>
      <c r="D13" s="8">
        <v>5372.22</v>
      </c>
      <c r="F13" s="10"/>
      <c r="H13" s="14">
        <f t="shared" si="1"/>
        <v>2686.11</v>
      </c>
      <c r="J13" s="12"/>
      <c r="K13" s="12"/>
      <c r="L13" s="21"/>
      <c r="M13" s="21">
        <f t="shared" si="2"/>
        <v>0</v>
      </c>
    </row>
    <row r="14" spans="2:13" x14ac:dyDescent="0.35">
      <c r="B14">
        <f t="shared" si="0"/>
        <v>108</v>
      </c>
      <c r="C14" s="7">
        <v>1913</v>
      </c>
      <c r="D14" s="8">
        <v>1997.63</v>
      </c>
      <c r="F14" s="10"/>
      <c r="H14" s="14">
        <f t="shared" si="1"/>
        <v>998.81500000000005</v>
      </c>
      <c r="J14" s="12"/>
      <c r="K14" s="12"/>
      <c r="L14" s="21"/>
      <c r="M14" s="21">
        <f t="shared" si="2"/>
        <v>0</v>
      </c>
    </row>
    <row r="15" spans="2:13" x14ac:dyDescent="0.35">
      <c r="B15">
        <f t="shared" si="0"/>
        <v>107</v>
      </c>
      <c r="C15" s="7">
        <v>1914</v>
      </c>
      <c r="D15" s="8">
        <v>1947.23</v>
      </c>
      <c r="F15" s="10"/>
      <c r="H15" s="17">
        <f t="shared" si="1"/>
        <v>973.61500000000001</v>
      </c>
      <c r="J15" s="12">
        <f t="shared" ref="J15:J46" si="3">ROUND(F15+B15,0)</f>
        <v>107</v>
      </c>
      <c r="K15" s="12">
        <f>VLOOKUP(J15,'CPI Indexes'!B$5:J$111,9,FALSE)</f>
        <v>1394.6279587176937</v>
      </c>
      <c r="L15" s="21">
        <f t="shared" ref="L15:L46" si="4">H15/K15</f>
        <v>0.69811808512372087</v>
      </c>
      <c r="M15" s="21">
        <f t="shared" si="2"/>
        <v>35.863788515782026</v>
      </c>
    </row>
    <row r="16" spans="2:13" x14ac:dyDescent="0.35">
      <c r="B16">
        <f t="shared" si="0"/>
        <v>106</v>
      </c>
      <c r="C16" s="7">
        <v>1915</v>
      </c>
      <c r="D16" s="8">
        <v>398.55</v>
      </c>
      <c r="F16" s="10"/>
      <c r="H16" s="14">
        <f t="shared" si="1"/>
        <v>199.27500000000001</v>
      </c>
      <c r="J16" s="12">
        <f t="shared" si="3"/>
        <v>106</v>
      </c>
      <c r="K16" s="12">
        <f>VLOOKUP(J16,'CPI Indexes'!B$5:J$111,9,FALSE)</f>
        <v>1343.2558638242826</v>
      </c>
      <c r="L16" s="21">
        <f t="shared" si="4"/>
        <v>0.14835222787165742</v>
      </c>
      <c r="M16" s="21">
        <f t="shared" si="2"/>
        <v>7.3457009425269275</v>
      </c>
    </row>
    <row r="17" spans="2:13" x14ac:dyDescent="0.35">
      <c r="B17">
        <f t="shared" si="0"/>
        <v>105</v>
      </c>
      <c r="C17" s="7">
        <v>1916</v>
      </c>
      <c r="D17" s="8">
        <v>492.24</v>
      </c>
      <c r="F17" s="10"/>
      <c r="H17" s="14">
        <f t="shared" si="1"/>
        <v>246.12</v>
      </c>
      <c r="J17" s="12">
        <f t="shared" si="3"/>
        <v>105</v>
      </c>
      <c r="K17" s="12">
        <f>VLOOKUP(J17,'CPI Indexes'!B$5:J$111,9,FALSE)</f>
        <v>1293.7405916378627</v>
      </c>
      <c r="L17" s="21">
        <f t="shared" si="4"/>
        <v>0.19023906460909179</v>
      </c>
      <c r="M17" s="21">
        <f t="shared" si="2"/>
        <v>9.079266568297955</v>
      </c>
    </row>
    <row r="18" spans="2:13" x14ac:dyDescent="0.35">
      <c r="B18">
        <f t="shared" si="0"/>
        <v>104</v>
      </c>
      <c r="C18" s="7">
        <v>1917</v>
      </c>
      <c r="D18" s="8">
        <v>248.91</v>
      </c>
      <c r="F18" s="10"/>
      <c r="H18" s="14">
        <f t="shared" si="1"/>
        <v>124.455</v>
      </c>
      <c r="J18" s="12">
        <f t="shared" si="3"/>
        <v>104</v>
      </c>
      <c r="K18" s="12">
        <f>VLOOKUP(J18,'CPI Indexes'!B$5:J$111,9,FALSE)</f>
        <v>1246.0150280846869</v>
      </c>
      <c r="L18" s="21">
        <f t="shared" si="4"/>
        <v>9.9882422920136132E-2</v>
      </c>
      <c r="M18" s="21">
        <f t="shared" si="2"/>
        <v>4.5946457088387023</v>
      </c>
    </row>
    <row r="19" spans="2:13" x14ac:dyDescent="0.35">
      <c r="B19">
        <f t="shared" si="0"/>
        <v>103</v>
      </c>
      <c r="C19" s="7">
        <v>1918</v>
      </c>
      <c r="D19" s="8">
        <v>433.13</v>
      </c>
      <c r="F19" s="10"/>
      <c r="H19" s="14">
        <f t="shared" si="1"/>
        <v>216.565</v>
      </c>
      <c r="J19" s="12">
        <f t="shared" si="3"/>
        <v>103</v>
      </c>
      <c r="K19" s="12">
        <f>VLOOKUP(J19,'CPI Indexes'!B$5:J$111,9,FALSE)</f>
        <v>1200.014484900903</v>
      </c>
      <c r="L19" s="21">
        <f t="shared" si="4"/>
        <v>0.18046865494118089</v>
      </c>
      <c r="M19" s="21">
        <f t="shared" si="2"/>
        <v>8.0015962939192384</v>
      </c>
    </row>
    <row r="20" spans="2:13" x14ac:dyDescent="0.35">
      <c r="B20">
        <f t="shared" si="0"/>
        <v>102</v>
      </c>
      <c r="C20" s="7">
        <v>1919</v>
      </c>
      <c r="D20" s="8">
        <v>361.62</v>
      </c>
      <c r="F20" s="10"/>
      <c r="H20" s="14">
        <f t="shared" si="1"/>
        <v>180.81</v>
      </c>
      <c r="J20" s="12">
        <f t="shared" si="3"/>
        <v>102</v>
      </c>
      <c r="K20" s="12">
        <f>VLOOKUP(J20,'CPI Indexes'!B$5:J$111,9,FALSE)</f>
        <v>1155.6766119526778</v>
      </c>
      <c r="L20" s="21">
        <f t="shared" si="4"/>
        <v>0.15645380215361124</v>
      </c>
      <c r="M20" s="21">
        <f t="shared" si="2"/>
        <v>6.6861000502685624</v>
      </c>
    </row>
    <row r="21" spans="2:13" x14ac:dyDescent="0.35">
      <c r="B21">
        <f t="shared" si="0"/>
        <v>101</v>
      </c>
      <c r="C21" s="7">
        <v>1920</v>
      </c>
      <c r="D21" s="8">
        <v>933.3</v>
      </c>
      <c r="F21" s="10"/>
      <c r="H21" s="14">
        <f t="shared" si="1"/>
        <v>466.65</v>
      </c>
      <c r="J21" s="12">
        <f t="shared" si="3"/>
        <v>101</v>
      </c>
      <c r="K21" s="12">
        <f>VLOOKUP(J21,'CPI Indexes'!B$5:J$111,9,FALSE)</f>
        <v>1112.9413127254727</v>
      </c>
      <c r="L21" s="21">
        <f t="shared" si="4"/>
        <v>0.41929434612973859</v>
      </c>
      <c r="M21" s="21">
        <f t="shared" si="2"/>
        <v>17.271006598679321</v>
      </c>
    </row>
    <row r="22" spans="2:13" x14ac:dyDescent="0.35">
      <c r="B22">
        <f t="shared" si="0"/>
        <v>100</v>
      </c>
      <c r="C22" s="7">
        <v>1921</v>
      </c>
      <c r="D22" s="8">
        <v>549.45000000000005</v>
      </c>
      <c r="F22" s="10"/>
      <c r="H22" s="14">
        <f t="shared" si="1"/>
        <v>274.72500000000002</v>
      </c>
      <c r="J22" s="12">
        <f t="shared" si="3"/>
        <v>100</v>
      </c>
      <c r="K22" s="12">
        <f>VLOOKUP(J22,'CPI Indexes'!B$5:J$111,9,FALSE)</f>
        <v>1071.7506628679255</v>
      </c>
      <c r="L22" s="21">
        <f t="shared" si="4"/>
        <v>0.25633294153031477</v>
      </c>
      <c r="M22" s="21">
        <f t="shared" si="2"/>
        <v>10.176887172559372</v>
      </c>
    </row>
    <row r="23" spans="2:13" x14ac:dyDescent="0.35">
      <c r="B23">
        <f t="shared" si="0"/>
        <v>99</v>
      </c>
      <c r="C23" s="7">
        <v>1922</v>
      </c>
      <c r="D23" s="8">
        <v>312.68</v>
      </c>
      <c r="F23" s="10"/>
      <c r="H23" s="14">
        <f t="shared" si="1"/>
        <v>156.34</v>
      </c>
      <c r="J23" s="12">
        <f t="shared" si="3"/>
        <v>99</v>
      </c>
      <c r="K23" s="12">
        <f>VLOOKUP(J23,'CPI Indexes'!B$5:J$111,9,FALSE)</f>
        <v>1032.0488316799288</v>
      </c>
      <c r="L23" s="21">
        <f t="shared" si="4"/>
        <v>0.15148508016380954</v>
      </c>
      <c r="M23" s="21">
        <f t="shared" si="2"/>
        <v>5.7968530893145278</v>
      </c>
    </row>
    <row r="24" spans="2:13" x14ac:dyDescent="0.35">
      <c r="B24">
        <f t="shared" si="0"/>
        <v>98</v>
      </c>
      <c r="C24" s="7">
        <v>1923</v>
      </c>
      <c r="D24" s="8">
        <v>382.19</v>
      </c>
      <c r="F24" s="10"/>
      <c r="H24" s="14">
        <f t="shared" si="1"/>
        <v>191.095</v>
      </c>
      <c r="J24" s="12">
        <f t="shared" si="3"/>
        <v>98</v>
      </c>
      <c r="K24" s="12">
        <f>VLOOKUP(J24,'CPI Indexes'!B$5:J$111,9,FALSE)</f>
        <v>993.78200643848572</v>
      </c>
      <c r="L24" s="21">
        <f t="shared" si="4"/>
        <v>0.19229066209887008</v>
      </c>
      <c r="M24" s="21">
        <f t="shared" si="2"/>
        <v>7.0923885899748287</v>
      </c>
    </row>
    <row r="25" spans="2:13" x14ac:dyDescent="0.35">
      <c r="B25">
        <f t="shared" si="0"/>
        <v>97</v>
      </c>
      <c r="C25" s="7">
        <v>1924</v>
      </c>
      <c r="D25" s="8">
        <v>509.56</v>
      </c>
      <c r="F25" s="10"/>
      <c r="H25" s="14">
        <f t="shared" si="1"/>
        <v>254.78</v>
      </c>
      <c r="J25" s="12">
        <f t="shared" si="3"/>
        <v>97</v>
      </c>
      <c r="K25" s="12">
        <f>VLOOKUP(J25,'CPI Indexes'!B$5:J$111,9,FALSE)</f>
        <v>956.89831945878132</v>
      </c>
      <c r="L25" s="21">
        <f t="shared" si="4"/>
        <v>0.26625608470511558</v>
      </c>
      <c r="M25" s="21">
        <f t="shared" si="2"/>
        <v>9.4655480334507338</v>
      </c>
    </row>
    <row r="26" spans="2:13" x14ac:dyDescent="0.35">
      <c r="B26">
        <f t="shared" si="0"/>
        <v>96</v>
      </c>
      <c r="C26" s="7">
        <v>1925</v>
      </c>
      <c r="D26" s="8">
        <v>7.63</v>
      </c>
      <c r="F26" s="9"/>
      <c r="H26" s="14">
        <f t="shared" si="1"/>
        <v>3.8149999999999999</v>
      </c>
      <c r="J26" s="12">
        <f t="shared" si="3"/>
        <v>96</v>
      </c>
      <c r="K26" s="12">
        <f>VLOOKUP(J26,'CPI Indexes'!B$5:J$111,9,FALSE)</f>
        <v>921.3477777915964</v>
      </c>
      <c r="L26" s="21">
        <f t="shared" si="4"/>
        <v>4.1406731442325479E-3</v>
      </c>
      <c r="M26" s="21">
        <f t="shared" si="2"/>
        <v>0.14188257652456179</v>
      </c>
    </row>
    <row r="27" spans="2:13" x14ac:dyDescent="0.35">
      <c r="B27">
        <f t="shared" si="0"/>
        <v>95</v>
      </c>
      <c r="C27" s="7">
        <v>1926</v>
      </c>
      <c r="D27" s="8">
        <v>93.15</v>
      </c>
      <c r="F27" s="9"/>
      <c r="H27" s="14">
        <f t="shared" si="1"/>
        <v>46.575000000000003</v>
      </c>
      <c r="J27" s="12">
        <f t="shared" si="3"/>
        <v>95</v>
      </c>
      <c r="K27" s="12">
        <f>VLOOKUP(J27,'CPI Indexes'!B$5:J$111,9,FALSE)</f>
        <v>887.08219546177952</v>
      </c>
      <c r="L27" s="21">
        <f t="shared" si="4"/>
        <v>5.2503590127581039E-2</v>
      </c>
      <c r="M27" s="21">
        <f t="shared" si="2"/>
        <v>1.7340396049422506</v>
      </c>
    </row>
    <row r="28" spans="2:13" x14ac:dyDescent="0.35">
      <c r="B28">
        <f t="shared" si="0"/>
        <v>94</v>
      </c>
      <c r="C28" s="7">
        <v>1927</v>
      </c>
      <c r="D28" s="8">
        <v>147.94</v>
      </c>
      <c r="F28" s="9"/>
      <c r="H28" s="14">
        <f t="shared" si="1"/>
        <v>73.97</v>
      </c>
      <c r="J28" s="12">
        <f t="shared" si="3"/>
        <v>94</v>
      </c>
      <c r="K28" s="12">
        <f>VLOOKUP(J28,'CPI Indexes'!B$5:J$111,9,FALSE)</f>
        <v>854.05512815593215</v>
      </c>
      <c r="L28" s="21">
        <f t="shared" si="4"/>
        <v>8.6610334112407164E-2</v>
      </c>
      <c r="M28" s="21">
        <f t="shared" si="2"/>
        <v>2.7570942979396746</v>
      </c>
    </row>
    <row r="29" spans="2:13" x14ac:dyDescent="0.35">
      <c r="B29">
        <f t="shared" si="0"/>
        <v>93</v>
      </c>
      <c r="C29" s="7">
        <v>1928</v>
      </c>
      <c r="D29" s="8">
        <v>37036.47</v>
      </c>
      <c r="F29" s="9"/>
      <c r="H29" s="14">
        <f t="shared" si="1"/>
        <v>18518.235000000001</v>
      </c>
      <c r="J29" s="12">
        <f t="shared" si="3"/>
        <v>93</v>
      </c>
      <c r="K29" s="12">
        <f>VLOOKUP(J29,'CPI Indexes'!B$5:J$111,9,FALSE)</f>
        <v>822.22181027077772</v>
      </c>
      <c r="L29" s="21">
        <f t="shared" si="4"/>
        <v>22.522188986815483</v>
      </c>
      <c r="M29" s="21">
        <f t="shared" si="2"/>
        <v>691.0419291439199</v>
      </c>
    </row>
    <row r="30" spans="2:13" x14ac:dyDescent="0.35">
      <c r="B30">
        <f t="shared" si="0"/>
        <v>92</v>
      </c>
      <c r="C30" s="7">
        <v>1929</v>
      </c>
      <c r="D30" s="8">
        <v>270.45999999999998</v>
      </c>
      <c r="F30" s="9"/>
      <c r="H30" s="14">
        <f t="shared" si="1"/>
        <v>135.22999999999999</v>
      </c>
      <c r="J30" s="12">
        <f t="shared" si="3"/>
        <v>92</v>
      </c>
      <c r="K30" s="12">
        <f>VLOOKUP(J30,'CPI Indexes'!B$5:J$111,9,FALSE)</f>
        <v>791.53909423689424</v>
      </c>
      <c r="L30" s="21">
        <f t="shared" si="4"/>
        <v>0.17084437267166483</v>
      </c>
      <c r="M30" s="21">
        <f t="shared" si="2"/>
        <v>5.0525006001654704</v>
      </c>
    </row>
    <row r="31" spans="2:13" x14ac:dyDescent="0.35">
      <c r="B31">
        <f t="shared" si="0"/>
        <v>91</v>
      </c>
      <c r="C31" s="7">
        <v>1930</v>
      </c>
      <c r="D31" s="8">
        <v>1367.06</v>
      </c>
      <c r="F31" s="9"/>
      <c r="H31" s="14">
        <f t="shared" si="1"/>
        <v>683.53</v>
      </c>
      <c r="J31" s="12">
        <f t="shared" si="3"/>
        <v>91</v>
      </c>
      <c r="K31" s="12">
        <f>VLOOKUP(J31,'CPI Indexes'!B$5:J$111,9,FALSE)</f>
        <v>761.96539203556063</v>
      </c>
      <c r="L31" s="21">
        <f t="shared" si="4"/>
        <v>0.8970617394760888</v>
      </c>
      <c r="M31" s="21">
        <f t="shared" si="2"/>
        <v>25.570541435639647</v>
      </c>
    </row>
    <row r="32" spans="2:13" x14ac:dyDescent="0.35">
      <c r="B32">
        <f t="shared" si="0"/>
        <v>90</v>
      </c>
      <c r="C32" s="7">
        <v>1931</v>
      </c>
      <c r="D32" s="9">
        <v>597.08000000000004</v>
      </c>
      <c r="F32" s="9"/>
      <c r="H32" s="14">
        <f t="shared" si="1"/>
        <v>298.54000000000002</v>
      </c>
      <c r="J32" s="12">
        <f t="shared" si="3"/>
        <v>90</v>
      </c>
      <c r="K32" s="12">
        <f>VLOOKUP(J32,'CPI Indexes'!B$5:J$111,9,FALSE)</f>
        <v>733.46061882945605</v>
      </c>
      <c r="L32" s="21">
        <f t="shared" si="4"/>
        <v>0.40702935145508667</v>
      </c>
      <c r="M32" s="21">
        <f t="shared" si="2"/>
        <v>11.182919856824203</v>
      </c>
    </row>
    <row r="33" spans="2:13" x14ac:dyDescent="0.35">
      <c r="B33">
        <f t="shared" si="0"/>
        <v>89</v>
      </c>
      <c r="C33" s="7">
        <v>1932</v>
      </c>
      <c r="D33" s="8">
        <v>799.42</v>
      </c>
      <c r="F33" s="16">
        <v>0.5</v>
      </c>
      <c r="H33" s="14">
        <f t="shared" si="1"/>
        <v>399.71</v>
      </c>
      <c r="J33" s="12">
        <f t="shared" si="3"/>
        <v>90</v>
      </c>
      <c r="K33" s="12">
        <f>VLOOKUP(J33,'CPI Indexes'!B$5:J$111,9,FALSE)</f>
        <v>733.46061882945605</v>
      </c>
      <c r="L33" s="21">
        <f t="shared" si="4"/>
        <v>0.54496450080428982</v>
      </c>
      <c r="M33" s="21">
        <f t="shared" si="2"/>
        <v>14.431437480787867</v>
      </c>
    </row>
    <row r="34" spans="2:13" x14ac:dyDescent="0.35">
      <c r="B34">
        <f t="shared" si="0"/>
        <v>88</v>
      </c>
      <c r="C34" s="7">
        <v>1933</v>
      </c>
      <c r="D34" s="8">
        <v>67.19</v>
      </c>
      <c r="F34" s="16">
        <v>0.55000000000000004</v>
      </c>
      <c r="H34" s="14">
        <f t="shared" si="1"/>
        <v>33.594999999999999</v>
      </c>
      <c r="J34" s="12">
        <f t="shared" si="3"/>
        <v>89</v>
      </c>
      <c r="K34" s="12">
        <f>VLOOKUP(J34,'CPI Indexes'!B$5:J$111,9,FALSE)</f>
        <v>705.98613863080084</v>
      </c>
      <c r="L34" s="21">
        <f t="shared" si="4"/>
        <v>4.7585920121823638E-2</v>
      </c>
      <c r="M34" s="21">
        <f t="shared" si="2"/>
        <v>1.214595716182274</v>
      </c>
    </row>
    <row r="35" spans="2:13" x14ac:dyDescent="0.35">
      <c r="B35">
        <f t="shared" si="0"/>
        <v>87</v>
      </c>
      <c r="C35" s="7">
        <v>1934</v>
      </c>
      <c r="D35" s="8">
        <v>293.99</v>
      </c>
      <c r="F35" s="16">
        <v>0.76</v>
      </c>
      <c r="H35" s="14">
        <f t="shared" si="1"/>
        <v>146.995</v>
      </c>
      <c r="J35" s="12">
        <f t="shared" si="3"/>
        <v>88</v>
      </c>
      <c r="K35" s="12">
        <f>VLOOKUP(J35,'CPI Indexes'!B$5:J$111,9,FALSE)</f>
        <v>679.50471193330202</v>
      </c>
      <c r="L35" s="21">
        <f t="shared" si="4"/>
        <v>0.21632668238866981</v>
      </c>
      <c r="M35" s="21">
        <f t="shared" si="2"/>
        <v>5.3220047564650228</v>
      </c>
    </row>
    <row r="36" spans="2:13" x14ac:dyDescent="0.35">
      <c r="B36">
        <f t="shared" si="0"/>
        <v>86</v>
      </c>
      <c r="C36" s="7">
        <v>1935</v>
      </c>
      <c r="D36" s="8">
        <v>1448.26</v>
      </c>
      <c r="F36" s="16">
        <v>1</v>
      </c>
      <c r="H36" s="14">
        <f t="shared" si="1"/>
        <v>724.13</v>
      </c>
      <c r="J36" s="12">
        <f t="shared" si="3"/>
        <v>87</v>
      </c>
      <c r="K36" s="12">
        <f>VLOOKUP(J36,'CPI Indexes'!B$5:J$111,9,FALSE)</f>
        <v>653.98044523691749</v>
      </c>
      <c r="L36" s="21">
        <f t="shared" si="4"/>
        <v>1.1072655234174005</v>
      </c>
      <c r="M36" s="21">
        <f t="shared" si="2"/>
        <v>26.256016744066144</v>
      </c>
    </row>
    <row r="37" spans="2:13" x14ac:dyDescent="0.35">
      <c r="B37">
        <f t="shared" si="0"/>
        <v>85</v>
      </c>
      <c r="C37" s="7">
        <v>1936</v>
      </c>
      <c r="D37" s="8">
        <v>582.70000000000005</v>
      </c>
      <c r="F37" s="16">
        <v>1.25</v>
      </c>
      <c r="H37" s="14">
        <f t="shared" si="1"/>
        <v>291.35000000000002</v>
      </c>
      <c r="J37" s="12">
        <f t="shared" si="3"/>
        <v>86</v>
      </c>
      <c r="K37" s="12">
        <f>VLOOKUP(J37,'CPI Indexes'!B$5:J$111,9,FALSE)</f>
        <v>629.37874239702876</v>
      </c>
      <c r="L37" s="21">
        <f t="shared" si="4"/>
        <v>0.46291681045720595</v>
      </c>
      <c r="M37" s="21">
        <f t="shared" si="2"/>
        <v>10.580152066617252</v>
      </c>
    </row>
    <row r="38" spans="2:13" x14ac:dyDescent="0.35">
      <c r="B38">
        <f t="shared" si="0"/>
        <v>84</v>
      </c>
      <c r="C38" s="7">
        <v>1937</v>
      </c>
      <c r="D38" s="8">
        <v>1939.37</v>
      </c>
      <c r="F38" s="16">
        <v>1.51</v>
      </c>
      <c r="H38" s="14">
        <f t="shared" si="1"/>
        <v>969.68499999999995</v>
      </c>
      <c r="J38" s="12">
        <f t="shared" si="3"/>
        <v>86</v>
      </c>
      <c r="K38" s="12">
        <f>VLOOKUP(J38,'CPI Indexes'!B$5:J$111,9,FALSE)</f>
        <v>629.37874239702876</v>
      </c>
      <c r="L38" s="21">
        <f t="shared" si="4"/>
        <v>1.5407018615005859</v>
      </c>
      <c r="M38" s="21">
        <f t="shared" si="2"/>
        <v>33.940595629296105</v>
      </c>
    </row>
    <row r="39" spans="2:13" x14ac:dyDescent="0.35">
      <c r="B39">
        <f t="shared" si="0"/>
        <v>83</v>
      </c>
      <c r="C39" s="7">
        <v>1938</v>
      </c>
      <c r="D39" s="8">
        <v>18335.41</v>
      </c>
      <c r="F39" s="16">
        <v>1.77</v>
      </c>
      <c r="H39" s="14">
        <f t="shared" si="1"/>
        <v>9167.7049999999999</v>
      </c>
      <c r="J39" s="12">
        <f t="shared" si="3"/>
        <v>85</v>
      </c>
      <c r="K39" s="12">
        <f>VLOOKUP(J39,'CPI Indexes'!B$5:J$111,9,FALSE)</f>
        <v>605.66625773207568</v>
      </c>
      <c r="L39" s="21">
        <f t="shared" si="4"/>
        <v>15.136562228724079</v>
      </c>
      <c r="M39" s="21">
        <f t="shared" si="2"/>
        <v>321.39565233401089</v>
      </c>
    </row>
    <row r="40" spans="2:13" x14ac:dyDescent="0.35">
      <c r="B40">
        <f t="shared" si="0"/>
        <v>82</v>
      </c>
      <c r="C40" s="7">
        <v>1939</v>
      </c>
      <c r="D40" s="8">
        <v>2238.77</v>
      </c>
      <c r="F40" s="16">
        <v>2.04</v>
      </c>
      <c r="H40" s="14">
        <f t="shared" si="1"/>
        <v>1119.385</v>
      </c>
      <c r="J40" s="12">
        <f t="shared" si="3"/>
        <v>84</v>
      </c>
      <c r="K40" s="12">
        <f>VLOOKUP(J40,'CPI Indexes'!B$5:J$111,9,FALSE)</f>
        <v>582.81085082609695</v>
      </c>
      <c r="L40" s="21">
        <f t="shared" si="4"/>
        <v>1.920666024685957</v>
      </c>
      <c r="M40" s="21">
        <f t="shared" si="2"/>
        <v>39.307597067857877</v>
      </c>
    </row>
    <row r="41" spans="2:13" x14ac:dyDescent="0.35">
      <c r="B41">
        <f t="shared" si="0"/>
        <v>81</v>
      </c>
      <c r="C41" s="7">
        <v>1940</v>
      </c>
      <c r="D41" s="8">
        <v>686.07</v>
      </c>
      <c r="F41" s="16">
        <v>2.31</v>
      </c>
      <c r="H41" s="14">
        <f t="shared" si="1"/>
        <v>343.03500000000003</v>
      </c>
      <c r="J41" s="12">
        <f t="shared" si="3"/>
        <v>83</v>
      </c>
      <c r="K41" s="12">
        <f>VLOOKUP(J41,'CPI Indexes'!B$5:J$111,9,FALSE)</f>
        <v>560.78154296491266</v>
      </c>
      <c r="L41" s="21">
        <f t="shared" si="4"/>
        <v>0.61170879160240699</v>
      </c>
      <c r="M41" s="21">
        <f t="shared" si="2"/>
        <v>12.066498366175596</v>
      </c>
    </row>
    <row r="42" spans="2:13" x14ac:dyDescent="0.35">
      <c r="B42">
        <f t="shared" si="0"/>
        <v>80</v>
      </c>
      <c r="C42" s="7">
        <v>1941</v>
      </c>
      <c r="D42" s="8">
        <v>961.16</v>
      </c>
      <c r="F42" s="16">
        <v>2.59</v>
      </c>
      <c r="H42" s="14">
        <f t="shared" si="1"/>
        <v>480.58</v>
      </c>
      <c r="J42" s="12">
        <f t="shared" si="3"/>
        <v>83</v>
      </c>
      <c r="K42" s="12">
        <f>VLOOKUP(J42,'CPI Indexes'!B$5:J$111,9,FALSE)</f>
        <v>560.78154296491266</v>
      </c>
      <c r="L42" s="21">
        <f t="shared" si="4"/>
        <v>0.85698255591494965</v>
      </c>
      <c r="M42" s="21">
        <f t="shared" si="2"/>
        <v>16.293726141097107</v>
      </c>
    </row>
    <row r="43" spans="2:13" x14ac:dyDescent="0.35">
      <c r="B43">
        <f t="shared" si="0"/>
        <v>79</v>
      </c>
      <c r="C43" s="7">
        <v>1942</v>
      </c>
      <c r="D43" s="8">
        <v>1598.89</v>
      </c>
      <c r="F43" s="16">
        <v>2.86</v>
      </c>
      <c r="H43" s="14">
        <f t="shared" si="1"/>
        <v>799.44500000000005</v>
      </c>
      <c r="J43" s="12">
        <f t="shared" si="3"/>
        <v>82</v>
      </c>
      <c r="K43" s="12">
        <f>VLOOKUP(J43,'CPI Indexes'!B$5:J$111,9,FALSE)</f>
        <v>539.54847514690357</v>
      </c>
      <c r="L43" s="21">
        <f t="shared" si="4"/>
        <v>1.481692631570007</v>
      </c>
      <c r="M43" s="21">
        <f t="shared" si="2"/>
        <v>27.153039193887832</v>
      </c>
    </row>
    <row r="44" spans="2:13" x14ac:dyDescent="0.35">
      <c r="B44">
        <f t="shared" si="0"/>
        <v>78</v>
      </c>
      <c r="C44" s="7">
        <v>1943</v>
      </c>
      <c r="D44" s="8">
        <v>474.52</v>
      </c>
      <c r="F44" s="16">
        <v>3.14</v>
      </c>
      <c r="H44" s="14">
        <f t="shared" si="1"/>
        <v>237.26</v>
      </c>
      <c r="J44" s="12">
        <f t="shared" si="3"/>
        <v>81</v>
      </c>
      <c r="K44" s="12">
        <f>VLOOKUP(J44,'CPI Indexes'!B$5:J$111,9,FALSE)</f>
        <v>519.08286761147303</v>
      </c>
      <c r="L44" s="21">
        <f t="shared" si="4"/>
        <v>0.45707538199389408</v>
      </c>
      <c r="M44" s="21">
        <f t="shared" si="2"/>
        <v>8.0734665612479386</v>
      </c>
    </row>
    <row r="45" spans="2:13" x14ac:dyDescent="0.35">
      <c r="B45">
        <f t="shared" si="0"/>
        <v>77</v>
      </c>
      <c r="C45" s="7">
        <v>1944</v>
      </c>
      <c r="D45" s="8">
        <v>64.14</v>
      </c>
      <c r="F45" s="16">
        <v>3.43</v>
      </c>
      <c r="H45" s="14">
        <f t="shared" si="1"/>
        <v>32.07</v>
      </c>
      <c r="J45" s="12">
        <f t="shared" si="3"/>
        <v>80</v>
      </c>
      <c r="K45" s="12">
        <f>VLOOKUP(J45,'CPI Indexes'!B$5:J$111,9,FALSE)</f>
        <v>499.35698083033532</v>
      </c>
      <c r="L45" s="21">
        <f t="shared" si="4"/>
        <v>6.4222592716484533E-2</v>
      </c>
      <c r="M45" s="21">
        <f t="shared" si="2"/>
        <v>1.0933820730334589</v>
      </c>
    </row>
    <row r="46" spans="2:13" x14ac:dyDescent="0.35">
      <c r="B46">
        <f t="shared" si="0"/>
        <v>76</v>
      </c>
      <c r="C46" s="7">
        <v>1945</v>
      </c>
      <c r="D46" s="8">
        <v>1706.25</v>
      </c>
      <c r="F46" s="16">
        <v>3.71</v>
      </c>
      <c r="H46" s="14">
        <f t="shared" si="1"/>
        <v>853.125</v>
      </c>
      <c r="J46" s="12">
        <f t="shared" si="3"/>
        <v>80</v>
      </c>
      <c r="K46" s="12">
        <f>VLOOKUP(J46,'CPI Indexes'!B$5:J$111,9,FALSE)</f>
        <v>499.35698083033532</v>
      </c>
      <c r="L46" s="21">
        <f t="shared" si="4"/>
        <v>1.7084471285079785</v>
      </c>
      <c r="M46" s="21">
        <f t="shared" si="2"/>
        <v>28.034805821803051</v>
      </c>
    </row>
    <row r="47" spans="2:13" x14ac:dyDescent="0.35">
      <c r="B47">
        <f t="shared" si="0"/>
        <v>75</v>
      </c>
      <c r="C47" s="7">
        <v>1946</v>
      </c>
      <c r="D47" s="8">
        <v>895.82</v>
      </c>
      <c r="F47" s="16">
        <v>4</v>
      </c>
      <c r="H47" s="14">
        <f t="shared" si="1"/>
        <v>447.91</v>
      </c>
      <c r="J47" s="12">
        <f t="shared" ref="J47:J73" si="5">ROUND(F47+B47,0)</f>
        <v>79</v>
      </c>
      <c r="K47" s="12">
        <f>VLOOKUP(J47,'CPI Indexes'!B$5:J$111,9,FALSE)</f>
        <v>480.34407790875679</v>
      </c>
      <c r="L47" s="21">
        <f t="shared" ref="L47:L78" si="6">H47/K47</f>
        <v>0.93247740650834521</v>
      </c>
      <c r="M47" s="21">
        <f t="shared" si="2"/>
        <v>14.74844461655551</v>
      </c>
    </row>
    <row r="48" spans="2:13" x14ac:dyDescent="0.35">
      <c r="B48">
        <f t="shared" si="0"/>
        <v>74</v>
      </c>
      <c r="C48" s="7">
        <v>1947</v>
      </c>
      <c r="D48" s="8">
        <v>332.71</v>
      </c>
      <c r="F48" s="16">
        <v>4.29</v>
      </c>
      <c r="H48" s="14">
        <f t="shared" si="1"/>
        <v>166.35499999999999</v>
      </c>
      <c r="J48" s="12">
        <f t="shared" si="5"/>
        <v>78</v>
      </c>
      <c r="K48" s="12">
        <f>VLOOKUP(J48,'CPI Indexes'!B$5:J$111,9,FALSE)</f>
        <v>462.01838834578967</v>
      </c>
      <c r="L48" s="21">
        <f t="shared" si="6"/>
        <v>0.36006142654974688</v>
      </c>
      <c r="M48" s="21">
        <f t="shared" si="2"/>
        <v>5.4890400079881232</v>
      </c>
    </row>
    <row r="49" spans="2:13" x14ac:dyDescent="0.35">
      <c r="B49">
        <f t="shared" si="0"/>
        <v>73</v>
      </c>
      <c r="C49" s="7">
        <v>1948</v>
      </c>
      <c r="D49" s="8">
        <v>790.72</v>
      </c>
      <c r="F49" s="16">
        <v>4.58</v>
      </c>
      <c r="H49" s="14">
        <f t="shared" si="1"/>
        <v>395.36</v>
      </c>
      <c r="J49" s="12">
        <f t="shared" si="5"/>
        <v>78</v>
      </c>
      <c r="K49" s="12">
        <f>VLOOKUP(J49,'CPI Indexes'!B$5:J$111,9,FALSE)</f>
        <v>462.01838834578967</v>
      </c>
      <c r="L49" s="21">
        <f t="shared" si="6"/>
        <v>0.85572351658025281</v>
      </c>
      <c r="M49" s="21">
        <f t="shared" si="2"/>
        <v>12.573759817943031</v>
      </c>
    </row>
    <row r="50" spans="2:13" x14ac:dyDescent="0.35">
      <c r="B50">
        <f t="shared" si="0"/>
        <v>72</v>
      </c>
      <c r="C50" s="7">
        <v>1949</v>
      </c>
      <c r="D50" s="8">
        <v>218.37</v>
      </c>
      <c r="F50" s="16">
        <v>4.88</v>
      </c>
      <c r="H50" s="14">
        <f t="shared" si="1"/>
        <v>109.185</v>
      </c>
      <c r="J50" s="12">
        <f t="shared" si="5"/>
        <v>77</v>
      </c>
      <c r="K50" s="12">
        <f>VLOOKUP(J50,'CPI Indexes'!B$5:J$111,9,FALSE)</f>
        <v>444.35507310437549</v>
      </c>
      <c r="L50" s="21">
        <f t="shared" si="6"/>
        <v>0.24571565986004465</v>
      </c>
      <c r="M50" s="21">
        <f t="shared" si="2"/>
        <v>3.4799773983687317</v>
      </c>
    </row>
    <row r="51" spans="2:13" x14ac:dyDescent="0.35">
      <c r="B51">
        <f t="shared" si="0"/>
        <v>71</v>
      </c>
      <c r="C51" s="7">
        <v>1950</v>
      </c>
      <c r="D51" s="8">
        <v>10122.61</v>
      </c>
      <c r="F51" s="16">
        <v>5.18</v>
      </c>
      <c r="H51" s="14">
        <f t="shared" si="1"/>
        <v>5061.3050000000003</v>
      </c>
      <c r="J51" s="12">
        <f t="shared" si="5"/>
        <v>76</v>
      </c>
      <c r="K51" s="12">
        <f>VLOOKUP(J51,'CPI Indexes'!B$5:J$111,9,FALSE)</f>
        <v>427.33019094397639</v>
      </c>
      <c r="L51" s="21">
        <f t="shared" si="6"/>
        <v>11.844014551884412</v>
      </c>
      <c r="M51" s="21">
        <f t="shared" si="2"/>
        <v>161.67929790374851</v>
      </c>
    </row>
    <row r="52" spans="2:13" x14ac:dyDescent="0.35">
      <c r="B52">
        <f t="shared" si="0"/>
        <v>70</v>
      </c>
      <c r="C52" s="7">
        <v>1951</v>
      </c>
      <c r="D52" s="8">
        <v>2523.21</v>
      </c>
      <c r="F52" s="16">
        <v>5.48</v>
      </c>
      <c r="H52" s="14">
        <f t="shared" si="1"/>
        <v>1261.605</v>
      </c>
      <c r="J52" s="12">
        <f t="shared" si="5"/>
        <v>75</v>
      </c>
      <c r="K52" s="12">
        <f>VLOOKUP(J52,'CPI Indexes'!B$5:J$111,9,FALSE)</f>
        <v>410.92066597009762</v>
      </c>
      <c r="L52" s="21">
        <f t="shared" si="6"/>
        <v>3.0701911694356254</v>
      </c>
      <c r="M52" s="21">
        <f t="shared" si="2"/>
        <v>40.395482056340079</v>
      </c>
    </row>
    <row r="53" spans="2:13" x14ac:dyDescent="0.35">
      <c r="B53">
        <f t="shared" si="0"/>
        <v>69</v>
      </c>
      <c r="C53" s="7">
        <v>1952</v>
      </c>
      <c r="D53" s="8">
        <v>3423.94</v>
      </c>
      <c r="F53" s="16">
        <v>5.78</v>
      </c>
      <c r="H53" s="14">
        <f t="shared" si="1"/>
        <v>1711.97</v>
      </c>
      <c r="J53" s="12">
        <f t="shared" si="5"/>
        <v>75</v>
      </c>
      <c r="K53" s="12">
        <f>VLOOKUP(J53,'CPI Indexes'!B$5:J$111,9,FALSE)</f>
        <v>410.92066597009762</v>
      </c>
      <c r="L53" s="21">
        <f t="shared" si="6"/>
        <v>4.1661813137540733</v>
      </c>
      <c r="M53" s="21">
        <f t="shared" si="2"/>
        <v>52.834480091929194</v>
      </c>
    </row>
    <row r="54" spans="2:13" x14ac:dyDescent="0.35">
      <c r="B54">
        <f t="shared" si="0"/>
        <v>68</v>
      </c>
      <c r="C54" s="7">
        <v>1953</v>
      </c>
      <c r="D54" s="8">
        <v>6722.68</v>
      </c>
      <c r="F54" s="16">
        <v>6.09</v>
      </c>
      <c r="H54" s="14">
        <f t="shared" si="1"/>
        <v>3361.34</v>
      </c>
      <c r="J54" s="12">
        <f t="shared" si="5"/>
        <v>74</v>
      </c>
      <c r="K54" s="12">
        <f>VLOOKUP(J54,'CPI Indexes'!B$5:J$111,9,FALSE)</f>
        <v>395.10425635672055</v>
      </c>
      <c r="L54" s="21">
        <f t="shared" si="6"/>
        <v>8.5074760545358661</v>
      </c>
      <c r="M54" s="21">
        <f t="shared" si="2"/>
        <v>103.9900774134717</v>
      </c>
    </row>
    <row r="55" spans="2:13" x14ac:dyDescent="0.35">
      <c r="B55">
        <f t="shared" si="0"/>
        <v>67</v>
      </c>
      <c r="C55" s="7">
        <v>1954</v>
      </c>
      <c r="D55" s="8">
        <v>1360971.16</v>
      </c>
      <c r="F55" s="16">
        <v>6.4</v>
      </c>
      <c r="H55" s="14">
        <f t="shared" si="1"/>
        <v>680485.58</v>
      </c>
      <c r="J55" s="12">
        <f t="shared" si="5"/>
        <v>73</v>
      </c>
      <c r="K55" s="12">
        <f>VLOOKUP(J55,'CPI Indexes'!B$5:J$111,9,FALSE)</f>
        <v>379.85952419924865</v>
      </c>
      <c r="L55" s="21">
        <f t="shared" si="6"/>
        <v>1791.4137639025294</v>
      </c>
      <c r="M55" s="21">
        <f t="shared" si="2"/>
        <v>21105.66144821321</v>
      </c>
    </row>
    <row r="56" spans="2:13" x14ac:dyDescent="0.35">
      <c r="B56">
        <f t="shared" si="0"/>
        <v>66</v>
      </c>
      <c r="C56" s="7">
        <v>1955</v>
      </c>
      <c r="D56" s="8">
        <v>393966.77</v>
      </c>
      <c r="F56" s="16">
        <v>6.71</v>
      </c>
      <c r="H56" s="14">
        <f t="shared" si="1"/>
        <v>196983.38500000001</v>
      </c>
      <c r="J56" s="12">
        <f t="shared" si="5"/>
        <v>73</v>
      </c>
      <c r="K56" s="12">
        <f>VLOOKUP(J56,'CPI Indexes'!B$5:J$111,9,FALSE)</f>
        <v>379.85952419924865</v>
      </c>
      <c r="L56" s="21">
        <f t="shared" si="6"/>
        <v>518.56902999930003</v>
      </c>
      <c r="M56" s="21">
        <f t="shared" si="2"/>
        <v>5888.7284998138421</v>
      </c>
    </row>
    <row r="57" spans="2:13" x14ac:dyDescent="0.35">
      <c r="B57">
        <f t="shared" si="0"/>
        <v>65</v>
      </c>
      <c r="C57" s="7">
        <v>1956</v>
      </c>
      <c r="D57" s="8">
        <v>790277.04</v>
      </c>
      <c r="F57" s="16">
        <v>7.03</v>
      </c>
      <c r="H57" s="14">
        <f t="shared" si="1"/>
        <v>395138.52</v>
      </c>
      <c r="J57" s="12">
        <f t="shared" si="5"/>
        <v>72</v>
      </c>
      <c r="K57" s="12">
        <f>VLOOKUP(J57,'CPI Indexes'!B$5:J$111,9,FALSE)</f>
        <v>365.16580645710712</v>
      </c>
      <c r="L57" s="21">
        <f t="shared" si="6"/>
        <v>1082.0797375134671</v>
      </c>
      <c r="M57" s="21">
        <f t="shared" si="2"/>
        <v>11843.664997266294</v>
      </c>
    </row>
    <row r="58" spans="2:13" x14ac:dyDescent="0.35">
      <c r="B58">
        <f t="shared" si="0"/>
        <v>64</v>
      </c>
      <c r="C58" s="7">
        <v>1957</v>
      </c>
      <c r="D58" s="8">
        <v>1572724.59</v>
      </c>
      <c r="F58" s="16">
        <v>7.35</v>
      </c>
      <c r="H58" s="14">
        <f t="shared" si="1"/>
        <v>786362.29500000004</v>
      </c>
      <c r="J58" s="12">
        <f t="shared" si="5"/>
        <v>71</v>
      </c>
      <c r="K58" s="12">
        <f>VLOOKUP(J58,'CPI Indexes'!B$5:J$111,9,FALSE)</f>
        <v>351.00318694660928</v>
      </c>
      <c r="L58" s="21">
        <f t="shared" si="6"/>
        <v>2240.3280774758687</v>
      </c>
      <c r="M58" s="21">
        <f t="shared" si="2"/>
        <v>23634.714819678364</v>
      </c>
    </row>
    <row r="59" spans="2:13" x14ac:dyDescent="0.35">
      <c r="B59">
        <f t="shared" si="0"/>
        <v>63</v>
      </c>
      <c r="C59" s="7">
        <v>1958</v>
      </c>
      <c r="D59" s="8">
        <v>2958567.3</v>
      </c>
      <c r="F59" s="16">
        <v>7.67</v>
      </c>
      <c r="H59" s="14">
        <f t="shared" si="1"/>
        <v>1479283.65</v>
      </c>
      <c r="J59" s="12">
        <f t="shared" si="5"/>
        <v>71</v>
      </c>
      <c r="K59" s="12">
        <f>VLOOKUP(J59,'CPI Indexes'!B$5:J$111,9,FALSE)</f>
        <v>351.00318694660928</v>
      </c>
      <c r="L59" s="21">
        <f t="shared" si="6"/>
        <v>4214.4450677737359</v>
      </c>
      <c r="M59" s="21">
        <f t="shared" si="2"/>
        <v>42853.967577543779</v>
      </c>
    </row>
    <row r="60" spans="2:13" x14ac:dyDescent="0.35">
      <c r="B60">
        <f t="shared" si="0"/>
        <v>62</v>
      </c>
      <c r="C60" s="7">
        <v>1959</v>
      </c>
      <c r="D60" s="8">
        <v>2923507.31</v>
      </c>
      <c r="F60" s="16">
        <v>8</v>
      </c>
      <c r="H60" s="14">
        <f t="shared" si="1"/>
        <v>1461753.655</v>
      </c>
      <c r="J60" s="12">
        <f t="shared" si="5"/>
        <v>70</v>
      </c>
      <c r="K60" s="12">
        <f>VLOOKUP(J60,'CPI Indexes'!B$5:J$111,9,FALSE)</f>
        <v>337.3524693461294</v>
      </c>
      <c r="L60" s="21">
        <f t="shared" si="6"/>
        <v>4333.01602277651</v>
      </c>
      <c r="M60" s="21">
        <f t="shared" si="2"/>
        <v>42467.121900632636</v>
      </c>
    </row>
    <row r="61" spans="2:13" x14ac:dyDescent="0.35">
      <c r="B61">
        <f t="shared" si="0"/>
        <v>61</v>
      </c>
      <c r="C61" s="7">
        <v>1960</v>
      </c>
      <c r="D61" s="8">
        <v>4203017.9400000004</v>
      </c>
      <c r="F61" s="16">
        <v>8.33</v>
      </c>
      <c r="H61" s="14">
        <f t="shared" si="1"/>
        <v>2101508.9700000002</v>
      </c>
      <c r="J61" s="12">
        <f t="shared" si="5"/>
        <v>69</v>
      </c>
      <c r="K61" s="12">
        <f>VLOOKUP(J61,'CPI Indexes'!B$5:J$111,9,FALSE)</f>
        <v>324.19515117699217</v>
      </c>
      <c r="L61" s="21">
        <f t="shared" si="6"/>
        <v>6482.2344269199002</v>
      </c>
      <c r="M61" s="21">
        <f t="shared" si="2"/>
        <v>61234.920940115524</v>
      </c>
    </row>
    <row r="62" spans="2:13" x14ac:dyDescent="0.35">
      <c r="B62">
        <f t="shared" si="0"/>
        <v>60</v>
      </c>
      <c r="C62" s="7">
        <v>1961</v>
      </c>
      <c r="D62" s="8">
        <v>5504304.1699999999</v>
      </c>
      <c r="F62" s="16">
        <v>8.67</v>
      </c>
      <c r="H62" s="14">
        <f t="shared" si="1"/>
        <v>2752152.085</v>
      </c>
      <c r="J62" s="12">
        <f t="shared" si="5"/>
        <v>69</v>
      </c>
      <c r="K62" s="12">
        <f>VLOOKUP(J62,'CPI Indexes'!B$5:J$111,9,FALSE)</f>
        <v>324.19515117699217</v>
      </c>
      <c r="L62" s="21">
        <f t="shared" si="6"/>
        <v>8489.1833668958261</v>
      </c>
      <c r="M62" s="21">
        <f t="shared" si="2"/>
        <v>77295.148790454885</v>
      </c>
    </row>
    <row r="63" spans="2:13" x14ac:dyDescent="0.35">
      <c r="B63">
        <f t="shared" si="0"/>
        <v>59</v>
      </c>
      <c r="C63" s="7">
        <v>1962</v>
      </c>
      <c r="D63" s="8">
        <v>6938872.9299999997</v>
      </c>
      <c r="F63" s="16">
        <v>9.01</v>
      </c>
      <c r="H63" s="14">
        <f t="shared" si="1"/>
        <v>3469436.4649999999</v>
      </c>
      <c r="J63" s="12">
        <f t="shared" si="5"/>
        <v>68</v>
      </c>
      <c r="K63" s="12">
        <f>VLOOKUP(J63,'CPI Indexes'!B$5:J$111,9,FALSE)</f>
        <v>311.51339872481162</v>
      </c>
      <c r="L63" s="21">
        <f t="shared" si="6"/>
        <v>11137.358711382016</v>
      </c>
      <c r="M63" s="21">
        <f t="shared" si="2"/>
        <v>97741.820841613706</v>
      </c>
    </row>
    <row r="64" spans="2:13" x14ac:dyDescent="0.35">
      <c r="B64">
        <f t="shared" si="0"/>
        <v>58</v>
      </c>
      <c r="C64" s="7">
        <v>1963</v>
      </c>
      <c r="D64" s="8">
        <v>5952667.6299999999</v>
      </c>
      <c r="F64" s="16">
        <v>9.35</v>
      </c>
      <c r="H64" s="14">
        <f t="shared" si="1"/>
        <v>2976333.8149999999</v>
      </c>
      <c r="J64" s="12">
        <f t="shared" si="5"/>
        <v>67</v>
      </c>
      <c r="K64" s="12">
        <f>VLOOKUP(J64,'CPI Indexes'!B$5:J$111,9,FALSE)</f>
        <v>299.29002286728831</v>
      </c>
      <c r="L64" s="21">
        <f t="shared" si="6"/>
        <v>9944.6476246880138</v>
      </c>
      <c r="M64" s="21">
        <f t="shared" si="2"/>
        <v>84120.047910710724</v>
      </c>
    </row>
    <row r="65" spans="2:13" x14ac:dyDescent="0.35">
      <c r="B65">
        <f t="shared" si="0"/>
        <v>57</v>
      </c>
      <c r="C65" s="7">
        <v>1964</v>
      </c>
      <c r="D65" s="8">
        <v>4395501.8499999996</v>
      </c>
      <c r="F65" s="16">
        <v>9.69</v>
      </c>
      <c r="H65" s="14">
        <f t="shared" si="1"/>
        <v>2197750.9249999998</v>
      </c>
      <c r="J65" s="12">
        <f t="shared" si="5"/>
        <v>67</v>
      </c>
      <c r="K65" s="12">
        <f>VLOOKUP(J65,'CPI Indexes'!B$5:J$111,9,FALSE)</f>
        <v>299.29002286728831</v>
      </c>
      <c r="L65" s="21">
        <f t="shared" si="6"/>
        <v>7343.2147986253794</v>
      </c>
      <c r="M65" s="21">
        <f t="shared" si="2"/>
        <v>59869.859500912156</v>
      </c>
    </row>
    <row r="66" spans="2:13" x14ac:dyDescent="0.35">
      <c r="B66">
        <f t="shared" si="0"/>
        <v>56</v>
      </c>
      <c r="C66" s="7">
        <v>1965</v>
      </c>
      <c r="D66" s="8">
        <v>4401757.2300000004</v>
      </c>
      <c r="F66" s="16">
        <v>10.050000000000001</v>
      </c>
      <c r="H66" s="14">
        <f t="shared" si="1"/>
        <v>2200878.6150000002</v>
      </c>
      <c r="J66" s="12">
        <f t="shared" si="5"/>
        <v>66</v>
      </c>
      <c r="K66" s="12">
        <f>VLOOKUP(J66,'CPI Indexes'!B$5:J$111,9,FALSE)</f>
        <v>287.50845577569959</v>
      </c>
      <c r="L66" s="21">
        <f t="shared" si="6"/>
        <v>7655.0048208565422</v>
      </c>
      <c r="M66" s="21">
        <f t="shared" si="2"/>
        <v>60156.058091348779</v>
      </c>
    </row>
    <row r="67" spans="2:13" x14ac:dyDescent="0.35">
      <c r="B67">
        <f t="shared" si="0"/>
        <v>55</v>
      </c>
      <c r="C67" s="7">
        <v>1966</v>
      </c>
      <c r="D67" s="8">
        <v>4454596.24</v>
      </c>
      <c r="F67" s="16">
        <v>10.4</v>
      </c>
      <c r="H67" s="14">
        <f t="shared" si="1"/>
        <v>2227298.12</v>
      </c>
      <c r="J67" s="12">
        <f t="shared" si="5"/>
        <v>65</v>
      </c>
      <c r="K67" s="12">
        <f>VLOOKUP(J67,'CPI Indexes'!B$5:J$111,9,FALSE)</f>
        <v>276.15272845850552</v>
      </c>
      <c r="L67" s="21">
        <f t="shared" si="6"/>
        <v>8065.4575909239011</v>
      </c>
      <c r="M67" s="21">
        <f t="shared" si="2"/>
        <v>61090.658732480057</v>
      </c>
    </row>
    <row r="68" spans="2:13" x14ac:dyDescent="0.35">
      <c r="B68">
        <f t="shared" si="0"/>
        <v>54</v>
      </c>
      <c r="C68" s="7">
        <v>1967</v>
      </c>
      <c r="D68" s="8">
        <v>5278397.26</v>
      </c>
      <c r="F68" s="16">
        <v>10.76</v>
      </c>
      <c r="H68" s="14">
        <f t="shared" si="1"/>
        <v>2639198.63</v>
      </c>
      <c r="J68" s="12">
        <f t="shared" si="5"/>
        <v>65</v>
      </c>
      <c r="K68" s="12">
        <f>VLOOKUP(J68,'CPI Indexes'!B$5:J$111,9,FALSE)</f>
        <v>276.15272845850552</v>
      </c>
      <c r="L68" s="21">
        <f t="shared" si="6"/>
        <v>9557.0253632187578</v>
      </c>
      <c r="M68" s="21">
        <f t="shared" si="2"/>
        <v>69771.880664897995</v>
      </c>
    </row>
    <row r="69" spans="2:13" x14ac:dyDescent="0.35">
      <c r="B69">
        <f t="shared" si="0"/>
        <v>53</v>
      </c>
      <c r="C69" s="7">
        <v>1968</v>
      </c>
      <c r="D69" s="8">
        <v>6156073.3799999999</v>
      </c>
      <c r="F69" s="16">
        <v>11.13</v>
      </c>
      <c r="H69" s="14">
        <f t="shared" si="1"/>
        <v>3078036.69</v>
      </c>
      <c r="J69" s="12">
        <f t="shared" si="5"/>
        <v>64</v>
      </c>
      <c r="K69" s="12">
        <f>VLOOKUP(J69,'CPI Indexes'!B$5:J$111,9,FALSE)</f>
        <v>265.20744911663189</v>
      </c>
      <c r="L69" s="21">
        <f t="shared" si="6"/>
        <v>11606.147188747904</v>
      </c>
      <c r="M69" s="21">
        <f t="shared" si="2"/>
        <v>81669.079253300515</v>
      </c>
    </row>
    <row r="70" spans="2:13" x14ac:dyDescent="0.35">
      <c r="B70">
        <f t="shared" si="0"/>
        <v>52</v>
      </c>
      <c r="C70" s="7">
        <v>1969</v>
      </c>
      <c r="D70" s="8">
        <v>8793794.3200000003</v>
      </c>
      <c r="F70" s="16">
        <v>11.5</v>
      </c>
      <c r="H70" s="14">
        <f t="shared" si="1"/>
        <v>4396897.16</v>
      </c>
      <c r="J70" s="12">
        <f t="shared" si="5"/>
        <v>64</v>
      </c>
      <c r="K70" s="12">
        <f>VLOOKUP(J70,'CPI Indexes'!B$5:J$111,9,FALSE)</f>
        <v>265.20744911663189</v>
      </c>
      <c r="L70" s="21">
        <f t="shared" si="6"/>
        <v>16579.086200804071</v>
      </c>
      <c r="M70" s="21">
        <f t="shared" si="2"/>
        <v>112445.49732416023</v>
      </c>
    </row>
    <row r="71" spans="2:13" x14ac:dyDescent="0.35">
      <c r="B71">
        <f t="shared" si="0"/>
        <v>51</v>
      </c>
      <c r="C71" s="7">
        <v>1970</v>
      </c>
      <c r="D71" s="8">
        <v>5945925.4900000002</v>
      </c>
      <c r="F71" s="16">
        <v>11.87</v>
      </c>
      <c r="H71" s="14">
        <f t="shared" si="1"/>
        <v>2972962.7450000001</v>
      </c>
      <c r="J71" s="12">
        <f t="shared" si="5"/>
        <v>63</v>
      </c>
      <c r="K71" s="12">
        <f>VLOOKUP(J71,'CPI Indexes'!B$5:J$111,9,FALSE)</f>
        <v>254.65778228109093</v>
      </c>
      <c r="L71" s="21">
        <f t="shared" si="6"/>
        <v>11674.344755419443</v>
      </c>
      <c r="M71" s="21">
        <f t="shared" si="2"/>
        <v>76317.808148982047</v>
      </c>
    </row>
    <row r="72" spans="2:13" x14ac:dyDescent="0.35">
      <c r="B72">
        <f t="shared" si="0"/>
        <v>50</v>
      </c>
      <c r="C72" s="7">
        <v>1971</v>
      </c>
      <c r="D72" s="8">
        <v>7056155.79</v>
      </c>
      <c r="F72" s="16">
        <v>12.25</v>
      </c>
      <c r="H72" s="14">
        <f t="shared" si="1"/>
        <v>3528077.895</v>
      </c>
      <c r="J72" s="12">
        <f t="shared" si="5"/>
        <v>62</v>
      </c>
      <c r="K72" s="12">
        <f>VLOOKUP(J72,'CPI Indexes'!B$5:J$111,9,FALSE)</f>
        <v>244.48942870466593</v>
      </c>
      <c r="L72" s="21">
        <f t="shared" si="6"/>
        <v>14430.390359583957</v>
      </c>
      <c r="M72" s="21">
        <f t="shared" si="2"/>
        <v>90925.008149505447</v>
      </c>
    </row>
    <row r="73" spans="2:13" x14ac:dyDescent="0.35">
      <c r="B73">
        <f t="shared" si="0"/>
        <v>49</v>
      </c>
      <c r="C73" s="7">
        <v>1972</v>
      </c>
      <c r="D73" s="8">
        <v>9494932</v>
      </c>
      <c r="F73" s="16">
        <v>12.64</v>
      </c>
      <c r="H73" s="14">
        <f t="shared" si="1"/>
        <v>4747466</v>
      </c>
      <c r="J73" s="12">
        <f t="shared" si="5"/>
        <v>62</v>
      </c>
      <c r="K73" s="12">
        <f>VLOOKUP(J73,'CPI Indexes'!B$5:J$111,9,FALSE)</f>
        <v>244.48942870466593</v>
      </c>
      <c r="L73" s="21">
        <f t="shared" si="6"/>
        <v>19417.878413609291</v>
      </c>
      <c r="M73" s="21">
        <f t="shared" si="2"/>
        <v>117928.54526099381</v>
      </c>
    </row>
    <row r="74" spans="2:13" x14ac:dyDescent="0.35">
      <c r="B74">
        <f t="shared" ref="B74:B122" si="7">2021-C74</f>
        <v>48</v>
      </c>
      <c r="C74" s="7">
        <v>1973</v>
      </c>
      <c r="D74" s="8">
        <v>8745454</v>
      </c>
      <c r="F74" s="16">
        <v>13.03</v>
      </c>
      <c r="H74" s="14">
        <f t="shared" ref="H74:H122" si="8">D74*F$3</f>
        <v>4372727</v>
      </c>
      <c r="J74" s="12">
        <f t="shared" ref="J74:J122" si="9">ROUND(F74+B74,0)</f>
        <v>61</v>
      </c>
      <c r="K74" s="12">
        <f>VLOOKUP(J74,'CPI Indexes'!B$5:J$111,9,FALSE)</f>
        <v>234.68860598040089</v>
      </c>
      <c r="L74" s="21">
        <f t="shared" si="6"/>
        <v>18632.037894354238</v>
      </c>
      <c r="M74" s="21">
        <f t="shared" ref="M74:M122" si="10">L74*(1+$F$5/100)^B74</f>
        <v>109066.00793234911</v>
      </c>
    </row>
    <row r="75" spans="2:13" x14ac:dyDescent="0.35">
      <c r="B75">
        <f t="shared" si="7"/>
        <v>47</v>
      </c>
      <c r="C75" s="7">
        <v>1974</v>
      </c>
      <c r="D75" s="8">
        <v>8520993.4299999997</v>
      </c>
      <c r="F75" s="16">
        <v>13.43</v>
      </c>
      <c r="H75" s="14">
        <f t="shared" si="8"/>
        <v>4260496.7149999999</v>
      </c>
      <c r="J75" s="12">
        <f t="shared" si="9"/>
        <v>60</v>
      </c>
      <c r="K75" s="12">
        <f>VLOOKUP(J75,'CPI Indexes'!B$5:J$111,9,FALSE)</f>
        <v>225.24202986062735</v>
      </c>
      <c r="L75" s="21">
        <f t="shared" si="6"/>
        <v>18915.194103144338</v>
      </c>
      <c r="M75" s="21">
        <f t="shared" si="10"/>
        <v>106721.45935219098</v>
      </c>
    </row>
    <row r="76" spans="2:13" x14ac:dyDescent="0.35">
      <c r="B76">
        <f t="shared" si="7"/>
        <v>46</v>
      </c>
      <c r="C76" s="7">
        <v>1975</v>
      </c>
      <c r="D76" s="8">
        <v>8236428.3799999999</v>
      </c>
      <c r="F76" s="16">
        <v>13.83</v>
      </c>
      <c r="H76" s="14">
        <f t="shared" si="8"/>
        <v>4118214.19</v>
      </c>
      <c r="J76" s="12">
        <f t="shared" si="9"/>
        <v>60</v>
      </c>
      <c r="K76" s="12">
        <f>VLOOKUP(J76,'CPI Indexes'!B$5:J$111,9,FALSE)</f>
        <v>225.24202986062735</v>
      </c>
      <c r="L76" s="21">
        <f t="shared" si="6"/>
        <v>18283.506823962744</v>
      </c>
      <c r="M76" s="21">
        <f t="shared" si="10"/>
        <v>99428.833858531769</v>
      </c>
    </row>
    <row r="77" spans="2:13" x14ac:dyDescent="0.35">
      <c r="B77">
        <f t="shared" si="7"/>
        <v>45</v>
      </c>
      <c r="C77" s="7">
        <v>1976</v>
      </c>
      <c r="D77" s="8">
        <v>7871902.71</v>
      </c>
      <c r="F77" s="16">
        <v>14.24</v>
      </c>
      <c r="H77" s="14">
        <f t="shared" si="8"/>
        <v>3935951.355</v>
      </c>
      <c r="J77" s="12">
        <f t="shared" si="9"/>
        <v>59</v>
      </c>
      <c r="K77" s="12">
        <f>VLOOKUP(J77,'CPI Indexes'!B$5:J$111,9,FALSE)</f>
        <v>216.13689625120708</v>
      </c>
      <c r="L77" s="21">
        <f t="shared" si="6"/>
        <v>18210.455610620986</v>
      </c>
      <c r="M77" s="21">
        <f t="shared" si="10"/>
        <v>95452.114582678361</v>
      </c>
    </row>
    <row r="78" spans="2:13" x14ac:dyDescent="0.35">
      <c r="B78">
        <f t="shared" si="7"/>
        <v>44</v>
      </c>
      <c r="C78" s="7">
        <v>1977</v>
      </c>
      <c r="D78" s="8">
        <v>8474464.8800000008</v>
      </c>
      <c r="F78" s="16">
        <v>14.66</v>
      </c>
      <c r="H78" s="14">
        <f t="shared" si="8"/>
        <v>4237232.4400000004</v>
      </c>
      <c r="J78" s="12">
        <f t="shared" si="9"/>
        <v>59</v>
      </c>
      <c r="K78" s="12">
        <f>VLOOKUP(J78,'CPI Indexes'!B$5:J$111,9,FALSE)</f>
        <v>216.13689625120708</v>
      </c>
      <c r="L78" s="21">
        <f t="shared" si="6"/>
        <v>19604.392001054915</v>
      </c>
      <c r="M78" s="21">
        <f t="shared" si="10"/>
        <v>99044.420380973868</v>
      </c>
    </row>
    <row r="79" spans="2:13" x14ac:dyDescent="0.35">
      <c r="B79">
        <f t="shared" si="7"/>
        <v>43</v>
      </c>
      <c r="C79" s="7">
        <v>1978</v>
      </c>
      <c r="D79" s="8">
        <v>8925236.5099999998</v>
      </c>
      <c r="F79" s="16">
        <v>15.08</v>
      </c>
      <c r="H79" s="14">
        <f t="shared" si="8"/>
        <v>4462618.2549999999</v>
      </c>
      <c r="J79" s="12">
        <f t="shared" si="9"/>
        <v>58</v>
      </c>
      <c r="K79" s="12">
        <f>VLOOKUP(J79,'CPI Indexes'!B$5:J$111,9,FALSE)</f>
        <v>207.3608638565851</v>
      </c>
      <c r="L79" s="21">
        <f t="shared" ref="L79:L110" si="11">H79/K79</f>
        <v>21521.024613817368</v>
      </c>
      <c r="M79" s="21">
        <f t="shared" si="10"/>
        <v>104797.63350818331</v>
      </c>
    </row>
    <row r="80" spans="2:13" x14ac:dyDescent="0.35">
      <c r="B80">
        <f t="shared" si="7"/>
        <v>42</v>
      </c>
      <c r="C80" s="7">
        <v>1979</v>
      </c>
      <c r="D80" s="8">
        <v>9516026.9100000001</v>
      </c>
      <c r="F80" s="16">
        <v>15.51</v>
      </c>
      <c r="H80" s="14">
        <f t="shared" si="8"/>
        <v>4758013.4550000001</v>
      </c>
      <c r="J80" s="12">
        <f t="shared" si="9"/>
        <v>58</v>
      </c>
      <c r="K80" s="12">
        <f>VLOOKUP(J80,'CPI Indexes'!B$5:J$111,9,FALSE)</f>
        <v>207.3608638565851</v>
      </c>
      <c r="L80" s="21">
        <f t="shared" si="11"/>
        <v>22945.571148327857</v>
      </c>
      <c r="M80" s="21">
        <f t="shared" si="10"/>
        <v>107695.93188049372</v>
      </c>
    </row>
    <row r="81" spans="2:13" x14ac:dyDescent="0.35">
      <c r="B81">
        <f t="shared" si="7"/>
        <v>41</v>
      </c>
      <c r="C81" s="7">
        <v>1980</v>
      </c>
      <c r="D81" s="8">
        <v>10728819.66</v>
      </c>
      <c r="F81" s="16">
        <v>15.95</v>
      </c>
      <c r="H81" s="14">
        <f t="shared" si="8"/>
        <v>5364409.83</v>
      </c>
      <c r="J81" s="12">
        <f t="shared" si="9"/>
        <v>57</v>
      </c>
      <c r="K81" s="12">
        <f>VLOOKUP(J81,'CPI Indexes'!B$5:J$111,9,FALSE)</f>
        <v>198.90203745213017</v>
      </c>
      <c r="L81" s="21">
        <f t="shared" si="11"/>
        <v>26970.110003478745</v>
      </c>
      <c r="M81" s="21">
        <f t="shared" si="10"/>
        <v>122009.89084042209</v>
      </c>
    </row>
    <row r="82" spans="2:13" x14ac:dyDescent="0.35">
      <c r="B82">
        <f t="shared" si="7"/>
        <v>40</v>
      </c>
      <c r="C82" s="7">
        <v>1981</v>
      </c>
      <c r="D82" s="8">
        <v>5905160.29</v>
      </c>
      <c r="F82" s="16">
        <v>16.399999999999999</v>
      </c>
      <c r="H82" s="14">
        <f t="shared" si="8"/>
        <v>2952580.145</v>
      </c>
      <c r="J82" s="12">
        <f t="shared" si="9"/>
        <v>56</v>
      </c>
      <c r="K82" s="12">
        <f>VLOOKUP(J82,'CPI Indexes'!B$5:J$111,9,FALSE)</f>
        <v>190.74895176108933</v>
      </c>
      <c r="L82" s="21">
        <f t="shared" si="11"/>
        <v>15478.880055383317</v>
      </c>
      <c r="M82" s="21">
        <f t="shared" si="10"/>
        <v>67493.779805963277</v>
      </c>
    </row>
    <row r="83" spans="2:13" x14ac:dyDescent="0.35">
      <c r="B83">
        <f t="shared" si="7"/>
        <v>39</v>
      </c>
      <c r="C83" s="7">
        <v>1982</v>
      </c>
      <c r="D83" s="8">
        <v>2977540.18</v>
      </c>
      <c r="F83" s="16">
        <v>16.850000000000001</v>
      </c>
      <c r="H83" s="14">
        <f t="shared" si="8"/>
        <v>1488770.09</v>
      </c>
      <c r="J83" s="12">
        <f t="shared" si="9"/>
        <v>56</v>
      </c>
      <c r="K83" s="12">
        <f>VLOOKUP(J83,'CPI Indexes'!B$5:J$111,9,FALSE)</f>
        <v>190.74895176108933</v>
      </c>
      <c r="L83" s="21">
        <f t="shared" si="11"/>
        <v>7804.8664291726536</v>
      </c>
      <c r="M83" s="21">
        <f t="shared" si="10"/>
        <v>32802.095223397082</v>
      </c>
    </row>
    <row r="84" spans="2:13" x14ac:dyDescent="0.35">
      <c r="B84">
        <f t="shared" si="7"/>
        <v>38</v>
      </c>
      <c r="C84" s="7">
        <v>1983</v>
      </c>
      <c r="D84" s="8">
        <v>2644927.33</v>
      </c>
      <c r="F84" s="16">
        <v>17.309999999999999</v>
      </c>
      <c r="H84" s="14">
        <f t="shared" si="8"/>
        <v>1322463.665</v>
      </c>
      <c r="J84" s="12">
        <f t="shared" si="9"/>
        <v>55</v>
      </c>
      <c r="K84" s="12">
        <f>VLOOKUP(J84,'CPI Indexes'!B$5:J$111,9,FALSE)</f>
        <v>182.89055591430295</v>
      </c>
      <c r="L84" s="21">
        <f t="shared" si="11"/>
        <v>7230.9018822145581</v>
      </c>
      <c r="M84" s="21">
        <f t="shared" si="10"/>
        <v>29291.423173474719</v>
      </c>
    </row>
    <row r="85" spans="2:13" x14ac:dyDescent="0.35">
      <c r="B85">
        <f t="shared" si="7"/>
        <v>37</v>
      </c>
      <c r="C85" s="7">
        <v>1984</v>
      </c>
      <c r="D85" s="8">
        <v>3045016.05</v>
      </c>
      <c r="F85" s="16">
        <v>17.78</v>
      </c>
      <c r="H85" s="14">
        <f t="shared" si="8"/>
        <v>1522508.0249999999</v>
      </c>
      <c r="J85" s="12">
        <f t="shared" si="9"/>
        <v>55</v>
      </c>
      <c r="K85" s="12">
        <f>VLOOKUP(J85,'CPI Indexes'!B$5:J$111,9,FALSE)</f>
        <v>182.89055591430295</v>
      </c>
      <c r="L85" s="21">
        <f t="shared" si="11"/>
        <v>8324.6946097829223</v>
      </c>
      <c r="M85" s="21">
        <f t="shared" si="10"/>
        <v>32503.356379689656</v>
      </c>
    </row>
    <row r="86" spans="2:13" x14ac:dyDescent="0.35">
      <c r="B86">
        <f t="shared" si="7"/>
        <v>36</v>
      </c>
      <c r="C86" s="7">
        <v>1985</v>
      </c>
      <c r="D86" s="8">
        <v>2389466.91</v>
      </c>
      <c r="F86" s="16">
        <v>18.260000000000002</v>
      </c>
      <c r="H86" s="14">
        <f t="shared" si="8"/>
        <v>1194733.4550000001</v>
      </c>
      <c r="J86" s="12">
        <f t="shared" si="9"/>
        <v>54</v>
      </c>
      <c r="K86" s="12">
        <f>VLOOKUP(J86,'CPI Indexes'!B$5:J$111,9,FALSE)</f>
        <v>175.31619847161727</v>
      </c>
      <c r="L86" s="21">
        <f t="shared" si="11"/>
        <v>6814.7351209729823</v>
      </c>
      <c r="M86" s="21">
        <f t="shared" si="10"/>
        <v>25646.067082640115</v>
      </c>
    </row>
    <row r="87" spans="2:13" x14ac:dyDescent="0.35">
      <c r="B87">
        <f t="shared" si="7"/>
        <v>35</v>
      </c>
      <c r="C87" s="7">
        <v>1986</v>
      </c>
      <c r="D87" s="8">
        <v>2634539.5499999998</v>
      </c>
      <c r="F87" s="16">
        <v>18.75</v>
      </c>
      <c r="H87" s="14">
        <f t="shared" si="8"/>
        <v>1317269.7749999999</v>
      </c>
      <c r="J87" s="12">
        <f t="shared" si="9"/>
        <v>54</v>
      </c>
      <c r="K87" s="12">
        <f>VLOOKUP(J87,'CPI Indexes'!B$5:J$111,9,FALSE)</f>
        <v>175.31619847161727</v>
      </c>
      <c r="L87" s="21">
        <f t="shared" si="11"/>
        <v>7513.6797767906119</v>
      </c>
      <c r="M87" s="21">
        <f t="shared" si="10"/>
        <v>27254.383993432533</v>
      </c>
    </row>
    <row r="88" spans="2:13" x14ac:dyDescent="0.35">
      <c r="B88">
        <f t="shared" si="7"/>
        <v>34</v>
      </c>
      <c r="C88" s="7">
        <v>1987</v>
      </c>
      <c r="D88" s="8">
        <v>2666190.71</v>
      </c>
      <c r="F88" s="16">
        <v>19.25</v>
      </c>
      <c r="H88" s="14">
        <f t="shared" si="8"/>
        <v>1333095.355</v>
      </c>
      <c r="J88" s="12">
        <f t="shared" si="9"/>
        <v>53</v>
      </c>
      <c r="K88" s="12">
        <f>VLOOKUP(J88,'CPI Indexes'!B$5:J$111,9,FALSE)</f>
        <v>168.01561298469127</v>
      </c>
      <c r="L88" s="21">
        <f t="shared" si="11"/>
        <v>7934.3540241195615</v>
      </c>
      <c r="M88" s="21">
        <f t="shared" si="10"/>
        <v>27740.044759127031</v>
      </c>
    </row>
    <row r="89" spans="2:13" x14ac:dyDescent="0.35">
      <c r="B89">
        <f t="shared" si="7"/>
        <v>33</v>
      </c>
      <c r="C89" s="7">
        <v>1988</v>
      </c>
      <c r="D89" s="8">
        <v>2808146.33</v>
      </c>
      <c r="F89" s="16">
        <v>19.760000000000002</v>
      </c>
      <c r="H89" s="14">
        <f t="shared" si="8"/>
        <v>1404073.165</v>
      </c>
      <c r="J89" s="12">
        <f t="shared" si="9"/>
        <v>53</v>
      </c>
      <c r="K89" s="12">
        <f>VLOOKUP(J89,'CPI Indexes'!B$5:J$111,9,FALSE)</f>
        <v>168.01561298469127</v>
      </c>
      <c r="L89" s="21">
        <f t="shared" si="11"/>
        <v>8356.8017284675334</v>
      </c>
      <c r="M89" s="21">
        <f t="shared" si="10"/>
        <v>28160.967799610589</v>
      </c>
    </row>
    <row r="90" spans="2:13" x14ac:dyDescent="0.35">
      <c r="B90">
        <f t="shared" si="7"/>
        <v>32</v>
      </c>
      <c r="C90" s="7">
        <v>1989</v>
      </c>
      <c r="D90" s="8">
        <v>3167397.47</v>
      </c>
      <c r="F90" s="16">
        <v>20.27</v>
      </c>
      <c r="H90" s="14">
        <f t="shared" si="8"/>
        <v>1583698.7350000001</v>
      </c>
      <c r="J90" s="12">
        <f t="shared" si="9"/>
        <v>52</v>
      </c>
      <c r="K90" s="12">
        <f>VLOOKUP(J90,'CPI Indexes'!B$5:J$111,9,FALSE)</f>
        <v>160.97890408163011</v>
      </c>
      <c r="L90" s="21">
        <f t="shared" si="11"/>
        <v>9837.9271745876031</v>
      </c>
      <c r="M90" s="21">
        <f t="shared" si="10"/>
        <v>31953.834069897282</v>
      </c>
    </row>
    <row r="91" spans="2:13" x14ac:dyDescent="0.35">
      <c r="B91">
        <f t="shared" si="7"/>
        <v>31</v>
      </c>
      <c r="C91" s="7">
        <v>1990</v>
      </c>
      <c r="D91" s="8">
        <v>3272597.28</v>
      </c>
      <c r="F91" s="16">
        <v>20.8</v>
      </c>
      <c r="H91" s="14">
        <f t="shared" si="8"/>
        <v>1636298.64</v>
      </c>
      <c r="J91" s="12">
        <f t="shared" si="9"/>
        <v>52</v>
      </c>
      <c r="K91" s="12">
        <f>VLOOKUP(J91,'CPI Indexes'!B$5:J$111,9,FALSE)</f>
        <v>160.97890408163011</v>
      </c>
      <c r="L91" s="21">
        <f t="shared" si="11"/>
        <v>10164.677473330643</v>
      </c>
      <c r="M91" s="21">
        <f t="shared" si="10"/>
        <v>31821.809379130937</v>
      </c>
    </row>
    <row r="92" spans="2:13" x14ac:dyDescent="0.35">
      <c r="B92">
        <f t="shared" si="7"/>
        <v>30</v>
      </c>
      <c r="C92" s="7">
        <v>1991</v>
      </c>
      <c r="D92" s="8">
        <v>3047962.77</v>
      </c>
      <c r="F92" s="16">
        <v>21.34</v>
      </c>
      <c r="H92" s="14">
        <f t="shared" si="8"/>
        <v>1523981.385</v>
      </c>
      <c r="J92" s="12">
        <f t="shared" si="9"/>
        <v>51</v>
      </c>
      <c r="K92" s="12">
        <f>VLOOKUP(J92,'CPI Indexes'!B$5:J$111,9,FALSE)</f>
        <v>154.19653405458325</v>
      </c>
      <c r="L92" s="21">
        <f t="shared" si="11"/>
        <v>9883.3699106397125</v>
      </c>
      <c r="M92" s="21">
        <f t="shared" si="10"/>
        <v>29822.785974816998</v>
      </c>
    </row>
    <row r="93" spans="2:13" x14ac:dyDescent="0.35">
      <c r="B93">
        <f t="shared" si="7"/>
        <v>29</v>
      </c>
      <c r="C93" s="7">
        <v>1992</v>
      </c>
      <c r="D93" s="8">
        <v>4160255.29</v>
      </c>
      <c r="F93" s="16">
        <v>21.89</v>
      </c>
      <c r="H93" s="14">
        <f t="shared" si="8"/>
        <v>2080127.645</v>
      </c>
      <c r="J93" s="12">
        <f t="shared" si="9"/>
        <v>51</v>
      </c>
      <c r="K93" s="12">
        <f>VLOOKUP(J93,'CPI Indexes'!B$5:J$111,9,FALSE)</f>
        <v>154.19653405458325</v>
      </c>
      <c r="L93" s="21">
        <f t="shared" si="11"/>
        <v>13490.106361688169</v>
      </c>
      <c r="M93" s="21">
        <f t="shared" si="10"/>
        <v>39234.708471373357</v>
      </c>
    </row>
    <row r="94" spans="2:13" x14ac:dyDescent="0.35">
      <c r="B94">
        <f t="shared" si="7"/>
        <v>28</v>
      </c>
      <c r="C94" s="7">
        <v>1993</v>
      </c>
      <c r="D94" s="8">
        <v>5388113.8300000001</v>
      </c>
      <c r="F94" s="16">
        <v>22.46</v>
      </c>
      <c r="H94" s="14">
        <f t="shared" si="8"/>
        <v>2694056.915</v>
      </c>
      <c r="J94" s="12">
        <f t="shared" si="9"/>
        <v>50</v>
      </c>
      <c r="K94" s="12">
        <f>VLOOKUP(J94,'CPI Indexes'!B$5:J$111,9,FALSE)</f>
        <v>147.65930993212842</v>
      </c>
      <c r="L94" s="21">
        <f t="shared" si="11"/>
        <v>18245.086721848576</v>
      </c>
      <c r="M94" s="21">
        <f t="shared" si="10"/>
        <v>51146.142315288431</v>
      </c>
    </row>
    <row r="95" spans="2:13" x14ac:dyDescent="0.35">
      <c r="B95">
        <f t="shared" si="7"/>
        <v>27</v>
      </c>
      <c r="C95" s="7">
        <v>1994</v>
      </c>
      <c r="D95" s="8">
        <v>6039362.8799999999</v>
      </c>
      <c r="F95" s="16">
        <v>23.03</v>
      </c>
      <c r="H95" s="14">
        <f t="shared" si="8"/>
        <v>3019681.44</v>
      </c>
      <c r="J95" s="12">
        <f t="shared" si="9"/>
        <v>50</v>
      </c>
      <c r="K95" s="12">
        <f>VLOOKUP(J95,'CPI Indexes'!B$5:J$111,9,FALSE)</f>
        <v>147.65930993212842</v>
      </c>
      <c r="L95" s="21">
        <f t="shared" si="11"/>
        <v>20450.328810205032</v>
      </c>
      <c r="M95" s="21">
        <f t="shared" si="10"/>
        <v>55255.961521108293</v>
      </c>
    </row>
    <row r="96" spans="2:13" x14ac:dyDescent="0.35">
      <c r="B96">
        <f t="shared" si="7"/>
        <v>26</v>
      </c>
      <c r="C96" s="7">
        <v>1995</v>
      </c>
      <c r="D96" s="8">
        <v>8156115.4100000001</v>
      </c>
      <c r="F96" s="16">
        <v>23.62</v>
      </c>
      <c r="H96" s="14">
        <f t="shared" si="8"/>
        <v>4078057.7050000001</v>
      </c>
      <c r="J96" s="12">
        <f t="shared" si="9"/>
        <v>50</v>
      </c>
      <c r="K96" s="12">
        <f>VLOOKUP(J96,'CPI Indexes'!B$5:J$111,9,FALSE)</f>
        <v>147.65930993212842</v>
      </c>
      <c r="L96" s="21">
        <f t="shared" si="11"/>
        <v>27618.01952666905</v>
      </c>
      <c r="M96" s="21">
        <f t="shared" si="10"/>
        <v>71925.563379426952</v>
      </c>
    </row>
    <row r="97" spans="2:13" x14ac:dyDescent="0.35">
      <c r="B97">
        <f t="shared" si="7"/>
        <v>25</v>
      </c>
      <c r="C97" s="7">
        <v>1996</v>
      </c>
      <c r="D97" s="8">
        <v>7278287.8600000003</v>
      </c>
      <c r="F97" s="16">
        <v>24.22</v>
      </c>
      <c r="H97" s="14">
        <f t="shared" si="8"/>
        <v>3639143.93</v>
      </c>
      <c r="J97" s="12">
        <f t="shared" si="9"/>
        <v>49</v>
      </c>
      <c r="K97" s="12">
        <f>VLOOKUP(J97,'CPI Indexes'!B$5:J$111,9,FALSE)</f>
        <v>141.35837101891894</v>
      </c>
      <c r="L97" s="21">
        <f t="shared" si="11"/>
        <v>25744.099226447288</v>
      </c>
      <c r="M97" s="21">
        <f t="shared" si="10"/>
        <v>64621.991119338018</v>
      </c>
    </row>
    <row r="98" spans="2:13" x14ac:dyDescent="0.35">
      <c r="B98">
        <f t="shared" si="7"/>
        <v>24</v>
      </c>
      <c r="C98" s="7">
        <v>1997</v>
      </c>
      <c r="D98" s="8">
        <v>3064373.85</v>
      </c>
      <c r="F98" s="16">
        <v>24.83</v>
      </c>
      <c r="H98" s="14">
        <f t="shared" si="8"/>
        <v>1532186.925</v>
      </c>
      <c r="J98" s="12">
        <f t="shared" si="9"/>
        <v>49</v>
      </c>
      <c r="K98" s="12">
        <f>VLOOKUP(J98,'CPI Indexes'!B$5:J$111,9,FALSE)</f>
        <v>141.35837101891894</v>
      </c>
      <c r="L98" s="21">
        <f t="shared" si="11"/>
        <v>10839.025053528221</v>
      </c>
      <c r="M98" s="21">
        <f t="shared" si="10"/>
        <v>26224.351015807344</v>
      </c>
    </row>
    <row r="99" spans="2:13" x14ac:dyDescent="0.35">
      <c r="B99">
        <f t="shared" si="7"/>
        <v>23</v>
      </c>
      <c r="C99" s="7">
        <v>1998</v>
      </c>
      <c r="D99" s="8">
        <v>5010668.7</v>
      </c>
      <c r="F99" s="16">
        <v>25.46</v>
      </c>
      <c r="H99" s="14">
        <f t="shared" si="8"/>
        <v>2505334.35</v>
      </c>
      <c r="J99" s="12">
        <f t="shared" si="9"/>
        <v>48</v>
      </c>
      <c r="K99" s="12">
        <f>VLOOKUP(J99,'CPI Indexes'!B$5:J$111,9,FALSE)</f>
        <v>135.28517688570494</v>
      </c>
      <c r="L99" s="21">
        <f t="shared" si="11"/>
        <v>18518.912475655929</v>
      </c>
      <c r="M99" s="21">
        <f t="shared" si="10"/>
        <v>43185.892857689694</v>
      </c>
    </row>
    <row r="100" spans="2:13" x14ac:dyDescent="0.35">
      <c r="B100">
        <f t="shared" si="7"/>
        <v>22</v>
      </c>
      <c r="C100" s="7">
        <v>1999</v>
      </c>
      <c r="D100" s="8">
        <v>5036046.49</v>
      </c>
      <c r="F100" s="16">
        <v>26.1</v>
      </c>
      <c r="H100" s="14">
        <f t="shared" si="8"/>
        <v>2518023.2450000001</v>
      </c>
      <c r="J100" s="12">
        <f t="shared" si="9"/>
        <v>48</v>
      </c>
      <c r="K100" s="12">
        <f>VLOOKUP(J100,'CPI Indexes'!B$5:J$111,9,FALSE)</f>
        <v>135.28517688570494</v>
      </c>
      <c r="L100" s="21">
        <f t="shared" si="11"/>
        <v>18612.706158689805</v>
      </c>
      <c r="M100" s="21">
        <f t="shared" si="10"/>
        <v>41835.777019452726</v>
      </c>
    </row>
    <row r="101" spans="2:13" x14ac:dyDescent="0.35">
      <c r="B101">
        <f t="shared" si="7"/>
        <v>21</v>
      </c>
      <c r="C101" s="7">
        <v>2000</v>
      </c>
      <c r="D101" s="8">
        <v>4397851.29</v>
      </c>
      <c r="F101" s="16">
        <v>26.76</v>
      </c>
      <c r="H101" s="14">
        <f t="shared" si="8"/>
        <v>2198925.645</v>
      </c>
      <c r="J101" s="12">
        <f t="shared" si="9"/>
        <v>48</v>
      </c>
      <c r="K101" s="12">
        <f>VLOOKUP(J101,'CPI Indexes'!B$5:J$111,9,FALSE)</f>
        <v>135.28517688570494</v>
      </c>
      <c r="L101" s="21">
        <f t="shared" si="11"/>
        <v>16254.002808140262</v>
      </c>
      <c r="M101" s="21">
        <f t="shared" si="10"/>
        <v>35213.609474323981</v>
      </c>
    </row>
    <row r="102" spans="2:13" x14ac:dyDescent="0.35">
      <c r="B102">
        <f t="shared" si="7"/>
        <v>20</v>
      </c>
      <c r="C102" s="7">
        <v>2001</v>
      </c>
      <c r="D102" s="8">
        <v>5640785.3700000001</v>
      </c>
      <c r="F102" s="16">
        <v>27.43</v>
      </c>
      <c r="H102" s="14">
        <f t="shared" si="8"/>
        <v>2820392.6850000001</v>
      </c>
      <c r="J102" s="12">
        <f t="shared" si="9"/>
        <v>47</v>
      </c>
      <c r="K102" s="12">
        <f>VLOOKUP(J102,'CPI Indexes'!B$5:J$111,9,FALSE)</f>
        <v>129.43149579345055</v>
      </c>
      <c r="L102" s="21">
        <f t="shared" si="11"/>
        <v>21790.621113587691</v>
      </c>
      <c r="M102" s="21">
        <f t="shared" si="10"/>
        <v>45502.128975339481</v>
      </c>
    </row>
    <row r="103" spans="2:13" x14ac:dyDescent="0.35">
      <c r="B103">
        <f t="shared" si="7"/>
        <v>19</v>
      </c>
      <c r="C103" s="7">
        <v>2002</v>
      </c>
      <c r="D103" s="8">
        <v>5933206.5499999998</v>
      </c>
      <c r="F103" s="16">
        <v>28.12</v>
      </c>
      <c r="H103" s="14">
        <f t="shared" si="8"/>
        <v>2966603.2749999999</v>
      </c>
      <c r="J103" s="12">
        <f t="shared" si="9"/>
        <v>47</v>
      </c>
      <c r="K103" s="12">
        <f>VLOOKUP(J103,'CPI Indexes'!B$5:J$111,9,FALSE)</f>
        <v>129.43149579345055</v>
      </c>
      <c r="L103" s="21">
        <f t="shared" si="11"/>
        <v>22920.25798522924</v>
      </c>
      <c r="M103" s="21">
        <f t="shared" si="10"/>
        <v>46131.067434953664</v>
      </c>
    </row>
    <row r="104" spans="2:13" x14ac:dyDescent="0.35">
      <c r="B104">
        <f t="shared" si="7"/>
        <v>18</v>
      </c>
      <c r="C104" s="7">
        <v>2003</v>
      </c>
      <c r="D104" s="8">
        <v>5299077.25</v>
      </c>
      <c r="F104" s="16">
        <v>28.83</v>
      </c>
      <c r="H104" s="14">
        <f t="shared" si="8"/>
        <v>2649538.625</v>
      </c>
      <c r="J104" s="12">
        <f t="shared" si="9"/>
        <v>47</v>
      </c>
      <c r="K104" s="12">
        <f>VLOOKUP(J104,'CPI Indexes'!B$5:J$111,9,FALSE)</f>
        <v>129.43149579345055</v>
      </c>
      <c r="L104" s="21">
        <f t="shared" si="11"/>
        <v>20470.586457782952</v>
      </c>
      <c r="M104" s="21">
        <f t="shared" si="10"/>
        <v>39711.489945227135</v>
      </c>
    </row>
    <row r="105" spans="2:13" x14ac:dyDescent="0.35">
      <c r="B105">
        <f t="shared" si="7"/>
        <v>17</v>
      </c>
      <c r="C105" s="7">
        <v>2004</v>
      </c>
      <c r="D105" s="8">
        <v>4568376.3099999996</v>
      </c>
      <c r="F105" s="16">
        <v>29.55</v>
      </c>
      <c r="H105" s="14">
        <f t="shared" si="8"/>
        <v>2284188.1549999998</v>
      </c>
      <c r="J105" s="12">
        <f t="shared" si="9"/>
        <v>47</v>
      </c>
      <c r="K105" s="12">
        <f>VLOOKUP(J105,'CPI Indexes'!B$5:J$111,9,FALSE)</f>
        <v>129.43149579345055</v>
      </c>
      <c r="L105" s="21">
        <f t="shared" si="11"/>
        <v>17647.854109985365</v>
      </c>
      <c r="M105" s="21">
        <f t="shared" si="10"/>
        <v>32998.157906827939</v>
      </c>
    </row>
    <row r="106" spans="2:13" x14ac:dyDescent="0.35">
      <c r="B106">
        <f t="shared" si="7"/>
        <v>16</v>
      </c>
      <c r="C106" s="7">
        <v>2005</v>
      </c>
      <c r="D106" s="8">
        <v>10063946.09</v>
      </c>
      <c r="F106" s="16">
        <v>30.29</v>
      </c>
      <c r="H106" s="14">
        <f t="shared" si="8"/>
        <v>5031973.0449999999</v>
      </c>
      <c r="J106" s="12">
        <f t="shared" si="9"/>
        <v>46</v>
      </c>
      <c r="K106" s="12">
        <f>VLOOKUP(J106,'CPI Indexes'!B$5:J$111,9,FALSE)</f>
        <v>123.78939353585595</v>
      </c>
      <c r="L106" s="21">
        <f t="shared" si="11"/>
        <v>40649.468434001777</v>
      </c>
      <c r="M106" s="21">
        <f t="shared" si="10"/>
        <v>73259.602336040407</v>
      </c>
    </row>
    <row r="107" spans="2:13" x14ac:dyDescent="0.35">
      <c r="B107">
        <f t="shared" si="7"/>
        <v>15</v>
      </c>
      <c r="C107" s="7">
        <v>2006</v>
      </c>
      <c r="D107" s="8">
        <v>10856512.939999999</v>
      </c>
      <c r="F107" s="16">
        <v>31.04</v>
      </c>
      <c r="H107" s="14">
        <f t="shared" si="8"/>
        <v>5428256.4699999997</v>
      </c>
      <c r="J107" s="12">
        <f t="shared" si="9"/>
        <v>46</v>
      </c>
      <c r="K107" s="12">
        <f>VLOOKUP(J107,'CPI Indexes'!B$5:J$111,9,FALSE)</f>
        <v>123.78939353585595</v>
      </c>
      <c r="L107" s="21">
        <f t="shared" si="11"/>
        <v>43850.739671227886</v>
      </c>
      <c r="M107" s="21">
        <f t="shared" si="10"/>
        <v>76172.551687999017</v>
      </c>
    </row>
    <row r="108" spans="2:13" x14ac:dyDescent="0.35">
      <c r="B108">
        <f t="shared" si="7"/>
        <v>14</v>
      </c>
      <c r="C108" s="7">
        <v>2007</v>
      </c>
      <c r="D108" s="8">
        <v>10025595.869999999</v>
      </c>
      <c r="F108" s="16">
        <v>31.82</v>
      </c>
      <c r="H108" s="14">
        <f t="shared" si="8"/>
        <v>5012797.9349999996</v>
      </c>
      <c r="J108" s="12">
        <f t="shared" si="9"/>
        <v>46</v>
      </c>
      <c r="K108" s="12">
        <f>VLOOKUP(J108,'CPI Indexes'!B$5:J$111,9,FALSE)</f>
        <v>123.78939353585595</v>
      </c>
      <c r="L108" s="21">
        <f t="shared" si="11"/>
        <v>40494.567360070541</v>
      </c>
      <c r="M108" s="21">
        <f t="shared" si="10"/>
        <v>67800.085063911843</v>
      </c>
    </row>
    <row r="109" spans="2:13" x14ac:dyDescent="0.35">
      <c r="B109">
        <f t="shared" si="7"/>
        <v>13</v>
      </c>
      <c r="C109" s="7">
        <v>2008</v>
      </c>
      <c r="D109" s="8">
        <v>7960617.6699999999</v>
      </c>
      <c r="F109" s="16">
        <v>32.61</v>
      </c>
      <c r="H109" s="14">
        <f t="shared" si="8"/>
        <v>3980308.835</v>
      </c>
      <c r="J109" s="12">
        <f t="shared" si="9"/>
        <v>46</v>
      </c>
      <c r="K109" s="12">
        <f>VLOOKUP(J109,'CPI Indexes'!B$5:J$111,9,FALSE)</f>
        <v>123.78939353585595</v>
      </c>
      <c r="L109" s="21">
        <f t="shared" si="11"/>
        <v>32153.876203029398</v>
      </c>
      <c r="M109" s="21">
        <f t="shared" si="10"/>
        <v>51889.406735807068</v>
      </c>
    </row>
    <row r="110" spans="2:13" x14ac:dyDescent="0.35">
      <c r="B110">
        <f t="shared" si="7"/>
        <v>12</v>
      </c>
      <c r="C110" s="7">
        <v>2009</v>
      </c>
      <c r="D110" s="8">
        <v>3805622.42</v>
      </c>
      <c r="F110" s="16">
        <v>33.42</v>
      </c>
      <c r="H110" s="14">
        <f t="shared" si="8"/>
        <v>1902811.21</v>
      </c>
      <c r="J110" s="12">
        <f t="shared" si="9"/>
        <v>45</v>
      </c>
      <c r="K110" s="12">
        <f>VLOOKUP(J110,'CPI Indexes'!B$5:J$111,9,FALSE)</f>
        <v>118.35122268516234</v>
      </c>
      <c r="L110" s="21">
        <f t="shared" si="11"/>
        <v>16077.664149375576</v>
      </c>
      <c r="M110" s="21">
        <f t="shared" si="10"/>
        <v>25008.072339498212</v>
      </c>
    </row>
    <row r="111" spans="2:13" x14ac:dyDescent="0.35">
      <c r="B111">
        <f t="shared" si="7"/>
        <v>11</v>
      </c>
      <c r="C111" s="7">
        <v>2010</v>
      </c>
      <c r="D111" s="8">
        <v>8078925.9500000002</v>
      </c>
      <c r="F111" s="16">
        <v>34.25</v>
      </c>
      <c r="H111" s="14">
        <f t="shared" si="8"/>
        <v>4039462.9750000001</v>
      </c>
      <c r="J111" s="12">
        <f t="shared" si="9"/>
        <v>45</v>
      </c>
      <c r="K111" s="12">
        <f>VLOOKUP(J111,'CPI Indexes'!B$5:J$111,9,FALSE)</f>
        <v>118.35122268516234</v>
      </c>
      <c r="L111" s="21">
        <f t="shared" ref="L111:L122" si="12">H111/K111</f>
        <v>34131.146965382606</v>
      </c>
      <c r="M111" s="21">
        <f t="shared" si="10"/>
        <v>51170.544946520378</v>
      </c>
    </row>
    <row r="112" spans="2:13" x14ac:dyDescent="0.35">
      <c r="B112">
        <f t="shared" si="7"/>
        <v>10</v>
      </c>
      <c r="C112" s="7">
        <v>2011</v>
      </c>
      <c r="D112" s="8">
        <v>6530861.4199999999</v>
      </c>
      <c r="F112" s="16">
        <v>35.1</v>
      </c>
      <c r="H112" s="14">
        <f t="shared" si="8"/>
        <v>3265430.71</v>
      </c>
      <c r="J112" s="12">
        <f t="shared" si="9"/>
        <v>45</v>
      </c>
      <c r="K112" s="12">
        <f>VLOOKUP(J112,'CPI Indexes'!B$5:J$111,9,FALSE)</f>
        <v>118.35122268516234</v>
      </c>
      <c r="L112" s="21">
        <f t="shared" si="12"/>
        <v>27591.017954133786</v>
      </c>
      <c r="M112" s="21">
        <f t="shared" si="10"/>
        <v>39870.233365639724</v>
      </c>
    </row>
    <row r="113" spans="2:15" x14ac:dyDescent="0.35">
      <c r="B113">
        <f t="shared" si="7"/>
        <v>9</v>
      </c>
      <c r="C113" s="7">
        <v>2012</v>
      </c>
      <c r="D113" s="8">
        <v>12311181.310000001</v>
      </c>
      <c r="F113" s="16">
        <v>35.97</v>
      </c>
      <c r="H113" s="14">
        <f t="shared" si="8"/>
        <v>6155590.6550000003</v>
      </c>
      <c r="J113" s="12">
        <f t="shared" si="9"/>
        <v>45</v>
      </c>
      <c r="K113" s="12">
        <f>VLOOKUP(J113,'CPI Indexes'!B$5:J$111,9,FALSE)</f>
        <v>118.35122268516234</v>
      </c>
      <c r="L113" s="21">
        <f t="shared" si="12"/>
        <v>52011.213026291152</v>
      </c>
      <c r="M113" s="21">
        <f t="shared" si="10"/>
        <v>72441.916465083516</v>
      </c>
    </row>
    <row r="114" spans="2:15" x14ac:dyDescent="0.35">
      <c r="B114">
        <f t="shared" si="7"/>
        <v>8</v>
      </c>
      <c r="C114" s="7">
        <v>2013</v>
      </c>
      <c r="D114" s="8">
        <v>14888036.99</v>
      </c>
      <c r="F114" s="16">
        <v>36.85</v>
      </c>
      <c r="H114" s="14">
        <f t="shared" si="8"/>
        <v>7444018.4950000001</v>
      </c>
      <c r="J114" s="12">
        <f t="shared" si="9"/>
        <v>45</v>
      </c>
      <c r="K114" s="12">
        <f>VLOOKUP(J114,'CPI Indexes'!B$5:J$111,9,FALSE)</f>
        <v>118.35122268516234</v>
      </c>
      <c r="L114" s="21">
        <f t="shared" si="12"/>
        <v>62897.689826175781</v>
      </c>
      <c r="M114" s="21">
        <f t="shared" si="10"/>
        <v>84438.310989729551</v>
      </c>
    </row>
    <row r="115" spans="2:15" x14ac:dyDescent="0.35">
      <c r="B115">
        <f t="shared" si="7"/>
        <v>7</v>
      </c>
      <c r="C115" s="7">
        <v>2014</v>
      </c>
      <c r="D115" s="8">
        <v>14420870.07</v>
      </c>
      <c r="F115" s="16">
        <v>37.75</v>
      </c>
      <c r="H115" s="14">
        <f t="shared" si="8"/>
        <v>7210435.0350000001</v>
      </c>
      <c r="J115" s="12">
        <f t="shared" si="9"/>
        <v>45</v>
      </c>
      <c r="K115" s="12">
        <f>VLOOKUP(J115,'CPI Indexes'!B$5:J$111,9,FALSE)</f>
        <v>118.35122268516234</v>
      </c>
      <c r="L115" s="21">
        <f t="shared" si="12"/>
        <v>60924.043464943185</v>
      </c>
      <c r="M115" s="21">
        <f t="shared" si="10"/>
        <v>78832.528589198642</v>
      </c>
    </row>
    <row r="116" spans="2:15" x14ac:dyDescent="0.35">
      <c r="B116">
        <f t="shared" si="7"/>
        <v>6</v>
      </c>
      <c r="C116" s="7">
        <v>2015</v>
      </c>
      <c r="D116" s="8">
        <v>13410628.9</v>
      </c>
      <c r="F116" s="16">
        <v>38.68</v>
      </c>
      <c r="H116" s="14">
        <f t="shared" si="8"/>
        <v>6705314.4500000002</v>
      </c>
      <c r="J116" s="12">
        <f t="shared" si="9"/>
        <v>45</v>
      </c>
      <c r="K116" s="12">
        <f>VLOOKUP(J116,'CPI Indexes'!B$5:J$111,9,FALSE)</f>
        <v>118.35122268516234</v>
      </c>
      <c r="L116" s="21">
        <f t="shared" si="12"/>
        <v>56656.064025949803</v>
      </c>
      <c r="M116" s="21">
        <f t="shared" si="10"/>
        <v>70660.22768502048</v>
      </c>
    </row>
    <row r="117" spans="2:15" x14ac:dyDescent="0.35">
      <c r="B117">
        <f t="shared" si="7"/>
        <v>5</v>
      </c>
      <c r="C117" s="7">
        <v>2016</v>
      </c>
      <c r="D117" s="8">
        <v>10157808.289999999</v>
      </c>
      <c r="F117" s="16">
        <v>39.61</v>
      </c>
      <c r="H117" s="14">
        <f t="shared" si="8"/>
        <v>5078904.1449999996</v>
      </c>
      <c r="J117" s="12">
        <f t="shared" si="9"/>
        <v>45</v>
      </c>
      <c r="K117" s="12">
        <f>VLOOKUP(J117,'CPI Indexes'!B$5:J$111,9,FALSE)</f>
        <v>118.35122268516234</v>
      </c>
      <c r="L117" s="21">
        <f t="shared" si="12"/>
        <v>42913.829107713478</v>
      </c>
      <c r="M117" s="21">
        <f t="shared" si="10"/>
        <v>51586.705628063937</v>
      </c>
    </row>
    <row r="118" spans="2:15" x14ac:dyDescent="0.35">
      <c r="B118">
        <f t="shared" si="7"/>
        <v>4</v>
      </c>
      <c r="C118" s="7">
        <v>2017</v>
      </c>
      <c r="D118" s="8">
        <v>11386910.26</v>
      </c>
      <c r="F118" s="16">
        <v>40.57</v>
      </c>
      <c r="H118" s="14">
        <f t="shared" si="8"/>
        <v>5693455.1299999999</v>
      </c>
      <c r="J118" s="12">
        <f t="shared" si="9"/>
        <v>45</v>
      </c>
      <c r="K118" s="12">
        <f>VLOOKUP(J118,'CPI Indexes'!B$5:J$111,9,FALSE)</f>
        <v>118.35122268516234</v>
      </c>
      <c r="L118" s="21">
        <f t="shared" si="12"/>
        <v>48106.432707887747</v>
      </c>
      <c r="M118" s="21">
        <f t="shared" si="10"/>
        <v>55738.538223042895</v>
      </c>
    </row>
    <row r="119" spans="2:15" x14ac:dyDescent="0.35">
      <c r="B119">
        <f t="shared" si="7"/>
        <v>3</v>
      </c>
      <c r="C119" s="7">
        <v>2018</v>
      </c>
      <c r="D119" s="8">
        <v>10343154.300000001</v>
      </c>
      <c r="F119" s="16">
        <v>41.53</v>
      </c>
      <c r="H119" s="14">
        <f t="shared" si="8"/>
        <v>5171577.1500000004</v>
      </c>
      <c r="J119" s="12">
        <f t="shared" si="9"/>
        <v>45</v>
      </c>
      <c r="K119" s="12">
        <f>VLOOKUP(J119,'CPI Indexes'!B$5:J$111,9,FALSE)</f>
        <v>118.35122268516234</v>
      </c>
      <c r="L119" s="21">
        <f t="shared" si="12"/>
        <v>43696.862885459312</v>
      </c>
      <c r="M119" s="21">
        <f t="shared" si="10"/>
        <v>48799.410427125251</v>
      </c>
    </row>
    <row r="120" spans="2:15" x14ac:dyDescent="0.35">
      <c r="B120">
        <f t="shared" si="7"/>
        <v>2</v>
      </c>
      <c r="C120" s="7">
        <v>2019</v>
      </c>
      <c r="D120" s="8">
        <v>13688543.27</v>
      </c>
      <c r="F120" s="16">
        <v>42.51</v>
      </c>
      <c r="H120" s="14">
        <f t="shared" si="8"/>
        <v>6844271.6349999998</v>
      </c>
      <c r="J120" s="12">
        <f t="shared" si="9"/>
        <v>45</v>
      </c>
      <c r="K120" s="12">
        <f>VLOOKUP(J120,'CPI Indexes'!B$5:J$111,9,FALSE)</f>
        <v>118.35122268516234</v>
      </c>
      <c r="L120" s="21">
        <f t="shared" si="12"/>
        <v>57830.172597431592</v>
      </c>
      <c r="M120" s="21">
        <f t="shared" si="10"/>
        <v>62248.759222454115</v>
      </c>
    </row>
    <row r="121" spans="2:15" x14ac:dyDescent="0.35">
      <c r="B121">
        <f t="shared" si="7"/>
        <v>1</v>
      </c>
      <c r="C121" s="7">
        <v>2020</v>
      </c>
      <c r="D121" s="8">
        <v>12701976.85</v>
      </c>
      <c r="F121" s="16">
        <v>43.5</v>
      </c>
      <c r="H121" s="14">
        <f t="shared" si="8"/>
        <v>6350988.4249999998</v>
      </c>
      <c r="J121" s="12">
        <f t="shared" si="9"/>
        <v>45</v>
      </c>
      <c r="K121" s="12">
        <f>VLOOKUP(J121,'CPI Indexes'!B$5:J$111,9,FALSE)</f>
        <v>118.35122268516234</v>
      </c>
      <c r="L121" s="21">
        <f t="shared" si="12"/>
        <v>53662.212192728126</v>
      </c>
      <c r="M121" s="21">
        <f t="shared" si="10"/>
        <v>55674.545149955433</v>
      </c>
    </row>
    <row r="122" spans="2:15" x14ac:dyDescent="0.35">
      <c r="B122">
        <f t="shared" si="7"/>
        <v>0</v>
      </c>
      <c r="C122" s="7">
        <v>2021</v>
      </c>
      <c r="D122" s="8">
        <v>112224699.54000001</v>
      </c>
      <c r="F122" s="16">
        <v>44.5</v>
      </c>
      <c r="H122" s="14">
        <f t="shared" si="8"/>
        <v>56112349.770000003</v>
      </c>
      <c r="J122" s="12">
        <f t="shared" si="9"/>
        <v>45</v>
      </c>
      <c r="K122" s="12">
        <f>VLOOKUP(J122,'CPI Indexes'!B$5:J$111,9,FALSE)</f>
        <v>118.35122268516234</v>
      </c>
      <c r="L122" s="21">
        <f t="shared" si="12"/>
        <v>474117.19538605824</v>
      </c>
      <c r="M122" s="21">
        <f t="shared" si="10"/>
        <v>474117.19538605824</v>
      </c>
    </row>
    <row r="123" spans="2:15" x14ac:dyDescent="0.35">
      <c r="H123" s="3"/>
      <c r="J123" s="12"/>
      <c r="K123" s="12"/>
      <c r="L123" s="21"/>
      <c r="M123" s="21"/>
    </row>
    <row r="124" spans="2:15" x14ac:dyDescent="0.35">
      <c r="D124" s="1">
        <f>SUM(D9:D123)</f>
        <v>549648294.45000005</v>
      </c>
      <c r="H124" s="3">
        <f>SUM(H9:H123)</f>
        <v>274824147.22500002</v>
      </c>
      <c r="J124" s="12"/>
      <c r="K124" s="12"/>
      <c r="L124" s="21"/>
      <c r="M124" s="21">
        <f>SUM(M1:M123)</f>
        <v>4441561.7167252721</v>
      </c>
    </row>
    <row r="125" spans="2:15" x14ac:dyDescent="0.35">
      <c r="H125" s="3"/>
      <c r="J125" s="12"/>
      <c r="K125" s="12"/>
      <c r="L125" s="21"/>
      <c r="M125" s="21"/>
    </row>
    <row r="126" spans="2:15" x14ac:dyDescent="0.35">
      <c r="H126" s="3">
        <f>H124/D124</f>
        <v>0.5</v>
      </c>
      <c r="J126" s="12"/>
      <c r="K126" s="12"/>
      <c r="L126" s="21"/>
      <c r="M126" s="14"/>
      <c r="N126" s="14"/>
      <c r="O126" s="14"/>
    </row>
    <row r="127" spans="2:15" x14ac:dyDescent="0.35">
      <c r="D127" s="3"/>
      <c r="H127" s="3"/>
      <c r="J127" s="12"/>
      <c r="K127" s="12"/>
      <c r="L127" s="21"/>
      <c r="M127" s="20"/>
      <c r="N127" s="20"/>
      <c r="O127" s="20"/>
    </row>
    <row r="128" spans="2:15" x14ac:dyDescent="0.35">
      <c r="D128" s="1"/>
      <c r="F128" s="2"/>
      <c r="H128" s="2"/>
      <c r="M128" s="20"/>
      <c r="N128" s="20"/>
      <c r="O128" s="20"/>
    </row>
    <row r="129" spans="4:15" x14ac:dyDescent="0.35">
      <c r="D129" s="1"/>
      <c r="F129" s="2"/>
      <c r="H129" s="2"/>
      <c r="M129" s="14"/>
      <c r="N129" s="14"/>
      <c r="O129" s="14"/>
    </row>
    <row r="130" spans="4:15" x14ac:dyDescent="0.35">
      <c r="D130" s="1"/>
      <c r="F130" s="2"/>
      <c r="H130" s="2"/>
      <c r="M130" s="14"/>
      <c r="N130" s="14"/>
      <c r="O130" s="14"/>
    </row>
    <row r="131" spans="4:15" x14ac:dyDescent="0.35">
      <c r="D131" s="1"/>
      <c r="F131" s="2"/>
      <c r="H131" s="2"/>
      <c r="M131" s="21"/>
      <c r="N131" s="21"/>
      <c r="O131" s="21"/>
    </row>
    <row r="132" spans="4:15" x14ac:dyDescent="0.35">
      <c r="D132" s="1"/>
      <c r="F132" s="2"/>
      <c r="H132" s="2"/>
    </row>
    <row r="133" spans="4:15" x14ac:dyDescent="0.35">
      <c r="D133" s="1"/>
      <c r="F133" s="2"/>
      <c r="H133" s="2"/>
    </row>
    <row r="134" spans="4:15" x14ac:dyDescent="0.35">
      <c r="D134" s="1"/>
      <c r="F134" s="2"/>
      <c r="H134" s="2"/>
    </row>
    <row r="135" spans="4:15" x14ac:dyDescent="0.35">
      <c r="D135" s="1"/>
      <c r="F135" s="2"/>
      <c r="H135" s="2"/>
    </row>
    <row r="136" spans="4:15" x14ac:dyDescent="0.35">
      <c r="D136" s="1"/>
      <c r="F136" s="2"/>
      <c r="H136" s="2"/>
    </row>
    <row r="137" spans="4:15" x14ac:dyDescent="0.35">
      <c r="D137" s="1"/>
      <c r="F137" s="2"/>
      <c r="H137" s="2"/>
    </row>
    <row r="138" spans="4:15" x14ac:dyDescent="0.35">
      <c r="D138" s="1"/>
      <c r="F138" s="2"/>
      <c r="H138" s="2"/>
    </row>
    <row r="139" spans="4:15" x14ac:dyDescent="0.35">
      <c r="D139" s="1"/>
      <c r="F139" s="2"/>
      <c r="H139" s="2"/>
    </row>
    <row r="141" spans="4:15" x14ac:dyDescent="0.35">
      <c r="D141" s="1"/>
    </row>
  </sheetData>
  <printOptions horizontalCentered="1"/>
  <pageMargins left="0.7" right="0.7" top="0.75" bottom="0.75" header="0.3" footer="0.3"/>
  <pageSetup scale="49" fitToWidth="0" orientation="portrait" r:id="rId1"/>
  <headerFooter>
    <oddHeader xml:space="preserve">&amp;RFiled: 2023-03-08
 EB-2022-0200
 Exhibit I.4.5-IGUA-14
Attachment 1
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E4736-2ECA-487C-982B-87332124A460}">
  <dimension ref="B2:O90"/>
  <sheetViews>
    <sheetView view="pageBreakPreview" zoomScale="60" zoomScaleNormal="70" workbookViewId="0">
      <selection activeCell="H8" sqref="H8"/>
    </sheetView>
  </sheetViews>
  <sheetFormatPr defaultRowHeight="14.5" x14ac:dyDescent="0.35"/>
  <cols>
    <col min="4" max="4" width="17.453125" customWidth="1"/>
    <col min="5" max="5" width="2.26953125" customWidth="1"/>
    <col min="6" max="6" width="13.453125" bestFit="1" customWidth="1"/>
    <col min="7" max="7" width="3" bestFit="1" customWidth="1"/>
    <col min="8" max="8" width="18.54296875" customWidth="1"/>
    <col min="10" max="10" width="10.54296875" customWidth="1"/>
    <col min="11" max="11" width="14.54296875" customWidth="1"/>
    <col min="12" max="12" width="15.81640625" customWidth="1"/>
    <col min="13" max="13" width="16.54296875" customWidth="1"/>
    <col min="14" max="14" width="20.453125" customWidth="1"/>
    <col min="15" max="15" width="17.54296875" customWidth="1"/>
  </cols>
  <sheetData>
    <row r="2" spans="2:13" x14ac:dyDescent="0.35">
      <c r="B2" t="s">
        <v>35</v>
      </c>
    </row>
    <row r="3" spans="2:13" x14ac:dyDescent="0.35">
      <c r="B3" t="s">
        <v>1</v>
      </c>
      <c r="F3">
        <v>0.5</v>
      </c>
    </row>
    <row r="4" spans="2:13" x14ac:dyDescent="0.35">
      <c r="F4" s="12"/>
      <c r="G4" s="13"/>
    </row>
    <row r="5" spans="2:13" x14ac:dyDescent="0.35">
      <c r="B5" t="s">
        <v>3</v>
      </c>
      <c r="F5">
        <f>'CPI Indexes'!$D$2*100</f>
        <v>3.75</v>
      </c>
    </row>
    <row r="8" spans="2:13" ht="58" x14ac:dyDescent="0.35">
      <c r="B8" s="48" t="s">
        <v>11</v>
      </c>
      <c r="C8" s="48" t="s">
        <v>12</v>
      </c>
      <c r="D8" s="48" t="s">
        <v>13</v>
      </c>
      <c r="E8" s="48"/>
      <c r="F8" s="48" t="s">
        <v>14</v>
      </c>
      <c r="G8" s="48"/>
      <c r="H8" s="45" t="s">
        <v>43</v>
      </c>
      <c r="I8" s="48"/>
      <c r="J8" s="45" t="s">
        <v>44</v>
      </c>
      <c r="K8" s="45" t="s">
        <v>40</v>
      </c>
      <c r="L8" s="45" t="s">
        <v>41</v>
      </c>
      <c r="M8" s="45" t="s">
        <v>42</v>
      </c>
    </row>
    <row r="9" spans="2:13" x14ac:dyDescent="0.35">
      <c r="B9">
        <f>2021-C9</f>
        <v>121</v>
      </c>
      <c r="C9" s="7">
        <v>1900</v>
      </c>
      <c r="D9" s="8">
        <v>149768.59</v>
      </c>
      <c r="F9" s="10"/>
      <c r="H9" s="14">
        <f>D9*F$3</f>
        <v>74884.294999999998</v>
      </c>
      <c r="J9" s="12"/>
      <c r="K9" s="12"/>
      <c r="L9" s="21"/>
      <c r="M9" s="21">
        <f>L9*(1+$F$5/100)^B9</f>
        <v>0</v>
      </c>
    </row>
    <row r="10" spans="2:13" x14ac:dyDescent="0.35">
      <c r="B10">
        <f t="shared" ref="B10:B71" si="0">2021-C10</f>
        <v>93</v>
      </c>
      <c r="C10" s="7">
        <v>1928</v>
      </c>
      <c r="D10" s="8">
        <v>1524.06</v>
      </c>
      <c r="F10" s="15">
        <v>2.11</v>
      </c>
      <c r="H10" s="14">
        <f t="shared" ref="H10:H71" si="1">D10*F$3</f>
        <v>762.03</v>
      </c>
      <c r="J10" s="12">
        <f t="shared" ref="J10:J41" si="2">ROUND(F10+B10,0)</f>
        <v>95</v>
      </c>
      <c r="K10" s="12">
        <f>VLOOKUP(J10,'CPI Indexes'!B$5:J$111,9,FALSE)</f>
        <v>887.08219546177952</v>
      </c>
      <c r="L10" s="21">
        <f t="shared" ref="L10:L41" si="3">H10/K10</f>
        <v>0.85902975383619062</v>
      </c>
      <c r="M10" s="21">
        <f t="shared" ref="M10:M71" si="4">L10*(1+$F$5/100)^B10</f>
        <v>26.357366001612764</v>
      </c>
    </row>
    <row r="11" spans="2:13" x14ac:dyDescent="0.35">
      <c r="B11">
        <f t="shared" si="0"/>
        <v>63</v>
      </c>
      <c r="C11" s="7">
        <v>1958</v>
      </c>
      <c r="D11" s="8">
        <v>1524.06</v>
      </c>
      <c r="F11" s="15">
        <v>8.0399999999999991</v>
      </c>
      <c r="H11" s="14">
        <f t="shared" si="1"/>
        <v>762.03</v>
      </c>
      <c r="J11" s="12">
        <f t="shared" si="2"/>
        <v>71</v>
      </c>
      <c r="K11" s="12">
        <f>VLOOKUP(J11,'CPI Indexes'!B$5:J$111,9,FALSE)</f>
        <v>351.00318694660928</v>
      </c>
      <c r="L11" s="21">
        <f t="shared" si="3"/>
        <v>2.1710059291168533</v>
      </c>
      <c r="M11" s="21">
        <f t="shared" si="4"/>
        <v>22.075555903775239</v>
      </c>
    </row>
    <row r="12" spans="2:13" x14ac:dyDescent="0.35">
      <c r="B12">
        <f t="shared" si="0"/>
        <v>62</v>
      </c>
      <c r="C12" s="7">
        <v>1959</v>
      </c>
      <c r="D12" s="8">
        <v>2727.43</v>
      </c>
      <c r="F12" s="15">
        <v>8.34</v>
      </c>
      <c r="H12" s="14">
        <f t="shared" si="1"/>
        <v>1363.7149999999999</v>
      </c>
      <c r="J12" s="12">
        <f t="shared" si="2"/>
        <v>70</v>
      </c>
      <c r="K12" s="12">
        <f>VLOOKUP(J12,'CPI Indexes'!B$5:J$111,9,FALSE)</f>
        <v>337.3524693461294</v>
      </c>
      <c r="L12" s="21">
        <f t="shared" si="3"/>
        <v>4.0424040844971705</v>
      </c>
      <c r="M12" s="21">
        <f t="shared" si="4"/>
        <v>39.618885812001764</v>
      </c>
    </row>
    <row r="13" spans="2:13" x14ac:dyDescent="0.35">
      <c r="B13">
        <f t="shared" si="0"/>
        <v>60</v>
      </c>
      <c r="C13" s="7">
        <v>1961</v>
      </c>
      <c r="D13" s="8">
        <v>2116.75</v>
      </c>
      <c r="F13" s="15">
        <v>8.9499999999999993</v>
      </c>
      <c r="H13" s="14">
        <f t="shared" si="1"/>
        <v>1058.375</v>
      </c>
      <c r="J13" s="12">
        <f t="shared" si="2"/>
        <v>69</v>
      </c>
      <c r="K13" s="12">
        <f>VLOOKUP(J13,'CPI Indexes'!B$5:J$111,9,FALSE)</f>
        <v>324.19515117699217</v>
      </c>
      <c r="L13" s="21">
        <f t="shared" si="3"/>
        <v>3.2646231634173555</v>
      </c>
      <c r="M13" s="21">
        <f t="shared" si="4"/>
        <v>29.724830087323355</v>
      </c>
    </row>
    <row r="14" spans="2:13" x14ac:dyDescent="0.35">
      <c r="B14">
        <f t="shared" si="0"/>
        <v>57</v>
      </c>
      <c r="C14" s="7">
        <v>1964</v>
      </c>
      <c r="D14" s="8">
        <v>47351</v>
      </c>
      <c r="F14" s="15">
        <v>9.9499999999999993</v>
      </c>
      <c r="H14" s="14">
        <f t="shared" si="1"/>
        <v>23675.5</v>
      </c>
      <c r="J14" s="12">
        <f t="shared" si="2"/>
        <v>67</v>
      </c>
      <c r="K14" s="12">
        <f>VLOOKUP(J14,'CPI Indexes'!B$5:J$111,9,FALSE)</f>
        <v>299.29002286728831</v>
      </c>
      <c r="L14" s="21">
        <f t="shared" si="3"/>
        <v>79.10554375712762</v>
      </c>
      <c r="M14" s="21">
        <f t="shared" si="4"/>
        <v>644.95427688824475</v>
      </c>
    </row>
    <row r="15" spans="2:13" x14ac:dyDescent="0.35">
      <c r="B15">
        <f t="shared" si="0"/>
        <v>56</v>
      </c>
      <c r="C15" s="7">
        <v>1965</v>
      </c>
      <c r="D15" s="8">
        <v>148347.17000000001</v>
      </c>
      <c r="F15" s="15">
        <v>10.31</v>
      </c>
      <c r="H15" s="14">
        <f t="shared" si="1"/>
        <v>74173.585000000006</v>
      </c>
      <c r="J15" s="12">
        <f t="shared" si="2"/>
        <v>66</v>
      </c>
      <c r="K15" s="12">
        <f>VLOOKUP(J15,'CPI Indexes'!B$5:J$111,9,FALSE)</f>
        <v>287.50845577569959</v>
      </c>
      <c r="L15" s="21">
        <f t="shared" si="3"/>
        <v>257.9874904892074</v>
      </c>
      <c r="M15" s="21">
        <f t="shared" si="4"/>
        <v>2027.3678237832285</v>
      </c>
    </row>
    <row r="16" spans="2:13" x14ac:dyDescent="0.35">
      <c r="B16">
        <f t="shared" si="0"/>
        <v>55</v>
      </c>
      <c r="C16" s="7">
        <v>1966</v>
      </c>
      <c r="D16" s="8">
        <v>156323.18</v>
      </c>
      <c r="F16" s="15">
        <v>10.68</v>
      </c>
      <c r="H16" s="14">
        <f t="shared" si="1"/>
        <v>78161.59</v>
      </c>
      <c r="J16" s="12">
        <f t="shared" si="2"/>
        <v>66</v>
      </c>
      <c r="K16" s="12">
        <f>VLOOKUP(J16,'CPI Indexes'!B$5:J$111,9,FALSE)</f>
        <v>287.50845577569959</v>
      </c>
      <c r="L16" s="21">
        <f t="shared" si="3"/>
        <v>271.85840426543126</v>
      </c>
      <c r="M16" s="21">
        <f t="shared" si="4"/>
        <v>2059.1527277045179</v>
      </c>
    </row>
    <row r="17" spans="2:13" x14ac:dyDescent="0.35">
      <c r="B17">
        <f t="shared" si="0"/>
        <v>54</v>
      </c>
      <c r="C17" s="7">
        <v>1967</v>
      </c>
      <c r="D17" s="8">
        <v>197396.8</v>
      </c>
      <c r="F17" s="15">
        <v>11.07</v>
      </c>
      <c r="H17" s="14">
        <f t="shared" si="1"/>
        <v>98698.4</v>
      </c>
      <c r="J17" s="12">
        <f t="shared" si="2"/>
        <v>65</v>
      </c>
      <c r="K17" s="12">
        <f>VLOOKUP(J17,'CPI Indexes'!B$5:J$111,9,FALSE)</f>
        <v>276.15272845850552</v>
      </c>
      <c r="L17" s="21">
        <f t="shared" si="3"/>
        <v>357.40512342911842</v>
      </c>
      <c r="M17" s="21">
        <f t="shared" si="4"/>
        <v>2609.266657059597</v>
      </c>
    </row>
    <row r="18" spans="2:13" x14ac:dyDescent="0.35">
      <c r="B18">
        <f t="shared" si="0"/>
        <v>53</v>
      </c>
      <c r="C18" s="7">
        <v>1968</v>
      </c>
      <c r="D18" s="8">
        <v>815958.94</v>
      </c>
      <c r="F18" s="15">
        <v>11.46</v>
      </c>
      <c r="H18" s="14">
        <f t="shared" si="1"/>
        <v>407979.47</v>
      </c>
      <c r="J18" s="12">
        <f t="shared" si="2"/>
        <v>64</v>
      </c>
      <c r="K18" s="12">
        <f>VLOOKUP(J18,'CPI Indexes'!B$5:J$111,9,FALSE)</f>
        <v>265.20744911663189</v>
      </c>
      <c r="L18" s="21">
        <f t="shared" si="3"/>
        <v>1538.3409152304027</v>
      </c>
      <c r="M18" s="21">
        <f t="shared" si="4"/>
        <v>10824.857214145013</v>
      </c>
    </row>
    <row r="19" spans="2:13" x14ac:dyDescent="0.35">
      <c r="B19">
        <f t="shared" si="0"/>
        <v>52</v>
      </c>
      <c r="C19" s="7">
        <v>1969</v>
      </c>
      <c r="D19" s="8">
        <v>4064.16</v>
      </c>
      <c r="F19" s="15">
        <v>11.87</v>
      </c>
      <c r="H19" s="14">
        <f t="shared" si="1"/>
        <v>2032.08</v>
      </c>
      <c r="J19" s="12">
        <f t="shared" si="2"/>
        <v>64</v>
      </c>
      <c r="K19" s="12">
        <f>VLOOKUP(J19,'CPI Indexes'!B$5:J$111,9,FALSE)</f>
        <v>265.20744911663189</v>
      </c>
      <c r="L19" s="21">
        <f t="shared" si="3"/>
        <v>7.6622282170752287</v>
      </c>
      <c r="M19" s="21">
        <f t="shared" si="4"/>
        <v>51.968066999883966</v>
      </c>
    </row>
    <row r="20" spans="2:13" x14ac:dyDescent="0.35">
      <c r="B20">
        <f t="shared" si="0"/>
        <v>51</v>
      </c>
      <c r="C20" s="7">
        <v>1970</v>
      </c>
      <c r="D20" s="8">
        <v>1563798.64</v>
      </c>
      <c r="F20" s="15">
        <v>12.3</v>
      </c>
      <c r="H20" s="14">
        <f t="shared" si="1"/>
        <v>781899.32</v>
      </c>
      <c r="J20" s="12">
        <f t="shared" si="2"/>
        <v>63</v>
      </c>
      <c r="K20" s="12">
        <f>VLOOKUP(J20,'CPI Indexes'!B$5:J$111,9,FALSE)</f>
        <v>254.65778228109093</v>
      </c>
      <c r="L20" s="21">
        <f t="shared" si="3"/>
        <v>3070.3924026831446</v>
      </c>
      <c r="M20" s="21">
        <f t="shared" si="4"/>
        <v>20071.843280222307</v>
      </c>
    </row>
    <row r="21" spans="2:13" x14ac:dyDescent="0.35">
      <c r="B21">
        <f t="shared" si="0"/>
        <v>50</v>
      </c>
      <c r="C21" s="7">
        <v>1971</v>
      </c>
      <c r="D21" s="8">
        <v>2450510.4900000002</v>
      </c>
      <c r="F21" s="15">
        <v>12.74</v>
      </c>
      <c r="H21" s="14">
        <f t="shared" si="1"/>
        <v>1225255.2450000001</v>
      </c>
      <c r="J21" s="12">
        <f t="shared" si="2"/>
        <v>63</v>
      </c>
      <c r="K21" s="12">
        <f>VLOOKUP(J21,'CPI Indexes'!B$5:J$111,9,FALSE)</f>
        <v>254.65778228109093</v>
      </c>
      <c r="L21" s="21">
        <f t="shared" si="3"/>
        <v>4811.3795464046134</v>
      </c>
      <c r="M21" s="21">
        <f t="shared" si="4"/>
        <v>30316.208610160993</v>
      </c>
    </row>
    <row r="22" spans="2:13" x14ac:dyDescent="0.35">
      <c r="B22">
        <f t="shared" si="0"/>
        <v>49</v>
      </c>
      <c r="C22" s="7">
        <v>1972</v>
      </c>
      <c r="D22" s="8">
        <v>96143.32</v>
      </c>
      <c r="F22" s="15">
        <v>13.19</v>
      </c>
      <c r="H22" s="14">
        <f t="shared" si="1"/>
        <v>48071.66</v>
      </c>
      <c r="J22" s="12">
        <f t="shared" si="2"/>
        <v>62</v>
      </c>
      <c r="K22" s="12">
        <f>VLOOKUP(J22,'CPI Indexes'!B$5:J$111,9,FALSE)</f>
        <v>244.48942870466593</v>
      </c>
      <c r="L22" s="21">
        <f t="shared" si="3"/>
        <v>196.62060750311119</v>
      </c>
      <c r="M22" s="21">
        <f t="shared" si="4"/>
        <v>1194.1151199568581</v>
      </c>
    </row>
    <row r="23" spans="2:13" x14ac:dyDescent="0.35">
      <c r="B23">
        <f t="shared" si="0"/>
        <v>48</v>
      </c>
      <c r="C23" s="7">
        <v>1973</v>
      </c>
      <c r="D23" s="8">
        <v>4916051.66</v>
      </c>
      <c r="F23" s="15">
        <v>13.67</v>
      </c>
      <c r="H23" s="14">
        <f t="shared" si="1"/>
        <v>2458025.83</v>
      </c>
      <c r="J23" s="12">
        <f t="shared" si="2"/>
        <v>62</v>
      </c>
      <c r="K23" s="12">
        <f>VLOOKUP(J23,'CPI Indexes'!B$5:J$111,9,FALSE)</f>
        <v>244.48942870466593</v>
      </c>
      <c r="L23" s="21">
        <f t="shared" si="3"/>
        <v>10053.710064369299</v>
      </c>
      <c r="M23" s="21">
        <f t="shared" si="4"/>
        <v>58851.212510806457</v>
      </c>
    </row>
    <row r="24" spans="2:13" x14ac:dyDescent="0.35">
      <c r="B24">
        <f t="shared" si="0"/>
        <v>47</v>
      </c>
      <c r="C24" s="7">
        <v>1974</v>
      </c>
      <c r="D24" s="8">
        <v>4021050.36</v>
      </c>
      <c r="F24" s="15">
        <v>14.16</v>
      </c>
      <c r="H24" s="14">
        <f t="shared" si="1"/>
        <v>2010525.18</v>
      </c>
      <c r="J24" s="12">
        <f t="shared" si="2"/>
        <v>61</v>
      </c>
      <c r="K24" s="12">
        <f>VLOOKUP(J24,'CPI Indexes'!B$5:J$111,9,FALSE)</f>
        <v>234.68860598040089</v>
      </c>
      <c r="L24" s="21">
        <f t="shared" si="3"/>
        <v>8566.777972032869</v>
      </c>
      <c r="M24" s="21">
        <f t="shared" si="4"/>
        <v>48334.637336318447</v>
      </c>
    </row>
    <row r="25" spans="2:13" x14ac:dyDescent="0.35">
      <c r="B25">
        <f t="shared" si="0"/>
        <v>46</v>
      </c>
      <c r="C25" s="7">
        <v>1975</v>
      </c>
      <c r="D25" s="8">
        <v>6120880.5599999996</v>
      </c>
      <c r="F25" s="15">
        <v>14.66</v>
      </c>
      <c r="H25" s="14">
        <f t="shared" si="1"/>
        <v>3060440.28</v>
      </c>
      <c r="J25" s="12">
        <f t="shared" si="2"/>
        <v>61</v>
      </c>
      <c r="K25" s="12">
        <f>VLOOKUP(J25,'CPI Indexes'!B$5:J$111,9,FALSE)</f>
        <v>234.68860598040089</v>
      </c>
      <c r="L25" s="21">
        <f t="shared" si="3"/>
        <v>13040.429752501834</v>
      </c>
      <c r="M25" s="21">
        <f t="shared" si="4"/>
        <v>70916.084960573062</v>
      </c>
    </row>
    <row r="26" spans="2:13" x14ac:dyDescent="0.35">
      <c r="B26">
        <f t="shared" si="0"/>
        <v>45</v>
      </c>
      <c r="C26" s="7">
        <v>1976</v>
      </c>
      <c r="D26" s="8">
        <v>6814251.96</v>
      </c>
      <c r="F26" s="16">
        <v>15.19</v>
      </c>
      <c r="H26" s="14">
        <f t="shared" si="1"/>
        <v>3407125.98</v>
      </c>
      <c r="J26" s="12">
        <f t="shared" si="2"/>
        <v>60</v>
      </c>
      <c r="K26" s="12">
        <f>VLOOKUP(J26,'CPI Indexes'!B$5:J$111,9,FALSE)</f>
        <v>225.24202986062735</v>
      </c>
      <c r="L26" s="21">
        <f t="shared" si="3"/>
        <v>15126.510723190613</v>
      </c>
      <c r="M26" s="21">
        <f t="shared" si="4"/>
        <v>79287.276807286151</v>
      </c>
    </row>
    <row r="27" spans="2:13" x14ac:dyDescent="0.35">
      <c r="B27">
        <f t="shared" si="0"/>
        <v>44</v>
      </c>
      <c r="C27" s="7">
        <v>1977</v>
      </c>
      <c r="D27" s="8">
        <v>8258215.9000000004</v>
      </c>
      <c r="F27" s="16">
        <v>15.73</v>
      </c>
      <c r="H27" s="14">
        <f t="shared" si="1"/>
        <v>4129107.95</v>
      </c>
      <c r="J27" s="12">
        <f t="shared" si="2"/>
        <v>60</v>
      </c>
      <c r="K27" s="12">
        <f>VLOOKUP(J27,'CPI Indexes'!B$5:J$111,9,FALSE)</f>
        <v>225.24202986062735</v>
      </c>
      <c r="L27" s="21">
        <f t="shared" si="3"/>
        <v>18331.871509748697</v>
      </c>
      <c r="M27" s="21">
        <f t="shared" si="4"/>
        <v>92615.450052408996</v>
      </c>
    </row>
    <row r="28" spans="2:13" x14ac:dyDescent="0.35">
      <c r="B28">
        <f t="shared" si="0"/>
        <v>43</v>
      </c>
      <c r="C28" s="7">
        <v>1978</v>
      </c>
      <c r="D28" s="8">
        <v>10475227.609999999</v>
      </c>
      <c r="F28" s="16">
        <v>16.3</v>
      </c>
      <c r="H28" s="14">
        <f t="shared" si="1"/>
        <v>5237613.8049999997</v>
      </c>
      <c r="J28" s="12">
        <f t="shared" si="2"/>
        <v>59</v>
      </c>
      <c r="K28" s="12">
        <f>VLOOKUP(J28,'CPI Indexes'!B$5:J$111,9,FALSE)</f>
        <v>216.13689625120708</v>
      </c>
      <c r="L28" s="21">
        <f t="shared" si="3"/>
        <v>24232.853787779644</v>
      </c>
      <c r="M28" s="21">
        <f t="shared" si="4"/>
        <v>118003.01220224579</v>
      </c>
    </row>
    <row r="29" spans="2:13" x14ac:dyDescent="0.35">
      <c r="B29">
        <f t="shared" si="0"/>
        <v>42</v>
      </c>
      <c r="C29" s="7">
        <v>1979</v>
      </c>
      <c r="D29" s="8">
        <v>17737329.699999999</v>
      </c>
      <c r="F29" s="16">
        <v>16.88</v>
      </c>
      <c r="H29" s="14">
        <f t="shared" si="1"/>
        <v>8868664.8499999996</v>
      </c>
      <c r="J29" s="12">
        <f t="shared" si="2"/>
        <v>59</v>
      </c>
      <c r="K29" s="12">
        <f>VLOOKUP(J29,'CPI Indexes'!B$5:J$111,9,FALSE)</f>
        <v>216.13689625120708</v>
      </c>
      <c r="L29" s="21">
        <f t="shared" si="3"/>
        <v>41032.627949335932</v>
      </c>
      <c r="M29" s="21">
        <f t="shared" si="4"/>
        <v>192588.23743994537</v>
      </c>
    </row>
    <row r="30" spans="2:13" x14ac:dyDescent="0.35">
      <c r="B30">
        <f t="shared" si="0"/>
        <v>41</v>
      </c>
      <c r="C30" s="7">
        <v>1980</v>
      </c>
      <c r="D30" s="8">
        <v>22226662.800000001</v>
      </c>
      <c r="F30" s="16">
        <v>17.48</v>
      </c>
      <c r="H30" s="14">
        <f t="shared" si="1"/>
        <v>11113331.4</v>
      </c>
      <c r="J30" s="12">
        <f t="shared" si="2"/>
        <v>58</v>
      </c>
      <c r="K30" s="12">
        <f>VLOOKUP(J30,'CPI Indexes'!B$5:J$111,9,FALSE)</f>
        <v>207.3608638565851</v>
      </c>
      <c r="L30" s="21">
        <f t="shared" si="3"/>
        <v>53594.160408620795</v>
      </c>
      <c r="M30" s="21">
        <f t="shared" si="4"/>
        <v>242454.24509935101</v>
      </c>
    </row>
    <row r="31" spans="2:13" x14ac:dyDescent="0.35">
      <c r="B31">
        <f t="shared" si="0"/>
        <v>40</v>
      </c>
      <c r="C31" s="7">
        <v>1981</v>
      </c>
      <c r="D31" s="8">
        <v>30598391.489999998</v>
      </c>
      <c r="F31" s="16">
        <v>18.11</v>
      </c>
      <c r="H31" s="14">
        <f t="shared" si="1"/>
        <v>15299195.744999999</v>
      </c>
      <c r="J31" s="12">
        <f t="shared" si="2"/>
        <v>58</v>
      </c>
      <c r="K31" s="12">
        <f>VLOOKUP(J31,'CPI Indexes'!B$5:J$111,9,FALSE)</f>
        <v>207.3608638565851</v>
      </c>
      <c r="L31" s="21">
        <f t="shared" si="3"/>
        <v>73780.536309789037</v>
      </c>
      <c r="M31" s="21">
        <f t="shared" si="4"/>
        <v>321711.08334978716</v>
      </c>
    </row>
    <row r="32" spans="2:13" x14ac:dyDescent="0.35">
      <c r="B32">
        <f t="shared" si="0"/>
        <v>39</v>
      </c>
      <c r="C32" s="7">
        <v>1982</v>
      </c>
      <c r="D32" s="9">
        <v>28850610.66</v>
      </c>
      <c r="F32" s="16">
        <v>18.75</v>
      </c>
      <c r="H32" s="14">
        <f t="shared" si="1"/>
        <v>14425305.33</v>
      </c>
      <c r="J32" s="12">
        <f t="shared" si="2"/>
        <v>58</v>
      </c>
      <c r="K32" s="12">
        <f>VLOOKUP(J32,'CPI Indexes'!B$5:J$111,9,FALSE)</f>
        <v>207.3608638565851</v>
      </c>
      <c r="L32" s="21">
        <f t="shared" si="3"/>
        <v>69566.190368385171</v>
      </c>
      <c r="M32" s="21">
        <f t="shared" si="4"/>
        <v>292371.02537251636</v>
      </c>
    </row>
    <row r="33" spans="2:13" x14ac:dyDescent="0.35">
      <c r="B33">
        <f t="shared" si="0"/>
        <v>38</v>
      </c>
      <c r="C33" s="7">
        <v>1983</v>
      </c>
      <c r="D33" s="8">
        <v>32788041.960000001</v>
      </c>
      <c r="F33" s="16">
        <v>19.41</v>
      </c>
      <c r="H33" s="14">
        <f t="shared" si="1"/>
        <v>16394020.98</v>
      </c>
      <c r="J33" s="12">
        <f t="shared" si="2"/>
        <v>57</v>
      </c>
      <c r="K33" s="12">
        <f>VLOOKUP(J33,'CPI Indexes'!B$5:J$111,9,FALSE)</f>
        <v>198.90203745213017</v>
      </c>
      <c r="L33" s="21">
        <f t="shared" si="3"/>
        <v>82422.58948174704</v>
      </c>
      <c r="M33" s="21">
        <f t="shared" si="4"/>
        <v>333882.96327207744</v>
      </c>
    </row>
    <row r="34" spans="2:13" x14ac:dyDescent="0.35">
      <c r="B34">
        <f t="shared" si="0"/>
        <v>37</v>
      </c>
      <c r="C34" s="7">
        <v>1984</v>
      </c>
      <c r="D34" s="8">
        <v>45051817.039999999</v>
      </c>
      <c r="F34" s="16">
        <v>20.100000000000001</v>
      </c>
      <c r="H34" s="14">
        <f t="shared" si="1"/>
        <v>22525908.52</v>
      </c>
      <c r="J34" s="12">
        <f t="shared" si="2"/>
        <v>57</v>
      </c>
      <c r="K34" s="12">
        <f>VLOOKUP(J34,'CPI Indexes'!B$5:J$111,9,FALSE)</f>
        <v>198.90203745213017</v>
      </c>
      <c r="L34" s="21">
        <f t="shared" si="3"/>
        <v>113251.27086956723</v>
      </c>
      <c r="M34" s="21">
        <f t="shared" si="4"/>
        <v>442183.95870047389</v>
      </c>
    </row>
    <row r="35" spans="2:13" x14ac:dyDescent="0.35">
      <c r="B35">
        <f t="shared" si="0"/>
        <v>36</v>
      </c>
      <c r="C35" s="7">
        <v>1985</v>
      </c>
      <c r="D35" s="8">
        <v>44178902.729999997</v>
      </c>
      <c r="F35" s="16">
        <v>20.81</v>
      </c>
      <c r="H35" s="14">
        <f t="shared" si="1"/>
        <v>22089451.364999998</v>
      </c>
      <c r="J35" s="12">
        <f t="shared" si="2"/>
        <v>57</v>
      </c>
      <c r="K35" s="12">
        <f>VLOOKUP(J35,'CPI Indexes'!B$5:J$111,9,FALSE)</f>
        <v>198.90203745213017</v>
      </c>
      <c r="L35" s="21">
        <f t="shared" si="3"/>
        <v>111056.93862143708</v>
      </c>
      <c r="M35" s="21">
        <f t="shared" si="4"/>
        <v>417943.41926988488</v>
      </c>
    </row>
    <row r="36" spans="2:13" x14ac:dyDescent="0.35">
      <c r="B36">
        <f t="shared" si="0"/>
        <v>35</v>
      </c>
      <c r="C36" s="7">
        <v>1986</v>
      </c>
      <c r="D36" s="8">
        <v>45656546.020000003</v>
      </c>
      <c r="F36" s="16">
        <v>21.54</v>
      </c>
      <c r="H36" s="14">
        <f t="shared" si="1"/>
        <v>22828273.010000002</v>
      </c>
      <c r="J36" s="12">
        <f t="shared" si="2"/>
        <v>57</v>
      </c>
      <c r="K36" s="12">
        <f>VLOOKUP(J36,'CPI Indexes'!B$5:J$111,9,FALSE)</f>
        <v>198.90203745213017</v>
      </c>
      <c r="L36" s="21">
        <f t="shared" si="3"/>
        <v>114771.43875659941</v>
      </c>
      <c r="M36" s="21">
        <f t="shared" si="4"/>
        <v>416310.64355622401</v>
      </c>
    </row>
    <row r="37" spans="2:13" x14ac:dyDescent="0.35">
      <c r="B37">
        <f t="shared" si="0"/>
        <v>34</v>
      </c>
      <c r="C37" s="7">
        <v>1987</v>
      </c>
      <c r="D37" s="8">
        <v>48183301.68</v>
      </c>
      <c r="F37" s="16">
        <v>22.28</v>
      </c>
      <c r="H37" s="14">
        <f t="shared" si="1"/>
        <v>24091650.84</v>
      </c>
      <c r="J37" s="12">
        <f t="shared" si="2"/>
        <v>56</v>
      </c>
      <c r="K37" s="12">
        <f>VLOOKUP(J37,'CPI Indexes'!B$5:J$111,9,FALSE)</f>
        <v>190.74895176108933</v>
      </c>
      <c r="L37" s="21">
        <f t="shared" si="3"/>
        <v>126300.3052838502</v>
      </c>
      <c r="M37" s="21">
        <f t="shared" si="4"/>
        <v>441570.43043641961</v>
      </c>
    </row>
    <row r="38" spans="2:13" x14ac:dyDescent="0.35">
      <c r="B38">
        <f t="shared" si="0"/>
        <v>33</v>
      </c>
      <c r="C38" s="7">
        <v>1988</v>
      </c>
      <c r="D38" s="8">
        <v>52722048.579999998</v>
      </c>
      <c r="F38" s="16">
        <v>23.05</v>
      </c>
      <c r="H38" s="14">
        <f t="shared" si="1"/>
        <v>26361024.289999999</v>
      </c>
      <c r="J38" s="12">
        <f t="shared" si="2"/>
        <v>56</v>
      </c>
      <c r="K38" s="12">
        <f>VLOOKUP(J38,'CPI Indexes'!B$5:J$111,9,FALSE)</f>
        <v>190.74895176108933</v>
      </c>
      <c r="L38" s="21">
        <f t="shared" si="3"/>
        <v>138197.47918204474</v>
      </c>
      <c r="M38" s="21">
        <f t="shared" si="4"/>
        <v>465701.45944417291</v>
      </c>
    </row>
    <row r="39" spans="2:13" x14ac:dyDescent="0.35">
      <c r="B39">
        <f t="shared" si="0"/>
        <v>32</v>
      </c>
      <c r="C39" s="7">
        <v>1989</v>
      </c>
      <c r="D39" s="8">
        <v>53099568.049999997</v>
      </c>
      <c r="F39" s="16">
        <v>23.84</v>
      </c>
      <c r="H39" s="14">
        <f t="shared" si="1"/>
        <v>26549784.024999999</v>
      </c>
      <c r="J39" s="12">
        <f t="shared" si="2"/>
        <v>56</v>
      </c>
      <c r="K39" s="12">
        <f>VLOOKUP(J39,'CPI Indexes'!B$5:J$111,9,FALSE)</f>
        <v>190.74895176108933</v>
      </c>
      <c r="L39" s="21">
        <f t="shared" si="3"/>
        <v>139187.0507275619</v>
      </c>
      <c r="M39" s="21">
        <f t="shared" si="4"/>
        <v>452083.02975807776</v>
      </c>
    </row>
    <row r="40" spans="2:13" x14ac:dyDescent="0.35">
      <c r="B40">
        <f t="shared" si="0"/>
        <v>31</v>
      </c>
      <c r="C40" s="7">
        <v>1990</v>
      </c>
      <c r="D40" s="8">
        <v>61581712.670000002</v>
      </c>
      <c r="F40" s="16">
        <v>24.65</v>
      </c>
      <c r="H40" s="14">
        <f t="shared" si="1"/>
        <v>30790856.335000001</v>
      </c>
      <c r="J40" s="12">
        <f t="shared" si="2"/>
        <v>56</v>
      </c>
      <c r="K40" s="12">
        <f>VLOOKUP(J40,'CPI Indexes'!B$5:J$111,9,FALSE)</f>
        <v>190.74895176108933</v>
      </c>
      <c r="L40" s="21">
        <f t="shared" si="3"/>
        <v>161420.84163883197</v>
      </c>
      <c r="M40" s="21">
        <f t="shared" si="4"/>
        <v>505348.37587588088</v>
      </c>
    </row>
    <row r="41" spans="2:13" x14ac:dyDescent="0.35">
      <c r="B41">
        <f t="shared" si="0"/>
        <v>30</v>
      </c>
      <c r="C41" s="7">
        <v>1991</v>
      </c>
      <c r="D41" s="8">
        <v>68045080.480000004</v>
      </c>
      <c r="F41" s="16">
        <v>25.48</v>
      </c>
      <c r="H41" s="14">
        <f t="shared" si="1"/>
        <v>34022540.240000002</v>
      </c>
      <c r="J41" s="12">
        <f t="shared" si="2"/>
        <v>55</v>
      </c>
      <c r="K41" s="12">
        <f>VLOOKUP(J41,'CPI Indexes'!B$5:J$111,9,FALSE)</f>
        <v>182.89055591430295</v>
      </c>
      <c r="L41" s="21">
        <f t="shared" si="3"/>
        <v>186026.77470094163</v>
      </c>
      <c r="M41" s="21">
        <f t="shared" si="4"/>
        <v>561330.47104907897</v>
      </c>
    </row>
    <row r="42" spans="2:13" x14ac:dyDescent="0.35">
      <c r="B42">
        <f t="shared" si="0"/>
        <v>29</v>
      </c>
      <c r="C42" s="7">
        <v>1992</v>
      </c>
      <c r="D42" s="8">
        <v>86254726.769999996</v>
      </c>
      <c r="F42" s="16">
        <v>26.33</v>
      </c>
      <c r="H42" s="14">
        <f t="shared" si="1"/>
        <v>43127363.384999998</v>
      </c>
      <c r="J42" s="12">
        <f t="shared" ref="J42:J71" si="5">ROUND(F42+B42,0)</f>
        <v>55</v>
      </c>
      <c r="K42" s="12">
        <f>VLOOKUP(J42,'CPI Indexes'!B$5:J$111,9,FALSE)</f>
        <v>182.89055591430295</v>
      </c>
      <c r="L42" s="21">
        <f t="shared" ref="L42:L71" si="6">H42/K42</f>
        <v>235809.67956162916</v>
      </c>
      <c r="M42" s="21">
        <f t="shared" si="4"/>
        <v>685830.32514879969</v>
      </c>
    </row>
    <row r="43" spans="2:13" x14ac:dyDescent="0.35">
      <c r="B43">
        <f t="shared" si="0"/>
        <v>28</v>
      </c>
      <c r="C43" s="7">
        <v>1993</v>
      </c>
      <c r="D43" s="8">
        <v>100416338.86</v>
      </c>
      <c r="F43" s="16">
        <v>27.19</v>
      </c>
      <c r="H43" s="14">
        <f t="shared" si="1"/>
        <v>50208169.43</v>
      </c>
      <c r="J43" s="12">
        <f t="shared" si="5"/>
        <v>55</v>
      </c>
      <c r="K43" s="12">
        <f>VLOOKUP(J43,'CPI Indexes'!B$5:J$111,9,FALSE)</f>
        <v>182.89055591430295</v>
      </c>
      <c r="L43" s="21">
        <f t="shared" si="6"/>
        <v>274525.76312101126</v>
      </c>
      <c r="M43" s="21">
        <f t="shared" si="4"/>
        <v>769573.41797593748</v>
      </c>
    </row>
    <row r="44" spans="2:13" x14ac:dyDescent="0.35">
      <c r="B44">
        <f t="shared" si="0"/>
        <v>27</v>
      </c>
      <c r="C44" s="7">
        <v>1994</v>
      </c>
      <c r="D44" s="8">
        <v>114613463.09</v>
      </c>
      <c r="F44" s="16">
        <v>28.07</v>
      </c>
      <c r="H44" s="14">
        <f t="shared" si="1"/>
        <v>57306731.545000002</v>
      </c>
      <c r="J44" s="12">
        <f t="shared" si="5"/>
        <v>55</v>
      </c>
      <c r="K44" s="12">
        <f>VLOOKUP(J44,'CPI Indexes'!B$5:J$111,9,FALSE)</f>
        <v>182.89055591430295</v>
      </c>
      <c r="L44" s="21">
        <f t="shared" si="6"/>
        <v>313338.93244795111</v>
      </c>
      <c r="M44" s="21">
        <f t="shared" si="4"/>
        <v>846629.12538449059</v>
      </c>
    </row>
    <row r="45" spans="2:13" x14ac:dyDescent="0.35">
      <c r="B45">
        <f t="shared" si="0"/>
        <v>26</v>
      </c>
      <c r="C45" s="7">
        <v>1995</v>
      </c>
      <c r="D45" s="8">
        <v>144689462.63999999</v>
      </c>
      <c r="F45" s="16">
        <v>28.97</v>
      </c>
      <c r="H45" s="14">
        <f t="shared" si="1"/>
        <v>72344731.319999993</v>
      </c>
      <c r="J45" s="12">
        <f t="shared" si="5"/>
        <v>55</v>
      </c>
      <c r="K45" s="12">
        <f>VLOOKUP(J45,'CPI Indexes'!B$5:J$111,9,FALSE)</f>
        <v>182.89055591430295</v>
      </c>
      <c r="L45" s="21">
        <f t="shared" si="6"/>
        <v>395562.96911196754</v>
      </c>
      <c r="M45" s="21">
        <f t="shared" si="4"/>
        <v>1030163.9977458786</v>
      </c>
    </row>
    <row r="46" spans="2:13" x14ac:dyDescent="0.35">
      <c r="B46">
        <f t="shared" si="0"/>
        <v>25</v>
      </c>
      <c r="C46" s="7">
        <v>1996</v>
      </c>
      <c r="D46" s="8">
        <v>122662528.22</v>
      </c>
      <c r="F46" s="16">
        <v>29.88</v>
      </c>
      <c r="H46" s="14">
        <f t="shared" si="1"/>
        <v>61331264.109999999</v>
      </c>
      <c r="J46" s="12">
        <f t="shared" si="5"/>
        <v>55</v>
      </c>
      <c r="K46" s="12">
        <f>VLOOKUP(J46,'CPI Indexes'!B$5:J$111,9,FALSE)</f>
        <v>182.89055591430295</v>
      </c>
      <c r="L46" s="21">
        <f t="shared" si="6"/>
        <v>335344.07396485796</v>
      </c>
      <c r="M46" s="21">
        <f t="shared" si="4"/>
        <v>841769.6645380063</v>
      </c>
    </row>
    <row r="47" spans="2:13" x14ac:dyDescent="0.35">
      <c r="B47">
        <f t="shared" si="0"/>
        <v>24</v>
      </c>
      <c r="C47" s="7">
        <v>1997</v>
      </c>
      <c r="D47" s="8">
        <v>111013734.48999999</v>
      </c>
      <c r="F47" s="16">
        <v>30.8</v>
      </c>
      <c r="H47" s="14">
        <f t="shared" si="1"/>
        <v>55506867.244999997</v>
      </c>
      <c r="J47" s="12">
        <f t="shared" si="5"/>
        <v>55</v>
      </c>
      <c r="K47" s="12">
        <f>VLOOKUP(J47,'CPI Indexes'!B$5:J$111,9,FALSE)</f>
        <v>182.89055591430295</v>
      </c>
      <c r="L47" s="21">
        <f t="shared" si="6"/>
        <v>303497.72281849728</v>
      </c>
      <c r="M47" s="21">
        <f t="shared" si="4"/>
        <v>734293.97721520381</v>
      </c>
    </row>
    <row r="48" spans="2:13" x14ac:dyDescent="0.35">
      <c r="B48">
        <f t="shared" si="0"/>
        <v>23</v>
      </c>
      <c r="C48" s="7">
        <v>1998</v>
      </c>
      <c r="D48" s="8">
        <v>106872602.3</v>
      </c>
      <c r="F48" s="16">
        <v>31.74</v>
      </c>
      <c r="H48" s="14">
        <f t="shared" si="1"/>
        <v>53436301.149999999</v>
      </c>
      <c r="J48" s="12">
        <f t="shared" si="5"/>
        <v>55</v>
      </c>
      <c r="K48" s="12">
        <f>VLOOKUP(J48,'CPI Indexes'!B$5:J$111,9,FALSE)</f>
        <v>182.89055591430295</v>
      </c>
      <c r="L48" s="21">
        <f t="shared" si="6"/>
        <v>292176.38320831972</v>
      </c>
      <c r="M48" s="21">
        <f t="shared" si="4"/>
        <v>681351.99609419098</v>
      </c>
    </row>
    <row r="49" spans="2:13" x14ac:dyDescent="0.35">
      <c r="B49">
        <f t="shared" si="0"/>
        <v>22</v>
      </c>
      <c r="C49" s="7">
        <v>1999</v>
      </c>
      <c r="D49" s="8">
        <v>112351680.12</v>
      </c>
      <c r="F49" s="16">
        <v>32.68</v>
      </c>
      <c r="H49" s="14">
        <f t="shared" si="1"/>
        <v>56175840.060000002</v>
      </c>
      <c r="J49" s="12">
        <f t="shared" si="5"/>
        <v>55</v>
      </c>
      <c r="K49" s="12">
        <f>VLOOKUP(J49,'CPI Indexes'!B$5:J$111,9,FALSE)</f>
        <v>182.89055591430295</v>
      </c>
      <c r="L49" s="21">
        <f t="shared" si="6"/>
        <v>307155.49952356383</v>
      </c>
      <c r="M49" s="21">
        <f t="shared" si="4"/>
        <v>690393.37315101014</v>
      </c>
    </row>
    <row r="50" spans="2:13" x14ac:dyDescent="0.35">
      <c r="B50">
        <f t="shared" si="0"/>
        <v>21</v>
      </c>
      <c r="C50" s="7">
        <v>2000</v>
      </c>
      <c r="D50" s="8">
        <v>128015893.22</v>
      </c>
      <c r="F50" s="16">
        <v>33.64</v>
      </c>
      <c r="H50" s="14">
        <f t="shared" si="1"/>
        <v>64007946.609999999</v>
      </c>
      <c r="J50" s="12">
        <f t="shared" si="5"/>
        <v>55</v>
      </c>
      <c r="K50" s="12">
        <f>VLOOKUP(J50,'CPI Indexes'!B$5:J$111,9,FALSE)</f>
        <v>182.89055591430295</v>
      </c>
      <c r="L50" s="21">
        <f t="shared" si="6"/>
        <v>349979.50708833872</v>
      </c>
      <c r="M50" s="21">
        <f t="shared" si="4"/>
        <v>758215.79657000478</v>
      </c>
    </row>
    <row r="51" spans="2:13" x14ac:dyDescent="0.35">
      <c r="B51">
        <f t="shared" si="0"/>
        <v>20</v>
      </c>
      <c r="C51" s="7">
        <v>2001</v>
      </c>
      <c r="D51" s="8">
        <v>115289893.04000001</v>
      </c>
      <c r="F51" s="16">
        <v>34.61</v>
      </c>
      <c r="H51" s="14">
        <f t="shared" si="1"/>
        <v>57644946.520000003</v>
      </c>
      <c r="J51" s="12">
        <f t="shared" si="5"/>
        <v>55</v>
      </c>
      <c r="K51" s="12">
        <f>VLOOKUP(J51,'CPI Indexes'!B$5:J$111,9,FALSE)</f>
        <v>182.89055591430295</v>
      </c>
      <c r="L51" s="21">
        <f t="shared" si="6"/>
        <v>315188.20767875353</v>
      </c>
      <c r="M51" s="21">
        <f t="shared" si="4"/>
        <v>658160.88502231089</v>
      </c>
    </row>
    <row r="52" spans="2:13" x14ac:dyDescent="0.35">
      <c r="B52">
        <f t="shared" si="0"/>
        <v>19</v>
      </c>
      <c r="C52" s="7">
        <v>2002</v>
      </c>
      <c r="D52" s="8">
        <v>96249612.370000005</v>
      </c>
      <c r="F52" s="16">
        <v>35.58</v>
      </c>
      <c r="H52" s="14">
        <f t="shared" si="1"/>
        <v>48124806.185000002</v>
      </c>
      <c r="J52" s="12">
        <f t="shared" si="5"/>
        <v>55</v>
      </c>
      <c r="K52" s="12">
        <f>VLOOKUP(J52,'CPI Indexes'!B$5:J$111,9,FALSE)</f>
        <v>182.89055591430295</v>
      </c>
      <c r="L52" s="21">
        <f t="shared" si="6"/>
        <v>263134.45188252284</v>
      </c>
      <c r="M52" s="21">
        <f t="shared" si="4"/>
        <v>529604.55995193834</v>
      </c>
    </row>
    <row r="53" spans="2:13" x14ac:dyDescent="0.35">
      <c r="B53">
        <f t="shared" si="0"/>
        <v>18</v>
      </c>
      <c r="C53" s="7">
        <v>2003</v>
      </c>
      <c r="D53" s="8">
        <v>115205243.8</v>
      </c>
      <c r="F53" s="16">
        <v>36.56</v>
      </c>
      <c r="H53" s="14">
        <f t="shared" si="1"/>
        <v>57602621.899999999</v>
      </c>
      <c r="J53" s="12">
        <f t="shared" si="5"/>
        <v>55</v>
      </c>
      <c r="K53" s="12">
        <f>VLOOKUP(J53,'CPI Indexes'!B$5:J$111,9,FALSE)</f>
        <v>182.89055591430295</v>
      </c>
      <c r="L53" s="21">
        <f t="shared" si="6"/>
        <v>314956.7872000502</v>
      </c>
      <c r="M53" s="21">
        <f t="shared" si="4"/>
        <v>610993.89183940552</v>
      </c>
    </row>
    <row r="54" spans="2:13" x14ac:dyDescent="0.35">
      <c r="B54">
        <f t="shared" si="0"/>
        <v>17</v>
      </c>
      <c r="C54" s="7">
        <v>2004</v>
      </c>
      <c r="D54" s="8">
        <v>69353793.260000005</v>
      </c>
      <c r="F54" s="16">
        <v>37.54</v>
      </c>
      <c r="H54" s="14">
        <f t="shared" si="1"/>
        <v>34676896.630000003</v>
      </c>
      <c r="J54" s="12">
        <f t="shared" si="5"/>
        <v>55</v>
      </c>
      <c r="K54" s="12">
        <f>VLOOKUP(J54,'CPI Indexes'!B$5:J$111,9,FALSE)</f>
        <v>182.89055591430295</v>
      </c>
      <c r="L54" s="21">
        <f t="shared" si="6"/>
        <v>189604.63243519561</v>
      </c>
      <c r="M54" s="21">
        <f t="shared" si="4"/>
        <v>354524.89361993282</v>
      </c>
    </row>
    <row r="55" spans="2:13" x14ac:dyDescent="0.35">
      <c r="B55">
        <f t="shared" si="0"/>
        <v>16</v>
      </c>
      <c r="C55" s="7">
        <v>2005</v>
      </c>
      <c r="D55" s="8">
        <v>97395107.310000002</v>
      </c>
      <c r="F55" s="16">
        <v>38.53</v>
      </c>
      <c r="H55" s="14">
        <f t="shared" si="1"/>
        <v>48697553.655000001</v>
      </c>
      <c r="J55" s="12">
        <f t="shared" si="5"/>
        <v>55</v>
      </c>
      <c r="K55" s="12">
        <f>VLOOKUP(J55,'CPI Indexes'!B$5:J$111,9,FALSE)</f>
        <v>182.89055591430295</v>
      </c>
      <c r="L55" s="21">
        <f t="shared" si="6"/>
        <v>266266.09237175825</v>
      </c>
      <c r="M55" s="21">
        <f t="shared" si="4"/>
        <v>479872.15563217312</v>
      </c>
    </row>
    <row r="56" spans="2:13" x14ac:dyDescent="0.35">
      <c r="B56">
        <f t="shared" si="0"/>
        <v>15</v>
      </c>
      <c r="C56" s="7">
        <v>2006</v>
      </c>
      <c r="D56" s="8">
        <v>109704171.83</v>
      </c>
      <c r="F56" s="16">
        <v>39.520000000000003</v>
      </c>
      <c r="H56" s="14">
        <f t="shared" si="1"/>
        <v>54852085.914999999</v>
      </c>
      <c r="J56" s="12">
        <f t="shared" si="5"/>
        <v>55</v>
      </c>
      <c r="K56" s="12">
        <f>VLOOKUP(J56,'CPI Indexes'!B$5:J$111,9,FALSE)</f>
        <v>182.89055591430295</v>
      </c>
      <c r="L56" s="21">
        <f t="shared" si="6"/>
        <v>299917.54161817982</v>
      </c>
      <c r="M56" s="21">
        <f t="shared" si="4"/>
        <v>520982.8753707016</v>
      </c>
    </row>
    <row r="57" spans="2:13" x14ac:dyDescent="0.35">
      <c r="B57">
        <f t="shared" si="0"/>
        <v>14</v>
      </c>
      <c r="C57" s="7">
        <v>2007</v>
      </c>
      <c r="D57" s="8">
        <v>105430196.90000001</v>
      </c>
      <c r="F57" s="16">
        <v>40.51</v>
      </c>
      <c r="H57" s="14">
        <f t="shared" si="1"/>
        <v>52715098.450000003</v>
      </c>
      <c r="J57" s="12">
        <f t="shared" si="5"/>
        <v>55</v>
      </c>
      <c r="K57" s="12">
        <f>VLOOKUP(J57,'CPI Indexes'!B$5:J$111,9,FALSE)</f>
        <v>182.89055591430295</v>
      </c>
      <c r="L57" s="21">
        <f t="shared" si="6"/>
        <v>288233.02650302363</v>
      </c>
      <c r="M57" s="21">
        <f t="shared" si="4"/>
        <v>482588.77644914092</v>
      </c>
    </row>
    <row r="58" spans="2:13" x14ac:dyDescent="0.35">
      <c r="B58">
        <f t="shared" si="0"/>
        <v>13</v>
      </c>
      <c r="C58" s="7">
        <v>2008</v>
      </c>
      <c r="D58" s="8">
        <v>113170328.98999999</v>
      </c>
      <c r="F58" s="16">
        <v>41.51</v>
      </c>
      <c r="H58" s="14">
        <f t="shared" si="1"/>
        <v>56585164.494999997</v>
      </c>
      <c r="J58" s="12">
        <f t="shared" si="5"/>
        <v>55</v>
      </c>
      <c r="K58" s="12">
        <f>VLOOKUP(J58,'CPI Indexes'!B$5:J$111,9,FALSE)</f>
        <v>182.89055591430295</v>
      </c>
      <c r="L58" s="21">
        <f t="shared" si="6"/>
        <v>309393.58356761798</v>
      </c>
      <c r="M58" s="21">
        <f t="shared" si="4"/>
        <v>499294.37427131983</v>
      </c>
    </row>
    <row r="59" spans="2:13" x14ac:dyDescent="0.35">
      <c r="B59">
        <f t="shared" si="0"/>
        <v>12</v>
      </c>
      <c r="C59" s="7">
        <v>2009</v>
      </c>
      <c r="D59" s="8">
        <v>78061869.450000003</v>
      </c>
      <c r="F59" s="16">
        <v>42.5</v>
      </c>
      <c r="H59" s="14">
        <f t="shared" si="1"/>
        <v>39030934.725000001</v>
      </c>
      <c r="J59" s="12">
        <f t="shared" si="5"/>
        <v>55</v>
      </c>
      <c r="K59" s="12">
        <f>VLOOKUP(J59,'CPI Indexes'!B$5:J$111,9,FALSE)</f>
        <v>182.89055591430295</v>
      </c>
      <c r="L59" s="21">
        <f t="shared" si="6"/>
        <v>213411.42810724865</v>
      </c>
      <c r="M59" s="21">
        <f t="shared" si="4"/>
        <v>331951.73021380563</v>
      </c>
    </row>
    <row r="60" spans="2:13" x14ac:dyDescent="0.35">
      <c r="B60">
        <f t="shared" si="0"/>
        <v>11</v>
      </c>
      <c r="C60" s="7">
        <v>2010</v>
      </c>
      <c r="D60" s="8">
        <v>126426207.81999999</v>
      </c>
      <c r="F60" s="16">
        <v>43.5</v>
      </c>
      <c r="H60" s="14">
        <f t="shared" si="1"/>
        <v>63213103.909999996</v>
      </c>
      <c r="J60" s="12">
        <f t="shared" si="5"/>
        <v>55</v>
      </c>
      <c r="K60" s="12">
        <f>VLOOKUP(J60,'CPI Indexes'!B$5:J$111,9,FALSE)</f>
        <v>182.89055591430295</v>
      </c>
      <c r="L60" s="21">
        <f t="shared" si="6"/>
        <v>345633.50520745188</v>
      </c>
      <c r="M60" s="21">
        <f t="shared" si="4"/>
        <v>518185.1881854285</v>
      </c>
    </row>
    <row r="61" spans="2:13" x14ac:dyDescent="0.35">
      <c r="B61">
        <f t="shared" si="0"/>
        <v>10</v>
      </c>
      <c r="C61" s="7">
        <v>2011</v>
      </c>
      <c r="D61" s="8">
        <v>115922136.62</v>
      </c>
      <c r="F61" s="16">
        <v>44.5</v>
      </c>
      <c r="H61" s="14">
        <f t="shared" si="1"/>
        <v>57961068.310000002</v>
      </c>
      <c r="J61" s="12">
        <f t="shared" si="5"/>
        <v>55</v>
      </c>
      <c r="K61" s="12">
        <f>VLOOKUP(J61,'CPI Indexes'!B$5:J$111,9,FALSE)</f>
        <v>182.89055591430295</v>
      </c>
      <c r="L61" s="21">
        <f t="shared" si="6"/>
        <v>316916.68287759391</v>
      </c>
      <c r="M61" s="21">
        <f t="shared" si="4"/>
        <v>457958.53291092528</v>
      </c>
    </row>
    <row r="62" spans="2:13" x14ac:dyDescent="0.35">
      <c r="B62">
        <f t="shared" si="0"/>
        <v>9</v>
      </c>
      <c r="C62" s="7">
        <v>2012</v>
      </c>
      <c r="D62" s="8">
        <v>138256592.59</v>
      </c>
      <c r="F62" s="16">
        <v>45.5</v>
      </c>
      <c r="H62" s="14">
        <f t="shared" si="1"/>
        <v>69128296.295000002</v>
      </c>
      <c r="J62" s="12">
        <f t="shared" si="5"/>
        <v>55</v>
      </c>
      <c r="K62" s="12">
        <f>VLOOKUP(J62,'CPI Indexes'!B$5:J$111,9,FALSE)</f>
        <v>182.89055591430295</v>
      </c>
      <c r="L62" s="21">
        <f t="shared" si="6"/>
        <v>377976.30363916361</v>
      </c>
      <c r="M62" s="21">
        <f t="shared" si="4"/>
        <v>526450.47521134233</v>
      </c>
    </row>
    <row r="63" spans="2:13" x14ac:dyDescent="0.35">
      <c r="B63">
        <f t="shared" si="0"/>
        <v>8</v>
      </c>
      <c r="C63" s="7">
        <v>2013</v>
      </c>
      <c r="D63" s="8">
        <v>138646957.72999999</v>
      </c>
      <c r="F63" s="16">
        <v>46.5</v>
      </c>
      <c r="H63" s="14">
        <f t="shared" si="1"/>
        <v>69323478.864999995</v>
      </c>
      <c r="J63" s="12">
        <f t="shared" si="5"/>
        <v>55</v>
      </c>
      <c r="K63" s="12">
        <f>VLOOKUP(J63,'CPI Indexes'!B$5:J$111,9,FALSE)</f>
        <v>182.89055591430295</v>
      </c>
      <c r="L63" s="21">
        <f t="shared" si="6"/>
        <v>379043.51331012906</v>
      </c>
      <c r="M63" s="21">
        <f t="shared" si="4"/>
        <v>508854.84258597833</v>
      </c>
    </row>
    <row r="64" spans="2:13" x14ac:dyDescent="0.35">
      <c r="B64">
        <f t="shared" si="0"/>
        <v>7</v>
      </c>
      <c r="C64" s="7">
        <v>2014</v>
      </c>
      <c r="D64" s="8">
        <v>132102041.38</v>
      </c>
      <c r="F64" s="16">
        <v>47.5</v>
      </c>
      <c r="H64" s="14">
        <f t="shared" si="1"/>
        <v>66051020.689999998</v>
      </c>
      <c r="J64" s="12">
        <f t="shared" si="5"/>
        <v>55</v>
      </c>
      <c r="K64" s="12">
        <f>VLOOKUP(J64,'CPI Indexes'!B$5:J$111,9,FALSE)</f>
        <v>182.89055591430295</v>
      </c>
      <c r="L64" s="21">
        <f t="shared" si="6"/>
        <v>361150.52720901312</v>
      </c>
      <c r="M64" s="21">
        <f t="shared" si="4"/>
        <v>467309.90988132765</v>
      </c>
    </row>
    <row r="65" spans="2:15" x14ac:dyDescent="0.35">
      <c r="B65">
        <f t="shared" si="0"/>
        <v>6</v>
      </c>
      <c r="C65" s="7">
        <v>2015</v>
      </c>
      <c r="D65" s="8">
        <v>150761600.30000001</v>
      </c>
      <c r="F65" s="16">
        <v>48.5</v>
      </c>
      <c r="H65" s="14">
        <f t="shared" si="1"/>
        <v>75380800.150000006</v>
      </c>
      <c r="J65" s="12">
        <f t="shared" si="5"/>
        <v>55</v>
      </c>
      <c r="K65" s="12">
        <f>VLOOKUP(J65,'CPI Indexes'!B$5:J$111,9,FALSE)</f>
        <v>182.89055591430295</v>
      </c>
      <c r="L65" s="21">
        <f t="shared" si="6"/>
        <v>412163.43716140924</v>
      </c>
      <c r="M65" s="21">
        <f t="shared" si="4"/>
        <v>514041.39722672116</v>
      </c>
    </row>
    <row r="66" spans="2:15" x14ac:dyDescent="0.35">
      <c r="B66">
        <f t="shared" si="0"/>
        <v>5</v>
      </c>
      <c r="C66" s="7">
        <v>2016</v>
      </c>
      <c r="D66" s="8">
        <v>148370557.88</v>
      </c>
      <c r="F66" s="16">
        <v>49.5</v>
      </c>
      <c r="H66" s="14">
        <f t="shared" si="1"/>
        <v>74185278.939999998</v>
      </c>
      <c r="J66" s="12">
        <f t="shared" si="5"/>
        <v>55</v>
      </c>
      <c r="K66" s="12">
        <f>VLOOKUP(J66,'CPI Indexes'!B$5:J$111,9,FALSE)</f>
        <v>182.89055591430295</v>
      </c>
      <c r="L66" s="21">
        <f t="shared" si="6"/>
        <v>405626.62500058778</v>
      </c>
      <c r="M66" s="21">
        <f t="shared" si="4"/>
        <v>487603.68706061895</v>
      </c>
    </row>
    <row r="67" spans="2:15" x14ac:dyDescent="0.35">
      <c r="B67">
        <f t="shared" si="0"/>
        <v>4</v>
      </c>
      <c r="C67" s="7">
        <v>2017</v>
      </c>
      <c r="D67" s="8">
        <v>142742100.37</v>
      </c>
      <c r="F67" s="16">
        <v>50.5</v>
      </c>
      <c r="H67" s="14">
        <f t="shared" si="1"/>
        <v>71371050.185000002</v>
      </c>
      <c r="J67" s="12">
        <f t="shared" si="5"/>
        <v>55</v>
      </c>
      <c r="K67" s="12">
        <f>VLOOKUP(J67,'CPI Indexes'!B$5:J$111,9,FALSE)</f>
        <v>182.89055591430295</v>
      </c>
      <c r="L67" s="21">
        <f t="shared" si="6"/>
        <v>390239.12321881915</v>
      </c>
      <c r="M67" s="21">
        <f t="shared" si="4"/>
        <v>452150.72208196489</v>
      </c>
    </row>
    <row r="68" spans="2:15" x14ac:dyDescent="0.35">
      <c r="B68">
        <f t="shared" si="0"/>
        <v>3</v>
      </c>
      <c r="C68" s="7">
        <v>2018</v>
      </c>
      <c r="D68" s="8">
        <v>151710925.19999999</v>
      </c>
      <c r="F68" s="16">
        <v>51.5</v>
      </c>
      <c r="H68" s="14">
        <f t="shared" si="1"/>
        <v>75855462.599999994</v>
      </c>
      <c r="J68" s="12">
        <f t="shared" si="5"/>
        <v>55</v>
      </c>
      <c r="K68" s="12">
        <f>VLOOKUP(J68,'CPI Indexes'!B$5:J$111,9,FALSE)</f>
        <v>182.89055591430295</v>
      </c>
      <c r="L68" s="21">
        <f t="shared" si="6"/>
        <v>414758.7731951758</v>
      </c>
      <c r="M68" s="21">
        <f t="shared" si="4"/>
        <v>463190.77079873055</v>
      </c>
    </row>
    <row r="69" spans="2:15" x14ac:dyDescent="0.35">
      <c r="B69">
        <f t="shared" si="0"/>
        <v>2</v>
      </c>
      <c r="C69" s="7">
        <v>2019</v>
      </c>
      <c r="D69" s="8">
        <v>180792374.68000001</v>
      </c>
      <c r="F69" s="16">
        <v>52.5</v>
      </c>
      <c r="H69" s="14">
        <f t="shared" si="1"/>
        <v>90396187.340000004</v>
      </c>
      <c r="J69" s="12">
        <f t="shared" si="5"/>
        <v>55</v>
      </c>
      <c r="K69" s="12">
        <f>VLOOKUP(J69,'CPI Indexes'!B$5:J$111,9,FALSE)</f>
        <v>182.89055591430295</v>
      </c>
      <c r="L69" s="21">
        <f t="shared" si="6"/>
        <v>494263.83384365105</v>
      </c>
      <c r="M69" s="21">
        <f t="shared" si="4"/>
        <v>532028.67989826761</v>
      </c>
    </row>
    <row r="70" spans="2:15" x14ac:dyDescent="0.35">
      <c r="B70">
        <f t="shared" si="0"/>
        <v>1</v>
      </c>
      <c r="C70" s="7">
        <v>2020</v>
      </c>
      <c r="D70" s="8">
        <v>164306151.38999999</v>
      </c>
      <c r="F70" s="16">
        <v>53.5</v>
      </c>
      <c r="H70" s="14">
        <f t="shared" si="1"/>
        <v>82153075.694999993</v>
      </c>
      <c r="J70" s="12">
        <f t="shared" si="5"/>
        <v>55</v>
      </c>
      <c r="K70" s="12">
        <f>VLOOKUP(J70,'CPI Indexes'!B$5:J$111,9,FALSE)</f>
        <v>182.89055591430295</v>
      </c>
      <c r="L70" s="21">
        <f t="shared" si="6"/>
        <v>449192.55280460994</v>
      </c>
      <c r="M70" s="21">
        <f t="shared" si="4"/>
        <v>466037.27353478287</v>
      </c>
    </row>
    <row r="71" spans="2:15" x14ac:dyDescent="0.35">
      <c r="B71">
        <f t="shared" si="0"/>
        <v>0</v>
      </c>
      <c r="C71" s="7">
        <v>2021</v>
      </c>
      <c r="D71" s="8">
        <v>345114099.70999998</v>
      </c>
      <c r="F71" s="16">
        <v>54.5</v>
      </c>
      <c r="H71" s="14">
        <f t="shared" si="1"/>
        <v>172557049.85499999</v>
      </c>
      <c r="J71" s="12">
        <f t="shared" si="5"/>
        <v>55</v>
      </c>
      <c r="K71" s="12">
        <f>VLOOKUP(J71,'CPI Indexes'!B$5:J$111,9,FALSE)</f>
        <v>182.89055591430295</v>
      </c>
      <c r="L71" s="21">
        <f t="shared" si="6"/>
        <v>943498.96304025163</v>
      </c>
      <c r="M71" s="21">
        <f t="shared" si="4"/>
        <v>943498.96304025163</v>
      </c>
    </row>
    <row r="72" spans="2:15" x14ac:dyDescent="0.35">
      <c r="H72" s="3"/>
      <c r="J72" s="12"/>
      <c r="K72" s="12"/>
      <c r="L72" s="21"/>
      <c r="M72" s="21"/>
    </row>
    <row r="73" spans="2:15" x14ac:dyDescent="0.35">
      <c r="D73" s="1">
        <f>SUM(D9:D72)</f>
        <v>4458865638.829999</v>
      </c>
      <c r="H73" s="3">
        <f>SUM(H9:H72)</f>
        <v>2229432819.4149995</v>
      </c>
      <c r="J73" s="12"/>
      <c r="K73" s="12"/>
      <c r="L73" s="21"/>
      <c r="M73" s="21">
        <f>SUM(M10:M71)</f>
        <v>23466910.785518844</v>
      </c>
    </row>
    <row r="74" spans="2:15" x14ac:dyDescent="0.35">
      <c r="H74" s="3"/>
    </row>
    <row r="75" spans="2:15" x14ac:dyDescent="0.35">
      <c r="H75" s="3">
        <f>H73/D73</f>
        <v>0.5</v>
      </c>
      <c r="M75" s="14"/>
      <c r="N75" s="14"/>
      <c r="O75" s="14"/>
    </row>
    <row r="76" spans="2:15" x14ac:dyDescent="0.35">
      <c r="D76" s="3"/>
      <c r="H76" s="3"/>
      <c r="M76" s="20"/>
      <c r="N76" s="20"/>
      <c r="O76" s="20"/>
    </row>
    <row r="77" spans="2:15" x14ac:dyDescent="0.35">
      <c r="D77" s="1"/>
      <c r="F77" s="2"/>
      <c r="H77" s="2"/>
      <c r="M77" s="20"/>
      <c r="N77" s="20"/>
      <c r="O77" s="20"/>
    </row>
    <row r="78" spans="2:15" x14ac:dyDescent="0.35">
      <c r="D78" s="1"/>
      <c r="F78" s="2"/>
      <c r="H78" s="2"/>
      <c r="M78" s="14"/>
      <c r="N78" s="14"/>
      <c r="O78" s="14"/>
    </row>
    <row r="79" spans="2:15" x14ac:dyDescent="0.35">
      <c r="D79" s="1"/>
      <c r="F79" s="2"/>
      <c r="H79" s="2"/>
      <c r="M79" s="14"/>
      <c r="N79" s="14"/>
      <c r="O79" s="14"/>
    </row>
    <row r="80" spans="2:15" x14ac:dyDescent="0.35">
      <c r="D80" s="1"/>
      <c r="F80" s="2"/>
      <c r="H80" s="2"/>
      <c r="M80" s="21"/>
      <c r="N80" s="21"/>
      <c r="O80" s="21"/>
    </row>
    <row r="81" spans="4:8" x14ac:dyDescent="0.35">
      <c r="D81" s="1"/>
      <c r="F81" s="2"/>
      <c r="H81" s="2"/>
    </row>
    <row r="82" spans="4:8" x14ac:dyDescent="0.35">
      <c r="D82" s="1"/>
      <c r="F82" s="2"/>
      <c r="H82" s="2"/>
    </row>
    <row r="83" spans="4:8" x14ac:dyDescent="0.35">
      <c r="D83" s="1"/>
      <c r="F83" s="2"/>
      <c r="H83" s="2"/>
    </row>
    <row r="84" spans="4:8" x14ac:dyDescent="0.35">
      <c r="D84" s="1"/>
      <c r="F84" s="2"/>
      <c r="H84" s="2"/>
    </row>
    <row r="85" spans="4:8" x14ac:dyDescent="0.35">
      <c r="D85" s="1"/>
      <c r="F85" s="2"/>
      <c r="H85" s="2"/>
    </row>
    <row r="86" spans="4:8" x14ac:dyDescent="0.35">
      <c r="D86" s="1"/>
      <c r="F86" s="2"/>
      <c r="H86" s="2"/>
    </row>
    <row r="87" spans="4:8" x14ac:dyDescent="0.35">
      <c r="D87" s="1"/>
      <c r="F87" s="2"/>
      <c r="H87" s="2"/>
    </row>
    <row r="88" spans="4:8" x14ac:dyDescent="0.35">
      <c r="D88" s="1"/>
      <c r="F88" s="2"/>
      <c r="H88" s="2"/>
    </row>
    <row r="90" spans="4:8" x14ac:dyDescent="0.35">
      <c r="D90" s="1"/>
    </row>
  </sheetData>
  <printOptions horizontalCentered="1"/>
  <pageMargins left="0.7" right="0.7" top="0.75" bottom="0.75" header="0.3" footer="0.3"/>
  <pageSetup scale="49" fitToWidth="0" orientation="landscape" r:id="rId1"/>
  <headerFooter>
    <oddHeader xml:space="preserve">&amp;RFiled: 2023-03-08
 EB-2022-0200
 Exhibit I.4.5-IGUA-14
Attachment 1
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S69"/>
  <sheetViews>
    <sheetView workbookViewId="0">
      <selection activeCell="F7" sqref="F7"/>
    </sheetView>
  </sheetViews>
  <sheetFormatPr defaultRowHeight="14.5" x14ac:dyDescent="0.35"/>
  <cols>
    <col min="4" max="4" width="15" bestFit="1" customWidth="1"/>
    <col min="5" max="5" width="2.26953125" customWidth="1"/>
    <col min="6" max="6" width="13.453125" bestFit="1" customWidth="1"/>
    <col min="7" max="7" width="3" bestFit="1" customWidth="1"/>
    <col min="8" max="10" width="14.26953125" bestFit="1" customWidth="1"/>
    <col min="11" max="11" width="19.54296875" bestFit="1" customWidth="1"/>
    <col min="12" max="12" width="20.1796875" bestFit="1" customWidth="1"/>
    <col min="13" max="13" width="4.1796875" customWidth="1"/>
    <col min="15" max="15" width="12" bestFit="1" customWidth="1"/>
    <col min="16" max="16" width="16.7265625" style="3" customWidth="1"/>
    <col min="17" max="18" width="19.26953125" customWidth="1"/>
    <col min="19" max="19" width="17.7265625" hidden="1" customWidth="1"/>
    <col min="20" max="20" width="13.26953125" bestFit="1" customWidth="1"/>
  </cols>
  <sheetData>
    <row r="2" spans="2:19" x14ac:dyDescent="0.35">
      <c r="B2" t="s">
        <v>36</v>
      </c>
    </row>
    <row r="3" spans="2:19" x14ac:dyDescent="0.35">
      <c r="B3" t="s">
        <v>1</v>
      </c>
      <c r="F3">
        <v>1.25</v>
      </c>
    </row>
    <row r="4" spans="2:19" x14ac:dyDescent="0.35">
      <c r="B4" t="s">
        <v>2</v>
      </c>
      <c r="F4" s="12">
        <v>35.82</v>
      </c>
      <c r="G4" s="13">
        <f>ROUND(F4,0)</f>
        <v>36</v>
      </c>
    </row>
    <row r="5" spans="2:19" x14ac:dyDescent="0.35">
      <c r="B5" t="s">
        <v>29</v>
      </c>
      <c r="F5">
        <v>3.5</v>
      </c>
      <c r="S5" t="s">
        <v>4</v>
      </c>
    </row>
    <row r="6" spans="2:19" x14ac:dyDescent="0.35">
      <c r="B6" t="s">
        <v>5</v>
      </c>
      <c r="F6">
        <v>2.5</v>
      </c>
    </row>
    <row r="7" spans="2:19" x14ac:dyDescent="0.35">
      <c r="H7" t="s">
        <v>6</v>
      </c>
      <c r="I7" t="s">
        <v>7</v>
      </c>
      <c r="J7" t="s">
        <v>8</v>
      </c>
      <c r="K7" t="s">
        <v>9</v>
      </c>
      <c r="L7" t="s">
        <v>10</v>
      </c>
    </row>
    <row r="8" spans="2:19" x14ac:dyDescent="0.35">
      <c r="B8" t="s">
        <v>11</v>
      </c>
      <c r="C8" t="s">
        <v>12</v>
      </c>
      <c r="D8" t="s">
        <v>13</v>
      </c>
      <c r="F8" t="s">
        <v>14</v>
      </c>
      <c r="H8" t="s">
        <v>15</v>
      </c>
      <c r="I8" s="3" t="s">
        <v>13</v>
      </c>
      <c r="J8" s="3" t="s">
        <v>16</v>
      </c>
      <c r="K8" t="s">
        <v>15</v>
      </c>
      <c r="L8" t="s">
        <v>17</v>
      </c>
      <c r="P8"/>
    </row>
    <row r="9" spans="2:19" x14ac:dyDescent="0.35">
      <c r="B9">
        <f>2020-C9</f>
        <v>57</v>
      </c>
      <c r="C9" s="7">
        <v>1963</v>
      </c>
      <c r="D9" s="8">
        <v>236690.8</v>
      </c>
      <c r="F9" s="10"/>
      <c r="H9" s="14">
        <f>D9*F$3</f>
        <v>295863.5</v>
      </c>
      <c r="I9" s="3" t="e">
        <f>D9*O9</f>
        <v>#DIV/0!</v>
      </c>
      <c r="J9" s="3" t="e">
        <f>H9/I9</f>
        <v>#DIV/0!</v>
      </c>
      <c r="K9" s="4" t="e">
        <f t="shared" ref="K9:K12" si="0">(I9*J9)*((1+(F$6/100))^F9)</f>
        <v>#DIV/0!</v>
      </c>
      <c r="L9" s="4" t="e">
        <f>K9/((1+(F$5/100))^F9)</f>
        <v>#DIV/0!</v>
      </c>
      <c r="M9">
        <f>VLOOKUP(B9,'CPI Indexes'!B$5:F$111,5,FALSE)</f>
        <v>0</v>
      </c>
      <c r="N9">
        <f>IF(B9&gt;G$4,VLOOKUP((B9-G$4),'CPI Indexes'!B$5:F$111,5,FALSE),VLOOKUP(0,'CPI Indexes'!B$5:F$111,5,FALSE))</f>
        <v>0</v>
      </c>
      <c r="O9" t="e">
        <f>M9/N9</f>
        <v>#DIV/0!</v>
      </c>
      <c r="P9"/>
    </row>
    <row r="10" spans="2:19" x14ac:dyDescent="0.35">
      <c r="B10">
        <f t="shared" ref="B10:B48" si="1">2020-C10</f>
        <v>56</v>
      </c>
      <c r="C10" s="7">
        <v>1964</v>
      </c>
      <c r="D10" s="8">
        <v>328705.74</v>
      </c>
      <c r="F10" s="10"/>
      <c r="H10" s="14">
        <f t="shared" ref="H10:H12" si="2">D10*F$3</f>
        <v>410882.17499999999</v>
      </c>
      <c r="I10" s="3" t="e">
        <f t="shared" ref="I10:I12" si="3">D10*O10</f>
        <v>#DIV/0!</v>
      </c>
      <c r="J10" s="3" t="e">
        <f t="shared" ref="J10:J12" si="4">H10/I10</f>
        <v>#DIV/0!</v>
      </c>
      <c r="K10" s="4" t="e">
        <f t="shared" si="0"/>
        <v>#DIV/0!</v>
      </c>
      <c r="L10" s="4" t="e">
        <f t="shared" ref="L10:L12" si="5">K10/((1+(F$5/100))^F10)</f>
        <v>#DIV/0!</v>
      </c>
      <c r="M10">
        <f>VLOOKUP(B10,'CPI Indexes'!B$5:F$111,5,FALSE)</f>
        <v>0</v>
      </c>
      <c r="N10">
        <f>IF(B10&gt;G$4,VLOOKUP((B10-G$4),'CPI Indexes'!B$5:F$111,5,FALSE),VLOOKUP(0,'CPI Indexes'!B$5:F$111,5,FALSE))</f>
        <v>0</v>
      </c>
      <c r="O10" t="e">
        <f t="shared" ref="O10:O12" si="6">M10/N10</f>
        <v>#DIV/0!</v>
      </c>
      <c r="P10"/>
    </row>
    <row r="11" spans="2:19" x14ac:dyDescent="0.35">
      <c r="B11">
        <f t="shared" si="1"/>
        <v>55</v>
      </c>
      <c r="C11" s="7">
        <v>1965</v>
      </c>
      <c r="D11" s="8">
        <v>34145.769999999997</v>
      </c>
      <c r="F11" s="10"/>
      <c r="H11" s="14">
        <f t="shared" si="2"/>
        <v>42682.212499999994</v>
      </c>
      <c r="I11" s="3" t="e">
        <f t="shared" si="3"/>
        <v>#DIV/0!</v>
      </c>
      <c r="J11" s="3" t="e">
        <f t="shared" si="4"/>
        <v>#DIV/0!</v>
      </c>
      <c r="K11" s="4" t="e">
        <f t="shared" si="0"/>
        <v>#DIV/0!</v>
      </c>
      <c r="L11" s="4" t="e">
        <f t="shared" si="5"/>
        <v>#DIV/0!</v>
      </c>
      <c r="M11">
        <f>VLOOKUP(B11,'CPI Indexes'!B$5:F$111,5,FALSE)</f>
        <v>0</v>
      </c>
      <c r="N11">
        <f>IF(B11&gt;G$4,VLOOKUP((B11-G$4),'CPI Indexes'!B$5:F$111,5,FALSE),VLOOKUP(0,'CPI Indexes'!B$5:F$111,5,FALSE))</f>
        <v>0</v>
      </c>
      <c r="O11" t="e">
        <f t="shared" si="6"/>
        <v>#DIV/0!</v>
      </c>
      <c r="P11"/>
    </row>
    <row r="12" spans="2:19" x14ac:dyDescent="0.35">
      <c r="B12">
        <f t="shared" si="1"/>
        <v>54</v>
      </c>
      <c r="C12" s="7">
        <v>1966</v>
      </c>
      <c r="D12" s="8">
        <v>293679.89</v>
      </c>
      <c r="F12" s="10"/>
      <c r="H12" s="14">
        <f t="shared" si="2"/>
        <v>367099.86250000005</v>
      </c>
      <c r="I12" s="3" t="e">
        <f t="shared" si="3"/>
        <v>#DIV/0!</v>
      </c>
      <c r="J12" s="3" t="e">
        <f t="shared" si="4"/>
        <v>#DIV/0!</v>
      </c>
      <c r="K12" s="4" t="e">
        <f t="shared" si="0"/>
        <v>#DIV/0!</v>
      </c>
      <c r="L12" s="4" t="e">
        <f t="shared" si="5"/>
        <v>#DIV/0!</v>
      </c>
      <c r="M12">
        <f>VLOOKUP(B12,'CPI Indexes'!B$5:F$111,5,FALSE)</f>
        <v>0</v>
      </c>
      <c r="N12">
        <f>IF(B12&gt;G$4,VLOOKUP((B12-G$4),'CPI Indexes'!B$5:F$111,5,FALSE),VLOOKUP(0,'CPI Indexes'!B$5:F$111,5,FALSE))</f>
        <v>0</v>
      </c>
      <c r="O12" t="e">
        <f t="shared" si="6"/>
        <v>#DIV/0!</v>
      </c>
      <c r="P12"/>
    </row>
    <row r="13" spans="2:19" x14ac:dyDescent="0.35">
      <c r="B13">
        <f t="shared" si="1"/>
        <v>52</v>
      </c>
      <c r="C13" s="7">
        <v>1968</v>
      </c>
      <c r="D13" s="8">
        <v>183177.64</v>
      </c>
      <c r="F13" s="10"/>
      <c r="H13" s="14">
        <f t="shared" ref="H13:H48" si="7">D13*F$3</f>
        <v>228972.05000000002</v>
      </c>
      <c r="I13" s="3" t="e">
        <f t="shared" ref="I13:I48" si="8">D13*O13</f>
        <v>#DIV/0!</v>
      </c>
      <c r="J13" s="3" t="e">
        <f t="shared" ref="J13:J48" si="9">H13/I13</f>
        <v>#DIV/0!</v>
      </c>
      <c r="K13" s="4" t="e">
        <f t="shared" ref="K13:K48" si="10">(I13*J13)*((1+(F$6/100))^F13)</f>
        <v>#DIV/0!</v>
      </c>
      <c r="L13" s="4" t="e">
        <f t="shared" ref="L13:L48" si="11">K13/((1+(F$5/100))^F13)</f>
        <v>#DIV/0!</v>
      </c>
      <c r="M13">
        <f>VLOOKUP(B13,'CPI Indexes'!B$5:F$111,5,FALSE)</f>
        <v>0</v>
      </c>
      <c r="N13">
        <f>IF(B13&gt;G$4,VLOOKUP((B13-G$4),'CPI Indexes'!B$5:F$111,5,FALSE),VLOOKUP(0,'CPI Indexes'!B$5:F$111,5,FALSE))</f>
        <v>0</v>
      </c>
      <c r="O13" t="e">
        <f t="shared" ref="O13:O48" si="12">M13/N13</f>
        <v>#DIV/0!</v>
      </c>
      <c r="P13"/>
    </row>
    <row r="14" spans="2:19" x14ac:dyDescent="0.35">
      <c r="B14">
        <f t="shared" si="1"/>
        <v>51</v>
      </c>
      <c r="C14" s="7">
        <v>1969</v>
      </c>
      <c r="D14" s="8">
        <v>417248.96</v>
      </c>
      <c r="F14" s="10"/>
      <c r="H14" s="14">
        <f t="shared" si="7"/>
        <v>521561.2</v>
      </c>
      <c r="I14" s="3" t="e">
        <f t="shared" si="8"/>
        <v>#DIV/0!</v>
      </c>
      <c r="J14" s="3" t="e">
        <f t="shared" si="9"/>
        <v>#DIV/0!</v>
      </c>
      <c r="K14" s="4" t="e">
        <f t="shared" si="10"/>
        <v>#DIV/0!</v>
      </c>
      <c r="L14" s="4" t="e">
        <f t="shared" si="11"/>
        <v>#DIV/0!</v>
      </c>
      <c r="M14">
        <f>VLOOKUP(B14,'CPI Indexes'!B$5:F$111,5,FALSE)</f>
        <v>0</v>
      </c>
      <c r="N14">
        <f>IF(B14&gt;G$4,VLOOKUP((B14-G$4),'CPI Indexes'!B$5:F$111,5,FALSE),VLOOKUP(0,'CPI Indexes'!B$5:F$111,5,FALSE))</f>
        <v>0</v>
      </c>
      <c r="O14" t="e">
        <f t="shared" si="12"/>
        <v>#DIV/0!</v>
      </c>
      <c r="P14"/>
    </row>
    <row r="15" spans="2:19" x14ac:dyDescent="0.35">
      <c r="B15">
        <f t="shared" si="1"/>
        <v>50</v>
      </c>
      <c r="C15" s="7">
        <v>1970</v>
      </c>
      <c r="D15" s="8">
        <v>53284.19</v>
      </c>
      <c r="F15" s="10"/>
      <c r="H15" s="14">
        <f t="shared" si="7"/>
        <v>66605.237500000003</v>
      </c>
      <c r="I15" s="3" t="e">
        <f t="shared" si="8"/>
        <v>#DIV/0!</v>
      </c>
      <c r="J15" s="3" t="e">
        <f t="shared" si="9"/>
        <v>#DIV/0!</v>
      </c>
      <c r="K15" s="4" t="e">
        <f t="shared" si="10"/>
        <v>#DIV/0!</v>
      </c>
      <c r="L15" s="4" t="e">
        <f t="shared" si="11"/>
        <v>#DIV/0!</v>
      </c>
      <c r="M15">
        <f>VLOOKUP(B15,'CPI Indexes'!B$5:F$111,5,FALSE)</f>
        <v>0</v>
      </c>
      <c r="N15">
        <f>IF(B15&gt;G$4,VLOOKUP((B15-G$4),'CPI Indexes'!B$5:F$111,5,FALSE),VLOOKUP(0,'CPI Indexes'!B$5:F$111,5,FALSE))</f>
        <v>0</v>
      </c>
      <c r="O15" t="e">
        <f t="shared" si="12"/>
        <v>#DIV/0!</v>
      </c>
      <c r="P15"/>
    </row>
    <row r="16" spans="2:19" x14ac:dyDescent="0.35">
      <c r="B16">
        <f t="shared" si="1"/>
        <v>49</v>
      </c>
      <c r="C16" s="7">
        <v>1971</v>
      </c>
      <c r="D16" s="8">
        <v>381190.89</v>
      </c>
      <c r="F16" s="10"/>
      <c r="H16" s="14">
        <f t="shared" si="7"/>
        <v>476488.61250000005</v>
      </c>
      <c r="I16" s="3" t="e">
        <f t="shared" si="8"/>
        <v>#DIV/0!</v>
      </c>
      <c r="J16" s="3" t="e">
        <f t="shared" si="9"/>
        <v>#DIV/0!</v>
      </c>
      <c r="K16" s="4" t="e">
        <f t="shared" si="10"/>
        <v>#DIV/0!</v>
      </c>
      <c r="L16" s="4" t="e">
        <f t="shared" si="11"/>
        <v>#DIV/0!</v>
      </c>
      <c r="M16">
        <f>VLOOKUP(B16,'CPI Indexes'!B$5:F$111,5,FALSE)</f>
        <v>0</v>
      </c>
      <c r="N16">
        <f>IF(B16&gt;G$4,VLOOKUP((B16-G$4),'CPI Indexes'!B$5:F$111,5,FALSE),VLOOKUP(0,'CPI Indexes'!B$5:F$111,5,FALSE))</f>
        <v>0</v>
      </c>
      <c r="O16" t="e">
        <f t="shared" si="12"/>
        <v>#DIV/0!</v>
      </c>
      <c r="P16"/>
    </row>
    <row r="17" spans="2:16" x14ac:dyDescent="0.35">
      <c r="B17">
        <f t="shared" si="1"/>
        <v>48</v>
      </c>
      <c r="C17" s="7">
        <v>1972</v>
      </c>
      <c r="D17" s="8">
        <v>230343.21</v>
      </c>
      <c r="F17" s="10"/>
      <c r="H17" s="14">
        <f t="shared" si="7"/>
        <v>287929.01250000001</v>
      </c>
      <c r="I17" s="3" t="e">
        <f t="shared" si="8"/>
        <v>#DIV/0!</v>
      </c>
      <c r="J17" s="3" t="e">
        <f t="shared" si="9"/>
        <v>#DIV/0!</v>
      </c>
      <c r="K17" s="4" t="e">
        <f t="shared" si="10"/>
        <v>#DIV/0!</v>
      </c>
      <c r="L17" s="4" t="e">
        <f t="shared" si="11"/>
        <v>#DIV/0!</v>
      </c>
      <c r="M17">
        <f>VLOOKUP(B17,'CPI Indexes'!B$5:F$111,5,FALSE)</f>
        <v>0</v>
      </c>
      <c r="N17">
        <f>IF(B17&gt;G$4,VLOOKUP((B17-G$4),'CPI Indexes'!B$5:F$111,5,FALSE),VLOOKUP(0,'CPI Indexes'!B$5:F$111,5,FALSE))</f>
        <v>0</v>
      </c>
      <c r="O17" t="e">
        <f t="shared" si="12"/>
        <v>#DIV/0!</v>
      </c>
      <c r="P17"/>
    </row>
    <row r="18" spans="2:16" x14ac:dyDescent="0.35">
      <c r="B18">
        <f t="shared" si="1"/>
        <v>47</v>
      </c>
      <c r="C18" s="7">
        <v>1973</v>
      </c>
      <c r="D18" s="8">
        <v>112820.71</v>
      </c>
      <c r="F18" s="10"/>
      <c r="H18" s="14">
        <f t="shared" si="7"/>
        <v>141025.88750000001</v>
      </c>
      <c r="I18" s="3" t="e">
        <f t="shared" si="8"/>
        <v>#DIV/0!</v>
      </c>
      <c r="J18" s="3" t="e">
        <f t="shared" si="9"/>
        <v>#DIV/0!</v>
      </c>
      <c r="K18" s="4" t="e">
        <f t="shared" si="10"/>
        <v>#DIV/0!</v>
      </c>
      <c r="L18" s="4" t="e">
        <f t="shared" si="11"/>
        <v>#DIV/0!</v>
      </c>
      <c r="M18">
        <f>VLOOKUP(B18,'CPI Indexes'!B$5:F$111,5,FALSE)</f>
        <v>0</v>
      </c>
      <c r="N18">
        <f>IF(B18&gt;G$4,VLOOKUP((B18-G$4),'CPI Indexes'!B$5:F$111,5,FALSE),VLOOKUP(0,'CPI Indexes'!B$5:F$111,5,FALSE))</f>
        <v>0</v>
      </c>
      <c r="O18" t="e">
        <f t="shared" si="12"/>
        <v>#DIV/0!</v>
      </c>
      <c r="P18"/>
    </row>
    <row r="19" spans="2:16" x14ac:dyDescent="0.35">
      <c r="B19">
        <f t="shared" si="1"/>
        <v>46</v>
      </c>
      <c r="C19" s="7">
        <v>1974</v>
      </c>
      <c r="D19" s="8">
        <v>252754.7</v>
      </c>
      <c r="F19" s="10"/>
      <c r="H19" s="14">
        <f t="shared" si="7"/>
        <v>315943.375</v>
      </c>
      <c r="I19" s="3" t="e">
        <f t="shared" si="8"/>
        <v>#DIV/0!</v>
      </c>
      <c r="J19" s="3" t="e">
        <f t="shared" si="9"/>
        <v>#DIV/0!</v>
      </c>
      <c r="K19" s="4" t="e">
        <f t="shared" si="10"/>
        <v>#DIV/0!</v>
      </c>
      <c r="L19" s="4" t="e">
        <f t="shared" si="11"/>
        <v>#DIV/0!</v>
      </c>
      <c r="M19">
        <f>VLOOKUP(B19,'CPI Indexes'!B$5:F$111,5,FALSE)</f>
        <v>0</v>
      </c>
      <c r="N19">
        <f>IF(B19&gt;G$4,VLOOKUP((B19-G$4),'CPI Indexes'!B$5:F$111,5,FALSE),VLOOKUP(0,'CPI Indexes'!B$5:F$111,5,FALSE))</f>
        <v>0</v>
      </c>
      <c r="O19" t="e">
        <f t="shared" si="12"/>
        <v>#DIV/0!</v>
      </c>
      <c r="P19"/>
    </row>
    <row r="20" spans="2:16" x14ac:dyDescent="0.35">
      <c r="B20">
        <f t="shared" si="1"/>
        <v>45</v>
      </c>
      <c r="C20" s="7">
        <v>1975</v>
      </c>
      <c r="D20" s="8">
        <v>67285.820000000007</v>
      </c>
      <c r="F20" s="10"/>
      <c r="H20" s="14">
        <f t="shared" si="7"/>
        <v>84107.275000000009</v>
      </c>
      <c r="I20" s="3" t="e">
        <f t="shared" si="8"/>
        <v>#DIV/0!</v>
      </c>
      <c r="J20" s="3" t="e">
        <f t="shared" si="9"/>
        <v>#DIV/0!</v>
      </c>
      <c r="K20" s="4" t="e">
        <f t="shared" si="10"/>
        <v>#DIV/0!</v>
      </c>
      <c r="L20" s="4" t="e">
        <f t="shared" si="11"/>
        <v>#DIV/0!</v>
      </c>
      <c r="M20">
        <f>VLOOKUP(B20,'CPI Indexes'!B$5:F$111,5,FALSE)</f>
        <v>0</v>
      </c>
      <c r="N20">
        <f>IF(B20&gt;G$4,VLOOKUP((B20-G$4),'CPI Indexes'!B$5:F$111,5,FALSE),VLOOKUP(0,'CPI Indexes'!B$5:F$111,5,FALSE))</f>
        <v>0</v>
      </c>
      <c r="O20" t="e">
        <f t="shared" si="12"/>
        <v>#DIV/0!</v>
      </c>
      <c r="P20"/>
    </row>
    <row r="21" spans="2:16" x14ac:dyDescent="0.35">
      <c r="B21">
        <f t="shared" si="1"/>
        <v>44</v>
      </c>
      <c r="C21" s="7">
        <v>1976</v>
      </c>
      <c r="D21" s="8">
        <v>56281.42</v>
      </c>
      <c r="F21" s="10"/>
      <c r="H21" s="14">
        <f t="shared" si="7"/>
        <v>70351.774999999994</v>
      </c>
      <c r="I21" s="3" t="e">
        <f t="shared" si="8"/>
        <v>#DIV/0!</v>
      </c>
      <c r="J21" s="3" t="e">
        <f t="shared" si="9"/>
        <v>#DIV/0!</v>
      </c>
      <c r="K21" s="4" t="e">
        <f t="shared" si="10"/>
        <v>#DIV/0!</v>
      </c>
      <c r="L21" s="4" t="e">
        <f t="shared" si="11"/>
        <v>#DIV/0!</v>
      </c>
      <c r="M21">
        <f>VLOOKUP(B21,'CPI Indexes'!B$5:F$111,5,FALSE)</f>
        <v>0</v>
      </c>
      <c r="N21">
        <f>IF(B21&gt;G$4,VLOOKUP((B21-G$4),'CPI Indexes'!B$5:F$111,5,FALSE),VLOOKUP(0,'CPI Indexes'!B$5:F$111,5,FALSE))</f>
        <v>0</v>
      </c>
      <c r="O21" t="e">
        <f t="shared" si="12"/>
        <v>#DIV/0!</v>
      </c>
      <c r="P21"/>
    </row>
    <row r="22" spans="2:16" x14ac:dyDescent="0.35">
      <c r="B22">
        <f t="shared" si="1"/>
        <v>42</v>
      </c>
      <c r="C22" s="7">
        <v>1978</v>
      </c>
      <c r="D22" s="8">
        <v>436363.33</v>
      </c>
      <c r="F22" s="10"/>
      <c r="H22" s="14">
        <f t="shared" si="7"/>
        <v>545454.16249999998</v>
      </c>
      <c r="I22" s="3" t="e">
        <f t="shared" si="8"/>
        <v>#DIV/0!</v>
      </c>
      <c r="J22" s="3" t="e">
        <f t="shared" si="9"/>
        <v>#DIV/0!</v>
      </c>
      <c r="K22" s="4" t="e">
        <f t="shared" si="10"/>
        <v>#DIV/0!</v>
      </c>
      <c r="L22" s="4" t="e">
        <f t="shared" si="11"/>
        <v>#DIV/0!</v>
      </c>
      <c r="M22">
        <f>VLOOKUP(B22,'CPI Indexes'!B$5:F$111,5,FALSE)</f>
        <v>0</v>
      </c>
      <c r="N22">
        <f>IF(B22&gt;G$4,VLOOKUP((B22-G$4),'CPI Indexes'!B$5:F$111,5,FALSE),VLOOKUP(0,'CPI Indexes'!B$5:F$111,5,FALSE))</f>
        <v>0</v>
      </c>
      <c r="O22" t="e">
        <f t="shared" si="12"/>
        <v>#DIV/0!</v>
      </c>
      <c r="P22"/>
    </row>
    <row r="23" spans="2:16" x14ac:dyDescent="0.35">
      <c r="B23">
        <f t="shared" si="1"/>
        <v>40</v>
      </c>
      <c r="C23" s="7">
        <v>1980</v>
      </c>
      <c r="D23" s="8">
        <v>104232.11</v>
      </c>
      <c r="F23" s="10"/>
      <c r="H23" s="14">
        <f t="shared" si="7"/>
        <v>130290.1375</v>
      </c>
      <c r="I23" s="3" t="e">
        <f t="shared" si="8"/>
        <v>#DIV/0!</v>
      </c>
      <c r="J23" s="3" t="e">
        <f t="shared" si="9"/>
        <v>#DIV/0!</v>
      </c>
      <c r="K23" s="4" t="e">
        <f t="shared" si="10"/>
        <v>#DIV/0!</v>
      </c>
      <c r="L23" s="4" t="e">
        <f t="shared" si="11"/>
        <v>#DIV/0!</v>
      </c>
      <c r="M23">
        <f>VLOOKUP(B23,'CPI Indexes'!B$5:F$111,5,FALSE)</f>
        <v>0</v>
      </c>
      <c r="N23">
        <f>IF(B23&gt;G$4,VLOOKUP((B23-G$4),'CPI Indexes'!B$5:F$111,5,FALSE),VLOOKUP(0,'CPI Indexes'!B$5:F$111,5,FALSE))</f>
        <v>0</v>
      </c>
      <c r="O23" t="e">
        <f t="shared" si="12"/>
        <v>#DIV/0!</v>
      </c>
      <c r="P23"/>
    </row>
    <row r="24" spans="2:16" x14ac:dyDescent="0.35">
      <c r="B24">
        <f t="shared" si="1"/>
        <v>37</v>
      </c>
      <c r="C24" s="7">
        <v>1983</v>
      </c>
      <c r="D24" s="8">
        <v>704130.85</v>
      </c>
      <c r="F24" s="10"/>
      <c r="H24" s="14">
        <f t="shared" si="7"/>
        <v>880163.5625</v>
      </c>
      <c r="I24" s="3" t="e">
        <f t="shared" si="8"/>
        <v>#DIV/0!</v>
      </c>
      <c r="J24" s="3" t="e">
        <f t="shared" si="9"/>
        <v>#DIV/0!</v>
      </c>
      <c r="K24" s="4" t="e">
        <f t="shared" si="10"/>
        <v>#DIV/0!</v>
      </c>
      <c r="L24" s="4" t="e">
        <f t="shared" si="11"/>
        <v>#DIV/0!</v>
      </c>
      <c r="M24">
        <f>VLOOKUP(B24,'CPI Indexes'!B$5:F$111,5,FALSE)</f>
        <v>0</v>
      </c>
      <c r="N24">
        <f>IF(B24&gt;G$4,VLOOKUP((B24-G$4),'CPI Indexes'!B$5:F$111,5,FALSE),VLOOKUP(0,'CPI Indexes'!B$5:F$111,5,FALSE))</f>
        <v>0</v>
      </c>
      <c r="O24" t="e">
        <f t="shared" si="12"/>
        <v>#DIV/0!</v>
      </c>
      <c r="P24"/>
    </row>
    <row r="25" spans="2:16" x14ac:dyDescent="0.35">
      <c r="B25">
        <f t="shared" si="1"/>
        <v>36</v>
      </c>
      <c r="C25" s="7">
        <v>1984</v>
      </c>
      <c r="D25" s="8">
        <v>256587.06</v>
      </c>
      <c r="F25" s="10"/>
      <c r="H25" s="14">
        <f t="shared" si="7"/>
        <v>320733.82500000001</v>
      </c>
      <c r="I25" s="3" t="e">
        <f t="shared" si="8"/>
        <v>#N/A</v>
      </c>
      <c r="J25" s="3" t="e">
        <f t="shared" si="9"/>
        <v>#N/A</v>
      </c>
      <c r="K25" s="4" t="e">
        <f t="shared" si="10"/>
        <v>#N/A</v>
      </c>
      <c r="L25" s="4" t="e">
        <f t="shared" si="11"/>
        <v>#N/A</v>
      </c>
      <c r="M25">
        <f>VLOOKUP(B25,'CPI Indexes'!B$5:F$111,5,FALSE)</f>
        <v>0</v>
      </c>
      <c r="N25" t="e">
        <f>IF(B25&gt;G$4,VLOOKUP((B25-G$4),'CPI Indexes'!B$5:F$111,5,FALSE),VLOOKUP(0,'CPI Indexes'!B$5:F$111,5,FALSE))</f>
        <v>#N/A</v>
      </c>
      <c r="O25" t="e">
        <f t="shared" si="12"/>
        <v>#N/A</v>
      </c>
      <c r="P25"/>
    </row>
    <row r="26" spans="2:16" x14ac:dyDescent="0.35">
      <c r="B26">
        <f t="shared" si="1"/>
        <v>35</v>
      </c>
      <c r="C26" s="7">
        <v>1985</v>
      </c>
      <c r="D26" s="8">
        <v>196362.32</v>
      </c>
      <c r="F26" s="9">
        <v>21.77</v>
      </c>
      <c r="H26" s="14">
        <f t="shared" si="7"/>
        <v>245452.90000000002</v>
      </c>
      <c r="I26" s="3" t="e">
        <f t="shared" si="8"/>
        <v>#N/A</v>
      </c>
      <c r="J26" s="3" t="e">
        <f t="shared" si="9"/>
        <v>#N/A</v>
      </c>
      <c r="K26" s="4" t="e">
        <f t="shared" si="10"/>
        <v>#N/A</v>
      </c>
      <c r="L26" s="4" t="e">
        <f t="shared" si="11"/>
        <v>#N/A</v>
      </c>
      <c r="M26">
        <f>VLOOKUP(B26,'CPI Indexes'!B$5:F$111,5,FALSE)</f>
        <v>0</v>
      </c>
      <c r="N26" t="e">
        <f>IF(B26&gt;G$4,VLOOKUP((B26-G$4),'CPI Indexes'!B$5:F$111,5,FALSE),VLOOKUP(0,'CPI Indexes'!B$5:F$111,5,FALSE))</f>
        <v>#N/A</v>
      </c>
      <c r="O26" t="e">
        <f t="shared" si="12"/>
        <v>#N/A</v>
      </c>
      <c r="P26"/>
    </row>
    <row r="27" spans="2:16" x14ac:dyDescent="0.35">
      <c r="B27">
        <f t="shared" si="1"/>
        <v>33</v>
      </c>
      <c r="C27" s="7">
        <v>1987</v>
      </c>
      <c r="D27" s="8">
        <v>2968778.19</v>
      </c>
      <c r="F27" s="9">
        <v>23.38</v>
      </c>
      <c r="H27" s="14">
        <f t="shared" si="7"/>
        <v>3710972.7374999998</v>
      </c>
      <c r="I27" s="3" t="e">
        <f t="shared" si="8"/>
        <v>#N/A</v>
      </c>
      <c r="J27" s="3" t="e">
        <f t="shared" si="9"/>
        <v>#N/A</v>
      </c>
      <c r="K27" s="4" t="e">
        <f t="shared" si="10"/>
        <v>#N/A</v>
      </c>
      <c r="L27" s="4" t="e">
        <f t="shared" si="11"/>
        <v>#N/A</v>
      </c>
      <c r="M27">
        <f>VLOOKUP(B27,'CPI Indexes'!B$5:F$111,5,FALSE)</f>
        <v>0</v>
      </c>
      <c r="N27" t="e">
        <f>IF(B27&gt;G$4,VLOOKUP((B27-G$4),'CPI Indexes'!B$5:F$111,5,FALSE),VLOOKUP(0,'CPI Indexes'!B$5:F$111,5,FALSE))</f>
        <v>#N/A</v>
      </c>
      <c r="O27" t="e">
        <f t="shared" si="12"/>
        <v>#N/A</v>
      </c>
      <c r="P27"/>
    </row>
    <row r="28" spans="2:16" x14ac:dyDescent="0.35">
      <c r="B28">
        <f t="shared" si="1"/>
        <v>32</v>
      </c>
      <c r="C28" s="7">
        <v>1988</v>
      </c>
      <c r="D28" s="8">
        <v>1093441.1200000001</v>
      </c>
      <c r="F28" s="9">
        <v>24.21</v>
      </c>
      <c r="H28" s="14">
        <f t="shared" si="7"/>
        <v>1366801.4000000001</v>
      </c>
      <c r="I28" s="3" t="e">
        <f t="shared" si="8"/>
        <v>#N/A</v>
      </c>
      <c r="J28" s="3" t="e">
        <f t="shared" si="9"/>
        <v>#N/A</v>
      </c>
      <c r="K28" s="4" t="e">
        <f t="shared" si="10"/>
        <v>#N/A</v>
      </c>
      <c r="L28" s="4" t="e">
        <f t="shared" si="11"/>
        <v>#N/A</v>
      </c>
      <c r="M28">
        <f>VLOOKUP(B28,'CPI Indexes'!B$5:F$111,5,FALSE)</f>
        <v>0</v>
      </c>
      <c r="N28" t="e">
        <f>IF(B28&gt;G$4,VLOOKUP((B28-G$4),'CPI Indexes'!B$5:F$111,5,FALSE),VLOOKUP(0,'CPI Indexes'!B$5:F$111,5,FALSE))</f>
        <v>#N/A</v>
      </c>
      <c r="O28" t="e">
        <f t="shared" si="12"/>
        <v>#N/A</v>
      </c>
      <c r="P28"/>
    </row>
    <row r="29" spans="2:16" x14ac:dyDescent="0.35">
      <c r="B29">
        <f t="shared" si="1"/>
        <v>31</v>
      </c>
      <c r="C29" s="7">
        <v>1989</v>
      </c>
      <c r="D29" s="8">
        <v>1657305.24</v>
      </c>
      <c r="F29" s="9">
        <v>25.04</v>
      </c>
      <c r="H29" s="14">
        <f t="shared" si="7"/>
        <v>2071631.55</v>
      </c>
      <c r="I29" s="3" t="e">
        <f t="shared" si="8"/>
        <v>#N/A</v>
      </c>
      <c r="J29" s="3" t="e">
        <f t="shared" si="9"/>
        <v>#N/A</v>
      </c>
      <c r="K29" s="4" t="e">
        <f t="shared" si="10"/>
        <v>#N/A</v>
      </c>
      <c r="L29" s="4" t="e">
        <f t="shared" si="11"/>
        <v>#N/A</v>
      </c>
      <c r="M29">
        <f>VLOOKUP(B29,'CPI Indexes'!B$5:F$111,5,FALSE)</f>
        <v>0</v>
      </c>
      <c r="N29" t="e">
        <f>IF(B29&gt;G$4,VLOOKUP((B29-G$4),'CPI Indexes'!B$5:F$111,5,FALSE),VLOOKUP(0,'CPI Indexes'!B$5:F$111,5,FALSE))</f>
        <v>#N/A</v>
      </c>
      <c r="O29" t="e">
        <f t="shared" si="12"/>
        <v>#N/A</v>
      </c>
      <c r="P29"/>
    </row>
    <row r="30" spans="2:16" x14ac:dyDescent="0.35">
      <c r="B30">
        <f t="shared" si="1"/>
        <v>30</v>
      </c>
      <c r="C30" s="7">
        <v>1990</v>
      </c>
      <c r="D30" s="8">
        <v>223259.49</v>
      </c>
      <c r="F30" s="9">
        <v>25.89</v>
      </c>
      <c r="H30" s="14">
        <f t="shared" si="7"/>
        <v>279074.36249999999</v>
      </c>
      <c r="I30" s="3" t="e">
        <f t="shared" si="8"/>
        <v>#N/A</v>
      </c>
      <c r="J30" s="3" t="e">
        <f t="shared" si="9"/>
        <v>#N/A</v>
      </c>
      <c r="K30" s="4" t="e">
        <f t="shared" si="10"/>
        <v>#N/A</v>
      </c>
      <c r="L30" s="4" t="e">
        <f t="shared" si="11"/>
        <v>#N/A</v>
      </c>
      <c r="M30">
        <f>VLOOKUP(B30,'CPI Indexes'!B$5:F$111,5,FALSE)</f>
        <v>0</v>
      </c>
      <c r="N30" t="e">
        <f>IF(B30&gt;G$4,VLOOKUP((B30-G$4),'CPI Indexes'!B$5:F$111,5,FALSE),VLOOKUP(0,'CPI Indexes'!B$5:F$111,5,FALSE))</f>
        <v>#N/A</v>
      </c>
      <c r="O30" t="e">
        <f t="shared" si="12"/>
        <v>#N/A</v>
      </c>
      <c r="P30"/>
    </row>
    <row r="31" spans="2:16" x14ac:dyDescent="0.35">
      <c r="B31">
        <f t="shared" si="1"/>
        <v>29</v>
      </c>
      <c r="C31" s="7">
        <v>1991</v>
      </c>
      <c r="D31" s="8">
        <v>7070.8</v>
      </c>
      <c r="F31" s="9">
        <v>26.74</v>
      </c>
      <c r="H31" s="14">
        <f t="shared" si="7"/>
        <v>8838.5</v>
      </c>
      <c r="I31" s="3" t="e">
        <f t="shared" si="8"/>
        <v>#N/A</v>
      </c>
      <c r="J31" s="3" t="e">
        <f t="shared" si="9"/>
        <v>#N/A</v>
      </c>
      <c r="K31" s="4" t="e">
        <f t="shared" si="10"/>
        <v>#N/A</v>
      </c>
      <c r="L31" s="4" t="e">
        <f t="shared" si="11"/>
        <v>#N/A</v>
      </c>
      <c r="M31">
        <f>VLOOKUP(B31,'CPI Indexes'!B$5:F$111,5,FALSE)</f>
        <v>0</v>
      </c>
      <c r="N31" t="e">
        <f>IF(B31&gt;G$4,VLOOKUP((B31-G$4),'CPI Indexes'!B$5:F$111,5,FALSE),VLOOKUP(0,'CPI Indexes'!B$5:F$111,5,FALSE))</f>
        <v>#N/A</v>
      </c>
      <c r="O31" t="e">
        <f t="shared" si="12"/>
        <v>#N/A</v>
      </c>
      <c r="P31"/>
    </row>
    <row r="32" spans="2:16" x14ac:dyDescent="0.35">
      <c r="B32">
        <f t="shared" si="1"/>
        <v>27</v>
      </c>
      <c r="C32" s="7">
        <v>1993</v>
      </c>
      <c r="D32" s="9">
        <v>323.42</v>
      </c>
      <c r="F32" s="9">
        <v>28.49</v>
      </c>
      <c r="H32" s="14">
        <f t="shared" si="7"/>
        <v>404.27500000000003</v>
      </c>
      <c r="I32" s="3" t="e">
        <f t="shared" si="8"/>
        <v>#N/A</v>
      </c>
      <c r="J32" s="3" t="e">
        <f t="shared" si="9"/>
        <v>#N/A</v>
      </c>
      <c r="K32" s="4" t="e">
        <f t="shared" si="10"/>
        <v>#N/A</v>
      </c>
      <c r="L32" s="4" t="e">
        <f t="shared" si="11"/>
        <v>#N/A</v>
      </c>
      <c r="M32">
        <f>VLOOKUP(B32,'CPI Indexes'!B$5:F$111,5,FALSE)</f>
        <v>0</v>
      </c>
      <c r="N32" t="e">
        <f>IF(B32&gt;G$4,VLOOKUP((B32-G$4),'CPI Indexes'!B$5:F$111,5,FALSE),VLOOKUP(0,'CPI Indexes'!B$5:F$111,5,FALSE))</f>
        <v>#N/A</v>
      </c>
      <c r="O32" t="e">
        <f t="shared" si="12"/>
        <v>#N/A</v>
      </c>
      <c r="P32"/>
    </row>
    <row r="33" spans="2:16" x14ac:dyDescent="0.35">
      <c r="B33">
        <f t="shared" si="1"/>
        <v>26</v>
      </c>
      <c r="C33" s="7">
        <v>1994</v>
      </c>
      <c r="D33" s="8">
        <v>52007.28</v>
      </c>
      <c r="F33" s="9">
        <v>29.37</v>
      </c>
      <c r="H33" s="14">
        <f t="shared" si="7"/>
        <v>65009.1</v>
      </c>
      <c r="I33" s="3" t="e">
        <f t="shared" si="8"/>
        <v>#N/A</v>
      </c>
      <c r="J33" s="3" t="e">
        <f t="shared" si="9"/>
        <v>#N/A</v>
      </c>
      <c r="K33" s="4" t="e">
        <f t="shared" si="10"/>
        <v>#N/A</v>
      </c>
      <c r="L33" s="4" t="e">
        <f t="shared" si="11"/>
        <v>#N/A</v>
      </c>
      <c r="M33">
        <f>VLOOKUP(B33,'CPI Indexes'!B$5:F$111,5,FALSE)</f>
        <v>0</v>
      </c>
      <c r="N33" t="e">
        <f>IF(B33&gt;G$4,VLOOKUP((B33-G$4),'CPI Indexes'!B$5:F$111,5,FALSE),VLOOKUP(0,'CPI Indexes'!B$5:F$111,5,FALSE))</f>
        <v>#N/A</v>
      </c>
      <c r="O33" t="e">
        <f t="shared" si="12"/>
        <v>#N/A</v>
      </c>
      <c r="P33"/>
    </row>
    <row r="34" spans="2:16" x14ac:dyDescent="0.35">
      <c r="B34">
        <f t="shared" si="1"/>
        <v>24</v>
      </c>
      <c r="C34" s="7">
        <v>1996</v>
      </c>
      <c r="D34" s="8">
        <v>3273351.28</v>
      </c>
      <c r="F34" s="9">
        <v>31.17</v>
      </c>
      <c r="H34" s="14">
        <f t="shared" si="7"/>
        <v>4091689.0999999996</v>
      </c>
      <c r="I34" s="3" t="e">
        <f t="shared" si="8"/>
        <v>#N/A</v>
      </c>
      <c r="J34" s="3" t="e">
        <f t="shared" si="9"/>
        <v>#N/A</v>
      </c>
      <c r="K34" s="4" t="e">
        <f t="shared" si="10"/>
        <v>#N/A</v>
      </c>
      <c r="L34" s="4" t="e">
        <f t="shared" si="11"/>
        <v>#N/A</v>
      </c>
      <c r="M34">
        <f>VLOOKUP(B34,'CPI Indexes'!B$5:F$111,5,FALSE)</f>
        <v>0</v>
      </c>
      <c r="N34" t="e">
        <f>IF(B34&gt;G$4,VLOOKUP((B34-G$4),'CPI Indexes'!B$5:F$111,5,FALSE),VLOOKUP(0,'CPI Indexes'!B$5:F$111,5,FALSE))</f>
        <v>#N/A</v>
      </c>
      <c r="O34" t="e">
        <f t="shared" si="12"/>
        <v>#N/A</v>
      </c>
      <c r="P34"/>
    </row>
    <row r="35" spans="2:16" x14ac:dyDescent="0.35">
      <c r="B35">
        <f t="shared" si="1"/>
        <v>23</v>
      </c>
      <c r="C35" s="7">
        <v>1997</v>
      </c>
      <c r="D35" s="8">
        <v>3079459.11</v>
      </c>
      <c r="F35" s="9">
        <v>32.08</v>
      </c>
      <c r="H35" s="14">
        <f t="shared" si="7"/>
        <v>3849323.8874999997</v>
      </c>
      <c r="I35" s="3" t="e">
        <f t="shared" si="8"/>
        <v>#N/A</v>
      </c>
      <c r="J35" s="3" t="e">
        <f t="shared" si="9"/>
        <v>#N/A</v>
      </c>
      <c r="K35" s="4" t="e">
        <f t="shared" si="10"/>
        <v>#N/A</v>
      </c>
      <c r="L35" s="4" t="e">
        <f t="shared" si="11"/>
        <v>#N/A</v>
      </c>
      <c r="M35">
        <f>VLOOKUP(B35,'CPI Indexes'!B$5:F$111,5,FALSE)</f>
        <v>0</v>
      </c>
      <c r="N35" t="e">
        <f>IF(B35&gt;G$4,VLOOKUP((B35-G$4),'CPI Indexes'!B$5:F$111,5,FALSE),VLOOKUP(0,'CPI Indexes'!B$5:F$111,5,FALSE))</f>
        <v>#N/A</v>
      </c>
      <c r="O35" t="e">
        <f t="shared" si="12"/>
        <v>#N/A</v>
      </c>
      <c r="P35"/>
    </row>
    <row r="36" spans="2:16" x14ac:dyDescent="0.35">
      <c r="B36">
        <f t="shared" si="1"/>
        <v>22</v>
      </c>
      <c r="C36" s="7">
        <v>1998</v>
      </c>
      <c r="D36" s="8">
        <v>1246567.8500000001</v>
      </c>
      <c r="F36" s="9">
        <v>33</v>
      </c>
      <c r="H36" s="14">
        <f t="shared" si="7"/>
        <v>1558209.8125</v>
      </c>
      <c r="I36" s="3" t="e">
        <f t="shared" si="8"/>
        <v>#N/A</v>
      </c>
      <c r="J36" s="3" t="e">
        <f t="shared" si="9"/>
        <v>#N/A</v>
      </c>
      <c r="K36" s="4" t="e">
        <f t="shared" si="10"/>
        <v>#N/A</v>
      </c>
      <c r="L36" s="4" t="e">
        <f t="shared" si="11"/>
        <v>#N/A</v>
      </c>
      <c r="M36">
        <f>VLOOKUP(B36,'CPI Indexes'!B$5:F$111,5,FALSE)</f>
        <v>0</v>
      </c>
      <c r="N36" t="e">
        <f>IF(B36&gt;G$4,VLOOKUP((B36-G$4),'CPI Indexes'!B$5:F$111,5,FALSE),VLOOKUP(0,'CPI Indexes'!B$5:F$111,5,FALSE))</f>
        <v>#N/A</v>
      </c>
      <c r="O36" t="e">
        <f t="shared" si="12"/>
        <v>#N/A</v>
      </c>
      <c r="P36"/>
    </row>
    <row r="37" spans="2:16" x14ac:dyDescent="0.35">
      <c r="B37">
        <f t="shared" si="1"/>
        <v>21</v>
      </c>
      <c r="C37" s="7">
        <v>1999</v>
      </c>
      <c r="D37" s="8">
        <v>3052785.28</v>
      </c>
      <c r="F37" s="9">
        <v>33.93</v>
      </c>
      <c r="H37" s="14">
        <f t="shared" si="7"/>
        <v>3815981.5999999996</v>
      </c>
      <c r="I37" s="3" t="e">
        <f t="shared" si="8"/>
        <v>#N/A</v>
      </c>
      <c r="J37" s="3" t="e">
        <f t="shared" si="9"/>
        <v>#N/A</v>
      </c>
      <c r="K37" s="4" t="e">
        <f t="shared" si="10"/>
        <v>#N/A</v>
      </c>
      <c r="L37" s="4" t="e">
        <f t="shared" si="11"/>
        <v>#N/A</v>
      </c>
      <c r="M37">
        <f>VLOOKUP(B37,'CPI Indexes'!B$5:F$111,5,FALSE)</f>
        <v>0</v>
      </c>
      <c r="N37" t="e">
        <f>IF(B37&gt;G$4,VLOOKUP((B37-G$4),'CPI Indexes'!B$5:F$111,5,FALSE),VLOOKUP(0,'CPI Indexes'!B$5:F$111,5,FALSE))</f>
        <v>#N/A</v>
      </c>
      <c r="O37" t="e">
        <f t="shared" si="12"/>
        <v>#N/A</v>
      </c>
      <c r="P37"/>
    </row>
    <row r="38" spans="2:16" x14ac:dyDescent="0.35">
      <c r="B38">
        <f t="shared" si="1"/>
        <v>20</v>
      </c>
      <c r="C38" s="7">
        <v>2000</v>
      </c>
      <c r="D38" s="8">
        <v>846827.05</v>
      </c>
      <c r="F38" s="9">
        <v>34.86</v>
      </c>
      <c r="H38" s="14">
        <f t="shared" si="7"/>
        <v>1058533.8125</v>
      </c>
      <c r="I38" s="3" t="e">
        <f t="shared" si="8"/>
        <v>#N/A</v>
      </c>
      <c r="J38" s="3" t="e">
        <f t="shared" si="9"/>
        <v>#N/A</v>
      </c>
      <c r="K38" s="4" t="e">
        <f t="shared" si="10"/>
        <v>#N/A</v>
      </c>
      <c r="L38" s="4" t="e">
        <f t="shared" si="11"/>
        <v>#N/A</v>
      </c>
      <c r="M38">
        <f>VLOOKUP(B38,'CPI Indexes'!B$5:F$111,5,FALSE)</f>
        <v>0</v>
      </c>
      <c r="N38" t="e">
        <f>IF(B38&gt;G$4,VLOOKUP((B38-G$4),'CPI Indexes'!B$5:F$111,5,FALSE),VLOOKUP(0,'CPI Indexes'!B$5:F$111,5,FALSE))</f>
        <v>#N/A</v>
      </c>
      <c r="O38" t="e">
        <f t="shared" si="12"/>
        <v>#N/A</v>
      </c>
      <c r="P38"/>
    </row>
    <row r="39" spans="2:16" x14ac:dyDescent="0.35">
      <c r="B39">
        <f t="shared" si="1"/>
        <v>19</v>
      </c>
      <c r="C39" s="7">
        <v>2001</v>
      </c>
      <c r="D39" s="8">
        <v>890530.48</v>
      </c>
      <c r="F39" s="9">
        <v>35.81</v>
      </c>
      <c r="H39" s="14">
        <f t="shared" si="7"/>
        <v>1113163.1000000001</v>
      </c>
      <c r="I39" s="3" t="e">
        <f t="shared" si="8"/>
        <v>#N/A</v>
      </c>
      <c r="J39" s="3" t="e">
        <f t="shared" si="9"/>
        <v>#N/A</v>
      </c>
      <c r="K39" s="4" t="e">
        <f t="shared" si="10"/>
        <v>#N/A</v>
      </c>
      <c r="L39" s="4" t="e">
        <f t="shared" si="11"/>
        <v>#N/A</v>
      </c>
      <c r="M39">
        <f>VLOOKUP(B39,'CPI Indexes'!B$5:F$111,5,FALSE)</f>
        <v>0</v>
      </c>
      <c r="N39" t="e">
        <f>IF(B39&gt;G$4,VLOOKUP((B39-G$4),'CPI Indexes'!B$5:F$111,5,FALSE),VLOOKUP(0,'CPI Indexes'!B$5:F$111,5,FALSE))</f>
        <v>#N/A</v>
      </c>
      <c r="O39" t="e">
        <f t="shared" si="12"/>
        <v>#N/A</v>
      </c>
      <c r="P39"/>
    </row>
    <row r="40" spans="2:16" x14ac:dyDescent="0.35">
      <c r="B40">
        <f t="shared" si="1"/>
        <v>18</v>
      </c>
      <c r="C40" s="7">
        <v>2002</v>
      </c>
      <c r="D40" s="8">
        <v>927627.77</v>
      </c>
      <c r="F40" s="9">
        <v>36.75</v>
      </c>
      <c r="H40" s="14">
        <f t="shared" si="7"/>
        <v>1159534.7124999999</v>
      </c>
      <c r="I40" s="3" t="e">
        <f t="shared" si="8"/>
        <v>#N/A</v>
      </c>
      <c r="J40" s="3" t="e">
        <f t="shared" si="9"/>
        <v>#N/A</v>
      </c>
      <c r="K40" s="4" t="e">
        <f t="shared" si="10"/>
        <v>#N/A</v>
      </c>
      <c r="L40" s="4" t="e">
        <f t="shared" si="11"/>
        <v>#N/A</v>
      </c>
      <c r="M40">
        <f>VLOOKUP(B40,'CPI Indexes'!B$5:F$111,5,FALSE)</f>
        <v>0</v>
      </c>
      <c r="N40" t="e">
        <f>IF(B40&gt;G$4,VLOOKUP((B40-G$4),'CPI Indexes'!B$5:F$111,5,FALSE),VLOOKUP(0,'CPI Indexes'!B$5:F$111,5,FALSE))</f>
        <v>#N/A</v>
      </c>
      <c r="O40" t="e">
        <f t="shared" si="12"/>
        <v>#N/A</v>
      </c>
      <c r="P40"/>
    </row>
    <row r="41" spans="2:16" x14ac:dyDescent="0.35">
      <c r="B41">
        <f t="shared" si="1"/>
        <v>17</v>
      </c>
      <c r="C41" s="7">
        <v>2003</v>
      </c>
      <c r="D41" s="8">
        <v>1109439.29</v>
      </c>
      <c r="F41" s="9">
        <v>37.71</v>
      </c>
      <c r="H41" s="14">
        <f t="shared" si="7"/>
        <v>1386799.1125</v>
      </c>
      <c r="I41" s="3" t="e">
        <f t="shared" si="8"/>
        <v>#N/A</v>
      </c>
      <c r="J41" s="3" t="e">
        <f t="shared" si="9"/>
        <v>#N/A</v>
      </c>
      <c r="K41" s="4" t="e">
        <f t="shared" si="10"/>
        <v>#N/A</v>
      </c>
      <c r="L41" s="4" t="e">
        <f t="shared" si="11"/>
        <v>#N/A</v>
      </c>
      <c r="M41">
        <f>VLOOKUP(B41,'CPI Indexes'!B$5:F$111,5,FALSE)</f>
        <v>0</v>
      </c>
      <c r="N41" t="e">
        <f>IF(B41&gt;G$4,VLOOKUP((B41-G$4),'CPI Indexes'!B$5:F$111,5,FALSE),VLOOKUP(0,'CPI Indexes'!B$5:F$111,5,FALSE))</f>
        <v>#N/A</v>
      </c>
      <c r="O41" t="e">
        <f t="shared" si="12"/>
        <v>#N/A</v>
      </c>
      <c r="P41"/>
    </row>
    <row r="42" spans="2:16" x14ac:dyDescent="0.35">
      <c r="B42">
        <f t="shared" si="1"/>
        <v>16</v>
      </c>
      <c r="C42" s="7">
        <v>2004</v>
      </c>
      <c r="D42" s="8">
        <v>452253.93</v>
      </c>
      <c r="F42" s="9">
        <v>38.67</v>
      </c>
      <c r="H42" s="14">
        <f t="shared" si="7"/>
        <v>565317.41249999998</v>
      </c>
      <c r="I42" s="3" t="e">
        <f t="shared" si="8"/>
        <v>#N/A</v>
      </c>
      <c r="J42" s="3" t="e">
        <f t="shared" si="9"/>
        <v>#N/A</v>
      </c>
      <c r="K42" s="4" t="e">
        <f t="shared" si="10"/>
        <v>#N/A</v>
      </c>
      <c r="L42" s="4" t="e">
        <f t="shared" si="11"/>
        <v>#N/A</v>
      </c>
      <c r="M42">
        <f>VLOOKUP(B42,'CPI Indexes'!B$5:F$111,5,FALSE)</f>
        <v>0</v>
      </c>
      <c r="N42" t="e">
        <f>IF(B42&gt;G$4,VLOOKUP((B42-G$4),'CPI Indexes'!B$5:F$111,5,FALSE),VLOOKUP(0,'CPI Indexes'!B$5:F$111,5,FALSE))</f>
        <v>#N/A</v>
      </c>
      <c r="O42" t="e">
        <f t="shared" si="12"/>
        <v>#N/A</v>
      </c>
      <c r="P42"/>
    </row>
    <row r="43" spans="2:16" x14ac:dyDescent="0.35">
      <c r="B43">
        <f t="shared" si="1"/>
        <v>15</v>
      </c>
      <c r="C43" s="7">
        <v>2005</v>
      </c>
      <c r="D43" s="8">
        <v>1366690.63</v>
      </c>
      <c r="F43" s="9">
        <v>39.630000000000003</v>
      </c>
      <c r="H43" s="14">
        <f t="shared" si="7"/>
        <v>1708363.2874999999</v>
      </c>
      <c r="I43" s="3" t="e">
        <f t="shared" si="8"/>
        <v>#N/A</v>
      </c>
      <c r="J43" s="3" t="e">
        <f t="shared" si="9"/>
        <v>#N/A</v>
      </c>
      <c r="K43" s="4" t="e">
        <f t="shared" si="10"/>
        <v>#N/A</v>
      </c>
      <c r="L43" s="4" t="e">
        <f t="shared" si="11"/>
        <v>#N/A</v>
      </c>
      <c r="M43">
        <f>VLOOKUP(B43,'CPI Indexes'!B$5:F$111,5,FALSE)</f>
        <v>0</v>
      </c>
      <c r="N43" t="e">
        <f>IF(B43&gt;G$4,VLOOKUP((B43-G$4),'CPI Indexes'!B$5:F$111,5,FALSE),VLOOKUP(0,'CPI Indexes'!B$5:F$111,5,FALSE))</f>
        <v>#N/A</v>
      </c>
      <c r="O43" t="e">
        <f t="shared" si="12"/>
        <v>#N/A</v>
      </c>
      <c r="P43"/>
    </row>
    <row r="44" spans="2:16" x14ac:dyDescent="0.35">
      <c r="B44">
        <f t="shared" si="1"/>
        <v>14</v>
      </c>
      <c r="C44" s="7">
        <v>2006</v>
      </c>
      <c r="D44" s="8">
        <v>996980.51</v>
      </c>
      <c r="F44" s="9">
        <v>40.6</v>
      </c>
      <c r="H44" s="14">
        <f t="shared" si="7"/>
        <v>1246225.6375</v>
      </c>
      <c r="I44" s="3" t="e">
        <f t="shared" si="8"/>
        <v>#N/A</v>
      </c>
      <c r="J44" s="3" t="e">
        <f t="shared" si="9"/>
        <v>#N/A</v>
      </c>
      <c r="K44" s="4" t="e">
        <f t="shared" si="10"/>
        <v>#N/A</v>
      </c>
      <c r="L44" s="4" t="e">
        <f t="shared" si="11"/>
        <v>#N/A</v>
      </c>
      <c r="M44">
        <f>VLOOKUP(B44,'CPI Indexes'!B$5:F$111,5,FALSE)</f>
        <v>0</v>
      </c>
      <c r="N44" t="e">
        <f>IF(B44&gt;G$4,VLOOKUP((B44-G$4),'CPI Indexes'!B$5:F$111,5,FALSE),VLOOKUP(0,'CPI Indexes'!B$5:F$111,5,FALSE))</f>
        <v>#N/A</v>
      </c>
      <c r="O44" t="e">
        <f t="shared" si="12"/>
        <v>#N/A</v>
      </c>
      <c r="P44"/>
    </row>
    <row r="45" spans="2:16" x14ac:dyDescent="0.35">
      <c r="B45">
        <f t="shared" si="1"/>
        <v>13</v>
      </c>
      <c r="C45" s="7">
        <v>2007</v>
      </c>
      <c r="D45" s="8">
        <v>727143.68</v>
      </c>
      <c r="F45" s="9">
        <v>41.57</v>
      </c>
      <c r="H45" s="14">
        <f t="shared" si="7"/>
        <v>908929.60000000009</v>
      </c>
      <c r="I45" s="3" t="e">
        <f t="shared" si="8"/>
        <v>#N/A</v>
      </c>
      <c r="J45" s="3" t="e">
        <f t="shared" si="9"/>
        <v>#N/A</v>
      </c>
      <c r="K45" s="4" t="e">
        <f t="shared" si="10"/>
        <v>#N/A</v>
      </c>
      <c r="L45" s="4" t="e">
        <f t="shared" si="11"/>
        <v>#N/A</v>
      </c>
      <c r="M45">
        <f>VLOOKUP(B45,'CPI Indexes'!B$5:F$111,5,FALSE)</f>
        <v>0</v>
      </c>
      <c r="N45" t="e">
        <f>IF(B45&gt;G$4,VLOOKUP((B45-G$4),'CPI Indexes'!B$5:F$111,5,FALSE),VLOOKUP(0,'CPI Indexes'!B$5:F$111,5,FALSE))</f>
        <v>#N/A</v>
      </c>
      <c r="O45" t="e">
        <f t="shared" si="12"/>
        <v>#N/A</v>
      </c>
      <c r="P45"/>
    </row>
    <row r="46" spans="2:16" x14ac:dyDescent="0.35">
      <c r="B46">
        <f t="shared" si="1"/>
        <v>12</v>
      </c>
      <c r="C46" s="7">
        <v>2008</v>
      </c>
      <c r="D46" s="8">
        <v>1181974.42</v>
      </c>
      <c r="F46" s="9">
        <v>42.55</v>
      </c>
      <c r="H46" s="14">
        <f t="shared" si="7"/>
        <v>1477468.0249999999</v>
      </c>
      <c r="I46" s="3" t="e">
        <f t="shared" si="8"/>
        <v>#N/A</v>
      </c>
      <c r="J46" s="3" t="e">
        <f t="shared" si="9"/>
        <v>#N/A</v>
      </c>
      <c r="K46" s="4" t="e">
        <f t="shared" si="10"/>
        <v>#N/A</v>
      </c>
      <c r="L46" s="4" t="e">
        <f t="shared" si="11"/>
        <v>#N/A</v>
      </c>
      <c r="M46">
        <f>VLOOKUP(B46,'CPI Indexes'!B$5:F$111,5,FALSE)</f>
        <v>0</v>
      </c>
      <c r="N46" t="e">
        <f>IF(B46&gt;G$4,VLOOKUP((B46-G$4),'CPI Indexes'!B$5:F$111,5,FALSE),VLOOKUP(0,'CPI Indexes'!B$5:F$111,5,FALSE))</f>
        <v>#N/A</v>
      </c>
      <c r="O46" t="e">
        <f t="shared" si="12"/>
        <v>#N/A</v>
      </c>
      <c r="P46"/>
    </row>
    <row r="47" spans="2:16" x14ac:dyDescent="0.35">
      <c r="B47">
        <f t="shared" si="1"/>
        <v>11</v>
      </c>
      <c r="C47" s="7">
        <v>2009</v>
      </c>
      <c r="D47" s="8">
        <v>1794438.6</v>
      </c>
      <c r="F47" s="9">
        <v>43.53</v>
      </c>
      <c r="H47" s="14">
        <f t="shared" si="7"/>
        <v>2243048.25</v>
      </c>
      <c r="I47" s="3" t="e">
        <f t="shared" si="8"/>
        <v>#N/A</v>
      </c>
      <c r="J47" s="3" t="e">
        <f t="shared" si="9"/>
        <v>#N/A</v>
      </c>
      <c r="K47" s="4" t="e">
        <f t="shared" si="10"/>
        <v>#N/A</v>
      </c>
      <c r="L47" s="4" t="e">
        <f t="shared" si="11"/>
        <v>#N/A</v>
      </c>
      <c r="M47">
        <f>VLOOKUP(B47,'CPI Indexes'!B$5:F$111,5,FALSE)</f>
        <v>0</v>
      </c>
      <c r="N47" t="e">
        <f>IF(B47&gt;G$4,VLOOKUP((B47-G$4),'CPI Indexes'!B$5:F$111,5,FALSE),VLOOKUP(0,'CPI Indexes'!B$5:F$111,5,FALSE))</f>
        <v>#N/A</v>
      </c>
      <c r="O47" t="e">
        <f t="shared" si="12"/>
        <v>#N/A</v>
      </c>
      <c r="P47"/>
    </row>
    <row r="48" spans="2:16" x14ac:dyDescent="0.35">
      <c r="B48">
        <f t="shared" si="1"/>
        <v>10</v>
      </c>
      <c r="C48" s="7">
        <v>2010</v>
      </c>
      <c r="D48" s="8">
        <v>8097391.7699999996</v>
      </c>
      <c r="F48" s="9">
        <v>44.51</v>
      </c>
      <c r="H48" s="14">
        <f t="shared" si="7"/>
        <v>10121739.712499999</v>
      </c>
      <c r="I48" s="3" t="e">
        <f t="shared" si="8"/>
        <v>#N/A</v>
      </c>
      <c r="J48" s="3" t="e">
        <f t="shared" si="9"/>
        <v>#N/A</v>
      </c>
      <c r="K48" s="4" t="e">
        <f t="shared" si="10"/>
        <v>#N/A</v>
      </c>
      <c r="L48" s="4" t="e">
        <f t="shared" si="11"/>
        <v>#N/A</v>
      </c>
      <c r="M48">
        <f>VLOOKUP(B48,'CPI Indexes'!B$5:F$111,5,FALSE)</f>
        <v>0</v>
      </c>
      <c r="N48" t="e">
        <f>IF(B48&gt;G$4,VLOOKUP((B48-G$4),'CPI Indexes'!B$5:F$111,5,FALSE),VLOOKUP(0,'CPI Indexes'!B$5:F$111,5,FALSE))</f>
        <v>#N/A</v>
      </c>
      <c r="O48" t="e">
        <f t="shared" si="12"/>
        <v>#N/A</v>
      </c>
      <c r="P48"/>
    </row>
    <row r="49" spans="4:19" x14ac:dyDescent="0.35">
      <c r="H49" s="3"/>
      <c r="P49"/>
    </row>
    <row r="50" spans="4:19" x14ac:dyDescent="0.35">
      <c r="D50" s="1">
        <f>SUM(D9:D49)</f>
        <v>39390932.599999994</v>
      </c>
      <c r="H50" s="3">
        <f>SUM(H9:H49)</f>
        <v>49238665.75</v>
      </c>
      <c r="I50" s="3" t="e">
        <f>SUM(I9:I49)</f>
        <v>#DIV/0!</v>
      </c>
      <c r="J50" s="3"/>
      <c r="K50" s="11" t="e">
        <f>SUM(K9:K49)</f>
        <v>#DIV/0!</v>
      </c>
      <c r="L50" s="11" t="e">
        <f>SUM(L9:L49)</f>
        <v>#DIV/0!</v>
      </c>
      <c r="P50"/>
    </row>
    <row r="51" spans="4:19" x14ac:dyDescent="0.35">
      <c r="H51" s="3"/>
      <c r="P51"/>
    </row>
    <row r="52" spans="4:19" x14ac:dyDescent="0.35">
      <c r="H52" s="3">
        <f>H50/D50</f>
        <v>1.2500000000000002</v>
      </c>
      <c r="I52" s="5" t="e">
        <f>I50/D50</f>
        <v>#DIV/0!</v>
      </c>
      <c r="J52" s="6"/>
      <c r="K52" s="5" t="e">
        <f>K50/D50</f>
        <v>#DIV/0!</v>
      </c>
      <c r="L52" s="4" t="e">
        <f>L50/D50</f>
        <v>#DIV/0!</v>
      </c>
      <c r="P52"/>
    </row>
    <row r="53" spans="4:19" x14ac:dyDescent="0.35">
      <c r="H53" s="3"/>
      <c r="P53"/>
    </row>
    <row r="54" spans="4:19" x14ac:dyDescent="0.35">
      <c r="D54" s="1"/>
      <c r="F54" s="2"/>
      <c r="H54" s="2"/>
      <c r="L54" s="2"/>
      <c r="N54" s="3"/>
      <c r="O54" s="4"/>
      <c r="P54" s="4"/>
      <c r="Q54" s="4"/>
    </row>
    <row r="55" spans="4:19" x14ac:dyDescent="0.35">
      <c r="D55" s="1"/>
      <c r="F55" s="2"/>
      <c r="H55" s="2"/>
      <c r="L55" s="2"/>
      <c r="N55" s="3"/>
      <c r="O55" s="4"/>
      <c r="P55" s="4"/>
      <c r="Q55" s="4"/>
    </row>
    <row r="56" spans="4:19" x14ac:dyDescent="0.35">
      <c r="D56" s="1"/>
      <c r="F56" s="2"/>
      <c r="H56" s="2"/>
      <c r="L56" s="2"/>
      <c r="N56" s="3"/>
      <c r="O56" s="4"/>
      <c r="P56" s="4"/>
      <c r="Q56" s="4"/>
    </row>
    <row r="57" spans="4:19" x14ac:dyDescent="0.35">
      <c r="D57" s="1"/>
      <c r="F57" s="2"/>
      <c r="H57" s="2"/>
      <c r="L57" s="2"/>
      <c r="N57" s="3"/>
      <c r="O57" s="4"/>
      <c r="P57" s="4"/>
      <c r="Q57" s="4"/>
    </row>
    <row r="58" spans="4:19" x14ac:dyDescent="0.35">
      <c r="D58" s="1"/>
      <c r="F58" s="2"/>
      <c r="H58" s="2"/>
      <c r="L58" s="2"/>
      <c r="N58" s="3"/>
      <c r="O58" s="4"/>
      <c r="P58" s="4"/>
      <c r="Q58" s="4"/>
    </row>
    <row r="59" spans="4:19" x14ac:dyDescent="0.35">
      <c r="D59" s="1"/>
      <c r="F59" s="2"/>
      <c r="H59" s="2"/>
      <c r="L59" s="2"/>
      <c r="N59" s="3"/>
      <c r="O59" s="4"/>
      <c r="P59" s="4"/>
      <c r="Q59" s="4"/>
    </row>
    <row r="60" spans="4:19" x14ac:dyDescent="0.35">
      <c r="D60" s="1"/>
      <c r="F60" s="2"/>
      <c r="H60" s="2"/>
      <c r="L60" s="2"/>
      <c r="N60" s="3"/>
      <c r="O60" s="4"/>
      <c r="P60" s="4"/>
      <c r="Q60" s="4"/>
    </row>
    <row r="61" spans="4:19" x14ac:dyDescent="0.35">
      <c r="D61" s="1"/>
      <c r="F61" s="2"/>
      <c r="H61" s="2"/>
      <c r="L61" s="2"/>
      <c r="N61" s="3"/>
      <c r="O61" s="4"/>
      <c r="P61" s="4"/>
      <c r="Q61" s="4"/>
    </row>
    <row r="62" spans="4:19" x14ac:dyDescent="0.35">
      <c r="D62" s="1"/>
      <c r="F62" s="2"/>
      <c r="H62" s="2"/>
      <c r="L62" s="2"/>
      <c r="N62" s="3"/>
      <c r="O62" s="4"/>
      <c r="P62" s="4"/>
      <c r="Q62" s="4"/>
    </row>
    <row r="63" spans="4:19" x14ac:dyDescent="0.35">
      <c r="D63" s="1"/>
      <c r="F63" s="2"/>
      <c r="H63" s="2"/>
      <c r="L63" s="2"/>
      <c r="N63" s="3"/>
      <c r="O63" s="4"/>
      <c r="P63" s="4"/>
      <c r="Q63" s="4"/>
    </row>
    <row r="64" spans="4:19" x14ac:dyDescent="0.35">
      <c r="D64" s="1"/>
      <c r="F64" s="2"/>
      <c r="H64" s="2"/>
      <c r="J64" s="2"/>
      <c r="N64" s="2"/>
      <c r="Q64" s="4"/>
      <c r="R64" s="4"/>
      <c r="S64" s="4"/>
    </row>
    <row r="65" spans="4:19" x14ac:dyDescent="0.35">
      <c r="D65" s="1"/>
      <c r="F65" s="2"/>
      <c r="H65" s="2"/>
      <c r="J65" s="2"/>
      <c r="N65" s="2"/>
      <c r="Q65" s="4"/>
      <c r="R65" s="4"/>
      <c r="S65" s="4"/>
    </row>
    <row r="67" spans="4:19" x14ac:dyDescent="0.35">
      <c r="D67" s="1"/>
      <c r="Q67" s="3"/>
      <c r="R67" s="3"/>
      <c r="S67" s="3"/>
    </row>
    <row r="69" spans="4:19" x14ac:dyDescent="0.35">
      <c r="Q69" s="5"/>
      <c r="R69" s="6"/>
      <c r="S69" s="5"/>
    </row>
  </sheetData>
  <pageMargins left="0.7" right="0.7" top="0.75" bottom="0.75" header="0.3" footer="0.3"/>
  <pageSetup scale="66"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S69"/>
  <sheetViews>
    <sheetView workbookViewId="0">
      <selection activeCell="F7" sqref="F7"/>
    </sheetView>
  </sheetViews>
  <sheetFormatPr defaultRowHeight="14.5" x14ac:dyDescent="0.35"/>
  <cols>
    <col min="4" max="4" width="15" bestFit="1" customWidth="1"/>
    <col min="5" max="5" width="2.26953125" customWidth="1"/>
    <col min="6" max="6" width="13.453125" bestFit="1" customWidth="1"/>
    <col min="7" max="7" width="3" bestFit="1" customWidth="1"/>
    <col min="8" max="10" width="14.26953125" bestFit="1" customWidth="1"/>
    <col min="11" max="11" width="19.54296875" bestFit="1" customWidth="1"/>
    <col min="12" max="12" width="20.1796875" bestFit="1" customWidth="1"/>
    <col min="13" max="13" width="4.1796875" customWidth="1"/>
    <col min="15" max="15" width="12" bestFit="1" customWidth="1"/>
    <col min="16" max="16" width="16.7265625" style="3" customWidth="1"/>
    <col min="17" max="18" width="19.26953125" customWidth="1"/>
    <col min="19" max="19" width="17.7265625" hidden="1" customWidth="1"/>
    <col min="20" max="20" width="13.26953125" bestFit="1" customWidth="1"/>
  </cols>
  <sheetData>
    <row r="2" spans="2:19" x14ac:dyDescent="0.35">
      <c r="B2" t="s">
        <v>37</v>
      </c>
    </row>
    <row r="3" spans="2:19" x14ac:dyDescent="0.35">
      <c r="B3" t="s">
        <v>1</v>
      </c>
      <c r="F3">
        <v>1.25</v>
      </c>
    </row>
    <row r="4" spans="2:19" x14ac:dyDescent="0.35">
      <c r="B4" t="s">
        <v>2</v>
      </c>
      <c r="F4" s="12">
        <v>35.82</v>
      </c>
      <c r="G4" s="13">
        <f>ROUND(F4,0)</f>
        <v>36</v>
      </c>
    </row>
    <row r="5" spans="2:19" x14ac:dyDescent="0.35">
      <c r="B5" t="s">
        <v>29</v>
      </c>
      <c r="F5">
        <v>3.5</v>
      </c>
      <c r="S5" t="s">
        <v>4</v>
      </c>
    </row>
    <row r="6" spans="2:19" x14ac:dyDescent="0.35">
      <c r="B6" t="s">
        <v>5</v>
      </c>
      <c r="F6">
        <v>2.5</v>
      </c>
    </row>
    <row r="7" spans="2:19" x14ac:dyDescent="0.35">
      <c r="H7" t="s">
        <v>6</v>
      </c>
      <c r="I7" t="s">
        <v>7</v>
      </c>
      <c r="J7" t="s">
        <v>8</v>
      </c>
      <c r="K7" t="s">
        <v>9</v>
      </c>
      <c r="L7" t="s">
        <v>10</v>
      </c>
    </row>
    <row r="8" spans="2:19" x14ac:dyDescent="0.35">
      <c r="B8" t="s">
        <v>11</v>
      </c>
      <c r="C8" t="s">
        <v>12</v>
      </c>
      <c r="D8" t="s">
        <v>13</v>
      </c>
      <c r="F8" t="s">
        <v>14</v>
      </c>
      <c r="H8" t="s">
        <v>15</v>
      </c>
      <c r="I8" s="3" t="s">
        <v>13</v>
      </c>
      <c r="J8" s="3" t="s">
        <v>16</v>
      </c>
      <c r="K8" t="s">
        <v>15</v>
      </c>
      <c r="L8" t="s">
        <v>17</v>
      </c>
      <c r="P8"/>
    </row>
    <row r="9" spans="2:19" x14ac:dyDescent="0.35">
      <c r="B9">
        <f>2020-C9</f>
        <v>57</v>
      </c>
      <c r="C9" s="7">
        <v>1963</v>
      </c>
      <c r="D9" s="8">
        <v>236690.8</v>
      </c>
      <c r="F9" s="10"/>
      <c r="H9" s="14">
        <f>D9*F$3</f>
        <v>295863.5</v>
      </c>
      <c r="I9" s="3" t="e">
        <f>D9*O9</f>
        <v>#DIV/0!</v>
      </c>
      <c r="J9" s="3" t="e">
        <f>H9/I9</f>
        <v>#DIV/0!</v>
      </c>
      <c r="K9" s="4" t="e">
        <f t="shared" ref="K9:K12" si="0">(I9*J9)*((1+(F$6/100))^F9)</f>
        <v>#DIV/0!</v>
      </c>
      <c r="L9" s="4" t="e">
        <f>K9/((1+(F$5/100))^F9)</f>
        <v>#DIV/0!</v>
      </c>
      <c r="M9">
        <f>VLOOKUP(B9,'CPI Indexes'!B$5:F$111,5,FALSE)</f>
        <v>0</v>
      </c>
      <c r="N9">
        <f>IF(B9&gt;G$4,VLOOKUP((B9-G$4),'CPI Indexes'!B$5:F$111,5,FALSE),VLOOKUP(0,'CPI Indexes'!B$5:F$111,5,FALSE))</f>
        <v>0</v>
      </c>
      <c r="O9" t="e">
        <f>M9/N9</f>
        <v>#DIV/0!</v>
      </c>
      <c r="P9"/>
    </row>
    <row r="10" spans="2:19" x14ac:dyDescent="0.35">
      <c r="B10">
        <f t="shared" ref="B10:B48" si="1">2020-C10</f>
        <v>56</v>
      </c>
      <c r="C10" s="7">
        <v>1964</v>
      </c>
      <c r="D10" s="8">
        <v>328705.74</v>
      </c>
      <c r="F10" s="10"/>
      <c r="H10" s="14">
        <f t="shared" ref="H10:H12" si="2">D10*F$3</f>
        <v>410882.17499999999</v>
      </c>
      <c r="I10" s="3" t="e">
        <f t="shared" ref="I10:I12" si="3">D10*O10</f>
        <v>#DIV/0!</v>
      </c>
      <c r="J10" s="3" t="e">
        <f t="shared" ref="J10:J12" si="4">H10/I10</f>
        <v>#DIV/0!</v>
      </c>
      <c r="K10" s="4" t="e">
        <f t="shared" si="0"/>
        <v>#DIV/0!</v>
      </c>
      <c r="L10" s="4" t="e">
        <f t="shared" ref="L10:L12" si="5">K10/((1+(F$5/100))^F10)</f>
        <v>#DIV/0!</v>
      </c>
      <c r="M10">
        <f>VLOOKUP(B10,'CPI Indexes'!B$5:F$111,5,FALSE)</f>
        <v>0</v>
      </c>
      <c r="N10">
        <f>IF(B10&gt;G$4,VLOOKUP((B10-G$4),'CPI Indexes'!B$5:F$111,5,FALSE),VLOOKUP(0,'CPI Indexes'!B$5:F$111,5,FALSE))</f>
        <v>0</v>
      </c>
      <c r="O10" t="e">
        <f t="shared" ref="O10:O12" si="6">M10/N10</f>
        <v>#DIV/0!</v>
      </c>
      <c r="P10"/>
    </row>
    <row r="11" spans="2:19" x14ac:dyDescent="0.35">
      <c r="B11">
        <f t="shared" si="1"/>
        <v>55</v>
      </c>
      <c r="C11" s="7">
        <v>1965</v>
      </c>
      <c r="D11" s="8">
        <v>34145.769999999997</v>
      </c>
      <c r="F11" s="10"/>
      <c r="H11" s="14">
        <f t="shared" si="2"/>
        <v>42682.212499999994</v>
      </c>
      <c r="I11" s="3" t="e">
        <f t="shared" si="3"/>
        <v>#DIV/0!</v>
      </c>
      <c r="J11" s="3" t="e">
        <f t="shared" si="4"/>
        <v>#DIV/0!</v>
      </c>
      <c r="K11" s="4" t="e">
        <f t="shared" si="0"/>
        <v>#DIV/0!</v>
      </c>
      <c r="L11" s="4" t="e">
        <f t="shared" si="5"/>
        <v>#DIV/0!</v>
      </c>
      <c r="M11">
        <f>VLOOKUP(B11,'CPI Indexes'!B$5:F$111,5,FALSE)</f>
        <v>0</v>
      </c>
      <c r="N11">
        <f>IF(B11&gt;G$4,VLOOKUP((B11-G$4),'CPI Indexes'!B$5:F$111,5,FALSE),VLOOKUP(0,'CPI Indexes'!B$5:F$111,5,FALSE))</f>
        <v>0</v>
      </c>
      <c r="O11" t="e">
        <f t="shared" si="6"/>
        <v>#DIV/0!</v>
      </c>
      <c r="P11"/>
    </row>
    <row r="12" spans="2:19" x14ac:dyDescent="0.35">
      <c r="B12">
        <f t="shared" si="1"/>
        <v>54</v>
      </c>
      <c r="C12" s="7">
        <v>1966</v>
      </c>
      <c r="D12" s="8">
        <v>293679.89</v>
      </c>
      <c r="F12" s="10"/>
      <c r="H12" s="14">
        <f t="shared" si="2"/>
        <v>367099.86250000005</v>
      </c>
      <c r="I12" s="3" t="e">
        <f t="shared" si="3"/>
        <v>#DIV/0!</v>
      </c>
      <c r="J12" s="3" t="e">
        <f t="shared" si="4"/>
        <v>#DIV/0!</v>
      </c>
      <c r="K12" s="4" t="e">
        <f t="shared" si="0"/>
        <v>#DIV/0!</v>
      </c>
      <c r="L12" s="4" t="e">
        <f t="shared" si="5"/>
        <v>#DIV/0!</v>
      </c>
      <c r="M12">
        <f>VLOOKUP(B12,'CPI Indexes'!B$5:F$111,5,FALSE)</f>
        <v>0</v>
      </c>
      <c r="N12">
        <f>IF(B12&gt;G$4,VLOOKUP((B12-G$4),'CPI Indexes'!B$5:F$111,5,FALSE),VLOOKUP(0,'CPI Indexes'!B$5:F$111,5,FALSE))</f>
        <v>0</v>
      </c>
      <c r="O12" t="e">
        <f t="shared" si="6"/>
        <v>#DIV/0!</v>
      </c>
      <c r="P12"/>
    </row>
    <row r="13" spans="2:19" x14ac:dyDescent="0.35">
      <c r="B13">
        <f t="shared" si="1"/>
        <v>52</v>
      </c>
      <c r="C13" s="7">
        <v>1968</v>
      </c>
      <c r="D13" s="8">
        <v>183177.64</v>
      </c>
      <c r="F13" s="10"/>
      <c r="H13" s="14">
        <f t="shared" ref="H13:H48" si="7">D13*F$3</f>
        <v>228972.05000000002</v>
      </c>
      <c r="I13" s="3" t="e">
        <f t="shared" ref="I13:I48" si="8">D13*O13</f>
        <v>#DIV/0!</v>
      </c>
      <c r="J13" s="3" t="e">
        <f t="shared" ref="J13:J48" si="9">H13/I13</f>
        <v>#DIV/0!</v>
      </c>
      <c r="K13" s="4" t="e">
        <f t="shared" ref="K13:K48" si="10">(I13*J13)*((1+(F$6/100))^F13)</f>
        <v>#DIV/0!</v>
      </c>
      <c r="L13" s="4" t="e">
        <f t="shared" ref="L13:L48" si="11">K13/((1+(F$5/100))^F13)</f>
        <v>#DIV/0!</v>
      </c>
      <c r="M13">
        <f>VLOOKUP(B13,'CPI Indexes'!B$5:F$111,5,FALSE)</f>
        <v>0</v>
      </c>
      <c r="N13">
        <f>IF(B13&gt;G$4,VLOOKUP((B13-G$4),'CPI Indexes'!B$5:F$111,5,FALSE),VLOOKUP(0,'CPI Indexes'!B$5:F$111,5,FALSE))</f>
        <v>0</v>
      </c>
      <c r="O13" t="e">
        <f t="shared" ref="O13:O48" si="12">M13/N13</f>
        <v>#DIV/0!</v>
      </c>
      <c r="P13"/>
    </row>
    <row r="14" spans="2:19" x14ac:dyDescent="0.35">
      <c r="B14">
        <f t="shared" si="1"/>
        <v>51</v>
      </c>
      <c r="C14" s="7">
        <v>1969</v>
      </c>
      <c r="D14" s="8">
        <v>417248.96</v>
      </c>
      <c r="F14" s="10"/>
      <c r="H14" s="14">
        <f t="shared" si="7"/>
        <v>521561.2</v>
      </c>
      <c r="I14" s="3" t="e">
        <f t="shared" si="8"/>
        <v>#DIV/0!</v>
      </c>
      <c r="J14" s="3" t="e">
        <f t="shared" si="9"/>
        <v>#DIV/0!</v>
      </c>
      <c r="K14" s="4" t="e">
        <f t="shared" si="10"/>
        <v>#DIV/0!</v>
      </c>
      <c r="L14" s="4" t="e">
        <f t="shared" si="11"/>
        <v>#DIV/0!</v>
      </c>
      <c r="M14">
        <f>VLOOKUP(B14,'CPI Indexes'!B$5:F$111,5,FALSE)</f>
        <v>0</v>
      </c>
      <c r="N14">
        <f>IF(B14&gt;G$4,VLOOKUP((B14-G$4),'CPI Indexes'!B$5:F$111,5,FALSE),VLOOKUP(0,'CPI Indexes'!B$5:F$111,5,FALSE))</f>
        <v>0</v>
      </c>
      <c r="O14" t="e">
        <f t="shared" si="12"/>
        <v>#DIV/0!</v>
      </c>
      <c r="P14"/>
    </row>
    <row r="15" spans="2:19" x14ac:dyDescent="0.35">
      <c r="B15">
        <f t="shared" si="1"/>
        <v>50</v>
      </c>
      <c r="C15" s="7">
        <v>1970</v>
      </c>
      <c r="D15" s="8">
        <v>53284.19</v>
      </c>
      <c r="F15" s="10"/>
      <c r="H15" s="14">
        <f t="shared" si="7"/>
        <v>66605.237500000003</v>
      </c>
      <c r="I15" s="3" t="e">
        <f t="shared" si="8"/>
        <v>#DIV/0!</v>
      </c>
      <c r="J15" s="3" t="e">
        <f t="shared" si="9"/>
        <v>#DIV/0!</v>
      </c>
      <c r="K15" s="4" t="e">
        <f t="shared" si="10"/>
        <v>#DIV/0!</v>
      </c>
      <c r="L15" s="4" t="e">
        <f t="shared" si="11"/>
        <v>#DIV/0!</v>
      </c>
      <c r="M15">
        <f>VLOOKUP(B15,'CPI Indexes'!B$5:F$111,5,FALSE)</f>
        <v>0</v>
      </c>
      <c r="N15">
        <f>IF(B15&gt;G$4,VLOOKUP((B15-G$4),'CPI Indexes'!B$5:F$111,5,FALSE),VLOOKUP(0,'CPI Indexes'!B$5:F$111,5,FALSE))</f>
        <v>0</v>
      </c>
      <c r="O15" t="e">
        <f t="shared" si="12"/>
        <v>#DIV/0!</v>
      </c>
      <c r="P15"/>
    </row>
    <row r="16" spans="2:19" x14ac:dyDescent="0.35">
      <c r="B16">
        <f t="shared" si="1"/>
        <v>49</v>
      </c>
      <c r="C16" s="7">
        <v>1971</v>
      </c>
      <c r="D16" s="8">
        <v>381190.89</v>
      </c>
      <c r="F16" s="10"/>
      <c r="H16" s="14">
        <f t="shared" si="7"/>
        <v>476488.61250000005</v>
      </c>
      <c r="I16" s="3" t="e">
        <f t="shared" si="8"/>
        <v>#DIV/0!</v>
      </c>
      <c r="J16" s="3" t="e">
        <f t="shared" si="9"/>
        <v>#DIV/0!</v>
      </c>
      <c r="K16" s="4" t="e">
        <f t="shared" si="10"/>
        <v>#DIV/0!</v>
      </c>
      <c r="L16" s="4" t="e">
        <f t="shared" si="11"/>
        <v>#DIV/0!</v>
      </c>
      <c r="M16">
        <f>VLOOKUP(B16,'CPI Indexes'!B$5:F$111,5,FALSE)</f>
        <v>0</v>
      </c>
      <c r="N16">
        <f>IF(B16&gt;G$4,VLOOKUP((B16-G$4),'CPI Indexes'!B$5:F$111,5,FALSE),VLOOKUP(0,'CPI Indexes'!B$5:F$111,5,FALSE))</f>
        <v>0</v>
      </c>
      <c r="O16" t="e">
        <f t="shared" si="12"/>
        <v>#DIV/0!</v>
      </c>
      <c r="P16"/>
    </row>
    <row r="17" spans="2:16" x14ac:dyDescent="0.35">
      <c r="B17">
        <f t="shared" si="1"/>
        <v>48</v>
      </c>
      <c r="C17" s="7">
        <v>1972</v>
      </c>
      <c r="D17" s="8">
        <v>230343.21</v>
      </c>
      <c r="F17" s="10"/>
      <c r="H17" s="14">
        <f t="shared" si="7"/>
        <v>287929.01250000001</v>
      </c>
      <c r="I17" s="3" t="e">
        <f t="shared" si="8"/>
        <v>#DIV/0!</v>
      </c>
      <c r="J17" s="3" t="e">
        <f t="shared" si="9"/>
        <v>#DIV/0!</v>
      </c>
      <c r="K17" s="4" t="e">
        <f t="shared" si="10"/>
        <v>#DIV/0!</v>
      </c>
      <c r="L17" s="4" t="e">
        <f t="shared" si="11"/>
        <v>#DIV/0!</v>
      </c>
      <c r="M17">
        <f>VLOOKUP(B17,'CPI Indexes'!B$5:F$111,5,FALSE)</f>
        <v>0</v>
      </c>
      <c r="N17">
        <f>IF(B17&gt;G$4,VLOOKUP((B17-G$4),'CPI Indexes'!B$5:F$111,5,FALSE),VLOOKUP(0,'CPI Indexes'!B$5:F$111,5,FALSE))</f>
        <v>0</v>
      </c>
      <c r="O17" t="e">
        <f t="shared" si="12"/>
        <v>#DIV/0!</v>
      </c>
      <c r="P17"/>
    </row>
    <row r="18" spans="2:16" x14ac:dyDescent="0.35">
      <c r="B18">
        <f t="shared" si="1"/>
        <v>47</v>
      </c>
      <c r="C18" s="7">
        <v>1973</v>
      </c>
      <c r="D18" s="8">
        <v>112820.71</v>
      </c>
      <c r="F18" s="10"/>
      <c r="H18" s="14">
        <f t="shared" si="7"/>
        <v>141025.88750000001</v>
      </c>
      <c r="I18" s="3" t="e">
        <f t="shared" si="8"/>
        <v>#DIV/0!</v>
      </c>
      <c r="J18" s="3" t="e">
        <f t="shared" si="9"/>
        <v>#DIV/0!</v>
      </c>
      <c r="K18" s="4" t="e">
        <f t="shared" si="10"/>
        <v>#DIV/0!</v>
      </c>
      <c r="L18" s="4" t="e">
        <f t="shared" si="11"/>
        <v>#DIV/0!</v>
      </c>
      <c r="M18">
        <f>VLOOKUP(B18,'CPI Indexes'!B$5:F$111,5,FALSE)</f>
        <v>0</v>
      </c>
      <c r="N18">
        <f>IF(B18&gt;G$4,VLOOKUP((B18-G$4),'CPI Indexes'!B$5:F$111,5,FALSE),VLOOKUP(0,'CPI Indexes'!B$5:F$111,5,FALSE))</f>
        <v>0</v>
      </c>
      <c r="O18" t="e">
        <f t="shared" si="12"/>
        <v>#DIV/0!</v>
      </c>
      <c r="P18"/>
    </row>
    <row r="19" spans="2:16" x14ac:dyDescent="0.35">
      <c r="B19">
        <f t="shared" si="1"/>
        <v>46</v>
      </c>
      <c r="C19" s="7">
        <v>1974</v>
      </c>
      <c r="D19" s="8">
        <v>252754.7</v>
      </c>
      <c r="F19" s="10"/>
      <c r="H19" s="14">
        <f t="shared" si="7"/>
        <v>315943.375</v>
      </c>
      <c r="I19" s="3" t="e">
        <f t="shared" si="8"/>
        <v>#DIV/0!</v>
      </c>
      <c r="J19" s="3" t="e">
        <f t="shared" si="9"/>
        <v>#DIV/0!</v>
      </c>
      <c r="K19" s="4" t="e">
        <f t="shared" si="10"/>
        <v>#DIV/0!</v>
      </c>
      <c r="L19" s="4" t="e">
        <f t="shared" si="11"/>
        <v>#DIV/0!</v>
      </c>
      <c r="M19">
        <f>VLOOKUP(B19,'CPI Indexes'!B$5:F$111,5,FALSE)</f>
        <v>0</v>
      </c>
      <c r="N19">
        <f>IF(B19&gt;G$4,VLOOKUP((B19-G$4),'CPI Indexes'!B$5:F$111,5,FALSE),VLOOKUP(0,'CPI Indexes'!B$5:F$111,5,FALSE))</f>
        <v>0</v>
      </c>
      <c r="O19" t="e">
        <f t="shared" si="12"/>
        <v>#DIV/0!</v>
      </c>
      <c r="P19"/>
    </row>
    <row r="20" spans="2:16" x14ac:dyDescent="0.35">
      <c r="B20">
        <f t="shared" si="1"/>
        <v>45</v>
      </c>
      <c r="C20" s="7">
        <v>1975</v>
      </c>
      <c r="D20" s="8">
        <v>67285.820000000007</v>
      </c>
      <c r="F20" s="10"/>
      <c r="H20" s="14">
        <f t="shared" si="7"/>
        <v>84107.275000000009</v>
      </c>
      <c r="I20" s="3" t="e">
        <f t="shared" si="8"/>
        <v>#DIV/0!</v>
      </c>
      <c r="J20" s="3" t="e">
        <f t="shared" si="9"/>
        <v>#DIV/0!</v>
      </c>
      <c r="K20" s="4" t="e">
        <f t="shared" si="10"/>
        <v>#DIV/0!</v>
      </c>
      <c r="L20" s="4" t="e">
        <f t="shared" si="11"/>
        <v>#DIV/0!</v>
      </c>
      <c r="M20">
        <f>VLOOKUP(B20,'CPI Indexes'!B$5:F$111,5,FALSE)</f>
        <v>0</v>
      </c>
      <c r="N20">
        <f>IF(B20&gt;G$4,VLOOKUP((B20-G$4),'CPI Indexes'!B$5:F$111,5,FALSE),VLOOKUP(0,'CPI Indexes'!B$5:F$111,5,FALSE))</f>
        <v>0</v>
      </c>
      <c r="O20" t="e">
        <f t="shared" si="12"/>
        <v>#DIV/0!</v>
      </c>
      <c r="P20"/>
    </row>
    <row r="21" spans="2:16" x14ac:dyDescent="0.35">
      <c r="B21">
        <f t="shared" si="1"/>
        <v>44</v>
      </c>
      <c r="C21" s="7">
        <v>1976</v>
      </c>
      <c r="D21" s="8">
        <v>56281.42</v>
      </c>
      <c r="F21" s="10"/>
      <c r="H21" s="14">
        <f t="shared" si="7"/>
        <v>70351.774999999994</v>
      </c>
      <c r="I21" s="3" t="e">
        <f t="shared" si="8"/>
        <v>#DIV/0!</v>
      </c>
      <c r="J21" s="3" t="e">
        <f t="shared" si="9"/>
        <v>#DIV/0!</v>
      </c>
      <c r="K21" s="4" t="e">
        <f t="shared" si="10"/>
        <v>#DIV/0!</v>
      </c>
      <c r="L21" s="4" t="e">
        <f t="shared" si="11"/>
        <v>#DIV/0!</v>
      </c>
      <c r="M21">
        <f>VLOOKUP(B21,'CPI Indexes'!B$5:F$111,5,FALSE)</f>
        <v>0</v>
      </c>
      <c r="N21">
        <f>IF(B21&gt;G$4,VLOOKUP((B21-G$4),'CPI Indexes'!B$5:F$111,5,FALSE),VLOOKUP(0,'CPI Indexes'!B$5:F$111,5,FALSE))</f>
        <v>0</v>
      </c>
      <c r="O21" t="e">
        <f t="shared" si="12"/>
        <v>#DIV/0!</v>
      </c>
      <c r="P21"/>
    </row>
    <row r="22" spans="2:16" x14ac:dyDescent="0.35">
      <c r="B22">
        <f t="shared" si="1"/>
        <v>42</v>
      </c>
      <c r="C22" s="7">
        <v>1978</v>
      </c>
      <c r="D22" s="8">
        <v>436363.33</v>
      </c>
      <c r="F22" s="10"/>
      <c r="H22" s="14">
        <f t="shared" si="7"/>
        <v>545454.16249999998</v>
      </c>
      <c r="I22" s="3" t="e">
        <f t="shared" si="8"/>
        <v>#DIV/0!</v>
      </c>
      <c r="J22" s="3" t="e">
        <f t="shared" si="9"/>
        <v>#DIV/0!</v>
      </c>
      <c r="K22" s="4" t="e">
        <f t="shared" si="10"/>
        <v>#DIV/0!</v>
      </c>
      <c r="L22" s="4" t="e">
        <f t="shared" si="11"/>
        <v>#DIV/0!</v>
      </c>
      <c r="M22">
        <f>VLOOKUP(B22,'CPI Indexes'!B$5:F$111,5,FALSE)</f>
        <v>0</v>
      </c>
      <c r="N22">
        <f>IF(B22&gt;G$4,VLOOKUP((B22-G$4),'CPI Indexes'!B$5:F$111,5,FALSE),VLOOKUP(0,'CPI Indexes'!B$5:F$111,5,FALSE))</f>
        <v>0</v>
      </c>
      <c r="O22" t="e">
        <f t="shared" si="12"/>
        <v>#DIV/0!</v>
      </c>
      <c r="P22"/>
    </row>
    <row r="23" spans="2:16" x14ac:dyDescent="0.35">
      <c r="B23">
        <f t="shared" si="1"/>
        <v>40</v>
      </c>
      <c r="C23" s="7">
        <v>1980</v>
      </c>
      <c r="D23" s="8">
        <v>104232.11</v>
      </c>
      <c r="F23" s="10"/>
      <c r="H23" s="14">
        <f t="shared" si="7"/>
        <v>130290.1375</v>
      </c>
      <c r="I23" s="3" t="e">
        <f t="shared" si="8"/>
        <v>#DIV/0!</v>
      </c>
      <c r="J23" s="3" t="e">
        <f t="shared" si="9"/>
        <v>#DIV/0!</v>
      </c>
      <c r="K23" s="4" t="e">
        <f t="shared" si="10"/>
        <v>#DIV/0!</v>
      </c>
      <c r="L23" s="4" t="e">
        <f t="shared" si="11"/>
        <v>#DIV/0!</v>
      </c>
      <c r="M23">
        <f>VLOOKUP(B23,'CPI Indexes'!B$5:F$111,5,FALSE)</f>
        <v>0</v>
      </c>
      <c r="N23">
        <f>IF(B23&gt;G$4,VLOOKUP((B23-G$4),'CPI Indexes'!B$5:F$111,5,FALSE),VLOOKUP(0,'CPI Indexes'!B$5:F$111,5,FALSE))</f>
        <v>0</v>
      </c>
      <c r="O23" t="e">
        <f t="shared" si="12"/>
        <v>#DIV/0!</v>
      </c>
      <c r="P23"/>
    </row>
    <row r="24" spans="2:16" x14ac:dyDescent="0.35">
      <c r="B24">
        <f t="shared" si="1"/>
        <v>37</v>
      </c>
      <c r="C24" s="7">
        <v>1983</v>
      </c>
      <c r="D24" s="8">
        <v>704130.85</v>
      </c>
      <c r="F24" s="10"/>
      <c r="H24" s="14">
        <f t="shared" si="7"/>
        <v>880163.5625</v>
      </c>
      <c r="I24" s="3" t="e">
        <f t="shared" si="8"/>
        <v>#DIV/0!</v>
      </c>
      <c r="J24" s="3" t="e">
        <f t="shared" si="9"/>
        <v>#DIV/0!</v>
      </c>
      <c r="K24" s="4" t="e">
        <f t="shared" si="10"/>
        <v>#DIV/0!</v>
      </c>
      <c r="L24" s="4" t="e">
        <f t="shared" si="11"/>
        <v>#DIV/0!</v>
      </c>
      <c r="M24">
        <f>VLOOKUP(B24,'CPI Indexes'!B$5:F$111,5,FALSE)</f>
        <v>0</v>
      </c>
      <c r="N24">
        <f>IF(B24&gt;G$4,VLOOKUP((B24-G$4),'CPI Indexes'!B$5:F$111,5,FALSE),VLOOKUP(0,'CPI Indexes'!B$5:F$111,5,FALSE))</f>
        <v>0</v>
      </c>
      <c r="O24" t="e">
        <f t="shared" si="12"/>
        <v>#DIV/0!</v>
      </c>
      <c r="P24"/>
    </row>
    <row r="25" spans="2:16" x14ac:dyDescent="0.35">
      <c r="B25">
        <f t="shared" si="1"/>
        <v>36</v>
      </c>
      <c r="C25" s="7">
        <v>1984</v>
      </c>
      <c r="D25" s="8">
        <v>256587.06</v>
      </c>
      <c r="F25" s="10"/>
      <c r="H25" s="14">
        <f t="shared" si="7"/>
        <v>320733.82500000001</v>
      </c>
      <c r="I25" s="3" t="e">
        <f t="shared" si="8"/>
        <v>#N/A</v>
      </c>
      <c r="J25" s="3" t="e">
        <f t="shared" si="9"/>
        <v>#N/A</v>
      </c>
      <c r="K25" s="4" t="e">
        <f t="shared" si="10"/>
        <v>#N/A</v>
      </c>
      <c r="L25" s="4" t="e">
        <f t="shared" si="11"/>
        <v>#N/A</v>
      </c>
      <c r="M25">
        <f>VLOOKUP(B25,'CPI Indexes'!B$5:F$111,5,FALSE)</f>
        <v>0</v>
      </c>
      <c r="N25" t="e">
        <f>IF(B25&gt;G$4,VLOOKUP((B25-G$4),'CPI Indexes'!B$5:F$111,5,FALSE),VLOOKUP(0,'CPI Indexes'!B$5:F$111,5,FALSE))</f>
        <v>#N/A</v>
      </c>
      <c r="O25" t="e">
        <f t="shared" si="12"/>
        <v>#N/A</v>
      </c>
      <c r="P25"/>
    </row>
    <row r="26" spans="2:16" x14ac:dyDescent="0.35">
      <c r="B26">
        <f t="shared" si="1"/>
        <v>35</v>
      </c>
      <c r="C26" s="7">
        <v>1985</v>
      </c>
      <c r="D26" s="8">
        <v>196362.32</v>
      </c>
      <c r="F26" s="9">
        <v>21.77</v>
      </c>
      <c r="H26" s="14">
        <f t="shared" si="7"/>
        <v>245452.90000000002</v>
      </c>
      <c r="I26" s="3" t="e">
        <f t="shared" si="8"/>
        <v>#N/A</v>
      </c>
      <c r="J26" s="3" t="e">
        <f t="shared" si="9"/>
        <v>#N/A</v>
      </c>
      <c r="K26" s="4" t="e">
        <f t="shared" si="10"/>
        <v>#N/A</v>
      </c>
      <c r="L26" s="4" t="e">
        <f t="shared" si="11"/>
        <v>#N/A</v>
      </c>
      <c r="M26">
        <f>VLOOKUP(B26,'CPI Indexes'!B$5:F$111,5,FALSE)</f>
        <v>0</v>
      </c>
      <c r="N26" t="e">
        <f>IF(B26&gt;G$4,VLOOKUP((B26-G$4),'CPI Indexes'!B$5:F$111,5,FALSE),VLOOKUP(0,'CPI Indexes'!B$5:F$111,5,FALSE))</f>
        <v>#N/A</v>
      </c>
      <c r="O26" t="e">
        <f t="shared" si="12"/>
        <v>#N/A</v>
      </c>
      <c r="P26"/>
    </row>
    <row r="27" spans="2:16" x14ac:dyDescent="0.35">
      <c r="B27">
        <f t="shared" si="1"/>
        <v>33</v>
      </c>
      <c r="C27" s="7">
        <v>1987</v>
      </c>
      <c r="D27" s="8">
        <v>2968778.19</v>
      </c>
      <c r="F27" s="9">
        <v>23.38</v>
      </c>
      <c r="H27" s="14">
        <f t="shared" si="7"/>
        <v>3710972.7374999998</v>
      </c>
      <c r="I27" s="3" t="e">
        <f t="shared" si="8"/>
        <v>#N/A</v>
      </c>
      <c r="J27" s="3" t="e">
        <f t="shared" si="9"/>
        <v>#N/A</v>
      </c>
      <c r="K27" s="4" t="e">
        <f t="shared" si="10"/>
        <v>#N/A</v>
      </c>
      <c r="L27" s="4" t="e">
        <f t="shared" si="11"/>
        <v>#N/A</v>
      </c>
      <c r="M27">
        <f>VLOOKUP(B27,'CPI Indexes'!B$5:F$111,5,FALSE)</f>
        <v>0</v>
      </c>
      <c r="N27" t="e">
        <f>IF(B27&gt;G$4,VLOOKUP((B27-G$4),'CPI Indexes'!B$5:F$111,5,FALSE),VLOOKUP(0,'CPI Indexes'!B$5:F$111,5,FALSE))</f>
        <v>#N/A</v>
      </c>
      <c r="O27" t="e">
        <f t="shared" si="12"/>
        <v>#N/A</v>
      </c>
      <c r="P27"/>
    </row>
    <row r="28" spans="2:16" x14ac:dyDescent="0.35">
      <c r="B28">
        <f t="shared" si="1"/>
        <v>32</v>
      </c>
      <c r="C28" s="7">
        <v>1988</v>
      </c>
      <c r="D28" s="8">
        <v>1093441.1200000001</v>
      </c>
      <c r="F28" s="9">
        <v>24.21</v>
      </c>
      <c r="H28" s="14">
        <f t="shared" si="7"/>
        <v>1366801.4000000001</v>
      </c>
      <c r="I28" s="3" t="e">
        <f t="shared" si="8"/>
        <v>#N/A</v>
      </c>
      <c r="J28" s="3" t="e">
        <f t="shared" si="9"/>
        <v>#N/A</v>
      </c>
      <c r="K28" s="4" t="e">
        <f t="shared" si="10"/>
        <v>#N/A</v>
      </c>
      <c r="L28" s="4" t="e">
        <f t="shared" si="11"/>
        <v>#N/A</v>
      </c>
      <c r="M28">
        <f>VLOOKUP(B28,'CPI Indexes'!B$5:F$111,5,FALSE)</f>
        <v>0</v>
      </c>
      <c r="N28" t="e">
        <f>IF(B28&gt;G$4,VLOOKUP((B28-G$4),'CPI Indexes'!B$5:F$111,5,FALSE),VLOOKUP(0,'CPI Indexes'!B$5:F$111,5,FALSE))</f>
        <v>#N/A</v>
      </c>
      <c r="O28" t="e">
        <f t="shared" si="12"/>
        <v>#N/A</v>
      </c>
      <c r="P28"/>
    </row>
    <row r="29" spans="2:16" x14ac:dyDescent="0.35">
      <c r="B29">
        <f t="shared" si="1"/>
        <v>31</v>
      </c>
      <c r="C29" s="7">
        <v>1989</v>
      </c>
      <c r="D29" s="8">
        <v>1657305.24</v>
      </c>
      <c r="F29" s="9">
        <v>25.04</v>
      </c>
      <c r="H29" s="14">
        <f t="shared" si="7"/>
        <v>2071631.55</v>
      </c>
      <c r="I29" s="3" t="e">
        <f t="shared" si="8"/>
        <v>#N/A</v>
      </c>
      <c r="J29" s="3" t="e">
        <f t="shared" si="9"/>
        <v>#N/A</v>
      </c>
      <c r="K29" s="4" t="e">
        <f t="shared" si="10"/>
        <v>#N/A</v>
      </c>
      <c r="L29" s="4" t="e">
        <f t="shared" si="11"/>
        <v>#N/A</v>
      </c>
      <c r="M29">
        <f>VLOOKUP(B29,'CPI Indexes'!B$5:F$111,5,FALSE)</f>
        <v>0</v>
      </c>
      <c r="N29" t="e">
        <f>IF(B29&gt;G$4,VLOOKUP((B29-G$4),'CPI Indexes'!B$5:F$111,5,FALSE),VLOOKUP(0,'CPI Indexes'!B$5:F$111,5,FALSE))</f>
        <v>#N/A</v>
      </c>
      <c r="O29" t="e">
        <f t="shared" si="12"/>
        <v>#N/A</v>
      </c>
      <c r="P29"/>
    </row>
    <row r="30" spans="2:16" x14ac:dyDescent="0.35">
      <c r="B30">
        <f t="shared" si="1"/>
        <v>30</v>
      </c>
      <c r="C30" s="7">
        <v>1990</v>
      </c>
      <c r="D30" s="8">
        <v>223259.49</v>
      </c>
      <c r="F30" s="9">
        <v>25.89</v>
      </c>
      <c r="H30" s="14">
        <f t="shared" si="7"/>
        <v>279074.36249999999</v>
      </c>
      <c r="I30" s="3" t="e">
        <f t="shared" si="8"/>
        <v>#N/A</v>
      </c>
      <c r="J30" s="3" t="e">
        <f t="shared" si="9"/>
        <v>#N/A</v>
      </c>
      <c r="K30" s="4" t="e">
        <f t="shared" si="10"/>
        <v>#N/A</v>
      </c>
      <c r="L30" s="4" t="e">
        <f t="shared" si="11"/>
        <v>#N/A</v>
      </c>
      <c r="M30">
        <f>VLOOKUP(B30,'CPI Indexes'!B$5:F$111,5,FALSE)</f>
        <v>0</v>
      </c>
      <c r="N30" t="e">
        <f>IF(B30&gt;G$4,VLOOKUP((B30-G$4),'CPI Indexes'!B$5:F$111,5,FALSE),VLOOKUP(0,'CPI Indexes'!B$5:F$111,5,FALSE))</f>
        <v>#N/A</v>
      </c>
      <c r="O30" t="e">
        <f t="shared" si="12"/>
        <v>#N/A</v>
      </c>
      <c r="P30"/>
    </row>
    <row r="31" spans="2:16" x14ac:dyDescent="0.35">
      <c r="B31">
        <f t="shared" si="1"/>
        <v>29</v>
      </c>
      <c r="C31" s="7">
        <v>1991</v>
      </c>
      <c r="D31" s="8">
        <v>7070.8</v>
      </c>
      <c r="F31" s="9">
        <v>26.74</v>
      </c>
      <c r="H31" s="14">
        <f t="shared" si="7"/>
        <v>8838.5</v>
      </c>
      <c r="I31" s="3" t="e">
        <f t="shared" si="8"/>
        <v>#N/A</v>
      </c>
      <c r="J31" s="3" t="e">
        <f t="shared" si="9"/>
        <v>#N/A</v>
      </c>
      <c r="K31" s="4" t="e">
        <f t="shared" si="10"/>
        <v>#N/A</v>
      </c>
      <c r="L31" s="4" t="e">
        <f t="shared" si="11"/>
        <v>#N/A</v>
      </c>
      <c r="M31">
        <f>VLOOKUP(B31,'CPI Indexes'!B$5:F$111,5,FALSE)</f>
        <v>0</v>
      </c>
      <c r="N31" t="e">
        <f>IF(B31&gt;G$4,VLOOKUP((B31-G$4),'CPI Indexes'!B$5:F$111,5,FALSE),VLOOKUP(0,'CPI Indexes'!B$5:F$111,5,FALSE))</f>
        <v>#N/A</v>
      </c>
      <c r="O31" t="e">
        <f t="shared" si="12"/>
        <v>#N/A</v>
      </c>
      <c r="P31"/>
    </row>
    <row r="32" spans="2:16" x14ac:dyDescent="0.35">
      <c r="B32">
        <f t="shared" si="1"/>
        <v>27</v>
      </c>
      <c r="C32" s="7">
        <v>1993</v>
      </c>
      <c r="D32" s="9">
        <v>323.42</v>
      </c>
      <c r="F32" s="9">
        <v>28.49</v>
      </c>
      <c r="H32" s="14">
        <f t="shared" si="7"/>
        <v>404.27500000000003</v>
      </c>
      <c r="I32" s="3" t="e">
        <f t="shared" si="8"/>
        <v>#N/A</v>
      </c>
      <c r="J32" s="3" t="e">
        <f t="shared" si="9"/>
        <v>#N/A</v>
      </c>
      <c r="K32" s="4" t="e">
        <f t="shared" si="10"/>
        <v>#N/A</v>
      </c>
      <c r="L32" s="4" t="e">
        <f t="shared" si="11"/>
        <v>#N/A</v>
      </c>
      <c r="M32">
        <f>VLOOKUP(B32,'CPI Indexes'!B$5:F$111,5,FALSE)</f>
        <v>0</v>
      </c>
      <c r="N32" t="e">
        <f>IF(B32&gt;G$4,VLOOKUP((B32-G$4),'CPI Indexes'!B$5:F$111,5,FALSE),VLOOKUP(0,'CPI Indexes'!B$5:F$111,5,FALSE))</f>
        <v>#N/A</v>
      </c>
      <c r="O32" t="e">
        <f t="shared" si="12"/>
        <v>#N/A</v>
      </c>
      <c r="P32"/>
    </row>
    <row r="33" spans="2:16" x14ac:dyDescent="0.35">
      <c r="B33">
        <f t="shared" si="1"/>
        <v>26</v>
      </c>
      <c r="C33" s="7">
        <v>1994</v>
      </c>
      <c r="D33" s="8">
        <v>52007.28</v>
      </c>
      <c r="F33" s="9">
        <v>29.37</v>
      </c>
      <c r="H33" s="14">
        <f t="shared" si="7"/>
        <v>65009.1</v>
      </c>
      <c r="I33" s="3" t="e">
        <f t="shared" si="8"/>
        <v>#N/A</v>
      </c>
      <c r="J33" s="3" t="e">
        <f t="shared" si="9"/>
        <v>#N/A</v>
      </c>
      <c r="K33" s="4" t="e">
        <f t="shared" si="10"/>
        <v>#N/A</v>
      </c>
      <c r="L33" s="4" t="e">
        <f t="shared" si="11"/>
        <v>#N/A</v>
      </c>
      <c r="M33">
        <f>VLOOKUP(B33,'CPI Indexes'!B$5:F$111,5,FALSE)</f>
        <v>0</v>
      </c>
      <c r="N33" t="e">
        <f>IF(B33&gt;G$4,VLOOKUP((B33-G$4),'CPI Indexes'!B$5:F$111,5,FALSE),VLOOKUP(0,'CPI Indexes'!B$5:F$111,5,FALSE))</f>
        <v>#N/A</v>
      </c>
      <c r="O33" t="e">
        <f t="shared" si="12"/>
        <v>#N/A</v>
      </c>
      <c r="P33"/>
    </row>
    <row r="34" spans="2:16" x14ac:dyDescent="0.35">
      <c r="B34">
        <f t="shared" si="1"/>
        <v>24</v>
      </c>
      <c r="C34" s="7">
        <v>1996</v>
      </c>
      <c r="D34" s="8">
        <v>3273351.28</v>
      </c>
      <c r="F34" s="9">
        <v>31.17</v>
      </c>
      <c r="H34" s="14">
        <f t="shared" si="7"/>
        <v>4091689.0999999996</v>
      </c>
      <c r="I34" s="3" t="e">
        <f t="shared" si="8"/>
        <v>#N/A</v>
      </c>
      <c r="J34" s="3" t="e">
        <f t="shared" si="9"/>
        <v>#N/A</v>
      </c>
      <c r="K34" s="4" t="e">
        <f t="shared" si="10"/>
        <v>#N/A</v>
      </c>
      <c r="L34" s="4" t="e">
        <f t="shared" si="11"/>
        <v>#N/A</v>
      </c>
      <c r="M34">
        <f>VLOOKUP(B34,'CPI Indexes'!B$5:F$111,5,FALSE)</f>
        <v>0</v>
      </c>
      <c r="N34" t="e">
        <f>IF(B34&gt;G$4,VLOOKUP((B34-G$4),'CPI Indexes'!B$5:F$111,5,FALSE),VLOOKUP(0,'CPI Indexes'!B$5:F$111,5,FALSE))</f>
        <v>#N/A</v>
      </c>
      <c r="O34" t="e">
        <f t="shared" si="12"/>
        <v>#N/A</v>
      </c>
      <c r="P34"/>
    </row>
    <row r="35" spans="2:16" x14ac:dyDescent="0.35">
      <c r="B35">
        <f t="shared" si="1"/>
        <v>23</v>
      </c>
      <c r="C35" s="7">
        <v>1997</v>
      </c>
      <c r="D35" s="8">
        <v>3079459.11</v>
      </c>
      <c r="F35" s="9">
        <v>32.08</v>
      </c>
      <c r="H35" s="14">
        <f t="shared" si="7"/>
        <v>3849323.8874999997</v>
      </c>
      <c r="I35" s="3" t="e">
        <f t="shared" si="8"/>
        <v>#N/A</v>
      </c>
      <c r="J35" s="3" t="e">
        <f t="shared" si="9"/>
        <v>#N/A</v>
      </c>
      <c r="K35" s="4" t="e">
        <f t="shared" si="10"/>
        <v>#N/A</v>
      </c>
      <c r="L35" s="4" t="e">
        <f t="shared" si="11"/>
        <v>#N/A</v>
      </c>
      <c r="M35">
        <f>VLOOKUP(B35,'CPI Indexes'!B$5:F$111,5,FALSE)</f>
        <v>0</v>
      </c>
      <c r="N35" t="e">
        <f>IF(B35&gt;G$4,VLOOKUP((B35-G$4),'CPI Indexes'!B$5:F$111,5,FALSE),VLOOKUP(0,'CPI Indexes'!B$5:F$111,5,FALSE))</f>
        <v>#N/A</v>
      </c>
      <c r="O35" t="e">
        <f t="shared" si="12"/>
        <v>#N/A</v>
      </c>
      <c r="P35"/>
    </row>
    <row r="36" spans="2:16" x14ac:dyDescent="0.35">
      <c r="B36">
        <f t="shared" si="1"/>
        <v>22</v>
      </c>
      <c r="C36" s="7">
        <v>1998</v>
      </c>
      <c r="D36" s="8">
        <v>1246567.8500000001</v>
      </c>
      <c r="F36" s="9">
        <v>33</v>
      </c>
      <c r="H36" s="14">
        <f t="shared" si="7"/>
        <v>1558209.8125</v>
      </c>
      <c r="I36" s="3" t="e">
        <f t="shared" si="8"/>
        <v>#N/A</v>
      </c>
      <c r="J36" s="3" t="e">
        <f t="shared" si="9"/>
        <v>#N/A</v>
      </c>
      <c r="K36" s="4" t="e">
        <f t="shared" si="10"/>
        <v>#N/A</v>
      </c>
      <c r="L36" s="4" t="e">
        <f t="shared" si="11"/>
        <v>#N/A</v>
      </c>
      <c r="M36">
        <f>VLOOKUP(B36,'CPI Indexes'!B$5:F$111,5,FALSE)</f>
        <v>0</v>
      </c>
      <c r="N36" t="e">
        <f>IF(B36&gt;G$4,VLOOKUP((B36-G$4),'CPI Indexes'!B$5:F$111,5,FALSE),VLOOKUP(0,'CPI Indexes'!B$5:F$111,5,FALSE))</f>
        <v>#N/A</v>
      </c>
      <c r="O36" t="e">
        <f t="shared" si="12"/>
        <v>#N/A</v>
      </c>
      <c r="P36"/>
    </row>
    <row r="37" spans="2:16" x14ac:dyDescent="0.35">
      <c r="B37">
        <f t="shared" si="1"/>
        <v>21</v>
      </c>
      <c r="C37" s="7">
        <v>1999</v>
      </c>
      <c r="D37" s="8">
        <v>3052785.28</v>
      </c>
      <c r="F37" s="9">
        <v>33.93</v>
      </c>
      <c r="H37" s="14">
        <f t="shared" si="7"/>
        <v>3815981.5999999996</v>
      </c>
      <c r="I37" s="3" t="e">
        <f t="shared" si="8"/>
        <v>#N/A</v>
      </c>
      <c r="J37" s="3" t="e">
        <f t="shared" si="9"/>
        <v>#N/A</v>
      </c>
      <c r="K37" s="4" t="e">
        <f t="shared" si="10"/>
        <v>#N/A</v>
      </c>
      <c r="L37" s="4" t="e">
        <f t="shared" si="11"/>
        <v>#N/A</v>
      </c>
      <c r="M37">
        <f>VLOOKUP(B37,'CPI Indexes'!B$5:F$111,5,FALSE)</f>
        <v>0</v>
      </c>
      <c r="N37" t="e">
        <f>IF(B37&gt;G$4,VLOOKUP((B37-G$4),'CPI Indexes'!B$5:F$111,5,FALSE),VLOOKUP(0,'CPI Indexes'!B$5:F$111,5,FALSE))</f>
        <v>#N/A</v>
      </c>
      <c r="O37" t="e">
        <f t="shared" si="12"/>
        <v>#N/A</v>
      </c>
      <c r="P37"/>
    </row>
    <row r="38" spans="2:16" x14ac:dyDescent="0.35">
      <c r="B38">
        <f t="shared" si="1"/>
        <v>20</v>
      </c>
      <c r="C38" s="7">
        <v>2000</v>
      </c>
      <c r="D38" s="8">
        <v>846827.05</v>
      </c>
      <c r="F38" s="9">
        <v>34.86</v>
      </c>
      <c r="H38" s="14">
        <f t="shared" si="7"/>
        <v>1058533.8125</v>
      </c>
      <c r="I38" s="3" t="e">
        <f t="shared" si="8"/>
        <v>#N/A</v>
      </c>
      <c r="J38" s="3" t="e">
        <f t="shared" si="9"/>
        <v>#N/A</v>
      </c>
      <c r="K38" s="4" t="e">
        <f t="shared" si="10"/>
        <v>#N/A</v>
      </c>
      <c r="L38" s="4" t="e">
        <f t="shared" si="11"/>
        <v>#N/A</v>
      </c>
      <c r="M38">
        <f>VLOOKUP(B38,'CPI Indexes'!B$5:F$111,5,FALSE)</f>
        <v>0</v>
      </c>
      <c r="N38" t="e">
        <f>IF(B38&gt;G$4,VLOOKUP((B38-G$4),'CPI Indexes'!B$5:F$111,5,FALSE),VLOOKUP(0,'CPI Indexes'!B$5:F$111,5,FALSE))</f>
        <v>#N/A</v>
      </c>
      <c r="O38" t="e">
        <f t="shared" si="12"/>
        <v>#N/A</v>
      </c>
      <c r="P38"/>
    </row>
    <row r="39" spans="2:16" x14ac:dyDescent="0.35">
      <c r="B39">
        <f t="shared" si="1"/>
        <v>19</v>
      </c>
      <c r="C39" s="7">
        <v>2001</v>
      </c>
      <c r="D39" s="8">
        <v>890530.48</v>
      </c>
      <c r="F39" s="9">
        <v>35.81</v>
      </c>
      <c r="H39" s="14">
        <f t="shared" si="7"/>
        <v>1113163.1000000001</v>
      </c>
      <c r="I39" s="3" t="e">
        <f t="shared" si="8"/>
        <v>#N/A</v>
      </c>
      <c r="J39" s="3" t="e">
        <f t="shared" si="9"/>
        <v>#N/A</v>
      </c>
      <c r="K39" s="4" t="e">
        <f t="shared" si="10"/>
        <v>#N/A</v>
      </c>
      <c r="L39" s="4" t="e">
        <f t="shared" si="11"/>
        <v>#N/A</v>
      </c>
      <c r="M39">
        <f>VLOOKUP(B39,'CPI Indexes'!B$5:F$111,5,FALSE)</f>
        <v>0</v>
      </c>
      <c r="N39" t="e">
        <f>IF(B39&gt;G$4,VLOOKUP((B39-G$4),'CPI Indexes'!B$5:F$111,5,FALSE),VLOOKUP(0,'CPI Indexes'!B$5:F$111,5,FALSE))</f>
        <v>#N/A</v>
      </c>
      <c r="O39" t="e">
        <f t="shared" si="12"/>
        <v>#N/A</v>
      </c>
      <c r="P39"/>
    </row>
    <row r="40" spans="2:16" x14ac:dyDescent="0.35">
      <c r="B40">
        <f t="shared" si="1"/>
        <v>18</v>
      </c>
      <c r="C40" s="7">
        <v>2002</v>
      </c>
      <c r="D40" s="8">
        <v>927627.77</v>
      </c>
      <c r="F40" s="9">
        <v>36.75</v>
      </c>
      <c r="H40" s="14">
        <f t="shared" si="7"/>
        <v>1159534.7124999999</v>
      </c>
      <c r="I40" s="3" t="e">
        <f t="shared" si="8"/>
        <v>#N/A</v>
      </c>
      <c r="J40" s="3" t="e">
        <f t="shared" si="9"/>
        <v>#N/A</v>
      </c>
      <c r="K40" s="4" t="e">
        <f t="shared" si="10"/>
        <v>#N/A</v>
      </c>
      <c r="L40" s="4" t="e">
        <f t="shared" si="11"/>
        <v>#N/A</v>
      </c>
      <c r="M40">
        <f>VLOOKUP(B40,'CPI Indexes'!B$5:F$111,5,FALSE)</f>
        <v>0</v>
      </c>
      <c r="N40" t="e">
        <f>IF(B40&gt;G$4,VLOOKUP((B40-G$4),'CPI Indexes'!B$5:F$111,5,FALSE),VLOOKUP(0,'CPI Indexes'!B$5:F$111,5,FALSE))</f>
        <v>#N/A</v>
      </c>
      <c r="O40" t="e">
        <f t="shared" si="12"/>
        <v>#N/A</v>
      </c>
      <c r="P40"/>
    </row>
    <row r="41" spans="2:16" x14ac:dyDescent="0.35">
      <c r="B41">
        <f t="shared" si="1"/>
        <v>17</v>
      </c>
      <c r="C41" s="7">
        <v>2003</v>
      </c>
      <c r="D41" s="8">
        <v>1109439.29</v>
      </c>
      <c r="F41" s="9">
        <v>37.71</v>
      </c>
      <c r="H41" s="14">
        <f t="shared" si="7"/>
        <v>1386799.1125</v>
      </c>
      <c r="I41" s="3" t="e">
        <f t="shared" si="8"/>
        <v>#N/A</v>
      </c>
      <c r="J41" s="3" t="e">
        <f t="shared" si="9"/>
        <v>#N/A</v>
      </c>
      <c r="K41" s="4" t="e">
        <f t="shared" si="10"/>
        <v>#N/A</v>
      </c>
      <c r="L41" s="4" t="e">
        <f t="shared" si="11"/>
        <v>#N/A</v>
      </c>
      <c r="M41">
        <f>VLOOKUP(B41,'CPI Indexes'!B$5:F$111,5,FALSE)</f>
        <v>0</v>
      </c>
      <c r="N41" t="e">
        <f>IF(B41&gt;G$4,VLOOKUP((B41-G$4),'CPI Indexes'!B$5:F$111,5,FALSE),VLOOKUP(0,'CPI Indexes'!B$5:F$111,5,FALSE))</f>
        <v>#N/A</v>
      </c>
      <c r="O41" t="e">
        <f t="shared" si="12"/>
        <v>#N/A</v>
      </c>
      <c r="P41"/>
    </row>
    <row r="42" spans="2:16" x14ac:dyDescent="0.35">
      <c r="B42">
        <f t="shared" si="1"/>
        <v>16</v>
      </c>
      <c r="C42" s="7">
        <v>2004</v>
      </c>
      <c r="D42" s="8">
        <v>452253.93</v>
      </c>
      <c r="F42" s="9">
        <v>38.67</v>
      </c>
      <c r="H42" s="14">
        <f t="shared" si="7"/>
        <v>565317.41249999998</v>
      </c>
      <c r="I42" s="3" t="e">
        <f t="shared" si="8"/>
        <v>#N/A</v>
      </c>
      <c r="J42" s="3" t="e">
        <f t="shared" si="9"/>
        <v>#N/A</v>
      </c>
      <c r="K42" s="4" t="e">
        <f t="shared" si="10"/>
        <v>#N/A</v>
      </c>
      <c r="L42" s="4" t="e">
        <f t="shared" si="11"/>
        <v>#N/A</v>
      </c>
      <c r="M42">
        <f>VLOOKUP(B42,'CPI Indexes'!B$5:F$111,5,FALSE)</f>
        <v>0</v>
      </c>
      <c r="N42" t="e">
        <f>IF(B42&gt;G$4,VLOOKUP((B42-G$4),'CPI Indexes'!B$5:F$111,5,FALSE),VLOOKUP(0,'CPI Indexes'!B$5:F$111,5,FALSE))</f>
        <v>#N/A</v>
      </c>
      <c r="O42" t="e">
        <f t="shared" si="12"/>
        <v>#N/A</v>
      </c>
      <c r="P42"/>
    </row>
    <row r="43" spans="2:16" x14ac:dyDescent="0.35">
      <c r="B43">
        <f t="shared" si="1"/>
        <v>15</v>
      </c>
      <c r="C43" s="7">
        <v>2005</v>
      </c>
      <c r="D43" s="8">
        <v>1366690.63</v>
      </c>
      <c r="F43" s="9">
        <v>39.630000000000003</v>
      </c>
      <c r="H43" s="14">
        <f t="shared" si="7"/>
        <v>1708363.2874999999</v>
      </c>
      <c r="I43" s="3" t="e">
        <f t="shared" si="8"/>
        <v>#N/A</v>
      </c>
      <c r="J43" s="3" t="e">
        <f t="shared" si="9"/>
        <v>#N/A</v>
      </c>
      <c r="K43" s="4" t="e">
        <f t="shared" si="10"/>
        <v>#N/A</v>
      </c>
      <c r="L43" s="4" t="e">
        <f t="shared" si="11"/>
        <v>#N/A</v>
      </c>
      <c r="M43">
        <f>VLOOKUP(B43,'CPI Indexes'!B$5:F$111,5,FALSE)</f>
        <v>0</v>
      </c>
      <c r="N43" t="e">
        <f>IF(B43&gt;G$4,VLOOKUP((B43-G$4),'CPI Indexes'!B$5:F$111,5,FALSE),VLOOKUP(0,'CPI Indexes'!B$5:F$111,5,FALSE))</f>
        <v>#N/A</v>
      </c>
      <c r="O43" t="e">
        <f t="shared" si="12"/>
        <v>#N/A</v>
      </c>
      <c r="P43"/>
    </row>
    <row r="44" spans="2:16" x14ac:dyDescent="0.35">
      <c r="B44">
        <f t="shared" si="1"/>
        <v>14</v>
      </c>
      <c r="C44" s="7">
        <v>2006</v>
      </c>
      <c r="D44" s="8">
        <v>996980.51</v>
      </c>
      <c r="F44" s="9">
        <v>40.6</v>
      </c>
      <c r="H44" s="14">
        <f t="shared" si="7"/>
        <v>1246225.6375</v>
      </c>
      <c r="I44" s="3" t="e">
        <f t="shared" si="8"/>
        <v>#N/A</v>
      </c>
      <c r="J44" s="3" t="e">
        <f t="shared" si="9"/>
        <v>#N/A</v>
      </c>
      <c r="K44" s="4" t="e">
        <f t="shared" si="10"/>
        <v>#N/A</v>
      </c>
      <c r="L44" s="4" t="e">
        <f t="shared" si="11"/>
        <v>#N/A</v>
      </c>
      <c r="M44">
        <f>VLOOKUP(B44,'CPI Indexes'!B$5:F$111,5,FALSE)</f>
        <v>0</v>
      </c>
      <c r="N44" t="e">
        <f>IF(B44&gt;G$4,VLOOKUP((B44-G$4),'CPI Indexes'!B$5:F$111,5,FALSE),VLOOKUP(0,'CPI Indexes'!B$5:F$111,5,FALSE))</f>
        <v>#N/A</v>
      </c>
      <c r="O44" t="e">
        <f t="shared" si="12"/>
        <v>#N/A</v>
      </c>
      <c r="P44"/>
    </row>
    <row r="45" spans="2:16" x14ac:dyDescent="0.35">
      <c r="B45">
        <f t="shared" si="1"/>
        <v>13</v>
      </c>
      <c r="C45" s="7">
        <v>2007</v>
      </c>
      <c r="D45" s="8">
        <v>727143.68</v>
      </c>
      <c r="F45" s="9">
        <v>41.57</v>
      </c>
      <c r="H45" s="14">
        <f t="shared" si="7"/>
        <v>908929.60000000009</v>
      </c>
      <c r="I45" s="3" t="e">
        <f t="shared" si="8"/>
        <v>#N/A</v>
      </c>
      <c r="J45" s="3" t="e">
        <f t="shared" si="9"/>
        <v>#N/A</v>
      </c>
      <c r="K45" s="4" t="e">
        <f t="shared" si="10"/>
        <v>#N/A</v>
      </c>
      <c r="L45" s="4" t="e">
        <f t="shared" si="11"/>
        <v>#N/A</v>
      </c>
      <c r="M45">
        <f>VLOOKUP(B45,'CPI Indexes'!B$5:F$111,5,FALSE)</f>
        <v>0</v>
      </c>
      <c r="N45" t="e">
        <f>IF(B45&gt;G$4,VLOOKUP((B45-G$4),'CPI Indexes'!B$5:F$111,5,FALSE),VLOOKUP(0,'CPI Indexes'!B$5:F$111,5,FALSE))</f>
        <v>#N/A</v>
      </c>
      <c r="O45" t="e">
        <f t="shared" si="12"/>
        <v>#N/A</v>
      </c>
      <c r="P45"/>
    </row>
    <row r="46" spans="2:16" x14ac:dyDescent="0.35">
      <c r="B46">
        <f t="shared" si="1"/>
        <v>12</v>
      </c>
      <c r="C46" s="7">
        <v>2008</v>
      </c>
      <c r="D46" s="8">
        <v>1181974.42</v>
      </c>
      <c r="F46" s="9">
        <v>42.55</v>
      </c>
      <c r="H46" s="14">
        <f t="shared" si="7"/>
        <v>1477468.0249999999</v>
      </c>
      <c r="I46" s="3" t="e">
        <f t="shared" si="8"/>
        <v>#N/A</v>
      </c>
      <c r="J46" s="3" t="e">
        <f t="shared" si="9"/>
        <v>#N/A</v>
      </c>
      <c r="K46" s="4" t="e">
        <f t="shared" si="10"/>
        <v>#N/A</v>
      </c>
      <c r="L46" s="4" t="e">
        <f t="shared" si="11"/>
        <v>#N/A</v>
      </c>
      <c r="M46">
        <f>VLOOKUP(B46,'CPI Indexes'!B$5:F$111,5,FALSE)</f>
        <v>0</v>
      </c>
      <c r="N46" t="e">
        <f>IF(B46&gt;G$4,VLOOKUP((B46-G$4),'CPI Indexes'!B$5:F$111,5,FALSE),VLOOKUP(0,'CPI Indexes'!B$5:F$111,5,FALSE))</f>
        <v>#N/A</v>
      </c>
      <c r="O46" t="e">
        <f t="shared" si="12"/>
        <v>#N/A</v>
      </c>
      <c r="P46"/>
    </row>
    <row r="47" spans="2:16" x14ac:dyDescent="0.35">
      <c r="B47">
        <f t="shared" si="1"/>
        <v>11</v>
      </c>
      <c r="C47" s="7">
        <v>2009</v>
      </c>
      <c r="D47" s="8">
        <v>1794438.6</v>
      </c>
      <c r="F47" s="9">
        <v>43.53</v>
      </c>
      <c r="H47" s="14">
        <f t="shared" si="7"/>
        <v>2243048.25</v>
      </c>
      <c r="I47" s="3" t="e">
        <f t="shared" si="8"/>
        <v>#N/A</v>
      </c>
      <c r="J47" s="3" t="e">
        <f t="shared" si="9"/>
        <v>#N/A</v>
      </c>
      <c r="K47" s="4" t="e">
        <f t="shared" si="10"/>
        <v>#N/A</v>
      </c>
      <c r="L47" s="4" t="e">
        <f t="shared" si="11"/>
        <v>#N/A</v>
      </c>
      <c r="M47">
        <f>VLOOKUP(B47,'CPI Indexes'!B$5:F$111,5,FALSE)</f>
        <v>0</v>
      </c>
      <c r="N47" t="e">
        <f>IF(B47&gt;G$4,VLOOKUP((B47-G$4),'CPI Indexes'!B$5:F$111,5,FALSE),VLOOKUP(0,'CPI Indexes'!B$5:F$111,5,FALSE))</f>
        <v>#N/A</v>
      </c>
      <c r="O47" t="e">
        <f t="shared" si="12"/>
        <v>#N/A</v>
      </c>
      <c r="P47"/>
    </row>
    <row r="48" spans="2:16" x14ac:dyDescent="0.35">
      <c r="B48">
        <f t="shared" si="1"/>
        <v>10</v>
      </c>
      <c r="C48" s="7">
        <v>2010</v>
      </c>
      <c r="D48" s="8">
        <v>8097391.7699999996</v>
      </c>
      <c r="F48" s="9">
        <v>44.51</v>
      </c>
      <c r="H48" s="14">
        <f t="shared" si="7"/>
        <v>10121739.712499999</v>
      </c>
      <c r="I48" s="3" t="e">
        <f t="shared" si="8"/>
        <v>#N/A</v>
      </c>
      <c r="J48" s="3" t="e">
        <f t="shared" si="9"/>
        <v>#N/A</v>
      </c>
      <c r="K48" s="4" t="e">
        <f t="shared" si="10"/>
        <v>#N/A</v>
      </c>
      <c r="L48" s="4" t="e">
        <f t="shared" si="11"/>
        <v>#N/A</v>
      </c>
      <c r="M48">
        <f>VLOOKUP(B48,'CPI Indexes'!B$5:F$111,5,FALSE)</f>
        <v>0</v>
      </c>
      <c r="N48" t="e">
        <f>IF(B48&gt;G$4,VLOOKUP((B48-G$4),'CPI Indexes'!B$5:F$111,5,FALSE),VLOOKUP(0,'CPI Indexes'!B$5:F$111,5,FALSE))</f>
        <v>#N/A</v>
      </c>
      <c r="O48" t="e">
        <f t="shared" si="12"/>
        <v>#N/A</v>
      </c>
      <c r="P48"/>
    </row>
    <row r="49" spans="4:19" x14ac:dyDescent="0.35">
      <c r="H49" s="3"/>
      <c r="P49"/>
    </row>
    <row r="50" spans="4:19" x14ac:dyDescent="0.35">
      <c r="D50" s="1">
        <f>SUM(D9:D49)</f>
        <v>39390932.599999994</v>
      </c>
      <c r="H50" s="3">
        <f>SUM(H9:H49)</f>
        <v>49238665.75</v>
      </c>
      <c r="I50" s="3" t="e">
        <f>SUM(I9:I49)</f>
        <v>#DIV/0!</v>
      </c>
      <c r="J50" s="3"/>
      <c r="K50" s="11" t="e">
        <f>SUM(K9:K49)</f>
        <v>#DIV/0!</v>
      </c>
      <c r="L50" s="11" t="e">
        <f>SUM(L9:L49)</f>
        <v>#DIV/0!</v>
      </c>
      <c r="P50"/>
    </row>
    <row r="51" spans="4:19" x14ac:dyDescent="0.35">
      <c r="H51" s="3"/>
      <c r="P51"/>
    </row>
    <row r="52" spans="4:19" x14ac:dyDescent="0.35">
      <c r="H52" s="3">
        <f>H50/D50</f>
        <v>1.2500000000000002</v>
      </c>
      <c r="I52" s="5" t="e">
        <f>I50/D50</f>
        <v>#DIV/0!</v>
      </c>
      <c r="J52" s="6"/>
      <c r="K52" s="5" t="e">
        <f>K50/D50</f>
        <v>#DIV/0!</v>
      </c>
      <c r="L52" s="4" t="e">
        <f>L50/D50</f>
        <v>#DIV/0!</v>
      </c>
      <c r="P52"/>
    </row>
    <row r="53" spans="4:19" x14ac:dyDescent="0.35">
      <c r="H53" s="3"/>
      <c r="P53"/>
    </row>
    <row r="54" spans="4:19" x14ac:dyDescent="0.35">
      <c r="D54" s="1"/>
      <c r="F54" s="2"/>
      <c r="H54" s="2"/>
      <c r="L54" s="2"/>
      <c r="N54" s="3"/>
      <c r="O54" s="4"/>
      <c r="P54" s="4"/>
      <c r="Q54" s="4"/>
    </row>
    <row r="55" spans="4:19" x14ac:dyDescent="0.35">
      <c r="D55" s="1"/>
      <c r="F55" s="2"/>
      <c r="H55" s="2"/>
      <c r="L55" s="2"/>
      <c r="N55" s="3"/>
      <c r="O55" s="4"/>
      <c r="P55" s="4"/>
      <c r="Q55" s="4"/>
    </row>
    <row r="56" spans="4:19" x14ac:dyDescent="0.35">
      <c r="D56" s="1"/>
      <c r="F56" s="2"/>
      <c r="H56" s="2"/>
      <c r="L56" s="2"/>
      <c r="N56" s="3"/>
      <c r="O56" s="4"/>
      <c r="P56" s="4"/>
      <c r="Q56" s="4"/>
    </row>
    <row r="57" spans="4:19" x14ac:dyDescent="0.35">
      <c r="D57" s="1"/>
      <c r="F57" s="2"/>
      <c r="H57" s="2"/>
      <c r="L57" s="2"/>
      <c r="N57" s="3"/>
      <c r="O57" s="4"/>
      <c r="P57" s="4"/>
      <c r="Q57" s="4"/>
    </row>
    <row r="58" spans="4:19" x14ac:dyDescent="0.35">
      <c r="D58" s="1"/>
      <c r="F58" s="2"/>
      <c r="H58" s="2"/>
      <c r="L58" s="2"/>
      <c r="N58" s="3"/>
      <c r="O58" s="4"/>
      <c r="P58" s="4"/>
      <c r="Q58" s="4"/>
    </row>
    <row r="59" spans="4:19" x14ac:dyDescent="0.35">
      <c r="D59" s="1"/>
      <c r="F59" s="2"/>
      <c r="H59" s="2"/>
      <c r="L59" s="2"/>
      <c r="N59" s="3"/>
      <c r="O59" s="4"/>
      <c r="P59" s="4"/>
      <c r="Q59" s="4"/>
    </row>
    <row r="60" spans="4:19" x14ac:dyDescent="0.35">
      <c r="D60" s="1"/>
      <c r="F60" s="2"/>
      <c r="H60" s="2"/>
      <c r="L60" s="2"/>
      <c r="N60" s="3"/>
      <c r="O60" s="4"/>
      <c r="P60" s="4"/>
      <c r="Q60" s="4"/>
    </row>
    <row r="61" spans="4:19" x14ac:dyDescent="0.35">
      <c r="D61" s="1"/>
      <c r="F61" s="2"/>
      <c r="H61" s="2"/>
      <c r="L61" s="2"/>
      <c r="N61" s="3"/>
      <c r="O61" s="4"/>
      <c r="P61" s="4"/>
      <c r="Q61" s="4"/>
    </row>
    <row r="62" spans="4:19" x14ac:dyDescent="0.35">
      <c r="D62" s="1"/>
      <c r="F62" s="2"/>
      <c r="H62" s="2"/>
      <c r="L62" s="2"/>
      <c r="N62" s="3"/>
      <c r="O62" s="4"/>
      <c r="P62" s="4"/>
      <c r="Q62" s="4"/>
    </row>
    <row r="63" spans="4:19" x14ac:dyDescent="0.35">
      <c r="D63" s="1"/>
      <c r="F63" s="2"/>
      <c r="H63" s="2"/>
      <c r="L63" s="2"/>
      <c r="N63" s="3"/>
      <c r="O63" s="4"/>
      <c r="P63" s="4"/>
      <c r="Q63" s="4"/>
    </row>
    <row r="64" spans="4:19" x14ac:dyDescent="0.35">
      <c r="D64" s="1"/>
      <c r="F64" s="2"/>
      <c r="H64" s="2"/>
      <c r="J64" s="2"/>
      <c r="N64" s="2"/>
      <c r="Q64" s="4"/>
      <c r="R64" s="4"/>
      <c r="S64" s="4"/>
    </row>
    <row r="65" spans="4:19" x14ac:dyDescent="0.35">
      <c r="D65" s="1"/>
      <c r="F65" s="2"/>
      <c r="H65" s="2"/>
      <c r="J65" s="2"/>
      <c r="N65" s="2"/>
      <c r="Q65" s="4"/>
      <c r="R65" s="4"/>
      <c r="S65" s="4"/>
    </row>
    <row r="67" spans="4:19" x14ac:dyDescent="0.35">
      <c r="D67" s="1"/>
      <c r="Q67" s="3"/>
      <c r="R67" s="3"/>
      <c r="S67" s="3"/>
    </row>
    <row r="69" spans="4:19" x14ac:dyDescent="0.35">
      <c r="Q69" s="5"/>
      <c r="R69" s="6"/>
      <c r="S69" s="5"/>
    </row>
  </sheetData>
  <pageMargins left="0.7" right="0.7" top="0.75" bottom="0.75" header="0.3" footer="0.3"/>
  <pageSetup scale="66" orientation="landscape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O141"/>
  <sheetViews>
    <sheetView view="pageBreakPreview" zoomScale="60" zoomScaleNormal="70" workbookViewId="0">
      <selection activeCell="H8" sqref="H8"/>
    </sheetView>
  </sheetViews>
  <sheetFormatPr defaultRowHeight="14.5" x14ac:dyDescent="0.35"/>
  <cols>
    <col min="4" max="4" width="17.26953125" bestFit="1" customWidth="1"/>
    <col min="5" max="5" width="2.26953125" customWidth="1"/>
    <col min="6" max="6" width="13.453125" bestFit="1" customWidth="1"/>
    <col min="7" max="7" width="3" bestFit="1" customWidth="1"/>
    <col min="8" max="8" width="18.54296875" customWidth="1"/>
    <col min="10" max="10" width="10.54296875" customWidth="1"/>
    <col min="11" max="11" width="14.54296875" customWidth="1"/>
    <col min="12" max="12" width="13.7265625" customWidth="1"/>
    <col min="13" max="13" width="17.26953125" customWidth="1"/>
    <col min="14" max="14" width="22.26953125" customWidth="1"/>
    <col min="15" max="15" width="21.453125" customWidth="1"/>
  </cols>
  <sheetData>
    <row r="2" spans="2:13" x14ac:dyDescent="0.35">
      <c r="B2" t="s">
        <v>38</v>
      </c>
    </row>
    <row r="3" spans="2:13" x14ac:dyDescent="0.35">
      <c r="B3" t="s">
        <v>1</v>
      </c>
      <c r="F3">
        <v>0.8</v>
      </c>
    </row>
    <row r="4" spans="2:13" x14ac:dyDescent="0.35">
      <c r="F4" s="12"/>
      <c r="G4" s="13"/>
    </row>
    <row r="5" spans="2:13" x14ac:dyDescent="0.35">
      <c r="B5" t="s">
        <v>3</v>
      </c>
      <c r="F5">
        <f>'CPI Indexes'!$D$2*100</f>
        <v>3.75</v>
      </c>
    </row>
    <row r="8" spans="2:13" ht="58" x14ac:dyDescent="0.35">
      <c r="B8" s="48" t="s">
        <v>11</v>
      </c>
      <c r="C8" s="48" t="s">
        <v>12</v>
      </c>
      <c r="D8" s="48" t="s">
        <v>13</v>
      </c>
      <c r="E8" s="48"/>
      <c r="F8" s="48" t="s">
        <v>14</v>
      </c>
      <c r="G8" s="48"/>
      <c r="H8" s="45" t="s">
        <v>43</v>
      </c>
      <c r="I8" s="48"/>
      <c r="J8" s="45" t="s">
        <v>44</v>
      </c>
      <c r="K8" s="45" t="s">
        <v>40</v>
      </c>
      <c r="L8" s="45" t="s">
        <v>41</v>
      </c>
      <c r="M8" s="45" t="s">
        <v>42</v>
      </c>
    </row>
    <row r="9" spans="2:13" x14ac:dyDescent="0.35">
      <c r="B9">
        <f>2021-C9</f>
        <v>127</v>
      </c>
      <c r="C9" s="7">
        <v>1894</v>
      </c>
      <c r="D9" s="8">
        <v>31</v>
      </c>
      <c r="F9" s="10"/>
      <c r="H9" s="14">
        <f>D9*F$3</f>
        <v>24.8</v>
      </c>
      <c r="J9" s="12"/>
      <c r="K9" s="12"/>
      <c r="L9" s="21"/>
      <c r="M9" s="21">
        <f>L9*(1+$F$5/100)^B9</f>
        <v>0</v>
      </c>
    </row>
    <row r="10" spans="2:13" x14ac:dyDescent="0.35">
      <c r="B10">
        <f t="shared" ref="B10:B73" si="0">2021-C10</f>
        <v>121</v>
      </c>
      <c r="C10" s="7">
        <v>1900</v>
      </c>
      <c r="D10" s="8">
        <v>24.14</v>
      </c>
      <c r="F10" s="10"/>
      <c r="H10" s="14">
        <f t="shared" ref="H10:H13" si="1">D10*F$3</f>
        <v>19.312000000000001</v>
      </c>
      <c r="J10" s="12"/>
      <c r="K10" s="12"/>
      <c r="L10" s="21"/>
      <c r="M10" s="21">
        <f t="shared" ref="M10:M73" si="2">L10*(1+$F$5/100)^B10</f>
        <v>0</v>
      </c>
    </row>
    <row r="11" spans="2:13" x14ac:dyDescent="0.35">
      <c r="B11">
        <f t="shared" si="0"/>
        <v>120</v>
      </c>
      <c r="C11" s="7">
        <v>1901</v>
      </c>
      <c r="D11" s="8">
        <v>882.13</v>
      </c>
      <c r="F11" s="10"/>
      <c r="H11" s="14">
        <f t="shared" si="1"/>
        <v>705.70400000000006</v>
      </c>
      <c r="J11" s="12"/>
      <c r="K11" s="12"/>
      <c r="L11" s="21"/>
      <c r="M11" s="21">
        <f t="shared" si="2"/>
        <v>0</v>
      </c>
    </row>
    <row r="12" spans="2:13" x14ac:dyDescent="0.35">
      <c r="B12">
        <f t="shared" si="0"/>
        <v>117</v>
      </c>
      <c r="C12" s="7">
        <v>1904</v>
      </c>
      <c r="D12" s="8">
        <v>475.41</v>
      </c>
      <c r="F12" s="10"/>
      <c r="H12" s="14">
        <f t="shared" si="1"/>
        <v>380.32800000000003</v>
      </c>
      <c r="J12" s="12"/>
      <c r="K12" s="12"/>
      <c r="L12" s="21"/>
      <c r="M12" s="21">
        <f t="shared" si="2"/>
        <v>0</v>
      </c>
    </row>
    <row r="13" spans="2:13" x14ac:dyDescent="0.35">
      <c r="B13">
        <f t="shared" si="0"/>
        <v>116</v>
      </c>
      <c r="C13" s="7">
        <v>1905</v>
      </c>
      <c r="D13" s="8">
        <v>2239.37</v>
      </c>
      <c r="F13" s="10"/>
      <c r="H13" s="14">
        <f t="shared" si="1"/>
        <v>1791.4960000000001</v>
      </c>
      <c r="J13" s="12"/>
      <c r="K13" s="12"/>
      <c r="L13" s="21"/>
      <c r="M13" s="21">
        <f t="shared" si="2"/>
        <v>0</v>
      </c>
    </row>
    <row r="14" spans="2:13" x14ac:dyDescent="0.35">
      <c r="B14">
        <f t="shared" si="0"/>
        <v>112</v>
      </c>
      <c r="C14" s="7">
        <v>1909</v>
      </c>
      <c r="D14" s="8">
        <v>2557.09</v>
      </c>
      <c r="F14" s="10"/>
      <c r="H14" s="14">
        <f t="shared" ref="H14:H77" si="3">D14*F$3</f>
        <v>2045.6720000000003</v>
      </c>
      <c r="J14" s="12"/>
      <c r="K14" s="12"/>
      <c r="L14" s="21"/>
      <c r="M14" s="21">
        <f t="shared" si="2"/>
        <v>0</v>
      </c>
    </row>
    <row r="15" spans="2:13" x14ac:dyDescent="0.35">
      <c r="B15">
        <f t="shared" si="0"/>
        <v>111</v>
      </c>
      <c r="C15" s="7">
        <v>1910</v>
      </c>
      <c r="D15" s="8">
        <v>11960.68</v>
      </c>
      <c r="F15" s="10"/>
      <c r="H15" s="14">
        <f t="shared" si="3"/>
        <v>9568.5439999999999</v>
      </c>
      <c r="J15" s="12"/>
      <c r="K15" s="12"/>
      <c r="L15" s="21"/>
      <c r="M15" s="21">
        <f t="shared" si="2"/>
        <v>0</v>
      </c>
    </row>
    <row r="16" spans="2:13" x14ac:dyDescent="0.35">
      <c r="B16">
        <f t="shared" si="0"/>
        <v>110</v>
      </c>
      <c r="C16" s="7">
        <v>1911</v>
      </c>
      <c r="D16" s="8">
        <v>48.92</v>
      </c>
      <c r="F16" s="10"/>
      <c r="H16" s="14">
        <f t="shared" si="3"/>
        <v>39.136000000000003</v>
      </c>
      <c r="J16" s="12"/>
      <c r="K16" s="12"/>
      <c r="L16" s="21"/>
      <c r="M16" s="21">
        <f t="shared" si="2"/>
        <v>0</v>
      </c>
    </row>
    <row r="17" spans="2:13" x14ac:dyDescent="0.35">
      <c r="B17">
        <f t="shared" si="0"/>
        <v>109</v>
      </c>
      <c r="C17" s="7">
        <v>1912</v>
      </c>
      <c r="D17" s="8">
        <v>295.91000000000003</v>
      </c>
      <c r="F17" s="10"/>
      <c r="H17" s="14">
        <f t="shared" si="3"/>
        <v>236.72800000000004</v>
      </c>
      <c r="J17" s="12"/>
      <c r="K17" s="12"/>
      <c r="L17" s="21"/>
      <c r="M17" s="21">
        <f t="shared" si="2"/>
        <v>0</v>
      </c>
    </row>
    <row r="18" spans="2:13" x14ac:dyDescent="0.35">
      <c r="B18">
        <f t="shared" si="0"/>
        <v>107</v>
      </c>
      <c r="C18" s="7">
        <v>1914</v>
      </c>
      <c r="D18" s="8">
        <v>18551.62</v>
      </c>
      <c r="F18" s="10"/>
      <c r="H18" s="17">
        <f t="shared" si="3"/>
        <v>14841.296</v>
      </c>
      <c r="J18" s="12">
        <f t="shared" ref="J18:J49" si="4">ROUND(F18+B18,0)</f>
        <v>107</v>
      </c>
      <c r="K18" s="12">
        <f>VLOOKUP(J18,'CPI Indexes'!B$5:J$111,9,FALSE)</f>
        <v>1394.6279587176937</v>
      </c>
      <c r="L18" s="21">
        <f t="shared" ref="L18:L49" si="5">H18/K18</f>
        <v>10.641759981383133</v>
      </c>
      <c r="M18" s="21">
        <f t="shared" si="2"/>
        <v>546.68950359651592</v>
      </c>
    </row>
    <row r="19" spans="2:13" x14ac:dyDescent="0.35">
      <c r="B19">
        <f t="shared" si="0"/>
        <v>106</v>
      </c>
      <c r="C19" s="7">
        <v>1915</v>
      </c>
      <c r="D19" s="8">
        <v>10.33</v>
      </c>
      <c r="F19" s="10"/>
      <c r="H19" s="14">
        <f t="shared" si="3"/>
        <v>8.2640000000000011</v>
      </c>
      <c r="J19" s="12">
        <f t="shared" si="4"/>
        <v>106</v>
      </c>
      <c r="K19" s="12">
        <f>VLOOKUP(J19,'CPI Indexes'!B$5:J$111,9,FALSE)</f>
        <v>1343.2558638242826</v>
      </c>
      <c r="L19" s="21">
        <f t="shared" si="5"/>
        <v>6.1522158380698886E-3</v>
      </c>
      <c r="M19" s="21">
        <f t="shared" si="2"/>
        <v>0.30462864177163484</v>
      </c>
    </row>
    <row r="20" spans="2:13" x14ac:dyDescent="0.35">
      <c r="B20">
        <f t="shared" si="0"/>
        <v>104</v>
      </c>
      <c r="C20" s="7">
        <v>1917</v>
      </c>
      <c r="D20" s="8">
        <v>20.67</v>
      </c>
      <c r="F20" s="10"/>
      <c r="H20" s="14">
        <f t="shared" si="3"/>
        <v>16.536000000000001</v>
      </c>
      <c r="J20" s="12">
        <f t="shared" si="4"/>
        <v>104</v>
      </c>
      <c r="K20" s="12">
        <f>VLOOKUP(J20,'CPI Indexes'!B$5:J$111,9,FALSE)</f>
        <v>1246.0150280846869</v>
      </c>
      <c r="L20" s="21">
        <f t="shared" si="5"/>
        <v>1.3271107994113303E-2</v>
      </c>
      <c r="M20" s="21">
        <f t="shared" si="2"/>
        <v>0.61047817637987045</v>
      </c>
    </row>
    <row r="21" spans="2:13" x14ac:dyDescent="0.35">
      <c r="B21">
        <f t="shared" si="0"/>
        <v>103</v>
      </c>
      <c r="C21" s="7">
        <v>1918</v>
      </c>
      <c r="D21" s="8">
        <v>5722.35</v>
      </c>
      <c r="F21" s="10"/>
      <c r="H21" s="14">
        <f t="shared" si="3"/>
        <v>4577.88</v>
      </c>
      <c r="J21" s="12">
        <f t="shared" si="4"/>
        <v>103</v>
      </c>
      <c r="K21" s="12">
        <f>VLOOKUP(J21,'CPI Indexes'!B$5:J$111,9,FALSE)</f>
        <v>1200.014484900903</v>
      </c>
      <c r="L21" s="21">
        <f t="shared" si="5"/>
        <v>3.8148539518487903</v>
      </c>
      <c r="M21" s="21">
        <f t="shared" si="2"/>
        <v>169.14250983310788</v>
      </c>
    </row>
    <row r="22" spans="2:13" x14ac:dyDescent="0.35">
      <c r="B22">
        <f t="shared" si="0"/>
        <v>102</v>
      </c>
      <c r="C22" s="7">
        <v>1919</v>
      </c>
      <c r="D22" s="8">
        <v>2272.46</v>
      </c>
      <c r="F22" s="10"/>
      <c r="H22" s="14">
        <f t="shared" si="3"/>
        <v>1817.9680000000001</v>
      </c>
      <c r="J22" s="12">
        <f t="shared" si="4"/>
        <v>102</v>
      </c>
      <c r="K22" s="12">
        <f>VLOOKUP(J22,'CPI Indexes'!B$5:J$111,9,FALSE)</f>
        <v>1155.6766119526778</v>
      </c>
      <c r="L22" s="21">
        <f t="shared" si="5"/>
        <v>1.5730767424013954</v>
      </c>
      <c r="M22" s="21">
        <f t="shared" si="2"/>
        <v>67.225905293881084</v>
      </c>
    </row>
    <row r="23" spans="2:13" x14ac:dyDescent="0.35">
      <c r="B23">
        <f t="shared" si="0"/>
        <v>101</v>
      </c>
      <c r="C23" s="7">
        <v>1920</v>
      </c>
      <c r="D23" s="8">
        <v>2640.01</v>
      </c>
      <c r="F23" s="10"/>
      <c r="H23" s="14">
        <f t="shared" si="3"/>
        <v>2112.0080000000003</v>
      </c>
      <c r="J23" s="12">
        <f t="shared" si="4"/>
        <v>101</v>
      </c>
      <c r="K23" s="12">
        <f>VLOOKUP(J23,'CPI Indexes'!B$5:J$111,9,FALSE)</f>
        <v>1112.9413127254727</v>
      </c>
      <c r="L23" s="21">
        <f t="shared" si="5"/>
        <v>1.8976813744364665</v>
      </c>
      <c r="M23" s="21">
        <f t="shared" si="2"/>
        <v>78.166729035601662</v>
      </c>
    </row>
    <row r="24" spans="2:13" x14ac:dyDescent="0.35">
      <c r="B24">
        <f t="shared" si="0"/>
        <v>100</v>
      </c>
      <c r="C24" s="7">
        <v>1921</v>
      </c>
      <c r="D24" s="8">
        <v>4778.59</v>
      </c>
      <c r="F24" s="10"/>
      <c r="H24" s="14">
        <f t="shared" si="3"/>
        <v>3822.8720000000003</v>
      </c>
      <c r="J24" s="12">
        <f t="shared" si="4"/>
        <v>100</v>
      </c>
      <c r="K24" s="12">
        <f>VLOOKUP(J24,'CPI Indexes'!B$5:J$111,9,FALSE)</f>
        <v>1071.7506628679255</v>
      </c>
      <c r="L24" s="21">
        <f t="shared" si="5"/>
        <v>3.5669415774096911</v>
      </c>
      <c r="M24" s="21">
        <f t="shared" si="2"/>
        <v>141.61411236376881</v>
      </c>
    </row>
    <row r="25" spans="2:13" x14ac:dyDescent="0.35">
      <c r="B25">
        <f t="shared" si="0"/>
        <v>97</v>
      </c>
      <c r="C25" s="7">
        <v>1924</v>
      </c>
      <c r="D25" s="8">
        <v>3720.56</v>
      </c>
      <c r="F25" s="10"/>
      <c r="H25" s="14">
        <f t="shared" si="3"/>
        <v>2976.4480000000003</v>
      </c>
      <c r="J25" s="12">
        <f t="shared" si="4"/>
        <v>97</v>
      </c>
      <c r="K25" s="12">
        <f>VLOOKUP(J25,'CPI Indexes'!B$5:J$111,9,FALSE)</f>
        <v>956.89831945878132</v>
      </c>
      <c r="L25" s="21">
        <f t="shared" si="5"/>
        <v>3.1105164879832476</v>
      </c>
      <c r="M25" s="21">
        <f t="shared" si="2"/>
        <v>110.5805460125142</v>
      </c>
    </row>
    <row r="26" spans="2:13" x14ac:dyDescent="0.35">
      <c r="B26">
        <f t="shared" si="0"/>
        <v>96</v>
      </c>
      <c r="C26" s="7">
        <v>1925</v>
      </c>
      <c r="D26" s="8">
        <v>229889.97</v>
      </c>
      <c r="F26" s="9"/>
      <c r="H26" s="14">
        <f t="shared" si="3"/>
        <v>183911.97600000002</v>
      </c>
      <c r="J26" s="12">
        <f t="shared" si="4"/>
        <v>96</v>
      </c>
      <c r="K26" s="12">
        <f>VLOOKUP(J26,'CPI Indexes'!B$5:J$111,9,FALSE)</f>
        <v>921.3477777915964</v>
      </c>
      <c r="L26" s="21">
        <f t="shared" si="5"/>
        <v>199.61189513130824</v>
      </c>
      <c r="M26" s="21">
        <f t="shared" si="2"/>
        <v>6839.8178266326013</v>
      </c>
    </row>
    <row r="27" spans="2:13" x14ac:dyDescent="0.35">
      <c r="B27">
        <f t="shared" si="0"/>
        <v>95</v>
      </c>
      <c r="C27" s="7">
        <v>1926</v>
      </c>
      <c r="D27" s="8">
        <v>5925.59</v>
      </c>
      <c r="F27" s="9"/>
      <c r="H27" s="14">
        <f t="shared" si="3"/>
        <v>4740.4720000000007</v>
      </c>
      <c r="J27" s="12">
        <f t="shared" si="4"/>
        <v>95</v>
      </c>
      <c r="K27" s="12">
        <f>VLOOKUP(J27,'CPI Indexes'!B$5:J$111,9,FALSE)</f>
        <v>887.08219546177952</v>
      </c>
      <c r="L27" s="21">
        <f t="shared" si="5"/>
        <v>5.3438926226360577</v>
      </c>
      <c r="M27" s="21">
        <f t="shared" si="2"/>
        <v>176.49310132302313</v>
      </c>
    </row>
    <row r="28" spans="2:13" x14ac:dyDescent="0.35">
      <c r="B28">
        <f t="shared" si="0"/>
        <v>94</v>
      </c>
      <c r="C28" s="7">
        <v>1927</v>
      </c>
      <c r="D28" s="8">
        <v>265632.65000000002</v>
      </c>
      <c r="F28" s="9"/>
      <c r="H28" s="14">
        <f t="shared" si="3"/>
        <v>212506.12000000002</v>
      </c>
      <c r="J28" s="12">
        <f t="shared" si="4"/>
        <v>94</v>
      </c>
      <c r="K28" s="12">
        <f>VLOOKUP(J28,'CPI Indexes'!B$5:J$111,9,FALSE)</f>
        <v>854.05512815593215</v>
      </c>
      <c r="L28" s="21">
        <f t="shared" si="5"/>
        <v>248.820144033139</v>
      </c>
      <c r="M28" s="21">
        <f t="shared" si="2"/>
        <v>7920.7707412367763</v>
      </c>
    </row>
    <row r="29" spans="2:13" x14ac:dyDescent="0.35">
      <c r="B29">
        <f t="shared" si="0"/>
        <v>93</v>
      </c>
      <c r="C29" s="7">
        <v>1928</v>
      </c>
      <c r="D29" s="8">
        <v>208696.81</v>
      </c>
      <c r="F29" s="9"/>
      <c r="H29" s="14">
        <f t="shared" si="3"/>
        <v>166957.448</v>
      </c>
      <c r="J29" s="12">
        <f t="shared" si="4"/>
        <v>93</v>
      </c>
      <c r="K29" s="12">
        <f>VLOOKUP(J29,'CPI Indexes'!B$5:J$111,9,FALSE)</f>
        <v>822.22181027077772</v>
      </c>
      <c r="L29" s="21">
        <f t="shared" si="5"/>
        <v>203.0564574114336</v>
      </c>
      <c r="M29" s="21">
        <f t="shared" si="2"/>
        <v>6230.3236216013947</v>
      </c>
    </row>
    <row r="30" spans="2:13" x14ac:dyDescent="0.35">
      <c r="B30">
        <f t="shared" si="0"/>
        <v>92</v>
      </c>
      <c r="C30" s="7">
        <v>1929</v>
      </c>
      <c r="D30" s="8">
        <v>11693.67</v>
      </c>
      <c r="F30" s="16">
        <v>0.5</v>
      </c>
      <c r="H30" s="14">
        <f t="shared" si="3"/>
        <v>9354.9359999999997</v>
      </c>
      <c r="J30" s="12">
        <f t="shared" si="4"/>
        <v>93</v>
      </c>
      <c r="K30" s="12">
        <f>VLOOKUP(J30,'CPI Indexes'!B$5:J$111,9,FALSE)</f>
        <v>822.22181027077772</v>
      </c>
      <c r="L30" s="21">
        <f t="shared" si="5"/>
        <v>11.377630565308394</v>
      </c>
      <c r="M30" s="21">
        <f t="shared" si="2"/>
        <v>336.47865809522119</v>
      </c>
    </row>
    <row r="31" spans="2:13" x14ac:dyDescent="0.35">
      <c r="B31">
        <f t="shared" si="0"/>
        <v>91</v>
      </c>
      <c r="C31" s="7">
        <v>1930</v>
      </c>
      <c r="D31" s="8">
        <v>32004.54</v>
      </c>
      <c r="F31" s="16">
        <v>0.55000000000000004</v>
      </c>
      <c r="H31" s="14">
        <f t="shared" si="3"/>
        <v>25603.632000000001</v>
      </c>
      <c r="J31" s="12">
        <f t="shared" si="4"/>
        <v>92</v>
      </c>
      <c r="K31" s="12">
        <f>VLOOKUP(J31,'CPI Indexes'!B$5:J$111,9,FALSE)</f>
        <v>791.53909423689424</v>
      </c>
      <c r="L31" s="21">
        <f t="shared" si="5"/>
        <v>32.34664236601467</v>
      </c>
      <c r="M31" s="21">
        <f t="shared" si="2"/>
        <v>922.0337046222246</v>
      </c>
    </row>
    <row r="32" spans="2:13" x14ac:dyDescent="0.35">
      <c r="B32">
        <f t="shared" si="0"/>
        <v>90</v>
      </c>
      <c r="C32" s="7">
        <v>1931</v>
      </c>
      <c r="D32" s="9">
        <v>299587.7</v>
      </c>
      <c r="F32" s="16">
        <v>0.71</v>
      </c>
      <c r="H32" s="14">
        <f t="shared" si="3"/>
        <v>239670.16000000003</v>
      </c>
      <c r="J32" s="12">
        <f t="shared" si="4"/>
        <v>91</v>
      </c>
      <c r="K32" s="12">
        <f>VLOOKUP(J32,'CPI Indexes'!B$5:J$111,9,FALSE)</f>
        <v>761.96539203556063</v>
      </c>
      <c r="L32" s="21">
        <f t="shared" si="5"/>
        <v>314.54205467223466</v>
      </c>
      <c r="M32" s="21">
        <f t="shared" si="2"/>
        <v>8641.8794527365972</v>
      </c>
    </row>
    <row r="33" spans="2:13" x14ac:dyDescent="0.35">
      <c r="B33">
        <f t="shared" si="0"/>
        <v>89</v>
      </c>
      <c r="C33" s="7">
        <v>1932</v>
      </c>
      <c r="D33" s="8">
        <v>807.04</v>
      </c>
      <c r="F33" s="16">
        <v>0.91</v>
      </c>
      <c r="H33" s="14">
        <f t="shared" si="3"/>
        <v>645.63200000000006</v>
      </c>
      <c r="J33" s="12">
        <f t="shared" si="4"/>
        <v>90</v>
      </c>
      <c r="K33" s="12">
        <f>VLOOKUP(J33,'CPI Indexes'!B$5:J$111,9,FALSE)</f>
        <v>733.46061882945605</v>
      </c>
      <c r="L33" s="21">
        <f t="shared" si="5"/>
        <v>0.88025448596050959</v>
      </c>
      <c r="M33" s="21">
        <f t="shared" si="2"/>
        <v>23.310394645107788</v>
      </c>
    </row>
    <row r="34" spans="2:13" x14ac:dyDescent="0.35">
      <c r="B34">
        <f t="shared" si="0"/>
        <v>88</v>
      </c>
      <c r="C34" s="7">
        <v>1933</v>
      </c>
      <c r="D34" s="8">
        <v>4300.46</v>
      </c>
      <c r="F34" s="16">
        <v>1.1299999999999999</v>
      </c>
      <c r="H34" s="14">
        <f t="shared" si="3"/>
        <v>3440.3680000000004</v>
      </c>
      <c r="J34" s="12">
        <f t="shared" si="4"/>
        <v>89</v>
      </c>
      <c r="K34" s="12">
        <f>VLOOKUP(J34,'CPI Indexes'!B$5:J$111,9,FALSE)</f>
        <v>705.98613863080084</v>
      </c>
      <c r="L34" s="21">
        <f t="shared" si="5"/>
        <v>4.8731381704919832</v>
      </c>
      <c r="M34" s="21">
        <f t="shared" si="2"/>
        <v>124.3832783119684</v>
      </c>
    </row>
    <row r="35" spans="2:13" x14ac:dyDescent="0.35">
      <c r="B35">
        <f t="shared" si="0"/>
        <v>87</v>
      </c>
      <c r="C35" s="7">
        <v>1934</v>
      </c>
      <c r="D35" s="8">
        <v>4519.92</v>
      </c>
      <c r="F35" s="16">
        <v>1.35</v>
      </c>
      <c r="H35" s="14">
        <f t="shared" si="3"/>
        <v>3615.9360000000001</v>
      </c>
      <c r="J35" s="12">
        <f t="shared" si="4"/>
        <v>88</v>
      </c>
      <c r="K35" s="12">
        <f>VLOOKUP(J35,'CPI Indexes'!B$5:J$111,9,FALSE)</f>
        <v>679.50471193330202</v>
      </c>
      <c r="L35" s="21">
        <f t="shared" si="5"/>
        <v>5.3214288826814329</v>
      </c>
      <c r="M35" s="21">
        <f t="shared" si="2"/>
        <v>130.91621205532914</v>
      </c>
    </row>
    <row r="36" spans="2:13" x14ac:dyDescent="0.35">
      <c r="B36">
        <f t="shared" si="0"/>
        <v>86</v>
      </c>
      <c r="C36" s="7">
        <v>1935</v>
      </c>
      <c r="D36" s="8">
        <v>37493.72</v>
      </c>
      <c r="F36" s="16">
        <v>1.57</v>
      </c>
      <c r="H36" s="14">
        <f t="shared" si="3"/>
        <v>29994.976000000002</v>
      </c>
      <c r="J36" s="12">
        <f t="shared" si="4"/>
        <v>88</v>
      </c>
      <c r="K36" s="12">
        <f>VLOOKUP(J36,'CPI Indexes'!B$5:J$111,9,FALSE)</f>
        <v>679.50471193330202</v>
      </c>
      <c r="L36" s="21">
        <f t="shared" si="5"/>
        <v>44.142410601774031</v>
      </c>
      <c r="M36" s="21">
        <f t="shared" si="2"/>
        <v>1046.7262344686205</v>
      </c>
    </row>
    <row r="37" spans="2:13" x14ac:dyDescent="0.35">
      <c r="B37">
        <f t="shared" si="0"/>
        <v>85</v>
      </c>
      <c r="C37" s="7">
        <v>1936</v>
      </c>
      <c r="D37" s="8">
        <v>49203.14</v>
      </c>
      <c r="F37" s="16">
        <v>1.81</v>
      </c>
      <c r="H37" s="14">
        <f t="shared" si="3"/>
        <v>39362.512000000002</v>
      </c>
      <c r="J37" s="12">
        <f t="shared" si="4"/>
        <v>87</v>
      </c>
      <c r="K37" s="12">
        <f>VLOOKUP(J37,'CPI Indexes'!B$5:J$111,9,FALSE)</f>
        <v>653.98044523691749</v>
      </c>
      <c r="L37" s="21">
        <f t="shared" si="5"/>
        <v>60.189126887028166</v>
      </c>
      <c r="M37" s="21">
        <f t="shared" si="2"/>
        <v>1375.6469863186112</v>
      </c>
    </row>
    <row r="38" spans="2:13" x14ac:dyDescent="0.35">
      <c r="B38">
        <f t="shared" si="0"/>
        <v>84</v>
      </c>
      <c r="C38" s="7">
        <v>1937</v>
      </c>
      <c r="D38" s="8">
        <v>98402.01</v>
      </c>
      <c r="F38" s="16">
        <v>2.0499999999999998</v>
      </c>
      <c r="H38" s="14">
        <f t="shared" si="3"/>
        <v>78721.608000000007</v>
      </c>
      <c r="J38" s="12">
        <f t="shared" si="4"/>
        <v>86</v>
      </c>
      <c r="K38" s="12">
        <f>VLOOKUP(J38,'CPI Indexes'!B$5:J$111,9,FALSE)</f>
        <v>629.37874239702876</v>
      </c>
      <c r="L38" s="21">
        <f t="shared" si="5"/>
        <v>125.07827592044781</v>
      </c>
      <c r="M38" s="21">
        <f t="shared" si="2"/>
        <v>2755.3878469976967</v>
      </c>
    </row>
    <row r="39" spans="2:13" x14ac:dyDescent="0.35">
      <c r="B39">
        <f t="shared" si="0"/>
        <v>83</v>
      </c>
      <c r="C39" s="7">
        <v>1938</v>
      </c>
      <c r="D39" s="8">
        <v>49373.63</v>
      </c>
      <c r="F39" s="16">
        <v>2.2999999999999998</v>
      </c>
      <c r="H39" s="14">
        <f t="shared" si="3"/>
        <v>39498.904000000002</v>
      </c>
      <c r="J39" s="12">
        <f t="shared" si="4"/>
        <v>85</v>
      </c>
      <c r="K39" s="12">
        <f>VLOOKUP(J39,'CPI Indexes'!B$5:J$111,9,FALSE)</f>
        <v>605.66625773207568</v>
      </c>
      <c r="L39" s="21">
        <f t="shared" si="5"/>
        <v>65.215625760470971</v>
      </c>
      <c r="M39" s="21">
        <f t="shared" si="2"/>
        <v>1384.7278045659707</v>
      </c>
    </row>
    <row r="40" spans="2:13" x14ac:dyDescent="0.35">
      <c r="B40">
        <f t="shared" si="0"/>
        <v>82</v>
      </c>
      <c r="C40" s="7">
        <v>1939</v>
      </c>
      <c r="D40" s="8">
        <v>118259.02</v>
      </c>
      <c r="F40" s="16">
        <v>2.5499999999999998</v>
      </c>
      <c r="H40" s="14">
        <f t="shared" si="3"/>
        <v>94607.216000000015</v>
      </c>
      <c r="J40" s="12">
        <f t="shared" si="4"/>
        <v>85</v>
      </c>
      <c r="K40" s="12">
        <f>VLOOKUP(J40,'CPI Indexes'!B$5:J$111,9,FALSE)</f>
        <v>605.66625773207568</v>
      </c>
      <c r="L40" s="21">
        <f t="shared" si="5"/>
        <v>156.20354410076902</v>
      </c>
      <c r="M40" s="21">
        <f t="shared" si="2"/>
        <v>3196.8004292096175</v>
      </c>
    </row>
    <row r="41" spans="2:13" x14ac:dyDescent="0.35">
      <c r="B41">
        <f t="shared" si="0"/>
        <v>81</v>
      </c>
      <c r="C41" s="7">
        <v>1940</v>
      </c>
      <c r="D41" s="8">
        <v>46288.160000000003</v>
      </c>
      <c r="F41" s="16">
        <v>2.8</v>
      </c>
      <c r="H41" s="14">
        <f t="shared" si="3"/>
        <v>37030.528000000006</v>
      </c>
      <c r="J41" s="12">
        <f t="shared" si="4"/>
        <v>84</v>
      </c>
      <c r="K41" s="12">
        <f>VLOOKUP(J41,'CPI Indexes'!B$5:J$111,9,FALSE)</f>
        <v>582.81085082609695</v>
      </c>
      <c r="L41" s="21">
        <f t="shared" si="5"/>
        <v>63.537814966059074</v>
      </c>
      <c r="M41" s="21">
        <f t="shared" si="2"/>
        <v>1253.3397443413537</v>
      </c>
    </row>
    <row r="42" spans="2:13" x14ac:dyDescent="0.35">
      <c r="B42">
        <f t="shared" si="0"/>
        <v>80</v>
      </c>
      <c r="C42" s="7">
        <v>1941</v>
      </c>
      <c r="D42" s="8">
        <v>92337.02</v>
      </c>
      <c r="F42" s="16">
        <v>3.05</v>
      </c>
      <c r="H42" s="14">
        <f t="shared" si="3"/>
        <v>73869.616000000009</v>
      </c>
      <c r="J42" s="12">
        <f t="shared" si="4"/>
        <v>83</v>
      </c>
      <c r="K42" s="12">
        <f>VLOOKUP(J42,'CPI Indexes'!B$5:J$111,9,FALSE)</f>
        <v>560.78154296491266</v>
      </c>
      <c r="L42" s="21">
        <f t="shared" si="5"/>
        <v>131.72618986253249</v>
      </c>
      <c r="M42" s="21">
        <f t="shared" si="2"/>
        <v>2504.4972600857404</v>
      </c>
    </row>
    <row r="43" spans="2:13" x14ac:dyDescent="0.35">
      <c r="B43">
        <f t="shared" si="0"/>
        <v>79</v>
      </c>
      <c r="C43" s="7">
        <v>1942</v>
      </c>
      <c r="D43" s="8">
        <v>3659.02</v>
      </c>
      <c r="F43" s="16">
        <v>3.31</v>
      </c>
      <c r="H43" s="14">
        <f t="shared" si="3"/>
        <v>2927.2160000000003</v>
      </c>
      <c r="J43" s="12">
        <f t="shared" si="4"/>
        <v>82</v>
      </c>
      <c r="K43" s="12">
        <f>VLOOKUP(J43,'CPI Indexes'!B$5:J$111,9,FALSE)</f>
        <v>539.54847514690357</v>
      </c>
      <c r="L43" s="21">
        <f t="shared" si="5"/>
        <v>5.4253067793454584</v>
      </c>
      <c r="M43" s="21">
        <f t="shared" si="2"/>
        <v>99.422487822146081</v>
      </c>
    </row>
    <row r="44" spans="2:13" x14ac:dyDescent="0.35">
      <c r="B44">
        <f t="shared" si="0"/>
        <v>78</v>
      </c>
      <c r="C44" s="7">
        <v>1943</v>
      </c>
      <c r="D44" s="8">
        <v>10116.06</v>
      </c>
      <c r="F44" s="16">
        <v>3.56</v>
      </c>
      <c r="H44" s="14">
        <f t="shared" si="3"/>
        <v>8092.848</v>
      </c>
      <c r="J44" s="12">
        <f t="shared" si="4"/>
        <v>82</v>
      </c>
      <c r="K44" s="12">
        <f>VLOOKUP(J44,'CPI Indexes'!B$5:J$111,9,FALSE)</f>
        <v>539.54847514690357</v>
      </c>
      <c r="L44" s="21">
        <f t="shared" si="5"/>
        <v>14.999297325039329</v>
      </c>
      <c r="M44" s="21">
        <f t="shared" si="2"/>
        <v>264.93731705186951</v>
      </c>
    </row>
    <row r="45" spans="2:13" x14ac:dyDescent="0.35">
      <c r="B45">
        <f t="shared" si="0"/>
        <v>77</v>
      </c>
      <c r="C45" s="7">
        <v>1944</v>
      </c>
      <c r="D45" s="8">
        <v>10235.69</v>
      </c>
      <c r="F45" s="16">
        <v>3.82</v>
      </c>
      <c r="H45" s="14">
        <f t="shared" si="3"/>
        <v>8188.5520000000006</v>
      </c>
      <c r="J45" s="12">
        <f t="shared" si="4"/>
        <v>81</v>
      </c>
      <c r="K45" s="12">
        <f>VLOOKUP(J45,'CPI Indexes'!B$5:J$111,9,FALSE)</f>
        <v>519.08286761147303</v>
      </c>
      <c r="L45" s="21">
        <f t="shared" si="5"/>
        <v>15.775038073745536</v>
      </c>
      <c r="M45" s="21">
        <f t="shared" si="2"/>
        <v>268.568164281328</v>
      </c>
    </row>
    <row r="46" spans="2:13" x14ac:dyDescent="0.35">
      <c r="B46">
        <f t="shared" si="0"/>
        <v>76</v>
      </c>
      <c r="C46" s="7">
        <v>1945</v>
      </c>
      <c r="D46" s="8">
        <v>3439.76</v>
      </c>
      <c r="F46" s="16">
        <v>4.08</v>
      </c>
      <c r="H46" s="14">
        <f t="shared" si="3"/>
        <v>2751.8080000000004</v>
      </c>
      <c r="J46" s="12">
        <f t="shared" si="4"/>
        <v>80</v>
      </c>
      <c r="K46" s="12">
        <f>VLOOKUP(J46,'CPI Indexes'!B$5:J$111,9,FALSE)</f>
        <v>499.35698083033532</v>
      </c>
      <c r="L46" s="21">
        <f t="shared" si="5"/>
        <v>5.5107029753028964</v>
      </c>
      <c r="M46" s="21">
        <f t="shared" si="2"/>
        <v>90.428018096860612</v>
      </c>
    </row>
    <row r="47" spans="2:13" x14ac:dyDescent="0.35">
      <c r="B47">
        <f t="shared" si="0"/>
        <v>75</v>
      </c>
      <c r="C47" s="7">
        <v>1946</v>
      </c>
      <c r="D47" s="8">
        <v>76563.83</v>
      </c>
      <c r="F47" s="16">
        <v>4.33</v>
      </c>
      <c r="H47" s="14">
        <f t="shared" si="3"/>
        <v>61251.064000000006</v>
      </c>
      <c r="J47" s="12">
        <f t="shared" si="4"/>
        <v>79</v>
      </c>
      <c r="K47" s="12">
        <f>VLOOKUP(J47,'CPI Indexes'!B$5:J$111,9,FALSE)</f>
        <v>480.34407790875679</v>
      </c>
      <c r="L47" s="21">
        <f t="shared" si="5"/>
        <v>127.51497690294181</v>
      </c>
      <c r="M47" s="21">
        <f t="shared" si="2"/>
        <v>2016.8291065372439</v>
      </c>
    </row>
    <row r="48" spans="2:13" x14ac:dyDescent="0.35">
      <c r="B48">
        <f t="shared" si="0"/>
        <v>74</v>
      </c>
      <c r="C48" s="7">
        <v>1947</v>
      </c>
      <c r="D48" s="8">
        <v>4547.68</v>
      </c>
      <c r="F48" s="16">
        <v>4.59</v>
      </c>
      <c r="H48" s="14">
        <f t="shared" si="3"/>
        <v>3638.1440000000002</v>
      </c>
      <c r="J48" s="12">
        <f t="shared" si="4"/>
        <v>79</v>
      </c>
      <c r="K48" s="12">
        <f>VLOOKUP(J48,'CPI Indexes'!B$5:J$111,9,FALSE)</f>
        <v>480.34407790875679</v>
      </c>
      <c r="L48" s="21">
        <f t="shared" si="5"/>
        <v>7.5740373772050118</v>
      </c>
      <c r="M48" s="21">
        <f t="shared" si="2"/>
        <v>115.46417116617118</v>
      </c>
    </row>
    <row r="49" spans="2:13" x14ac:dyDescent="0.35">
      <c r="B49">
        <f t="shared" si="0"/>
        <v>73</v>
      </c>
      <c r="C49" s="7">
        <v>1948</v>
      </c>
      <c r="D49" s="8">
        <v>19057.29</v>
      </c>
      <c r="F49" s="16">
        <v>4.8499999999999996</v>
      </c>
      <c r="H49" s="14">
        <f t="shared" si="3"/>
        <v>15245.832000000002</v>
      </c>
      <c r="J49" s="12">
        <f t="shared" si="4"/>
        <v>78</v>
      </c>
      <c r="K49" s="12">
        <f>VLOOKUP(J49,'CPI Indexes'!B$5:J$111,9,FALSE)</f>
        <v>462.01838834578967</v>
      </c>
      <c r="L49" s="21">
        <f t="shared" si="5"/>
        <v>32.998322977113894</v>
      </c>
      <c r="M49" s="21">
        <f t="shared" si="2"/>
        <v>484.86804378973602</v>
      </c>
    </row>
    <row r="50" spans="2:13" x14ac:dyDescent="0.35">
      <c r="B50">
        <f t="shared" si="0"/>
        <v>72</v>
      </c>
      <c r="C50" s="7">
        <v>1949</v>
      </c>
      <c r="D50" s="8">
        <v>5248.9</v>
      </c>
      <c r="F50" s="16">
        <v>5.1100000000000003</v>
      </c>
      <c r="H50" s="14">
        <f t="shared" si="3"/>
        <v>4199.12</v>
      </c>
      <c r="J50" s="12">
        <f t="shared" ref="J50:J81" si="6">ROUND(F50+B50,0)</f>
        <v>77</v>
      </c>
      <c r="K50" s="12">
        <f>VLOOKUP(J50,'CPI Indexes'!B$5:J$111,9,FALSE)</f>
        <v>444.35507310437549</v>
      </c>
      <c r="L50" s="21">
        <f t="shared" ref="L50:L81" si="7">H50/K50</f>
        <v>9.4499202420800525</v>
      </c>
      <c r="M50" s="21">
        <f t="shared" si="2"/>
        <v>133.8356247931319</v>
      </c>
    </row>
    <row r="51" spans="2:13" x14ac:dyDescent="0.35">
      <c r="B51">
        <f t="shared" si="0"/>
        <v>71</v>
      </c>
      <c r="C51" s="7">
        <v>1950</v>
      </c>
      <c r="D51" s="8">
        <v>33682.36</v>
      </c>
      <c r="F51" s="16">
        <v>5.37</v>
      </c>
      <c r="H51" s="14">
        <f t="shared" si="3"/>
        <v>26945.888000000003</v>
      </c>
      <c r="J51" s="12">
        <f t="shared" si="6"/>
        <v>76</v>
      </c>
      <c r="K51" s="12">
        <f>VLOOKUP(J51,'CPI Indexes'!B$5:J$111,9,FALSE)</f>
        <v>427.33019094397639</v>
      </c>
      <c r="L51" s="21">
        <f t="shared" si="7"/>
        <v>63.056363840046693</v>
      </c>
      <c r="M51" s="21">
        <f t="shared" si="2"/>
        <v>860.76461569358923</v>
      </c>
    </row>
    <row r="52" spans="2:13" x14ac:dyDescent="0.35">
      <c r="B52">
        <f t="shared" si="0"/>
        <v>70</v>
      </c>
      <c r="C52" s="7">
        <v>1951</v>
      </c>
      <c r="D52" s="8">
        <v>187806.18</v>
      </c>
      <c r="F52" s="16">
        <v>5.64</v>
      </c>
      <c r="H52" s="14">
        <f t="shared" si="3"/>
        <v>150244.94399999999</v>
      </c>
      <c r="J52" s="12">
        <f t="shared" si="6"/>
        <v>76</v>
      </c>
      <c r="K52" s="12">
        <f>VLOOKUP(J52,'CPI Indexes'!B$5:J$111,9,FALSE)</f>
        <v>427.33019094397639</v>
      </c>
      <c r="L52" s="21">
        <f t="shared" si="7"/>
        <v>351.58981785983224</v>
      </c>
      <c r="M52" s="21">
        <f t="shared" si="2"/>
        <v>4625.9790986108255</v>
      </c>
    </row>
    <row r="53" spans="2:13" x14ac:dyDescent="0.35">
      <c r="B53">
        <f t="shared" si="0"/>
        <v>69</v>
      </c>
      <c r="C53" s="7">
        <v>1952</v>
      </c>
      <c r="D53" s="8">
        <v>96014.69</v>
      </c>
      <c r="F53" s="16">
        <v>5.91</v>
      </c>
      <c r="H53" s="14">
        <f t="shared" si="3"/>
        <v>76811.752000000008</v>
      </c>
      <c r="J53" s="12">
        <f t="shared" si="6"/>
        <v>75</v>
      </c>
      <c r="K53" s="12">
        <f>VLOOKUP(J53,'CPI Indexes'!B$5:J$111,9,FALSE)</f>
        <v>410.92066597009762</v>
      </c>
      <c r="L53" s="21">
        <f t="shared" si="7"/>
        <v>186.92598927499435</v>
      </c>
      <c r="M53" s="21">
        <f t="shared" si="2"/>
        <v>2370.549122864421</v>
      </c>
    </row>
    <row r="54" spans="2:13" x14ac:dyDescent="0.35">
      <c r="B54">
        <f t="shared" si="0"/>
        <v>68</v>
      </c>
      <c r="C54" s="7">
        <v>1953</v>
      </c>
      <c r="D54" s="8">
        <v>340239.03</v>
      </c>
      <c r="F54" s="16">
        <v>6.18</v>
      </c>
      <c r="H54" s="14">
        <f t="shared" si="3"/>
        <v>272191.22400000005</v>
      </c>
      <c r="J54" s="12">
        <f t="shared" si="6"/>
        <v>74</v>
      </c>
      <c r="K54" s="12">
        <f>VLOOKUP(J54,'CPI Indexes'!B$5:J$111,9,FALSE)</f>
        <v>395.10425635672055</v>
      </c>
      <c r="L54" s="21">
        <f t="shared" si="7"/>
        <v>688.90987535768716</v>
      </c>
      <c r="M54" s="21">
        <f t="shared" si="2"/>
        <v>8420.8043384565735</v>
      </c>
    </row>
    <row r="55" spans="2:13" x14ac:dyDescent="0.35">
      <c r="B55">
        <f t="shared" si="0"/>
        <v>67</v>
      </c>
      <c r="C55" s="7">
        <v>1954</v>
      </c>
      <c r="D55" s="8">
        <v>294801.17</v>
      </c>
      <c r="F55" s="16">
        <v>6.47</v>
      </c>
      <c r="H55" s="14">
        <f t="shared" si="3"/>
        <v>235840.93599999999</v>
      </c>
      <c r="J55" s="12">
        <f t="shared" si="6"/>
        <v>73</v>
      </c>
      <c r="K55" s="12">
        <f>VLOOKUP(J55,'CPI Indexes'!B$5:J$111,9,FALSE)</f>
        <v>379.85952419924865</v>
      </c>
      <c r="L55" s="21">
        <f t="shared" si="7"/>
        <v>620.86355869885665</v>
      </c>
      <c r="M55" s="21">
        <f t="shared" si="2"/>
        <v>7314.7456715331409</v>
      </c>
    </row>
    <row r="56" spans="2:13" x14ac:dyDescent="0.35">
      <c r="B56">
        <f t="shared" si="0"/>
        <v>66</v>
      </c>
      <c r="C56" s="7">
        <v>1955</v>
      </c>
      <c r="D56" s="8">
        <v>438970.93</v>
      </c>
      <c r="F56" s="16">
        <v>6.76</v>
      </c>
      <c r="H56" s="14">
        <f t="shared" si="3"/>
        <v>351176.74400000001</v>
      </c>
      <c r="J56" s="12">
        <f t="shared" si="6"/>
        <v>73</v>
      </c>
      <c r="K56" s="12">
        <f>VLOOKUP(J56,'CPI Indexes'!B$5:J$111,9,FALSE)</f>
        <v>379.85952419924865</v>
      </c>
      <c r="L56" s="21">
        <f t="shared" si="7"/>
        <v>924.49108585677163</v>
      </c>
      <c r="M56" s="21">
        <f t="shared" si="2"/>
        <v>10498.268678166078</v>
      </c>
    </row>
    <row r="57" spans="2:13" x14ac:dyDescent="0.35">
      <c r="B57">
        <f t="shared" si="0"/>
        <v>65</v>
      </c>
      <c r="C57" s="7">
        <v>1956</v>
      </c>
      <c r="D57" s="8">
        <v>1541821.69</v>
      </c>
      <c r="F57" s="16">
        <v>7.07</v>
      </c>
      <c r="H57" s="14">
        <f t="shared" si="3"/>
        <v>1233457.352</v>
      </c>
      <c r="J57" s="12">
        <f t="shared" si="6"/>
        <v>72</v>
      </c>
      <c r="K57" s="12">
        <f>VLOOKUP(J57,'CPI Indexes'!B$5:J$111,9,FALSE)</f>
        <v>365.16580645710712</v>
      </c>
      <c r="L57" s="21">
        <f t="shared" si="7"/>
        <v>3377.8007967591116</v>
      </c>
      <c r="M57" s="21">
        <f t="shared" si="2"/>
        <v>36970.973281732113</v>
      </c>
    </row>
    <row r="58" spans="2:13" x14ac:dyDescent="0.35">
      <c r="B58">
        <f t="shared" si="0"/>
        <v>64</v>
      </c>
      <c r="C58" s="7">
        <v>1957</v>
      </c>
      <c r="D58" s="8">
        <v>10729456.300000001</v>
      </c>
      <c r="F58" s="16">
        <v>7.38</v>
      </c>
      <c r="H58" s="14">
        <f t="shared" si="3"/>
        <v>8583565.040000001</v>
      </c>
      <c r="J58" s="12">
        <f t="shared" si="6"/>
        <v>71</v>
      </c>
      <c r="K58" s="12">
        <f>VLOOKUP(J58,'CPI Indexes'!B$5:J$111,9,FALSE)</f>
        <v>351.00318694660928</v>
      </c>
      <c r="L58" s="21">
        <f t="shared" si="7"/>
        <v>24454.379217091377</v>
      </c>
      <c r="M58" s="21">
        <f t="shared" si="2"/>
        <v>257985.55341029051</v>
      </c>
    </row>
    <row r="59" spans="2:13" x14ac:dyDescent="0.35">
      <c r="B59">
        <f t="shared" si="0"/>
        <v>63</v>
      </c>
      <c r="C59" s="7">
        <v>1958</v>
      </c>
      <c r="D59" s="8">
        <v>30571577.149999999</v>
      </c>
      <c r="F59" s="16">
        <v>7.71</v>
      </c>
      <c r="H59" s="14">
        <f t="shared" si="3"/>
        <v>24457261.719999999</v>
      </c>
      <c r="J59" s="12">
        <f t="shared" si="6"/>
        <v>71</v>
      </c>
      <c r="K59" s="12">
        <f>VLOOKUP(J59,'CPI Indexes'!B$5:J$111,9,FALSE)</f>
        <v>351.00318694660928</v>
      </c>
      <c r="L59" s="21">
        <f t="shared" si="7"/>
        <v>69678.175667733085</v>
      </c>
      <c r="M59" s="21">
        <f t="shared" si="2"/>
        <v>708512.32674976322</v>
      </c>
    </row>
    <row r="60" spans="2:13" x14ac:dyDescent="0.35">
      <c r="B60">
        <f t="shared" si="0"/>
        <v>62</v>
      </c>
      <c r="C60" s="7">
        <v>1959</v>
      </c>
      <c r="D60" s="8">
        <v>36689474.619999997</v>
      </c>
      <c r="F60" s="16">
        <v>8.0500000000000007</v>
      </c>
      <c r="H60" s="14">
        <f t="shared" si="3"/>
        <v>29351579.695999999</v>
      </c>
      <c r="J60" s="12">
        <f t="shared" si="6"/>
        <v>70</v>
      </c>
      <c r="K60" s="12">
        <f>VLOOKUP(J60,'CPI Indexes'!B$5:J$111,9,FALSE)</f>
        <v>337.3524693461294</v>
      </c>
      <c r="L60" s="21">
        <f t="shared" si="7"/>
        <v>87005.67614901546</v>
      </c>
      <c r="M60" s="21">
        <f t="shared" si="2"/>
        <v>852727.20794131735</v>
      </c>
    </row>
    <row r="61" spans="2:13" x14ac:dyDescent="0.35">
      <c r="B61">
        <f t="shared" si="0"/>
        <v>61</v>
      </c>
      <c r="C61" s="7">
        <v>1960</v>
      </c>
      <c r="D61" s="8">
        <v>14236454.720000001</v>
      </c>
      <c r="F61" s="16">
        <v>8.41</v>
      </c>
      <c r="H61" s="14">
        <f t="shared" si="3"/>
        <v>11389163.776000001</v>
      </c>
      <c r="J61" s="12">
        <f t="shared" si="6"/>
        <v>69</v>
      </c>
      <c r="K61" s="12">
        <f>VLOOKUP(J61,'CPI Indexes'!B$5:J$111,9,FALSE)</f>
        <v>324.19515117699217</v>
      </c>
      <c r="L61" s="21">
        <f t="shared" si="7"/>
        <v>35130.580252824824</v>
      </c>
      <c r="M61" s="21">
        <f t="shared" si="2"/>
        <v>331863.7004901233</v>
      </c>
    </row>
    <row r="62" spans="2:13" x14ac:dyDescent="0.35">
      <c r="B62">
        <f t="shared" si="0"/>
        <v>60</v>
      </c>
      <c r="C62" s="7">
        <v>1961</v>
      </c>
      <c r="D62" s="8">
        <v>16558259.609999999</v>
      </c>
      <c r="F62" s="16">
        <v>8.7799999999999994</v>
      </c>
      <c r="H62" s="14">
        <f t="shared" si="3"/>
        <v>13246607.688000001</v>
      </c>
      <c r="J62" s="12">
        <f t="shared" si="6"/>
        <v>69</v>
      </c>
      <c r="K62" s="12">
        <f>VLOOKUP(J62,'CPI Indexes'!B$5:J$111,9,FALSE)</f>
        <v>324.19515117699217</v>
      </c>
      <c r="L62" s="21">
        <f t="shared" si="7"/>
        <v>40859.980909363148</v>
      </c>
      <c r="M62" s="21">
        <f t="shared" si="2"/>
        <v>372035.58545811387</v>
      </c>
    </row>
    <row r="63" spans="2:13" x14ac:dyDescent="0.35">
      <c r="B63">
        <f t="shared" si="0"/>
        <v>59</v>
      </c>
      <c r="C63" s="7">
        <v>1962</v>
      </c>
      <c r="D63" s="8">
        <v>22326935.420000002</v>
      </c>
      <c r="F63" s="16">
        <v>9.16</v>
      </c>
      <c r="H63" s="14">
        <f t="shared" si="3"/>
        <v>17861548.336000003</v>
      </c>
      <c r="J63" s="12">
        <f t="shared" si="6"/>
        <v>68</v>
      </c>
      <c r="K63" s="12">
        <f>VLOOKUP(J63,'CPI Indexes'!B$5:J$111,9,FALSE)</f>
        <v>311.51339872481162</v>
      </c>
      <c r="L63" s="21">
        <f t="shared" si="7"/>
        <v>57337.977785599993</v>
      </c>
      <c r="M63" s="21">
        <f t="shared" si="2"/>
        <v>503199.95048854011</v>
      </c>
    </row>
    <row r="64" spans="2:13" x14ac:dyDescent="0.35">
      <c r="B64">
        <f t="shared" si="0"/>
        <v>58</v>
      </c>
      <c r="C64" s="7">
        <v>1963</v>
      </c>
      <c r="D64" s="8">
        <v>17939644.780000001</v>
      </c>
      <c r="F64" s="16">
        <v>9.56</v>
      </c>
      <c r="H64" s="14">
        <f t="shared" si="3"/>
        <v>14351715.824000001</v>
      </c>
      <c r="J64" s="12">
        <f t="shared" si="6"/>
        <v>68</v>
      </c>
      <c r="K64" s="12">
        <f>VLOOKUP(J64,'CPI Indexes'!B$5:J$111,9,FALSE)</f>
        <v>311.51339872481162</v>
      </c>
      <c r="L64" s="21">
        <f t="shared" si="7"/>
        <v>46070.942318208887</v>
      </c>
      <c r="M64" s="21">
        <f t="shared" si="2"/>
        <v>389706.10335938423</v>
      </c>
    </row>
    <row r="65" spans="2:13" x14ac:dyDescent="0.35">
      <c r="B65">
        <f t="shared" si="0"/>
        <v>57</v>
      </c>
      <c r="C65" s="7">
        <v>1964</v>
      </c>
      <c r="D65" s="8">
        <v>10809823.82</v>
      </c>
      <c r="F65" s="16">
        <v>9.98</v>
      </c>
      <c r="H65" s="14">
        <f t="shared" si="3"/>
        <v>8647859.0559999999</v>
      </c>
      <c r="J65" s="12">
        <f t="shared" si="6"/>
        <v>67</v>
      </c>
      <c r="K65" s="12">
        <f>VLOOKUP(J65,'CPI Indexes'!B$5:J$111,9,FALSE)</f>
        <v>299.29002286728831</v>
      </c>
      <c r="L65" s="21">
        <f t="shared" si="7"/>
        <v>28894.578486616134</v>
      </c>
      <c r="M65" s="21">
        <f t="shared" si="2"/>
        <v>235579.97440788741</v>
      </c>
    </row>
    <row r="66" spans="2:13" x14ac:dyDescent="0.35">
      <c r="B66">
        <f t="shared" si="0"/>
        <v>56</v>
      </c>
      <c r="C66" s="7">
        <v>1965</v>
      </c>
      <c r="D66" s="8">
        <v>11552779.810000001</v>
      </c>
      <c r="F66" s="16">
        <v>10.42</v>
      </c>
      <c r="H66" s="14">
        <f t="shared" si="3"/>
        <v>9242223.8480000012</v>
      </c>
      <c r="J66" s="12">
        <f t="shared" si="6"/>
        <v>66</v>
      </c>
      <c r="K66" s="12">
        <f>VLOOKUP(J66,'CPI Indexes'!B$5:J$111,9,FALSE)</f>
        <v>287.50845577569959</v>
      </c>
      <c r="L66" s="21">
        <f t="shared" si="7"/>
        <v>32145.920101947693</v>
      </c>
      <c r="M66" s="21">
        <f t="shared" si="2"/>
        <v>252615.36502027258</v>
      </c>
    </row>
    <row r="67" spans="2:13" x14ac:dyDescent="0.35">
      <c r="B67">
        <f t="shared" si="0"/>
        <v>55</v>
      </c>
      <c r="C67" s="7">
        <v>1966</v>
      </c>
      <c r="D67" s="8">
        <v>13155954.880000001</v>
      </c>
      <c r="F67" s="16">
        <v>10.87</v>
      </c>
      <c r="H67" s="14">
        <f t="shared" si="3"/>
        <v>10524763.904000001</v>
      </c>
      <c r="J67" s="12">
        <f t="shared" si="6"/>
        <v>66</v>
      </c>
      <c r="K67" s="12">
        <f>VLOOKUP(J67,'CPI Indexes'!B$5:J$111,9,FALSE)</f>
        <v>287.50845577569959</v>
      </c>
      <c r="L67" s="21">
        <f t="shared" si="7"/>
        <v>36606.797791752324</v>
      </c>
      <c r="M67" s="21">
        <f t="shared" si="2"/>
        <v>277272.97130684846</v>
      </c>
    </row>
    <row r="68" spans="2:13" x14ac:dyDescent="0.35">
      <c r="B68">
        <f t="shared" si="0"/>
        <v>54</v>
      </c>
      <c r="C68" s="7">
        <v>1967</v>
      </c>
      <c r="D68" s="8">
        <v>21089710.600000001</v>
      </c>
      <c r="F68" s="16">
        <v>11.34</v>
      </c>
      <c r="H68" s="14">
        <f t="shared" si="3"/>
        <v>16871768.48</v>
      </c>
      <c r="J68" s="12">
        <f t="shared" si="6"/>
        <v>65</v>
      </c>
      <c r="K68" s="12">
        <f>VLOOKUP(J68,'CPI Indexes'!B$5:J$111,9,FALSE)</f>
        <v>276.15272845850552</v>
      </c>
      <c r="L68" s="21">
        <f t="shared" si="7"/>
        <v>61095.787733761746</v>
      </c>
      <c r="M68" s="21">
        <f t="shared" si="2"/>
        <v>446035.02124140906</v>
      </c>
    </row>
    <row r="69" spans="2:13" x14ac:dyDescent="0.35">
      <c r="B69">
        <f t="shared" si="0"/>
        <v>53</v>
      </c>
      <c r="C69" s="7">
        <v>1968</v>
      </c>
      <c r="D69" s="8">
        <v>16570366.48</v>
      </c>
      <c r="F69" s="16">
        <v>11.82</v>
      </c>
      <c r="H69" s="14">
        <f t="shared" si="3"/>
        <v>13256293.184</v>
      </c>
      <c r="J69" s="12">
        <f t="shared" si="6"/>
        <v>65</v>
      </c>
      <c r="K69" s="12">
        <f>VLOOKUP(J69,'CPI Indexes'!B$5:J$111,9,FALSE)</f>
        <v>276.15272845850552</v>
      </c>
      <c r="L69" s="21">
        <f t="shared" si="7"/>
        <v>48003.484368947233</v>
      </c>
      <c r="M69" s="21">
        <f t="shared" si="2"/>
        <v>337786.54583692778</v>
      </c>
    </row>
    <row r="70" spans="2:13" x14ac:dyDescent="0.35">
      <c r="B70">
        <f t="shared" si="0"/>
        <v>52</v>
      </c>
      <c r="C70" s="7">
        <v>1969</v>
      </c>
      <c r="D70" s="8">
        <v>19069384.949999999</v>
      </c>
      <c r="F70" s="16">
        <v>12.33</v>
      </c>
      <c r="H70" s="14">
        <f t="shared" si="3"/>
        <v>15255507.960000001</v>
      </c>
      <c r="J70" s="12">
        <f t="shared" si="6"/>
        <v>64</v>
      </c>
      <c r="K70" s="12">
        <f>VLOOKUP(J70,'CPI Indexes'!B$5:J$111,9,FALSE)</f>
        <v>265.20744911663189</v>
      </c>
      <c r="L70" s="21">
        <f t="shared" si="7"/>
        <v>57522.924076280353</v>
      </c>
      <c r="M70" s="21">
        <f t="shared" si="2"/>
        <v>390141.7561230578</v>
      </c>
    </row>
    <row r="71" spans="2:13" x14ac:dyDescent="0.35">
      <c r="B71">
        <f t="shared" si="0"/>
        <v>51</v>
      </c>
      <c r="C71" s="7">
        <v>1970</v>
      </c>
      <c r="D71" s="8">
        <v>18144678.960000001</v>
      </c>
      <c r="F71" s="16">
        <v>12.85</v>
      </c>
      <c r="H71" s="14">
        <f t="shared" si="3"/>
        <v>14515743.168000001</v>
      </c>
      <c r="J71" s="12">
        <f t="shared" si="6"/>
        <v>64</v>
      </c>
      <c r="K71" s="12">
        <f>VLOOKUP(J71,'CPI Indexes'!B$5:J$111,9,FALSE)</f>
        <v>265.20744911663189</v>
      </c>
      <c r="L71" s="21">
        <f t="shared" si="7"/>
        <v>54733.542426315202</v>
      </c>
      <c r="M71" s="21">
        <f t="shared" si="2"/>
        <v>357805.43385671277</v>
      </c>
    </row>
    <row r="72" spans="2:13" x14ac:dyDescent="0.35">
      <c r="B72">
        <f t="shared" si="0"/>
        <v>50</v>
      </c>
      <c r="C72" s="7">
        <v>1971</v>
      </c>
      <c r="D72" s="8">
        <v>19088686.420000002</v>
      </c>
      <c r="F72" s="16">
        <v>13.39</v>
      </c>
      <c r="H72" s="14">
        <f t="shared" si="3"/>
        <v>15270949.136000002</v>
      </c>
      <c r="J72" s="12">
        <f t="shared" si="6"/>
        <v>63</v>
      </c>
      <c r="K72" s="12">
        <f>VLOOKUP(J72,'CPI Indexes'!B$5:J$111,9,FALSE)</f>
        <v>254.65778228109093</v>
      </c>
      <c r="L72" s="21">
        <f t="shared" si="7"/>
        <v>59966.551971083878</v>
      </c>
      <c r="M72" s="21">
        <f t="shared" si="2"/>
        <v>377845.58080560091</v>
      </c>
    </row>
    <row r="73" spans="2:13" x14ac:dyDescent="0.35">
      <c r="B73">
        <f t="shared" si="0"/>
        <v>49</v>
      </c>
      <c r="C73" s="7">
        <v>1972</v>
      </c>
      <c r="D73" s="8">
        <v>18547822.32</v>
      </c>
      <c r="F73" s="16">
        <v>13.94</v>
      </c>
      <c r="H73" s="14">
        <f t="shared" si="3"/>
        <v>14838257.856000001</v>
      </c>
      <c r="J73" s="12">
        <f t="shared" si="6"/>
        <v>63</v>
      </c>
      <c r="K73" s="12">
        <f>VLOOKUP(J73,'CPI Indexes'!B$5:J$111,9,FALSE)</f>
        <v>254.65778228109093</v>
      </c>
      <c r="L73" s="21">
        <f t="shared" si="7"/>
        <v>58267.443166616249</v>
      </c>
      <c r="M73" s="21">
        <f t="shared" si="2"/>
        <v>353869.49399687123</v>
      </c>
    </row>
    <row r="74" spans="2:13" x14ac:dyDescent="0.35">
      <c r="B74">
        <f t="shared" ref="B74:B122" si="8">2021-C74</f>
        <v>48</v>
      </c>
      <c r="C74" s="7">
        <v>1973</v>
      </c>
      <c r="D74" s="8">
        <v>20175254.050000001</v>
      </c>
      <c r="F74" s="16">
        <v>14.52</v>
      </c>
      <c r="H74" s="14">
        <f t="shared" si="3"/>
        <v>16140203.240000002</v>
      </c>
      <c r="J74" s="12">
        <f t="shared" si="6"/>
        <v>63</v>
      </c>
      <c r="K74" s="12">
        <f>VLOOKUP(J74,'CPI Indexes'!B$5:J$111,9,FALSE)</f>
        <v>254.65778228109093</v>
      </c>
      <c r="L74" s="21">
        <f t="shared" si="7"/>
        <v>63379.972508299259</v>
      </c>
      <c r="M74" s="21">
        <f t="shared" ref="M74:M122" si="9">L74*(1+$F$5/100)^B74</f>
        <v>371006.14669943583</v>
      </c>
    </row>
    <row r="75" spans="2:13" x14ac:dyDescent="0.35">
      <c r="B75">
        <f t="shared" si="8"/>
        <v>47</v>
      </c>
      <c r="C75" s="7">
        <v>1974</v>
      </c>
      <c r="D75" s="8">
        <v>19756390.789999999</v>
      </c>
      <c r="F75" s="16">
        <v>15.1</v>
      </c>
      <c r="H75" s="14">
        <f t="shared" si="3"/>
        <v>15805112.631999999</v>
      </c>
      <c r="J75" s="12">
        <f t="shared" si="6"/>
        <v>62</v>
      </c>
      <c r="K75" s="12">
        <f>VLOOKUP(J75,'CPI Indexes'!B$5:J$111,9,FALSE)</f>
        <v>244.48942870466593</v>
      </c>
      <c r="L75" s="21">
        <f t="shared" si="7"/>
        <v>64645.382484377202</v>
      </c>
      <c r="M75" s="21">
        <f t="shared" si="9"/>
        <v>364735.85845817183</v>
      </c>
    </row>
    <row r="76" spans="2:13" x14ac:dyDescent="0.35">
      <c r="B76">
        <f t="shared" si="8"/>
        <v>46</v>
      </c>
      <c r="C76" s="7">
        <v>1975</v>
      </c>
      <c r="D76" s="8">
        <v>13208700.9</v>
      </c>
      <c r="F76" s="16">
        <v>15.71</v>
      </c>
      <c r="H76" s="14">
        <f t="shared" si="3"/>
        <v>10566960.720000001</v>
      </c>
      <c r="J76" s="12">
        <f t="shared" si="6"/>
        <v>62</v>
      </c>
      <c r="K76" s="12">
        <f>VLOOKUP(J76,'CPI Indexes'!B$5:J$111,9,FALSE)</f>
        <v>244.48942870466593</v>
      </c>
      <c r="L76" s="21">
        <f t="shared" si="7"/>
        <v>43220.521950519564</v>
      </c>
      <c r="M76" s="21">
        <f t="shared" si="9"/>
        <v>235040.58262307852</v>
      </c>
    </row>
    <row r="77" spans="2:13" x14ac:dyDescent="0.35">
      <c r="B77">
        <f t="shared" si="8"/>
        <v>45</v>
      </c>
      <c r="C77" s="7">
        <v>1976</v>
      </c>
      <c r="D77" s="8">
        <v>16540071.960000001</v>
      </c>
      <c r="F77" s="16">
        <v>16.329999999999998</v>
      </c>
      <c r="H77" s="14">
        <f t="shared" si="3"/>
        <v>13232057.568000002</v>
      </c>
      <c r="J77" s="12">
        <f t="shared" si="6"/>
        <v>61</v>
      </c>
      <c r="K77" s="12">
        <f>VLOOKUP(J77,'CPI Indexes'!B$5:J$111,9,FALSE)</f>
        <v>234.68860598040089</v>
      </c>
      <c r="L77" s="21">
        <f t="shared" si="7"/>
        <v>56381.337784694268</v>
      </c>
      <c r="M77" s="21">
        <f t="shared" si="9"/>
        <v>295529.00979646662</v>
      </c>
    </row>
    <row r="78" spans="2:13" x14ac:dyDescent="0.35">
      <c r="B78">
        <f t="shared" si="8"/>
        <v>44</v>
      </c>
      <c r="C78" s="7">
        <v>1977</v>
      </c>
      <c r="D78" s="8">
        <v>16981103.98</v>
      </c>
      <c r="F78" s="16">
        <v>16.96</v>
      </c>
      <c r="H78" s="14">
        <f t="shared" ref="H78:H122" si="10">D78*F$3</f>
        <v>13584883.184</v>
      </c>
      <c r="J78" s="12">
        <f t="shared" si="6"/>
        <v>61</v>
      </c>
      <c r="K78" s="12">
        <f>VLOOKUP(J78,'CPI Indexes'!B$5:J$111,9,FALSE)</f>
        <v>234.68860598040089</v>
      </c>
      <c r="L78" s="21">
        <f t="shared" si="7"/>
        <v>57884.715481818021</v>
      </c>
      <c r="M78" s="21">
        <f t="shared" si="9"/>
        <v>292442.53499449248</v>
      </c>
    </row>
    <row r="79" spans="2:13" x14ac:dyDescent="0.35">
      <c r="B79">
        <f t="shared" si="8"/>
        <v>43</v>
      </c>
      <c r="C79" s="7">
        <v>1978</v>
      </c>
      <c r="D79" s="8">
        <v>14997558.699999999</v>
      </c>
      <c r="F79" s="16">
        <v>17.61</v>
      </c>
      <c r="H79" s="14">
        <f t="shared" si="10"/>
        <v>11998046.960000001</v>
      </c>
      <c r="J79" s="12">
        <f t="shared" si="6"/>
        <v>61</v>
      </c>
      <c r="K79" s="12">
        <f>VLOOKUP(J79,'CPI Indexes'!B$5:J$111,9,FALSE)</f>
        <v>234.68860598040089</v>
      </c>
      <c r="L79" s="21">
        <f t="shared" si="7"/>
        <v>51123.261437762223</v>
      </c>
      <c r="M79" s="21">
        <f t="shared" si="9"/>
        <v>248947.10693550587</v>
      </c>
    </row>
    <row r="80" spans="2:13" x14ac:dyDescent="0.35">
      <c r="B80">
        <f t="shared" si="8"/>
        <v>42</v>
      </c>
      <c r="C80" s="7">
        <v>1979</v>
      </c>
      <c r="D80" s="8">
        <v>16758008.25</v>
      </c>
      <c r="F80" s="16">
        <v>18.27</v>
      </c>
      <c r="H80" s="14">
        <f t="shared" si="10"/>
        <v>13406406.600000001</v>
      </c>
      <c r="J80" s="12">
        <f t="shared" si="6"/>
        <v>60</v>
      </c>
      <c r="K80" s="12">
        <f>VLOOKUP(J80,'CPI Indexes'!B$5:J$111,9,FALSE)</f>
        <v>225.24202986062735</v>
      </c>
      <c r="L80" s="21">
        <f t="shared" si="7"/>
        <v>59520.004362842323</v>
      </c>
      <c r="M80" s="21">
        <f t="shared" si="9"/>
        <v>279359.45869251044</v>
      </c>
    </row>
    <row r="81" spans="2:13" x14ac:dyDescent="0.35">
      <c r="B81">
        <f t="shared" si="8"/>
        <v>41</v>
      </c>
      <c r="C81" s="7">
        <v>1980</v>
      </c>
      <c r="D81" s="8">
        <v>14731887.84</v>
      </c>
      <c r="F81" s="16">
        <v>18.940000000000001</v>
      </c>
      <c r="H81" s="14">
        <f t="shared" si="10"/>
        <v>11785510.272</v>
      </c>
      <c r="J81" s="12">
        <f t="shared" si="6"/>
        <v>60</v>
      </c>
      <c r="K81" s="12">
        <f>VLOOKUP(J81,'CPI Indexes'!B$5:J$111,9,FALSE)</f>
        <v>225.24202986062735</v>
      </c>
      <c r="L81" s="21">
        <f t="shared" si="7"/>
        <v>52323.761596769931</v>
      </c>
      <c r="M81" s="21">
        <f t="shared" si="9"/>
        <v>236707.09685495257</v>
      </c>
    </row>
    <row r="82" spans="2:13" x14ac:dyDescent="0.35">
      <c r="B82">
        <f t="shared" si="8"/>
        <v>40</v>
      </c>
      <c r="C82" s="7">
        <v>1981</v>
      </c>
      <c r="D82" s="8">
        <v>14323398.4</v>
      </c>
      <c r="F82" s="16">
        <v>19.63</v>
      </c>
      <c r="H82" s="14">
        <f t="shared" si="10"/>
        <v>11458718.720000001</v>
      </c>
      <c r="J82" s="12">
        <f t="shared" ref="J82:J113" si="11">ROUND(F82+B82,0)</f>
        <v>60</v>
      </c>
      <c r="K82" s="12">
        <f>VLOOKUP(J82,'CPI Indexes'!B$5:J$111,9,FALSE)</f>
        <v>225.24202986062735</v>
      </c>
      <c r="L82" s="21">
        <f t="shared" ref="L82:L113" si="12">H82/K82</f>
        <v>50872.915357272766</v>
      </c>
      <c r="M82" s="21">
        <f t="shared" si="9"/>
        <v>221825.17953015733</v>
      </c>
    </row>
    <row r="83" spans="2:13" x14ac:dyDescent="0.35">
      <c r="B83">
        <f t="shared" si="8"/>
        <v>39</v>
      </c>
      <c r="C83" s="7">
        <v>1982</v>
      </c>
      <c r="D83" s="8">
        <v>13332728.51</v>
      </c>
      <c r="F83" s="16">
        <v>20.329999999999998</v>
      </c>
      <c r="H83" s="14">
        <f t="shared" si="10"/>
        <v>10666182.808</v>
      </c>
      <c r="J83" s="12">
        <f t="shared" si="11"/>
        <v>59</v>
      </c>
      <c r="K83" s="12">
        <f>VLOOKUP(J83,'CPI Indexes'!B$5:J$111,9,FALSE)</f>
        <v>216.13689625120708</v>
      </c>
      <c r="L83" s="21">
        <f t="shared" si="12"/>
        <v>49349.199479588773</v>
      </c>
      <c r="M83" s="21">
        <f t="shared" si="9"/>
        <v>207403.56740473819</v>
      </c>
    </row>
    <row r="84" spans="2:13" x14ac:dyDescent="0.35">
      <c r="B84">
        <f t="shared" si="8"/>
        <v>38</v>
      </c>
      <c r="C84" s="7">
        <v>1983</v>
      </c>
      <c r="D84" s="8">
        <v>21426118.420000002</v>
      </c>
      <c r="F84" s="16">
        <v>21.04</v>
      </c>
      <c r="H84" s="14">
        <f t="shared" si="10"/>
        <v>17140894.736000001</v>
      </c>
      <c r="J84" s="12">
        <f t="shared" si="11"/>
        <v>59</v>
      </c>
      <c r="K84" s="12">
        <f>VLOOKUP(J84,'CPI Indexes'!B$5:J$111,9,FALSE)</f>
        <v>216.13689625120708</v>
      </c>
      <c r="L84" s="21">
        <f t="shared" si="12"/>
        <v>79305.731845421891</v>
      </c>
      <c r="M84" s="21">
        <f t="shared" si="9"/>
        <v>321256.98694378085</v>
      </c>
    </row>
    <row r="85" spans="2:13" x14ac:dyDescent="0.35">
      <c r="B85">
        <f t="shared" si="8"/>
        <v>37</v>
      </c>
      <c r="C85" s="7">
        <v>1984</v>
      </c>
      <c r="D85" s="8">
        <v>19519604.050000001</v>
      </c>
      <c r="F85" s="16">
        <v>21.77</v>
      </c>
      <c r="H85" s="14">
        <f t="shared" si="10"/>
        <v>15615683.240000002</v>
      </c>
      <c r="J85" s="12">
        <f t="shared" si="11"/>
        <v>59</v>
      </c>
      <c r="K85" s="12">
        <f>VLOOKUP(J85,'CPI Indexes'!B$5:J$111,9,FALSE)</f>
        <v>216.13689625120708</v>
      </c>
      <c r="L85" s="21">
        <f t="shared" si="12"/>
        <v>72249.039894838366</v>
      </c>
      <c r="M85" s="21">
        <f t="shared" si="9"/>
        <v>282092.78560593148</v>
      </c>
    </row>
    <row r="86" spans="2:13" x14ac:dyDescent="0.35">
      <c r="B86">
        <f t="shared" si="8"/>
        <v>36</v>
      </c>
      <c r="C86" s="7">
        <v>1985</v>
      </c>
      <c r="D86" s="8">
        <v>14617325.800000001</v>
      </c>
      <c r="F86" s="16">
        <v>22.5</v>
      </c>
      <c r="H86" s="14">
        <f t="shared" si="10"/>
        <v>11693860.640000001</v>
      </c>
      <c r="J86" s="12">
        <f t="shared" si="11"/>
        <v>59</v>
      </c>
      <c r="K86" s="12">
        <f>VLOOKUP(J86,'CPI Indexes'!B$5:J$111,9,FALSE)</f>
        <v>216.13689625120708</v>
      </c>
      <c r="L86" s="21">
        <f t="shared" si="12"/>
        <v>54103.953757199808</v>
      </c>
      <c r="M86" s="21">
        <f t="shared" si="9"/>
        <v>203610.7937963545</v>
      </c>
    </row>
    <row r="87" spans="2:13" x14ac:dyDescent="0.35">
      <c r="B87">
        <f t="shared" si="8"/>
        <v>35</v>
      </c>
      <c r="C87" s="7">
        <v>1986</v>
      </c>
      <c r="D87" s="8">
        <v>14706593.66</v>
      </c>
      <c r="F87" s="16">
        <v>23.25</v>
      </c>
      <c r="H87" s="14">
        <f t="shared" si="10"/>
        <v>11765274.928000001</v>
      </c>
      <c r="J87" s="12">
        <f t="shared" si="11"/>
        <v>58</v>
      </c>
      <c r="K87" s="12">
        <f>VLOOKUP(J87,'CPI Indexes'!B$5:J$111,9,FALSE)</f>
        <v>207.3608638565851</v>
      </c>
      <c r="L87" s="21">
        <f t="shared" si="12"/>
        <v>56738.165096269564</v>
      </c>
      <c r="M87" s="21">
        <f t="shared" si="9"/>
        <v>205806.44698129714</v>
      </c>
    </row>
    <row r="88" spans="2:13" x14ac:dyDescent="0.35">
      <c r="B88">
        <f t="shared" si="8"/>
        <v>34</v>
      </c>
      <c r="C88" s="7">
        <v>1987</v>
      </c>
      <c r="D88" s="8">
        <v>31059637.620000001</v>
      </c>
      <c r="F88" s="16">
        <v>24.01</v>
      </c>
      <c r="H88" s="14">
        <f t="shared" si="10"/>
        <v>24847710.096000001</v>
      </c>
      <c r="J88" s="12">
        <f t="shared" si="11"/>
        <v>58</v>
      </c>
      <c r="K88" s="12">
        <f>VLOOKUP(J88,'CPI Indexes'!B$5:J$111,9,FALSE)</f>
        <v>207.3608638565851</v>
      </c>
      <c r="L88" s="21">
        <f t="shared" si="12"/>
        <v>119828.34964067844</v>
      </c>
      <c r="M88" s="21">
        <f t="shared" si="9"/>
        <v>418943.21482757345</v>
      </c>
    </row>
    <row r="89" spans="2:13" x14ac:dyDescent="0.35">
      <c r="B89">
        <f t="shared" si="8"/>
        <v>33</v>
      </c>
      <c r="C89" s="7">
        <v>1988</v>
      </c>
      <c r="D89" s="8">
        <v>19343553.300000001</v>
      </c>
      <c r="F89" s="16">
        <v>24.78</v>
      </c>
      <c r="H89" s="14">
        <f t="shared" si="10"/>
        <v>15474842.640000001</v>
      </c>
      <c r="J89" s="12">
        <f t="shared" si="11"/>
        <v>58</v>
      </c>
      <c r="K89" s="12">
        <f>VLOOKUP(J89,'CPI Indexes'!B$5:J$111,9,FALSE)</f>
        <v>207.3608638565851</v>
      </c>
      <c r="L89" s="21">
        <f t="shared" si="12"/>
        <v>74627.595353300174</v>
      </c>
      <c r="M89" s="21">
        <f t="shared" si="9"/>
        <v>251482.01165854905</v>
      </c>
    </row>
    <row r="90" spans="2:13" x14ac:dyDescent="0.35">
      <c r="B90">
        <f t="shared" si="8"/>
        <v>32</v>
      </c>
      <c r="C90" s="7">
        <v>1989</v>
      </c>
      <c r="D90" s="8">
        <v>39248495.270000003</v>
      </c>
      <c r="F90" s="16">
        <v>25.55</v>
      </c>
      <c r="H90" s="14">
        <f t="shared" si="10"/>
        <v>31398796.216000006</v>
      </c>
      <c r="J90" s="12">
        <f t="shared" si="11"/>
        <v>58</v>
      </c>
      <c r="K90" s="12">
        <f>VLOOKUP(J90,'CPI Indexes'!B$5:J$111,9,FALSE)</f>
        <v>207.3608638565851</v>
      </c>
      <c r="L90" s="21">
        <f t="shared" si="12"/>
        <v>151421.03303406393</v>
      </c>
      <c r="M90" s="21">
        <f t="shared" si="9"/>
        <v>491819.3109582293</v>
      </c>
    </row>
    <row r="91" spans="2:13" x14ac:dyDescent="0.35">
      <c r="B91">
        <f t="shared" si="8"/>
        <v>31</v>
      </c>
      <c r="C91" s="7">
        <v>1990</v>
      </c>
      <c r="D91" s="8">
        <v>40677356.960000001</v>
      </c>
      <c r="F91" s="16">
        <v>26.34</v>
      </c>
      <c r="H91" s="14">
        <f t="shared" si="10"/>
        <v>32541885.568000004</v>
      </c>
      <c r="J91" s="12">
        <f t="shared" si="11"/>
        <v>57</v>
      </c>
      <c r="K91" s="12">
        <f>VLOOKUP(J91,'CPI Indexes'!B$5:J$111,9,FALSE)</f>
        <v>198.90203745213017</v>
      </c>
      <c r="L91" s="21">
        <f t="shared" si="12"/>
        <v>163607.60294289028</v>
      </c>
      <c r="M91" s="21">
        <f t="shared" si="9"/>
        <v>512194.30891782738</v>
      </c>
    </row>
    <row r="92" spans="2:13" x14ac:dyDescent="0.35">
      <c r="B92">
        <f t="shared" si="8"/>
        <v>30</v>
      </c>
      <c r="C92" s="7">
        <v>1991</v>
      </c>
      <c r="D92" s="8">
        <v>74523446.209999993</v>
      </c>
      <c r="F92" s="16">
        <v>27.14</v>
      </c>
      <c r="H92" s="14">
        <f t="shared" si="10"/>
        <v>59618756.967999995</v>
      </c>
      <c r="J92" s="12">
        <f t="shared" si="11"/>
        <v>57</v>
      </c>
      <c r="K92" s="12">
        <f>VLOOKUP(J92,'CPI Indexes'!B$5:J$111,9,FALSE)</f>
        <v>198.90203745213017</v>
      </c>
      <c r="L92" s="21">
        <f t="shared" si="12"/>
        <v>299739.29745364457</v>
      </c>
      <c r="M92" s="21">
        <f t="shared" si="9"/>
        <v>904454.75551602221</v>
      </c>
    </row>
    <row r="93" spans="2:13" x14ac:dyDescent="0.35">
      <c r="B93">
        <f t="shared" si="8"/>
        <v>29</v>
      </c>
      <c r="C93" s="7">
        <v>1992</v>
      </c>
      <c r="D93" s="8">
        <v>27487891.82</v>
      </c>
      <c r="F93" s="16">
        <v>27.95</v>
      </c>
      <c r="H93" s="14">
        <f t="shared" si="10"/>
        <v>21990313.456</v>
      </c>
      <c r="J93" s="12">
        <f t="shared" si="11"/>
        <v>57</v>
      </c>
      <c r="K93" s="12">
        <f>VLOOKUP(J93,'CPI Indexes'!B$5:J$111,9,FALSE)</f>
        <v>198.90203745213017</v>
      </c>
      <c r="L93" s="21">
        <f t="shared" si="12"/>
        <v>110558.51281207925</v>
      </c>
      <c r="M93" s="21">
        <f t="shared" si="9"/>
        <v>321549.05994882731</v>
      </c>
    </row>
    <row r="94" spans="2:13" x14ac:dyDescent="0.35">
      <c r="B94">
        <f t="shared" si="8"/>
        <v>28</v>
      </c>
      <c r="C94" s="7">
        <v>1993</v>
      </c>
      <c r="D94" s="8">
        <v>26003959.82</v>
      </c>
      <c r="F94" s="16">
        <v>28.76</v>
      </c>
      <c r="H94" s="14">
        <f t="shared" si="10"/>
        <v>20803167.856000002</v>
      </c>
      <c r="J94" s="12">
        <f t="shared" si="11"/>
        <v>57</v>
      </c>
      <c r="K94" s="12">
        <f>VLOOKUP(J94,'CPI Indexes'!B$5:J$111,9,FALSE)</f>
        <v>198.90203745213017</v>
      </c>
      <c r="L94" s="21">
        <f t="shared" si="12"/>
        <v>104590.01889815587</v>
      </c>
      <c r="M94" s="21">
        <f t="shared" si="9"/>
        <v>293195.42695940624</v>
      </c>
    </row>
    <row r="95" spans="2:13" x14ac:dyDescent="0.35">
      <c r="B95">
        <f t="shared" si="8"/>
        <v>27</v>
      </c>
      <c r="C95" s="7">
        <v>1994</v>
      </c>
      <c r="D95" s="8">
        <v>43932383.149999999</v>
      </c>
      <c r="F95" s="16">
        <v>29.59</v>
      </c>
      <c r="H95" s="14">
        <f t="shared" si="10"/>
        <v>35145906.520000003</v>
      </c>
      <c r="J95" s="12">
        <f t="shared" si="11"/>
        <v>57</v>
      </c>
      <c r="K95" s="12">
        <f>VLOOKUP(J95,'CPI Indexes'!B$5:J$111,9,FALSE)</f>
        <v>198.90203745213017</v>
      </c>
      <c r="L95" s="21">
        <f t="shared" si="12"/>
        <v>176699.58020645505</v>
      </c>
      <c r="M95" s="21">
        <f t="shared" si="9"/>
        <v>477435.12074053439</v>
      </c>
    </row>
    <row r="96" spans="2:13" x14ac:dyDescent="0.35">
      <c r="B96">
        <f t="shared" si="8"/>
        <v>26</v>
      </c>
      <c r="C96" s="7">
        <v>1995</v>
      </c>
      <c r="D96" s="8">
        <v>39499790.130000003</v>
      </c>
      <c r="F96" s="16">
        <v>30.42</v>
      </c>
      <c r="H96" s="14">
        <f t="shared" si="10"/>
        <v>31599832.104000002</v>
      </c>
      <c r="J96" s="12">
        <f t="shared" si="11"/>
        <v>56</v>
      </c>
      <c r="K96" s="12">
        <f>VLOOKUP(J96,'CPI Indexes'!B$5:J$111,9,FALSE)</f>
        <v>190.74895176108933</v>
      </c>
      <c r="L96" s="21">
        <f t="shared" si="12"/>
        <v>165661.89125683057</v>
      </c>
      <c r="M96" s="21">
        <f t="shared" si="9"/>
        <v>431432.99423200835</v>
      </c>
    </row>
    <row r="97" spans="2:13" x14ac:dyDescent="0.35">
      <c r="B97">
        <f t="shared" si="8"/>
        <v>25</v>
      </c>
      <c r="C97" s="7">
        <v>1996</v>
      </c>
      <c r="D97" s="8">
        <v>36452530.539999999</v>
      </c>
      <c r="F97" s="16">
        <v>31.26</v>
      </c>
      <c r="H97" s="14">
        <f t="shared" si="10"/>
        <v>29162024.432</v>
      </c>
      <c r="J97" s="12">
        <f t="shared" si="11"/>
        <v>56</v>
      </c>
      <c r="K97" s="12">
        <f>VLOOKUP(J97,'CPI Indexes'!B$5:J$111,9,FALSE)</f>
        <v>190.74895176108933</v>
      </c>
      <c r="L97" s="21">
        <f t="shared" si="12"/>
        <v>152881.70216801541</v>
      </c>
      <c r="M97" s="21">
        <f t="shared" si="9"/>
        <v>383758.62029235018</v>
      </c>
    </row>
    <row r="98" spans="2:13" x14ac:dyDescent="0.35">
      <c r="B98">
        <f t="shared" si="8"/>
        <v>24</v>
      </c>
      <c r="C98" s="7">
        <v>1997</v>
      </c>
      <c r="D98" s="8">
        <v>26797860.899999999</v>
      </c>
      <c r="F98" s="16">
        <v>32.119999999999997</v>
      </c>
      <c r="H98" s="14">
        <f t="shared" si="10"/>
        <v>21438288.719999999</v>
      </c>
      <c r="J98" s="12">
        <f t="shared" si="11"/>
        <v>56</v>
      </c>
      <c r="K98" s="12">
        <f>VLOOKUP(J98,'CPI Indexes'!B$5:J$111,9,FALSE)</f>
        <v>190.74895176108933</v>
      </c>
      <c r="L98" s="21">
        <f t="shared" si="12"/>
        <v>112390.07356041037</v>
      </c>
      <c r="M98" s="21">
        <f t="shared" si="9"/>
        <v>271920.83468625374</v>
      </c>
    </row>
    <row r="99" spans="2:13" x14ac:dyDescent="0.35">
      <c r="B99">
        <f t="shared" si="8"/>
        <v>23</v>
      </c>
      <c r="C99" s="7">
        <v>1998</v>
      </c>
      <c r="D99" s="8">
        <v>35597604.060000002</v>
      </c>
      <c r="F99" s="16">
        <v>32.979999999999997</v>
      </c>
      <c r="H99" s="14">
        <f t="shared" si="10"/>
        <v>28478083.248000003</v>
      </c>
      <c r="J99" s="12">
        <f t="shared" si="11"/>
        <v>56</v>
      </c>
      <c r="K99" s="12">
        <f>VLOOKUP(J99,'CPI Indexes'!B$5:J$111,9,FALSE)</f>
        <v>190.74895176108933</v>
      </c>
      <c r="L99" s="21">
        <f t="shared" si="12"/>
        <v>149296.14545755641</v>
      </c>
      <c r="M99" s="21">
        <f t="shared" si="9"/>
        <v>348156.90987641114</v>
      </c>
    </row>
    <row r="100" spans="2:13" x14ac:dyDescent="0.35">
      <c r="B100">
        <f t="shared" si="8"/>
        <v>22</v>
      </c>
      <c r="C100" s="7">
        <v>1999</v>
      </c>
      <c r="D100" s="8">
        <v>43830609.469999999</v>
      </c>
      <c r="F100" s="16">
        <v>33.840000000000003</v>
      </c>
      <c r="H100" s="14">
        <f t="shared" si="10"/>
        <v>35064487.575999998</v>
      </c>
      <c r="J100" s="12">
        <f t="shared" si="11"/>
        <v>56</v>
      </c>
      <c r="K100" s="12">
        <f>VLOOKUP(J100,'CPI Indexes'!B$5:J$111,9,FALSE)</f>
        <v>190.74895176108933</v>
      </c>
      <c r="L100" s="21">
        <f t="shared" si="12"/>
        <v>183825.32251038437</v>
      </c>
      <c r="M100" s="21">
        <f t="shared" si="9"/>
        <v>413184.15159543767</v>
      </c>
    </row>
    <row r="101" spans="2:13" x14ac:dyDescent="0.35">
      <c r="B101">
        <f t="shared" si="8"/>
        <v>21</v>
      </c>
      <c r="C101" s="7">
        <v>2000</v>
      </c>
      <c r="D101" s="8">
        <v>34427768.619999997</v>
      </c>
      <c r="F101" s="16">
        <v>34.72</v>
      </c>
      <c r="H101" s="14">
        <f t="shared" si="10"/>
        <v>27542214.895999998</v>
      </c>
      <c r="J101" s="12">
        <f t="shared" si="11"/>
        <v>56</v>
      </c>
      <c r="K101" s="12">
        <f>VLOOKUP(J101,'CPI Indexes'!B$5:J$111,9,FALSE)</f>
        <v>190.74895176108933</v>
      </c>
      <c r="L101" s="21">
        <f t="shared" si="12"/>
        <v>144389.86239094136</v>
      </c>
      <c r="M101" s="21">
        <f t="shared" si="9"/>
        <v>312814.52859966265</v>
      </c>
    </row>
    <row r="102" spans="2:13" x14ac:dyDescent="0.35">
      <c r="B102">
        <f t="shared" si="8"/>
        <v>20</v>
      </c>
      <c r="C102" s="7">
        <v>2001</v>
      </c>
      <c r="D102" s="8">
        <v>42096541.710000001</v>
      </c>
      <c r="F102" s="16">
        <v>35.6</v>
      </c>
      <c r="H102" s="14">
        <f t="shared" si="10"/>
        <v>33677233.368000001</v>
      </c>
      <c r="J102" s="12">
        <f t="shared" si="11"/>
        <v>56</v>
      </c>
      <c r="K102" s="12">
        <f>VLOOKUP(J102,'CPI Indexes'!B$5:J$111,9,FALSE)</f>
        <v>190.74895176108933</v>
      </c>
      <c r="L102" s="21">
        <f t="shared" si="12"/>
        <v>176552.65235837476</v>
      </c>
      <c r="M102" s="21">
        <f t="shared" si="9"/>
        <v>368668.77344490582</v>
      </c>
    </row>
    <row r="103" spans="2:13" x14ac:dyDescent="0.35">
      <c r="B103">
        <f t="shared" si="8"/>
        <v>19</v>
      </c>
      <c r="C103" s="7">
        <v>2002</v>
      </c>
      <c r="D103" s="8">
        <v>44496198.899999999</v>
      </c>
      <c r="F103" s="16">
        <v>36.5</v>
      </c>
      <c r="H103" s="14">
        <f t="shared" si="10"/>
        <v>35596959.119999997</v>
      </c>
      <c r="J103" s="12">
        <f t="shared" si="11"/>
        <v>56</v>
      </c>
      <c r="K103" s="12">
        <f>VLOOKUP(J103,'CPI Indexes'!B$5:J$111,9,FALSE)</f>
        <v>190.74895176108933</v>
      </c>
      <c r="L103" s="21">
        <f t="shared" si="12"/>
        <v>186616.80072866005</v>
      </c>
      <c r="M103" s="21">
        <f t="shared" si="9"/>
        <v>375599.27224453643</v>
      </c>
    </row>
    <row r="104" spans="2:13" x14ac:dyDescent="0.35">
      <c r="B104">
        <f t="shared" si="8"/>
        <v>18</v>
      </c>
      <c r="C104" s="7">
        <v>2003</v>
      </c>
      <c r="D104" s="8">
        <v>20542914.890000001</v>
      </c>
      <c r="F104" s="16">
        <v>37.39</v>
      </c>
      <c r="H104" s="14">
        <f t="shared" si="10"/>
        <v>16434331.912</v>
      </c>
      <c r="J104" s="12">
        <f t="shared" si="11"/>
        <v>55</v>
      </c>
      <c r="K104" s="12">
        <f>VLOOKUP(J104,'CPI Indexes'!B$5:J$111,9,FALSE)</f>
        <v>182.89055591430295</v>
      </c>
      <c r="L104" s="21">
        <f t="shared" si="12"/>
        <v>89858.832949803254</v>
      </c>
      <c r="M104" s="21">
        <f t="shared" si="9"/>
        <v>174319.78065382852</v>
      </c>
    </row>
    <row r="105" spans="2:13" x14ac:dyDescent="0.35">
      <c r="B105">
        <f t="shared" si="8"/>
        <v>17</v>
      </c>
      <c r="C105" s="7">
        <v>2004</v>
      </c>
      <c r="D105" s="8">
        <v>25714395.59</v>
      </c>
      <c r="F105" s="16">
        <v>38.299999999999997</v>
      </c>
      <c r="H105" s="14">
        <f t="shared" si="10"/>
        <v>20571516.472000003</v>
      </c>
      <c r="J105" s="12">
        <f t="shared" si="11"/>
        <v>55</v>
      </c>
      <c r="K105" s="12">
        <f>VLOOKUP(J105,'CPI Indexes'!B$5:J$111,9,FALSE)</f>
        <v>182.89055591430295</v>
      </c>
      <c r="L105" s="21">
        <f t="shared" si="12"/>
        <v>112479.92751270985</v>
      </c>
      <c r="M105" s="21">
        <f t="shared" si="9"/>
        <v>210316.24503926944</v>
      </c>
    </row>
    <row r="106" spans="2:13" x14ac:dyDescent="0.35">
      <c r="B106">
        <f t="shared" si="8"/>
        <v>16</v>
      </c>
      <c r="C106" s="7">
        <v>2005</v>
      </c>
      <c r="D106" s="8">
        <v>40386777.130000003</v>
      </c>
      <c r="F106" s="16">
        <v>39.21</v>
      </c>
      <c r="H106" s="14">
        <f t="shared" si="10"/>
        <v>32309421.704000004</v>
      </c>
      <c r="J106" s="12">
        <f t="shared" si="11"/>
        <v>55</v>
      </c>
      <c r="K106" s="12">
        <f>VLOOKUP(J106,'CPI Indexes'!B$5:J$111,9,FALSE)</f>
        <v>182.89055591430295</v>
      </c>
      <c r="L106" s="21">
        <f t="shared" si="12"/>
        <v>176659.86929986277</v>
      </c>
      <c r="M106" s="21">
        <f t="shared" si="9"/>
        <v>318381.32876589568</v>
      </c>
    </row>
    <row r="107" spans="2:13" x14ac:dyDescent="0.35">
      <c r="B107">
        <f t="shared" si="8"/>
        <v>15</v>
      </c>
      <c r="C107" s="7">
        <v>2006</v>
      </c>
      <c r="D107" s="8">
        <v>54401891.700000003</v>
      </c>
      <c r="F107" s="16">
        <v>40.130000000000003</v>
      </c>
      <c r="H107" s="14">
        <f t="shared" si="10"/>
        <v>43521513.360000007</v>
      </c>
      <c r="J107" s="12">
        <f t="shared" si="11"/>
        <v>55</v>
      </c>
      <c r="K107" s="12">
        <f>VLOOKUP(J107,'CPI Indexes'!B$5:J$111,9,FALSE)</f>
        <v>182.89055591430295</v>
      </c>
      <c r="L107" s="21">
        <f t="shared" si="12"/>
        <v>237964.79343850259</v>
      </c>
      <c r="M107" s="21">
        <f t="shared" si="9"/>
        <v>413365.55925900943</v>
      </c>
    </row>
    <row r="108" spans="2:13" x14ac:dyDescent="0.35">
      <c r="B108">
        <f t="shared" si="8"/>
        <v>14</v>
      </c>
      <c r="C108" s="7">
        <v>2007</v>
      </c>
      <c r="D108" s="8">
        <v>86472776.230000004</v>
      </c>
      <c r="F108" s="16">
        <v>41.06</v>
      </c>
      <c r="H108" s="14">
        <f t="shared" si="10"/>
        <v>69178220.984000012</v>
      </c>
      <c r="J108" s="12">
        <f t="shared" si="11"/>
        <v>55</v>
      </c>
      <c r="K108" s="12">
        <f>VLOOKUP(J108,'CPI Indexes'!B$5:J$111,9,FALSE)</f>
        <v>182.89055591430295</v>
      </c>
      <c r="L108" s="21">
        <f t="shared" si="12"/>
        <v>378249.27940191107</v>
      </c>
      <c r="M108" s="21">
        <f t="shared" si="9"/>
        <v>633303.05743926484</v>
      </c>
    </row>
    <row r="109" spans="2:13" x14ac:dyDescent="0.35">
      <c r="B109">
        <f t="shared" si="8"/>
        <v>13</v>
      </c>
      <c r="C109" s="7">
        <v>2008</v>
      </c>
      <c r="D109" s="8">
        <v>50243100.210000001</v>
      </c>
      <c r="F109" s="16">
        <v>41.99</v>
      </c>
      <c r="H109" s="14">
        <f t="shared" si="10"/>
        <v>40194480.168000005</v>
      </c>
      <c r="J109" s="12">
        <f t="shared" si="11"/>
        <v>55</v>
      </c>
      <c r="K109" s="12">
        <f>VLOOKUP(J109,'CPI Indexes'!B$5:J$111,9,FALSE)</f>
        <v>182.89055591430295</v>
      </c>
      <c r="L109" s="21">
        <f t="shared" si="12"/>
        <v>219773.40473957517</v>
      </c>
      <c r="M109" s="21">
        <f t="shared" si="9"/>
        <v>354666.7753597477</v>
      </c>
    </row>
    <row r="110" spans="2:13" x14ac:dyDescent="0.35">
      <c r="B110">
        <f t="shared" si="8"/>
        <v>12</v>
      </c>
      <c r="C110" s="7">
        <v>2009</v>
      </c>
      <c r="D110" s="8">
        <v>46101813.600000001</v>
      </c>
      <c r="F110" s="16">
        <v>42.93</v>
      </c>
      <c r="H110" s="14">
        <f t="shared" si="10"/>
        <v>36881450.880000003</v>
      </c>
      <c r="J110" s="12">
        <f t="shared" si="11"/>
        <v>55</v>
      </c>
      <c r="K110" s="12">
        <f>VLOOKUP(J110,'CPI Indexes'!B$5:J$111,9,FALSE)</f>
        <v>182.89055591430295</v>
      </c>
      <c r="L110" s="21">
        <f t="shared" si="12"/>
        <v>201658.58589921697</v>
      </c>
      <c r="M110" s="21">
        <f t="shared" si="9"/>
        <v>313670.72089538549</v>
      </c>
    </row>
    <row r="111" spans="2:13" x14ac:dyDescent="0.35">
      <c r="B111">
        <f t="shared" si="8"/>
        <v>11</v>
      </c>
      <c r="C111" s="7">
        <v>2010</v>
      </c>
      <c r="D111" s="8">
        <v>28606114.100000001</v>
      </c>
      <c r="F111" s="16">
        <v>43.87</v>
      </c>
      <c r="H111" s="14">
        <f t="shared" si="10"/>
        <v>22884891.280000001</v>
      </c>
      <c r="J111" s="12">
        <f t="shared" si="11"/>
        <v>55</v>
      </c>
      <c r="K111" s="12">
        <f>VLOOKUP(J111,'CPI Indexes'!B$5:J$111,9,FALSE)</f>
        <v>182.89055591430295</v>
      </c>
      <c r="L111" s="21">
        <f t="shared" si="12"/>
        <v>125128.88467966153</v>
      </c>
      <c r="M111" s="21">
        <f t="shared" si="9"/>
        <v>187597.36448654119</v>
      </c>
    </row>
    <row r="112" spans="2:13" x14ac:dyDescent="0.35">
      <c r="B112">
        <f t="shared" si="8"/>
        <v>10</v>
      </c>
      <c r="C112" s="7">
        <v>2011</v>
      </c>
      <c r="D112" s="8">
        <v>56729296.729999997</v>
      </c>
      <c r="F112" s="16">
        <v>44.82</v>
      </c>
      <c r="H112" s="14">
        <f t="shared" si="10"/>
        <v>45383437.384000003</v>
      </c>
      <c r="J112" s="12">
        <f t="shared" si="11"/>
        <v>55</v>
      </c>
      <c r="K112" s="12">
        <f>VLOOKUP(J112,'CPI Indexes'!B$5:J$111,9,FALSE)</f>
        <v>182.89055591430295</v>
      </c>
      <c r="L112" s="21">
        <f t="shared" si="12"/>
        <v>248145.3301791336</v>
      </c>
      <c r="M112" s="21">
        <f t="shared" si="9"/>
        <v>358580.90626748628</v>
      </c>
    </row>
    <row r="113" spans="2:15" x14ac:dyDescent="0.35">
      <c r="B113">
        <f t="shared" si="8"/>
        <v>9</v>
      </c>
      <c r="C113" s="7">
        <v>2012</v>
      </c>
      <c r="D113" s="8">
        <v>29117111.469999999</v>
      </c>
      <c r="F113" s="16">
        <v>45.77</v>
      </c>
      <c r="H113" s="14">
        <f t="shared" si="10"/>
        <v>23293689.175999999</v>
      </c>
      <c r="J113" s="12">
        <f t="shared" si="11"/>
        <v>55</v>
      </c>
      <c r="K113" s="12">
        <f>VLOOKUP(J113,'CPI Indexes'!B$5:J$111,9,FALSE)</f>
        <v>182.89055591430295</v>
      </c>
      <c r="L113" s="21">
        <f t="shared" si="12"/>
        <v>127364.08973962945</v>
      </c>
      <c r="M113" s="21">
        <f t="shared" si="9"/>
        <v>177394.41579464285</v>
      </c>
    </row>
    <row r="114" spans="2:15" x14ac:dyDescent="0.35">
      <c r="B114">
        <f t="shared" si="8"/>
        <v>8</v>
      </c>
      <c r="C114" s="7">
        <v>2013</v>
      </c>
      <c r="D114" s="8">
        <v>78911056.579999998</v>
      </c>
      <c r="F114" s="16">
        <v>46.72</v>
      </c>
      <c r="H114" s="14">
        <f t="shared" si="10"/>
        <v>63128845.263999999</v>
      </c>
      <c r="J114" s="12">
        <f t="shared" ref="J114:J122" si="13">ROUND(F114+B114,0)</f>
        <v>55</v>
      </c>
      <c r="K114" s="12">
        <f>VLOOKUP(J114,'CPI Indexes'!B$5:J$111,9,FALSE)</f>
        <v>182.89055591430295</v>
      </c>
      <c r="L114" s="21">
        <f t="shared" ref="L114:L122" si="14">H114/K114</f>
        <v>345172.7999207367</v>
      </c>
      <c r="M114" s="21">
        <f t="shared" si="9"/>
        <v>463384.39941832982</v>
      </c>
    </row>
    <row r="115" spans="2:15" x14ac:dyDescent="0.35">
      <c r="B115">
        <f t="shared" si="8"/>
        <v>7</v>
      </c>
      <c r="C115" s="7">
        <v>2014</v>
      </c>
      <c r="D115" s="8">
        <v>147219903.94</v>
      </c>
      <c r="F115" s="16">
        <v>47.69</v>
      </c>
      <c r="H115" s="14">
        <f t="shared" si="10"/>
        <v>117775923.15200001</v>
      </c>
      <c r="J115" s="12">
        <f t="shared" si="13"/>
        <v>55</v>
      </c>
      <c r="K115" s="12">
        <f>VLOOKUP(J115,'CPI Indexes'!B$5:J$111,9,FALSE)</f>
        <v>182.89055591430295</v>
      </c>
      <c r="L115" s="21">
        <f t="shared" si="14"/>
        <v>643969.40871668782</v>
      </c>
      <c r="M115" s="21">
        <f t="shared" si="9"/>
        <v>833262.76353340165</v>
      </c>
    </row>
    <row r="116" spans="2:15" x14ac:dyDescent="0.35">
      <c r="B116">
        <f t="shared" si="8"/>
        <v>6</v>
      </c>
      <c r="C116" s="7">
        <v>2015</v>
      </c>
      <c r="D116" s="8">
        <v>68235901.609999999</v>
      </c>
      <c r="F116" s="16">
        <v>48.65</v>
      </c>
      <c r="H116" s="14">
        <f t="shared" si="10"/>
        <v>54588721.288000003</v>
      </c>
      <c r="J116" s="12">
        <f t="shared" si="13"/>
        <v>55</v>
      </c>
      <c r="K116" s="12">
        <f>VLOOKUP(J116,'CPI Indexes'!B$5:J$111,9,FALSE)</f>
        <v>182.89055591430295</v>
      </c>
      <c r="L116" s="21">
        <f t="shared" si="14"/>
        <v>298477.52944432321</v>
      </c>
      <c r="M116" s="21">
        <f t="shared" si="9"/>
        <v>372254.77187646402</v>
      </c>
    </row>
    <row r="117" spans="2:15" x14ac:dyDescent="0.35">
      <c r="B117">
        <f t="shared" si="8"/>
        <v>5</v>
      </c>
      <c r="C117" s="7">
        <v>2016</v>
      </c>
      <c r="D117" s="8">
        <v>458760681.23000002</v>
      </c>
      <c r="F117" s="16">
        <v>49.62</v>
      </c>
      <c r="H117" s="14">
        <f t="shared" si="10"/>
        <v>367008544.98400003</v>
      </c>
      <c r="J117" s="12">
        <f t="shared" si="13"/>
        <v>55</v>
      </c>
      <c r="K117" s="12">
        <f>VLOOKUP(J117,'CPI Indexes'!B$5:J$111,9,FALSE)</f>
        <v>182.89055591430295</v>
      </c>
      <c r="L117" s="21">
        <f t="shared" si="14"/>
        <v>2006711.298728674</v>
      </c>
      <c r="M117" s="21">
        <f t="shared" si="9"/>
        <v>2412267.262103139</v>
      </c>
    </row>
    <row r="118" spans="2:15" x14ac:dyDescent="0.35">
      <c r="B118">
        <f t="shared" si="8"/>
        <v>4</v>
      </c>
      <c r="C118" s="7">
        <v>2017</v>
      </c>
      <c r="D118" s="8">
        <v>109428743.25</v>
      </c>
      <c r="F118" s="16">
        <v>50.59</v>
      </c>
      <c r="H118" s="14">
        <f t="shared" si="10"/>
        <v>87542994.600000009</v>
      </c>
      <c r="J118" s="12">
        <f t="shared" si="13"/>
        <v>55</v>
      </c>
      <c r="K118" s="12">
        <f>VLOOKUP(J118,'CPI Indexes'!B$5:J$111,9,FALSE)</f>
        <v>182.89055591430295</v>
      </c>
      <c r="L118" s="21">
        <f t="shared" si="14"/>
        <v>478663.28669819364</v>
      </c>
      <c r="M118" s="21">
        <f t="shared" si="9"/>
        <v>554603.41579682415</v>
      </c>
    </row>
    <row r="119" spans="2:15" x14ac:dyDescent="0.35">
      <c r="B119">
        <f t="shared" si="8"/>
        <v>3</v>
      </c>
      <c r="C119" s="7">
        <v>2018</v>
      </c>
      <c r="D119" s="8">
        <v>196754404.11000001</v>
      </c>
      <c r="F119" s="16">
        <v>51.57</v>
      </c>
      <c r="H119" s="14">
        <f t="shared" si="10"/>
        <v>157403523.28800002</v>
      </c>
      <c r="J119" s="12">
        <f t="shared" si="13"/>
        <v>55</v>
      </c>
      <c r="K119" s="12">
        <f>VLOOKUP(J119,'CPI Indexes'!B$5:J$111,9,FALSE)</f>
        <v>182.89055591430295</v>
      </c>
      <c r="L119" s="21">
        <f t="shared" si="14"/>
        <v>860643.25465637818</v>
      </c>
      <c r="M119" s="21">
        <f t="shared" si="9"/>
        <v>961141.84501993482</v>
      </c>
    </row>
    <row r="120" spans="2:15" x14ac:dyDescent="0.35">
      <c r="B120">
        <f t="shared" si="8"/>
        <v>2</v>
      </c>
      <c r="C120" s="7">
        <v>2019</v>
      </c>
      <c r="D120" s="8">
        <v>141819538.75</v>
      </c>
      <c r="F120" s="16">
        <v>52.54</v>
      </c>
      <c r="H120" s="14">
        <f t="shared" si="10"/>
        <v>113455631</v>
      </c>
      <c r="J120" s="12">
        <f t="shared" si="13"/>
        <v>55</v>
      </c>
      <c r="K120" s="12">
        <f>VLOOKUP(J120,'CPI Indexes'!B$5:J$111,9,FALSE)</f>
        <v>182.89055591430295</v>
      </c>
      <c r="L120" s="21">
        <f t="shared" si="14"/>
        <v>620347.12745453033</v>
      </c>
      <c r="M120" s="21">
        <f t="shared" si="9"/>
        <v>667745.52516160323</v>
      </c>
    </row>
    <row r="121" spans="2:15" x14ac:dyDescent="0.35">
      <c r="B121">
        <f t="shared" si="8"/>
        <v>1</v>
      </c>
      <c r="C121" s="7">
        <v>2020</v>
      </c>
      <c r="D121" s="8">
        <v>178851789.99000001</v>
      </c>
      <c r="F121" s="16">
        <v>53.52</v>
      </c>
      <c r="H121" s="14">
        <f t="shared" si="10"/>
        <v>143081431.99200001</v>
      </c>
      <c r="J121" s="12">
        <f t="shared" si="13"/>
        <v>55</v>
      </c>
      <c r="K121" s="12">
        <f>VLOOKUP(J121,'CPI Indexes'!B$5:J$111,9,FALSE)</f>
        <v>182.89055591430295</v>
      </c>
      <c r="L121" s="21">
        <f t="shared" si="14"/>
        <v>782333.62721606961</v>
      </c>
      <c r="M121" s="21">
        <f t="shared" si="9"/>
        <v>811671.13823667227</v>
      </c>
    </row>
    <row r="122" spans="2:15" x14ac:dyDescent="0.35">
      <c r="B122">
        <f t="shared" si="8"/>
        <v>0</v>
      </c>
      <c r="C122" s="7">
        <v>2021</v>
      </c>
      <c r="D122" s="8">
        <v>363811882.14999998</v>
      </c>
      <c r="F122" s="16">
        <v>54.51</v>
      </c>
      <c r="H122" s="14">
        <f t="shared" si="10"/>
        <v>291049505.71999997</v>
      </c>
      <c r="J122" s="12">
        <f t="shared" si="13"/>
        <v>55</v>
      </c>
      <c r="K122" s="12">
        <f>VLOOKUP(J122,'CPI Indexes'!B$5:J$111,9,FALSE)</f>
        <v>182.89055591430295</v>
      </c>
      <c r="L122" s="21">
        <f t="shared" si="14"/>
        <v>1591386.1941366566</v>
      </c>
      <c r="M122" s="21">
        <f t="shared" si="9"/>
        <v>1591386.1941366566</v>
      </c>
    </row>
    <row r="123" spans="2:15" x14ac:dyDescent="0.35">
      <c r="H123" s="3"/>
      <c r="J123" s="12"/>
      <c r="K123" s="12"/>
      <c r="L123" s="21"/>
      <c r="M123" s="21"/>
    </row>
    <row r="124" spans="2:15" x14ac:dyDescent="0.35">
      <c r="D124" s="1">
        <f>SUM(D9:D123)</f>
        <v>3320418328.4600005</v>
      </c>
      <c r="H124" s="3">
        <f>SUM(H9:H123)</f>
        <v>2656334662.7679996</v>
      </c>
      <c r="J124" s="12"/>
      <c r="K124" s="12"/>
      <c r="L124" s="21"/>
      <c r="M124" s="21">
        <f>SUM(M18:M122)</f>
        <v>28717183.195003428</v>
      </c>
    </row>
    <row r="125" spans="2:15" x14ac:dyDescent="0.35">
      <c r="H125" s="3"/>
      <c r="J125" s="12"/>
      <c r="K125" s="12"/>
      <c r="L125" s="21"/>
      <c r="M125" s="21"/>
    </row>
    <row r="126" spans="2:15" x14ac:dyDescent="0.35">
      <c r="H126" s="3">
        <f>H124/D124</f>
        <v>0.79999999999999982</v>
      </c>
      <c r="J126" s="12"/>
      <c r="K126" s="12"/>
      <c r="L126" s="21"/>
      <c r="M126" s="14"/>
      <c r="N126" s="14"/>
      <c r="O126" s="14"/>
    </row>
    <row r="127" spans="2:15" x14ac:dyDescent="0.35">
      <c r="H127" s="3"/>
      <c r="M127" s="20"/>
      <c r="N127" s="20"/>
      <c r="O127" s="20"/>
    </row>
    <row r="128" spans="2:15" x14ac:dyDescent="0.35">
      <c r="D128" s="1"/>
      <c r="F128" s="2"/>
      <c r="H128" s="2"/>
      <c r="M128" s="20"/>
      <c r="N128" s="20"/>
      <c r="O128" s="20"/>
    </row>
    <row r="129" spans="4:15" x14ac:dyDescent="0.35">
      <c r="D129" s="1"/>
      <c r="F129" s="2"/>
      <c r="H129" s="2"/>
      <c r="M129" s="14"/>
      <c r="N129" s="14"/>
      <c r="O129" s="14"/>
    </row>
    <row r="130" spans="4:15" x14ac:dyDescent="0.35">
      <c r="D130" s="1"/>
      <c r="F130" s="2"/>
      <c r="H130" s="2"/>
      <c r="M130" s="14"/>
      <c r="N130" s="14"/>
      <c r="O130" s="14"/>
    </row>
    <row r="131" spans="4:15" x14ac:dyDescent="0.35">
      <c r="D131" s="1"/>
      <c r="F131" s="2"/>
      <c r="H131" s="2"/>
      <c r="M131" s="21"/>
      <c r="N131" s="21"/>
      <c r="O131" s="21"/>
    </row>
    <row r="132" spans="4:15" x14ac:dyDescent="0.35">
      <c r="D132" s="1"/>
      <c r="F132" s="2"/>
      <c r="H132" s="2"/>
    </row>
    <row r="133" spans="4:15" x14ac:dyDescent="0.35">
      <c r="D133" s="1"/>
      <c r="F133" s="2"/>
      <c r="H133" s="2"/>
    </row>
    <row r="134" spans="4:15" x14ac:dyDescent="0.35">
      <c r="D134" s="1"/>
      <c r="F134" s="2"/>
      <c r="H134" s="2"/>
    </row>
    <row r="135" spans="4:15" x14ac:dyDescent="0.35">
      <c r="D135" s="1"/>
      <c r="F135" s="2"/>
      <c r="H135" s="2"/>
    </row>
    <row r="136" spans="4:15" x14ac:dyDescent="0.35">
      <c r="D136" s="1"/>
      <c r="F136" s="2"/>
      <c r="H136" s="2"/>
    </row>
    <row r="137" spans="4:15" x14ac:dyDescent="0.35">
      <c r="D137" s="1"/>
      <c r="F137" s="2"/>
      <c r="H137" s="2"/>
    </row>
    <row r="138" spans="4:15" x14ac:dyDescent="0.35">
      <c r="D138" s="1"/>
      <c r="F138" s="2"/>
      <c r="H138" s="2"/>
    </row>
    <row r="139" spans="4:15" x14ac:dyDescent="0.35">
      <c r="D139" s="1"/>
      <c r="F139" s="2"/>
      <c r="H139" s="2"/>
    </row>
    <row r="141" spans="4:15" x14ac:dyDescent="0.35">
      <c r="D141" s="1"/>
    </row>
  </sheetData>
  <printOptions horizontalCentered="1"/>
  <pageMargins left="0.7" right="0.7" top="0.75" bottom="0.75" header="0.3" footer="0.3"/>
  <pageSetup scale="49" fitToWidth="0" orientation="portrait" r:id="rId1"/>
  <headerFooter>
    <oddHeader xml:space="preserve">&amp;RFiled: 2023-03-08
 EB-2022-0200
 Exhibit I.4.5-IGUA-14
Attachment 1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C4E73-D460-48AD-AFF8-1E2928E9651C}">
  <sheetPr>
    <pageSetUpPr fitToPage="1"/>
  </sheetPr>
  <dimension ref="B3:S25"/>
  <sheetViews>
    <sheetView zoomScaleNormal="100" workbookViewId="0">
      <selection activeCell="E9" sqref="E9"/>
    </sheetView>
  </sheetViews>
  <sheetFormatPr defaultColWidth="9.1796875" defaultRowHeight="12.5" x14ac:dyDescent="0.25"/>
  <cols>
    <col min="1" max="2" width="9.1796875" style="22"/>
    <col min="3" max="3" width="19.54296875" style="22" customWidth="1"/>
    <col min="4" max="4" width="16.7265625" style="22" customWidth="1"/>
    <col min="5" max="5" width="14.7265625" style="22" customWidth="1"/>
    <col min="6" max="6" width="17.54296875" style="22" customWidth="1"/>
    <col min="7" max="8" width="9.1796875" style="22"/>
    <col min="9" max="9" width="19.54296875" style="22" customWidth="1"/>
    <col min="10" max="10" width="16.7265625" style="22" customWidth="1"/>
    <col min="11" max="11" width="14.7265625" style="22" customWidth="1"/>
    <col min="12" max="12" width="17.54296875" style="22" customWidth="1"/>
    <col min="13" max="14" width="9.1796875" style="22"/>
    <col min="15" max="15" width="19.54296875" style="22" customWidth="1"/>
    <col min="16" max="16" width="16.7265625" style="22" customWidth="1"/>
    <col min="17" max="17" width="14.7265625" style="22" customWidth="1"/>
    <col min="18" max="18" width="17.54296875" style="22" customWidth="1"/>
    <col min="19" max="16384" width="9.1796875" style="22"/>
  </cols>
  <sheetData>
    <row r="3" spans="2:19" ht="50" x14ac:dyDescent="0.25">
      <c r="B3" s="22" t="s">
        <v>45</v>
      </c>
      <c r="C3" s="42" t="s">
        <v>64</v>
      </c>
      <c r="D3" s="42" t="s">
        <v>56</v>
      </c>
      <c r="E3" s="42" t="s">
        <v>57</v>
      </c>
      <c r="F3" s="42" t="s">
        <v>58</v>
      </c>
      <c r="H3" s="22" t="s">
        <v>45</v>
      </c>
      <c r="I3" s="42" t="s">
        <v>65</v>
      </c>
      <c r="J3" s="42" t="s">
        <v>56</v>
      </c>
      <c r="K3" s="42" t="s">
        <v>57</v>
      </c>
      <c r="L3" s="42" t="s">
        <v>58</v>
      </c>
      <c r="N3" s="22" t="s">
        <v>45</v>
      </c>
      <c r="O3" s="42" t="s">
        <v>66</v>
      </c>
      <c r="P3" s="42" t="s">
        <v>56</v>
      </c>
      <c r="Q3" s="42" t="s">
        <v>57</v>
      </c>
      <c r="R3" s="42" t="s">
        <v>58</v>
      </c>
    </row>
    <row r="4" spans="2:19" x14ac:dyDescent="0.25">
      <c r="C4" s="43" t="s">
        <v>59</v>
      </c>
      <c r="D4" s="43" t="s">
        <v>60</v>
      </c>
      <c r="E4" s="43" t="s">
        <v>61</v>
      </c>
      <c r="F4" s="43" t="s">
        <v>62</v>
      </c>
      <c r="I4" s="43" t="s">
        <v>59</v>
      </c>
      <c r="J4" s="43" t="s">
        <v>60</v>
      </c>
      <c r="K4" s="43" t="s">
        <v>61</v>
      </c>
      <c r="L4" s="43" t="s">
        <v>62</v>
      </c>
      <c r="O4" s="43" t="s">
        <v>59</v>
      </c>
      <c r="P4" s="43" t="s">
        <v>60</v>
      </c>
      <c r="Q4" s="43" t="s">
        <v>61</v>
      </c>
      <c r="R4" s="43" t="s">
        <v>62</v>
      </c>
    </row>
    <row r="5" spans="2:19" x14ac:dyDescent="0.25">
      <c r="B5" s="22">
        <v>452</v>
      </c>
      <c r="C5" s="25">
        <v>2832052</v>
      </c>
      <c r="D5" s="44">
        <v>-0.1</v>
      </c>
      <c r="E5" s="25">
        <f>C5/(1-D5)</f>
        <v>2574592.7272727271</v>
      </c>
      <c r="F5" s="25">
        <f>C5-E5</f>
        <v>257459.27272727294</v>
      </c>
      <c r="H5" s="22">
        <v>452</v>
      </c>
      <c r="I5" s="25">
        <v>4114129</v>
      </c>
      <c r="J5" s="44">
        <v>-0.1</v>
      </c>
      <c r="K5" s="25">
        <f>I5/(1-J5)</f>
        <v>3740117.2727272725</v>
      </c>
      <c r="L5" s="25">
        <f>I5-K5</f>
        <v>374011.72727272753</v>
      </c>
      <c r="M5" s="25"/>
      <c r="N5" s="22">
        <v>452</v>
      </c>
      <c r="O5" s="25">
        <v>3341859</v>
      </c>
      <c r="P5" s="44">
        <v>-0.1</v>
      </c>
      <c r="Q5" s="25">
        <f>O5/(1-P5)</f>
        <v>3038053.6363636362</v>
      </c>
      <c r="R5" s="25">
        <f>O5-Q5</f>
        <v>303805.36363636376</v>
      </c>
      <c r="S5" s="25"/>
    </row>
    <row r="6" spans="2:19" x14ac:dyDescent="0.25">
      <c r="B6" s="22">
        <v>453</v>
      </c>
      <c r="C6" s="25">
        <v>4520903</v>
      </c>
      <c r="D6" s="44">
        <v>-0.3</v>
      </c>
      <c r="E6" s="25">
        <f t="shared" ref="E6:E20" si="0">C6/(1-D6)</f>
        <v>3477617.692307692</v>
      </c>
      <c r="F6" s="25">
        <f t="shared" ref="F6:F20" si="1">C6-E6</f>
        <v>1043285.307692308</v>
      </c>
      <c r="H6" s="22">
        <v>453</v>
      </c>
      <c r="I6" s="25">
        <v>5515551</v>
      </c>
      <c r="J6" s="44">
        <v>-0.3</v>
      </c>
      <c r="K6" s="25">
        <f>I6/(1-J6)</f>
        <v>4242731.538461538</v>
      </c>
      <c r="L6" s="25">
        <f t="shared" ref="L6:L20" si="2">I6-K6</f>
        <v>1272819.461538462</v>
      </c>
      <c r="M6" s="25"/>
      <c r="N6" s="22">
        <v>453</v>
      </c>
      <c r="O6" s="25">
        <v>4539036</v>
      </c>
      <c r="P6" s="44">
        <v>-0.3</v>
      </c>
      <c r="Q6" s="25">
        <f>O6/(1-P6)</f>
        <v>3491566.1538461535</v>
      </c>
      <c r="R6" s="25">
        <f t="shared" ref="R6:R20" si="3">O6-Q6</f>
        <v>1047469.8461538465</v>
      </c>
      <c r="S6" s="25"/>
    </row>
    <row r="7" spans="2:19" x14ac:dyDescent="0.25">
      <c r="B7" s="22">
        <v>455</v>
      </c>
      <c r="C7" s="25">
        <v>4231570</v>
      </c>
      <c r="D7" s="44">
        <v>-0.08</v>
      </c>
      <c r="E7" s="25">
        <f t="shared" si="0"/>
        <v>3918120.3703703703</v>
      </c>
      <c r="F7" s="25">
        <f t="shared" si="1"/>
        <v>313449.62962962966</v>
      </c>
      <c r="H7" s="22">
        <v>455</v>
      </c>
      <c r="I7" s="25">
        <v>5130627</v>
      </c>
      <c r="J7" s="44">
        <v>-0.08</v>
      </c>
      <c r="K7" s="25">
        <f t="shared" ref="K7:K20" si="4">I7/(1-J7)</f>
        <v>4750580.555555555</v>
      </c>
      <c r="L7" s="25">
        <f t="shared" si="2"/>
        <v>380046.44444444496</v>
      </c>
      <c r="M7" s="25"/>
      <c r="N7" s="22">
        <v>455</v>
      </c>
      <c r="O7" s="25">
        <v>4498768</v>
      </c>
      <c r="P7" s="44">
        <v>-0.08</v>
      </c>
      <c r="Q7" s="25">
        <f t="shared" ref="Q7:Q20" si="5">O7/(1-P7)</f>
        <v>4165525.9259259258</v>
      </c>
      <c r="R7" s="25">
        <f t="shared" si="3"/>
        <v>333242.07407407416</v>
      </c>
      <c r="S7" s="25"/>
    </row>
    <row r="8" spans="2:19" x14ac:dyDescent="0.25">
      <c r="B8" s="22">
        <v>456</v>
      </c>
      <c r="C8" s="25">
        <v>18592390</v>
      </c>
      <c r="D8" s="44">
        <v>-0.06</v>
      </c>
      <c r="E8" s="25">
        <f t="shared" si="0"/>
        <v>17539990.566037733</v>
      </c>
      <c r="F8" s="25">
        <f t="shared" si="1"/>
        <v>1052399.4339622669</v>
      </c>
      <c r="H8" s="22">
        <v>456</v>
      </c>
      <c r="I8" s="25">
        <v>19661453</v>
      </c>
      <c r="J8" s="44">
        <v>-0.06</v>
      </c>
      <c r="K8" s="25">
        <f t="shared" si="4"/>
        <v>18548540.566037733</v>
      </c>
      <c r="L8" s="25">
        <f t="shared" si="2"/>
        <v>1112912.4339622669</v>
      </c>
      <c r="M8" s="25"/>
      <c r="N8" s="22">
        <v>456</v>
      </c>
      <c r="O8" s="25">
        <v>18069972</v>
      </c>
      <c r="P8" s="44">
        <v>-0.06</v>
      </c>
      <c r="Q8" s="25">
        <f t="shared" si="5"/>
        <v>17047143.396226414</v>
      </c>
      <c r="R8" s="25">
        <f t="shared" si="3"/>
        <v>1022828.6037735865</v>
      </c>
      <c r="S8" s="25"/>
    </row>
    <row r="9" spans="2:19" x14ac:dyDescent="0.25">
      <c r="B9" s="22">
        <v>457</v>
      </c>
      <c r="C9" s="25">
        <v>2478258</v>
      </c>
      <c r="D9" s="44">
        <v>-0.14000000000000001</v>
      </c>
      <c r="E9" s="25">
        <f t="shared" si="0"/>
        <v>2173910.5263157892</v>
      </c>
      <c r="F9" s="25">
        <f t="shared" si="1"/>
        <v>304347.4736842108</v>
      </c>
      <c r="H9" s="22">
        <v>457</v>
      </c>
      <c r="I9" s="25">
        <v>2003634</v>
      </c>
      <c r="J9" s="44">
        <v>-0.14000000000000001</v>
      </c>
      <c r="K9" s="25">
        <f t="shared" si="4"/>
        <v>1757573.6842105261</v>
      </c>
      <c r="L9" s="25">
        <f t="shared" si="2"/>
        <v>246060.31578947394</v>
      </c>
      <c r="M9" s="25"/>
      <c r="N9" s="22">
        <v>457</v>
      </c>
      <c r="O9" s="25">
        <v>1752619</v>
      </c>
      <c r="P9" s="44">
        <v>-0.14000000000000001</v>
      </c>
      <c r="Q9" s="25">
        <f t="shared" si="5"/>
        <v>1537385.087719298</v>
      </c>
      <c r="R9" s="25">
        <f t="shared" si="3"/>
        <v>215233.91228070203</v>
      </c>
      <c r="S9" s="25"/>
    </row>
    <row r="10" spans="2:19" x14ac:dyDescent="0.25">
      <c r="B10" s="22">
        <v>462</v>
      </c>
      <c r="C10" s="25">
        <v>3532707</v>
      </c>
      <c r="D10" s="44">
        <v>-0.05</v>
      </c>
      <c r="E10" s="25">
        <f t="shared" si="0"/>
        <v>3364482.8571428568</v>
      </c>
      <c r="F10" s="25">
        <f t="shared" si="1"/>
        <v>168224.14285714319</v>
      </c>
      <c r="H10" s="22">
        <v>462</v>
      </c>
      <c r="I10" s="25">
        <v>3377914</v>
      </c>
      <c r="J10" s="44">
        <v>-0.05</v>
      </c>
      <c r="K10" s="25">
        <f t="shared" si="4"/>
        <v>3217060.9523809524</v>
      </c>
      <c r="L10" s="25">
        <f t="shared" si="2"/>
        <v>160853.04761904757</v>
      </c>
      <c r="M10" s="25"/>
      <c r="N10" s="22">
        <v>462</v>
      </c>
      <c r="O10" s="25">
        <v>3276395</v>
      </c>
      <c r="P10" s="44">
        <v>-0.05</v>
      </c>
      <c r="Q10" s="25">
        <f t="shared" si="5"/>
        <v>3120376.1904761903</v>
      </c>
      <c r="R10" s="25">
        <f t="shared" si="3"/>
        <v>156018.8095238097</v>
      </c>
      <c r="S10" s="25"/>
    </row>
    <row r="11" spans="2:19" x14ac:dyDescent="0.25">
      <c r="B11" s="22">
        <v>463</v>
      </c>
      <c r="C11" s="25">
        <v>219247</v>
      </c>
      <c r="D11" s="44">
        <v>-0.06</v>
      </c>
      <c r="E11" s="25">
        <f t="shared" si="0"/>
        <v>206836.79245283018</v>
      </c>
      <c r="F11" s="25">
        <f t="shared" si="1"/>
        <v>12410.207547169819</v>
      </c>
      <c r="H11" s="22">
        <v>463</v>
      </c>
      <c r="I11" s="25">
        <v>157646</v>
      </c>
      <c r="J11" s="44">
        <v>-0.06</v>
      </c>
      <c r="K11" s="25">
        <f t="shared" si="4"/>
        <v>148722.64150943395</v>
      </c>
      <c r="L11" s="25">
        <f t="shared" si="2"/>
        <v>8923.3584905660537</v>
      </c>
      <c r="M11" s="25"/>
      <c r="N11" s="22">
        <v>463</v>
      </c>
      <c r="O11" s="25">
        <v>148411</v>
      </c>
      <c r="P11" s="44">
        <v>-0.06</v>
      </c>
      <c r="Q11" s="25">
        <f t="shared" si="5"/>
        <v>140010.37735849057</v>
      </c>
      <c r="R11" s="25">
        <f t="shared" si="3"/>
        <v>8400.6226415094279</v>
      </c>
      <c r="S11" s="25"/>
    </row>
    <row r="12" spans="2:19" x14ac:dyDescent="0.25">
      <c r="B12" s="22">
        <v>464</v>
      </c>
      <c r="C12" s="25">
        <v>62741</v>
      </c>
      <c r="D12" s="44">
        <v>-0.05</v>
      </c>
      <c r="E12" s="25">
        <f t="shared" si="0"/>
        <v>59753.333333333328</v>
      </c>
      <c r="F12" s="25">
        <f t="shared" si="1"/>
        <v>2987.6666666666715</v>
      </c>
      <c r="H12" s="22">
        <v>464</v>
      </c>
      <c r="I12" s="25">
        <v>65185</v>
      </c>
      <c r="J12" s="44">
        <v>-0.05</v>
      </c>
      <c r="K12" s="25">
        <f t="shared" si="4"/>
        <v>62080.952380952382</v>
      </c>
      <c r="L12" s="25">
        <f t="shared" si="2"/>
        <v>3104.0476190476184</v>
      </c>
      <c r="M12" s="25"/>
      <c r="N12" s="22">
        <v>464</v>
      </c>
      <c r="O12" s="25">
        <v>62378</v>
      </c>
      <c r="P12" s="44">
        <v>-0.05</v>
      </c>
      <c r="Q12" s="25">
        <f t="shared" si="5"/>
        <v>59407.619047619046</v>
      </c>
      <c r="R12" s="25">
        <f t="shared" si="3"/>
        <v>2970.3809523809541</v>
      </c>
      <c r="S12" s="25"/>
    </row>
    <row r="13" spans="2:19" x14ac:dyDescent="0.25">
      <c r="B13" s="22">
        <v>465</v>
      </c>
      <c r="C13" s="25">
        <v>54219225</v>
      </c>
      <c r="D13" s="44">
        <v>-0.12</v>
      </c>
      <c r="E13" s="25">
        <f t="shared" si="0"/>
        <v>48410022.321428567</v>
      </c>
      <c r="F13" s="25">
        <f t="shared" si="1"/>
        <v>5809202.6785714328</v>
      </c>
      <c r="H13" s="22">
        <v>465</v>
      </c>
      <c r="I13" s="25">
        <v>49201674</v>
      </c>
      <c r="J13" s="44">
        <v>-0.12</v>
      </c>
      <c r="K13" s="25">
        <f t="shared" si="4"/>
        <v>43930066.071428567</v>
      </c>
      <c r="L13" s="25">
        <f t="shared" si="2"/>
        <v>5271607.9285714328</v>
      </c>
      <c r="M13" s="25"/>
      <c r="N13" s="22">
        <v>465</v>
      </c>
      <c r="O13" s="25">
        <v>45746509</v>
      </c>
      <c r="P13" s="44">
        <v>-0.12</v>
      </c>
      <c r="Q13" s="25">
        <f t="shared" si="5"/>
        <v>40845097.321428567</v>
      </c>
      <c r="R13" s="25">
        <f t="shared" si="3"/>
        <v>4901411.6785714328</v>
      </c>
      <c r="S13" s="25"/>
    </row>
    <row r="14" spans="2:19" x14ac:dyDescent="0.25">
      <c r="B14" s="22">
        <v>466</v>
      </c>
      <c r="C14" s="25">
        <v>36807696</v>
      </c>
      <c r="D14" s="44">
        <v>-7.0000000000000007E-2</v>
      </c>
      <c r="E14" s="25">
        <f t="shared" si="0"/>
        <v>34399715.887850463</v>
      </c>
      <c r="F14" s="25">
        <f t="shared" si="1"/>
        <v>2407980.1121495366</v>
      </c>
      <c r="H14" s="22">
        <v>466</v>
      </c>
      <c r="I14" s="25">
        <v>37417456</v>
      </c>
      <c r="J14" s="44">
        <v>-7.0000000000000007E-2</v>
      </c>
      <c r="K14" s="25">
        <f t="shared" si="4"/>
        <v>34969585.046728969</v>
      </c>
      <c r="L14" s="25">
        <f t="shared" si="2"/>
        <v>2447870.9532710314</v>
      </c>
      <c r="M14" s="25"/>
      <c r="N14" s="22">
        <v>466</v>
      </c>
      <c r="O14" s="25">
        <v>34401431</v>
      </c>
      <c r="P14" s="44">
        <v>-7.0000000000000007E-2</v>
      </c>
      <c r="Q14" s="25">
        <f t="shared" si="5"/>
        <v>32150870.093457941</v>
      </c>
      <c r="R14" s="25">
        <f t="shared" si="3"/>
        <v>2250560.906542059</v>
      </c>
      <c r="S14" s="25"/>
    </row>
    <row r="15" spans="2:19" x14ac:dyDescent="0.25">
      <c r="B15" s="22">
        <v>467</v>
      </c>
      <c r="C15" s="25">
        <v>11840628</v>
      </c>
      <c r="D15" s="44">
        <v>-0.15</v>
      </c>
      <c r="E15" s="25">
        <f t="shared" si="0"/>
        <v>10296198.260869566</v>
      </c>
      <c r="F15" s="25">
        <f t="shared" si="1"/>
        <v>1544429.7391304336</v>
      </c>
      <c r="H15" s="22">
        <v>467</v>
      </c>
      <c r="I15" s="25">
        <v>12112032</v>
      </c>
      <c r="J15" s="44">
        <v>-0.15</v>
      </c>
      <c r="K15" s="25">
        <f t="shared" si="4"/>
        <v>10532201.739130436</v>
      </c>
      <c r="L15" s="25">
        <f t="shared" si="2"/>
        <v>1579830.2608695645</v>
      </c>
      <c r="M15" s="25"/>
      <c r="N15" s="22">
        <v>467</v>
      </c>
      <c r="O15" s="25">
        <v>11247651</v>
      </c>
      <c r="P15" s="44">
        <v>-0.15</v>
      </c>
      <c r="Q15" s="25">
        <f t="shared" si="5"/>
        <v>9780566.0869565234</v>
      </c>
      <c r="R15" s="25">
        <f t="shared" si="3"/>
        <v>1467084.9130434766</v>
      </c>
      <c r="S15" s="25"/>
    </row>
    <row r="16" spans="2:19" x14ac:dyDescent="0.25">
      <c r="B16" s="22">
        <v>473.01</v>
      </c>
      <c r="C16" s="25">
        <v>16595049</v>
      </c>
      <c r="D16" s="44">
        <v>-0.32</v>
      </c>
      <c r="E16" s="25">
        <f t="shared" si="0"/>
        <v>12572006.818181818</v>
      </c>
      <c r="F16" s="25">
        <f t="shared" si="1"/>
        <v>4023042.1818181816</v>
      </c>
      <c r="H16" s="22">
        <v>473.01</v>
      </c>
      <c r="I16" s="25">
        <v>19924844</v>
      </c>
      <c r="J16" s="44">
        <v>-0.32</v>
      </c>
      <c r="K16" s="25">
        <f t="shared" si="4"/>
        <v>15094578.787878787</v>
      </c>
      <c r="L16" s="25">
        <f t="shared" si="2"/>
        <v>4830265.2121212129</v>
      </c>
      <c r="M16" s="25"/>
      <c r="N16" s="22">
        <v>473.01</v>
      </c>
      <c r="O16" s="25">
        <v>15818533</v>
      </c>
      <c r="P16" s="44">
        <v>-0.32</v>
      </c>
      <c r="Q16" s="25">
        <f t="shared" si="5"/>
        <v>11983737.121212121</v>
      </c>
      <c r="R16" s="25">
        <f t="shared" si="3"/>
        <v>3834795.8787878789</v>
      </c>
      <c r="S16" s="25"/>
    </row>
    <row r="17" spans="2:19" x14ac:dyDescent="0.25">
      <c r="B17" s="22">
        <v>473.02</v>
      </c>
      <c r="C17" s="25">
        <v>108098073</v>
      </c>
      <c r="D17" s="44">
        <v>-0.26</v>
      </c>
      <c r="E17" s="25">
        <f t="shared" si="0"/>
        <v>85792121.428571433</v>
      </c>
      <c r="F17" s="25">
        <f t="shared" si="1"/>
        <v>22305951.571428567</v>
      </c>
      <c r="H17" s="22">
        <v>473.02</v>
      </c>
      <c r="I17" s="25">
        <v>121567634</v>
      </c>
      <c r="J17" s="44">
        <v>-0.26</v>
      </c>
      <c r="K17" s="25">
        <f t="shared" si="4"/>
        <v>96482249.206349209</v>
      </c>
      <c r="L17" s="25">
        <f t="shared" si="2"/>
        <v>25085384.793650791</v>
      </c>
      <c r="M17" s="25"/>
      <c r="N17" s="22">
        <v>473.02</v>
      </c>
      <c r="O17" s="25">
        <v>110249554</v>
      </c>
      <c r="P17" s="44">
        <v>-0.26</v>
      </c>
      <c r="Q17" s="25">
        <f t="shared" si="5"/>
        <v>87499646.03174603</v>
      </c>
      <c r="R17" s="25">
        <f t="shared" si="3"/>
        <v>22749907.96825397</v>
      </c>
      <c r="S17" s="25"/>
    </row>
    <row r="18" spans="2:19" x14ac:dyDescent="0.25">
      <c r="B18" s="22">
        <v>475.21</v>
      </c>
      <c r="C18" s="25">
        <v>91940567</v>
      </c>
      <c r="D18" s="44">
        <v>-0.42</v>
      </c>
      <c r="E18" s="25">
        <f t="shared" si="0"/>
        <v>64746878.169014089</v>
      </c>
      <c r="F18" s="25">
        <f t="shared" si="1"/>
        <v>27193688.830985911</v>
      </c>
      <c r="H18" s="22">
        <v>475.21</v>
      </c>
      <c r="I18" s="25">
        <v>112249761</v>
      </c>
      <c r="J18" s="44">
        <v>-0.42</v>
      </c>
      <c r="K18" s="25">
        <f t="shared" si="4"/>
        <v>79049127.464788735</v>
      </c>
      <c r="L18" s="25">
        <f t="shared" si="2"/>
        <v>33200633.535211265</v>
      </c>
      <c r="M18" s="25"/>
      <c r="N18" s="22">
        <v>475.21</v>
      </c>
      <c r="O18" s="25">
        <v>97933996</v>
      </c>
      <c r="P18" s="44">
        <v>-0.42</v>
      </c>
      <c r="Q18" s="25">
        <f t="shared" si="5"/>
        <v>68967602.816901416</v>
      </c>
      <c r="R18" s="25">
        <f t="shared" si="3"/>
        <v>28966393.183098584</v>
      </c>
      <c r="S18" s="25"/>
    </row>
    <row r="19" spans="2:19" x14ac:dyDescent="0.25">
      <c r="B19" s="22">
        <v>475.3</v>
      </c>
      <c r="C19" s="25">
        <v>83980380</v>
      </c>
      <c r="D19" s="44">
        <v>-0.38</v>
      </c>
      <c r="E19" s="25">
        <f t="shared" si="0"/>
        <v>60855347.826086961</v>
      </c>
      <c r="F19" s="25">
        <f t="shared" si="1"/>
        <v>23125032.173913039</v>
      </c>
      <c r="H19" s="22">
        <v>475.3</v>
      </c>
      <c r="I19" s="25">
        <v>94562548</v>
      </c>
      <c r="J19" s="44">
        <v>-0.38</v>
      </c>
      <c r="K19" s="25">
        <f t="shared" si="4"/>
        <v>68523585.507246375</v>
      </c>
      <c r="L19" s="25">
        <f t="shared" si="2"/>
        <v>26038962.492753625</v>
      </c>
      <c r="M19" s="25"/>
      <c r="N19" s="22">
        <v>475.3</v>
      </c>
      <c r="O19" s="25">
        <v>87833160</v>
      </c>
      <c r="P19" s="44">
        <v>-0.38</v>
      </c>
      <c r="Q19" s="25">
        <f t="shared" si="5"/>
        <v>63647217.391304351</v>
      </c>
      <c r="R19" s="25">
        <f t="shared" si="3"/>
        <v>24185942.608695649</v>
      </c>
      <c r="S19" s="25"/>
    </row>
    <row r="20" spans="2:19" x14ac:dyDescent="0.25">
      <c r="B20" s="22">
        <v>477</v>
      </c>
      <c r="C20" s="25">
        <v>29087582</v>
      </c>
      <c r="D20" s="44">
        <v>-0.09</v>
      </c>
      <c r="E20" s="25">
        <f t="shared" si="0"/>
        <v>26685855.04587156</v>
      </c>
      <c r="F20" s="25">
        <f t="shared" si="1"/>
        <v>2401726.9541284405</v>
      </c>
      <c r="H20" s="22">
        <v>477</v>
      </c>
      <c r="I20" s="25">
        <v>27440188</v>
      </c>
      <c r="J20" s="44">
        <v>-0.09</v>
      </c>
      <c r="K20" s="25">
        <f t="shared" si="4"/>
        <v>25174484.403669722</v>
      </c>
      <c r="L20" s="25">
        <f t="shared" si="2"/>
        <v>2265703.5963302776</v>
      </c>
      <c r="M20" s="25"/>
      <c r="N20" s="22">
        <v>477</v>
      </c>
      <c r="O20" s="25">
        <v>21482552</v>
      </c>
      <c r="P20" s="44">
        <v>-0.09</v>
      </c>
      <c r="Q20" s="25">
        <f t="shared" si="5"/>
        <v>19708763.302752294</v>
      </c>
      <c r="R20" s="25">
        <f t="shared" si="3"/>
        <v>1773788.6972477064</v>
      </c>
      <c r="S20" s="25"/>
    </row>
    <row r="22" spans="2:19" x14ac:dyDescent="0.25">
      <c r="B22" s="22" t="s">
        <v>49</v>
      </c>
      <c r="F22" s="25">
        <f>SUM(F5:F20)</f>
        <v>91965617.376892209</v>
      </c>
      <c r="H22" s="22" t="s">
        <v>49</v>
      </c>
      <c r="L22" s="25">
        <f>SUM(L5:L20)</f>
        <v>104278989.60951525</v>
      </c>
      <c r="N22" s="22" t="s">
        <v>49</v>
      </c>
      <c r="R22" s="25">
        <f>SUM(R5:R20)</f>
        <v>93219855.447277039</v>
      </c>
    </row>
    <row r="24" spans="2:19" x14ac:dyDescent="0.25">
      <c r="B24" s="22" t="s">
        <v>54</v>
      </c>
      <c r="H24" s="22" t="s">
        <v>54</v>
      </c>
      <c r="N24" s="22" t="s">
        <v>54</v>
      </c>
    </row>
    <row r="25" spans="2:19" x14ac:dyDescent="0.25">
      <c r="B25" s="22" t="s">
        <v>55</v>
      </c>
      <c r="H25" s="22" t="s">
        <v>63</v>
      </c>
      <c r="N25" s="22" t="s">
        <v>67</v>
      </c>
    </row>
  </sheetData>
  <pageMargins left="0.7" right="0.7" top="0.75" bottom="0.75" header="0.3" footer="0.3"/>
  <pageSetup scale="46" fitToHeight="0" orientation="landscape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O82"/>
  <sheetViews>
    <sheetView view="pageBreakPreview" zoomScaleNormal="100" zoomScaleSheetLayoutView="100" workbookViewId="0">
      <selection activeCell="H8" sqref="H8"/>
    </sheetView>
  </sheetViews>
  <sheetFormatPr defaultRowHeight="14.5" x14ac:dyDescent="0.35"/>
  <cols>
    <col min="4" max="4" width="17.26953125" bestFit="1" customWidth="1"/>
    <col min="5" max="5" width="2.26953125" customWidth="1"/>
    <col min="6" max="6" width="13.453125" bestFit="1" customWidth="1"/>
    <col min="7" max="7" width="4.81640625" customWidth="1"/>
    <col min="8" max="8" width="19" customWidth="1"/>
    <col min="10" max="10" width="10.54296875" customWidth="1"/>
    <col min="11" max="11" width="14.54296875" customWidth="1"/>
    <col min="12" max="12" width="13.7265625" customWidth="1"/>
    <col min="13" max="13" width="16.26953125" customWidth="1"/>
    <col min="14" max="14" width="16.54296875" customWidth="1"/>
    <col min="15" max="15" width="21.453125" customWidth="1"/>
  </cols>
  <sheetData>
    <row r="2" spans="2:13" x14ac:dyDescent="0.35">
      <c r="B2" t="s">
        <v>39</v>
      </c>
    </row>
    <row r="3" spans="2:13" x14ac:dyDescent="0.35">
      <c r="B3" t="s">
        <v>1</v>
      </c>
      <c r="F3">
        <v>0.8</v>
      </c>
    </row>
    <row r="4" spans="2:13" x14ac:dyDescent="0.35">
      <c r="F4" s="12"/>
      <c r="G4" s="13"/>
    </row>
    <row r="5" spans="2:13" x14ac:dyDescent="0.35">
      <c r="B5" t="s">
        <v>3</v>
      </c>
      <c r="F5">
        <f>'CPI Indexes'!$D$2*100</f>
        <v>3.75</v>
      </c>
    </row>
    <row r="8" spans="2:13" ht="58" x14ac:dyDescent="0.35">
      <c r="B8" s="48" t="s">
        <v>11</v>
      </c>
      <c r="C8" s="48" t="s">
        <v>12</v>
      </c>
      <c r="D8" s="48" t="s">
        <v>13</v>
      </c>
      <c r="E8" s="48"/>
      <c r="F8" s="48" t="s">
        <v>14</v>
      </c>
      <c r="G8" s="48"/>
      <c r="H8" s="45" t="s">
        <v>43</v>
      </c>
      <c r="I8" s="48"/>
      <c r="J8" s="45" t="s">
        <v>44</v>
      </c>
      <c r="K8" s="45" t="s">
        <v>40</v>
      </c>
      <c r="L8" s="45" t="s">
        <v>41</v>
      </c>
      <c r="M8" s="45" t="s">
        <v>42</v>
      </c>
    </row>
    <row r="9" spans="2:13" x14ac:dyDescent="0.35">
      <c r="B9">
        <f>2021-C9</f>
        <v>63</v>
      </c>
      <c r="C9" s="7">
        <v>1958</v>
      </c>
      <c r="D9" s="8">
        <v>807.98</v>
      </c>
      <c r="F9" s="15">
        <v>7.31</v>
      </c>
      <c r="H9" s="14">
        <f>D9*F$3</f>
        <v>646.38400000000001</v>
      </c>
      <c r="J9" s="12">
        <f t="shared" ref="J9:J40" si="0">ROUND(F9+B9,0)</f>
        <v>70</v>
      </c>
      <c r="K9" s="12">
        <f>VLOOKUP(J9,'CPI Indexes'!B$5:J$111,9,FALSE)</f>
        <v>337.3524693461294</v>
      </c>
      <c r="L9" s="21">
        <f t="shared" ref="L9:L40" si="1">H9/K9</f>
        <v>1.9160494104366521</v>
      </c>
      <c r="M9" s="21">
        <f t="shared" ref="M9:M40" si="2">L9*(1+$F$5/100)^B9</f>
        <v>19.483067875220549</v>
      </c>
    </row>
    <row r="10" spans="2:13" x14ac:dyDescent="0.35">
      <c r="B10">
        <f t="shared" ref="B10:B63" si="3">2021-C10</f>
        <v>54</v>
      </c>
      <c r="C10" s="7">
        <v>1967</v>
      </c>
      <c r="D10" s="8">
        <v>46.86</v>
      </c>
      <c r="F10" s="15">
        <v>11.75</v>
      </c>
      <c r="H10" s="14">
        <f t="shared" ref="H10:H13" si="4">D10*F$3</f>
        <v>37.488</v>
      </c>
      <c r="J10" s="12">
        <f t="shared" si="0"/>
        <v>66</v>
      </c>
      <c r="K10" s="12">
        <f>VLOOKUP(J10,'CPI Indexes'!B$5:J$111,9,FALSE)</f>
        <v>287.50845577569959</v>
      </c>
      <c r="L10" s="21">
        <f t="shared" si="1"/>
        <v>0.13038920854990907</v>
      </c>
      <c r="M10" s="21">
        <f t="shared" si="2"/>
        <v>0.95191756359122626</v>
      </c>
    </row>
    <row r="11" spans="2:13" x14ac:dyDescent="0.35">
      <c r="B11">
        <f t="shared" si="3"/>
        <v>53</v>
      </c>
      <c r="C11" s="7">
        <v>1968</v>
      </c>
      <c r="D11" s="8">
        <v>156584.48000000001</v>
      </c>
      <c r="F11" s="15">
        <v>12.37</v>
      </c>
      <c r="H11" s="14">
        <f t="shared" si="4"/>
        <v>125267.58400000002</v>
      </c>
      <c r="J11" s="12">
        <f t="shared" si="0"/>
        <v>65</v>
      </c>
      <c r="K11" s="12">
        <f>VLOOKUP(J11,'CPI Indexes'!B$5:J$111,9,FALSE)</f>
        <v>276.15272845850552</v>
      </c>
      <c r="L11" s="21">
        <f t="shared" si="1"/>
        <v>453.61704263886213</v>
      </c>
      <c r="M11" s="21">
        <f t="shared" si="2"/>
        <v>3191.9710825171505</v>
      </c>
    </row>
    <row r="12" spans="2:13" x14ac:dyDescent="0.35">
      <c r="B12">
        <f t="shared" si="3"/>
        <v>51</v>
      </c>
      <c r="C12" s="7">
        <v>1970</v>
      </c>
      <c r="D12" s="8">
        <v>9247.98</v>
      </c>
      <c r="F12" s="15">
        <v>13.67</v>
      </c>
      <c r="H12" s="14">
        <f t="shared" si="4"/>
        <v>7398.384</v>
      </c>
      <c r="J12" s="12">
        <f t="shared" si="0"/>
        <v>65</v>
      </c>
      <c r="K12" s="12">
        <f>VLOOKUP(J12,'CPI Indexes'!B$5:J$111,9,FALSE)</f>
        <v>276.15272845850552</v>
      </c>
      <c r="L12" s="21">
        <f t="shared" si="1"/>
        <v>26.790914003631418</v>
      </c>
      <c r="M12" s="21">
        <f t="shared" si="2"/>
        <v>175.13820928715231</v>
      </c>
    </row>
    <row r="13" spans="2:13" x14ac:dyDescent="0.35">
      <c r="B13">
        <f t="shared" si="3"/>
        <v>50</v>
      </c>
      <c r="C13" s="7">
        <v>1971</v>
      </c>
      <c r="D13" s="8">
        <v>138390.04999999999</v>
      </c>
      <c r="F13" s="15">
        <v>14.34</v>
      </c>
      <c r="H13" s="14">
        <f t="shared" si="4"/>
        <v>110712.04</v>
      </c>
      <c r="J13" s="12">
        <f t="shared" si="0"/>
        <v>64</v>
      </c>
      <c r="K13" s="12">
        <f>VLOOKUP(J13,'CPI Indexes'!B$5:J$111,9,FALSE)</f>
        <v>265.20744911663189</v>
      </c>
      <c r="L13" s="21">
        <f t="shared" si="1"/>
        <v>417.45448843449145</v>
      </c>
      <c r="M13" s="21">
        <f t="shared" si="2"/>
        <v>2630.355230670843</v>
      </c>
    </row>
    <row r="14" spans="2:13" x14ac:dyDescent="0.35">
      <c r="B14">
        <f t="shared" si="3"/>
        <v>49</v>
      </c>
      <c r="C14" s="7">
        <v>1972</v>
      </c>
      <c r="D14" s="8">
        <v>343888.32</v>
      </c>
      <c r="F14" s="15">
        <v>15.02</v>
      </c>
      <c r="H14" s="14">
        <f t="shared" ref="H14:H63" si="5">D14*F$3</f>
        <v>275110.65600000002</v>
      </c>
      <c r="J14" s="12">
        <f t="shared" si="0"/>
        <v>64</v>
      </c>
      <c r="K14" s="12">
        <f>VLOOKUP(J14,'CPI Indexes'!B$5:J$111,9,FALSE)</f>
        <v>265.20744911663189</v>
      </c>
      <c r="L14" s="21">
        <f t="shared" si="1"/>
        <v>1037.3413601931404</v>
      </c>
      <c r="M14" s="21">
        <f t="shared" si="2"/>
        <v>6299.9754628651617</v>
      </c>
    </row>
    <row r="15" spans="2:13" x14ac:dyDescent="0.35">
      <c r="B15">
        <f t="shared" si="3"/>
        <v>48</v>
      </c>
      <c r="C15" s="7">
        <v>1973</v>
      </c>
      <c r="D15" s="8">
        <v>2440656.75</v>
      </c>
      <c r="F15" s="15">
        <v>15.72</v>
      </c>
      <c r="H15" s="14">
        <f t="shared" si="5"/>
        <v>1952525.4000000001</v>
      </c>
      <c r="J15" s="12">
        <f t="shared" si="0"/>
        <v>64</v>
      </c>
      <c r="K15" s="12">
        <f>VLOOKUP(J15,'CPI Indexes'!B$5:J$111,9,FALSE)</f>
        <v>265.20744911663189</v>
      </c>
      <c r="L15" s="21">
        <f t="shared" si="1"/>
        <v>7362.2570048600937</v>
      </c>
      <c r="M15" s="21">
        <f t="shared" si="2"/>
        <v>43096.30462566713</v>
      </c>
    </row>
    <row r="16" spans="2:13" x14ac:dyDescent="0.35">
      <c r="B16">
        <f t="shared" si="3"/>
        <v>47</v>
      </c>
      <c r="C16" s="7">
        <v>1974</v>
      </c>
      <c r="D16" s="8">
        <v>4605656.7</v>
      </c>
      <c r="F16" s="15">
        <v>16.420000000000002</v>
      </c>
      <c r="H16" s="14">
        <f t="shared" si="5"/>
        <v>3684525.3600000003</v>
      </c>
      <c r="J16" s="12">
        <f t="shared" si="0"/>
        <v>63</v>
      </c>
      <c r="K16" s="12">
        <f>VLOOKUP(J16,'CPI Indexes'!B$5:J$111,9,FALSE)</f>
        <v>254.65778228109093</v>
      </c>
      <c r="L16" s="21">
        <f t="shared" si="1"/>
        <v>14468.536272467127</v>
      </c>
      <c r="M16" s="21">
        <f t="shared" si="2"/>
        <v>81632.961166976325</v>
      </c>
    </row>
    <row r="17" spans="2:13" x14ac:dyDescent="0.35">
      <c r="B17">
        <f t="shared" si="3"/>
        <v>46</v>
      </c>
      <c r="C17" s="7">
        <v>1975</v>
      </c>
      <c r="D17" s="8">
        <v>4675574.0199999996</v>
      </c>
      <c r="F17" s="15">
        <v>17.14</v>
      </c>
      <c r="H17" s="14">
        <f t="shared" si="5"/>
        <v>3740459.216</v>
      </c>
      <c r="J17" s="12">
        <f t="shared" si="0"/>
        <v>63</v>
      </c>
      <c r="K17" s="12">
        <f>VLOOKUP(J17,'CPI Indexes'!B$5:J$111,9,FALSE)</f>
        <v>254.65778228109093</v>
      </c>
      <c r="L17" s="21">
        <f t="shared" si="1"/>
        <v>14688.179495222676</v>
      </c>
      <c r="M17" s="21">
        <f t="shared" si="2"/>
        <v>79876.829580675432</v>
      </c>
    </row>
    <row r="18" spans="2:13" x14ac:dyDescent="0.35">
      <c r="B18">
        <f t="shared" si="3"/>
        <v>45</v>
      </c>
      <c r="C18" s="7">
        <v>1976</v>
      </c>
      <c r="D18" s="8">
        <v>6423773.6500000004</v>
      </c>
      <c r="F18" s="15">
        <v>17.87</v>
      </c>
      <c r="H18" s="14">
        <f t="shared" si="5"/>
        <v>5139018.9200000009</v>
      </c>
      <c r="J18" s="12">
        <f t="shared" si="0"/>
        <v>63</v>
      </c>
      <c r="K18" s="12">
        <f>VLOOKUP(J18,'CPI Indexes'!B$5:J$111,9,FALSE)</f>
        <v>254.65778228109093</v>
      </c>
      <c r="L18" s="21">
        <f t="shared" si="1"/>
        <v>20180.097674484412</v>
      </c>
      <c r="M18" s="21">
        <f t="shared" si="2"/>
        <v>105776.21102412614</v>
      </c>
    </row>
    <row r="19" spans="2:13" x14ac:dyDescent="0.35">
      <c r="B19">
        <f t="shared" si="3"/>
        <v>44</v>
      </c>
      <c r="C19" s="7">
        <v>1977</v>
      </c>
      <c r="D19" s="8">
        <v>8224377.0099999998</v>
      </c>
      <c r="F19" s="15">
        <v>18.61</v>
      </c>
      <c r="H19" s="14">
        <f t="shared" si="5"/>
        <v>6579501.608</v>
      </c>
      <c r="J19" s="12">
        <f t="shared" si="0"/>
        <v>63</v>
      </c>
      <c r="K19" s="12">
        <f>VLOOKUP(J19,'CPI Indexes'!B$5:J$111,9,FALSE)</f>
        <v>254.65778228109093</v>
      </c>
      <c r="L19" s="21">
        <f t="shared" si="1"/>
        <v>25836.640644021452</v>
      </c>
      <c r="M19" s="21">
        <f t="shared" si="2"/>
        <v>130530.70439730634</v>
      </c>
    </row>
    <row r="20" spans="2:13" x14ac:dyDescent="0.35">
      <c r="B20">
        <f t="shared" si="3"/>
        <v>43</v>
      </c>
      <c r="C20" s="7">
        <v>1978</v>
      </c>
      <c r="D20" s="8">
        <v>11301973.9</v>
      </c>
      <c r="F20" s="15">
        <v>19.37</v>
      </c>
      <c r="H20" s="14">
        <f t="shared" si="5"/>
        <v>9041579.120000001</v>
      </c>
      <c r="J20" s="12">
        <f t="shared" si="0"/>
        <v>62</v>
      </c>
      <c r="K20" s="12">
        <f>VLOOKUP(J20,'CPI Indexes'!B$5:J$111,9,FALSE)</f>
        <v>244.48942870466593</v>
      </c>
      <c r="L20" s="21">
        <f t="shared" si="1"/>
        <v>36981.47264649994</v>
      </c>
      <c r="M20" s="21">
        <f t="shared" si="2"/>
        <v>180083.00657360588</v>
      </c>
    </row>
    <row r="21" spans="2:13" x14ac:dyDescent="0.35">
      <c r="B21">
        <f t="shared" si="3"/>
        <v>42</v>
      </c>
      <c r="C21" s="7">
        <v>1979</v>
      </c>
      <c r="D21" s="8">
        <v>18397967.809999999</v>
      </c>
      <c r="F21" s="15">
        <v>20.13</v>
      </c>
      <c r="H21" s="14">
        <f t="shared" si="5"/>
        <v>14718374.248</v>
      </c>
      <c r="J21" s="12">
        <f t="shared" si="0"/>
        <v>62</v>
      </c>
      <c r="K21" s="12">
        <f>VLOOKUP(J21,'CPI Indexes'!B$5:J$111,9,FALSE)</f>
        <v>244.48942870466593</v>
      </c>
      <c r="L21" s="21">
        <f t="shared" si="1"/>
        <v>60200.452534817952</v>
      </c>
      <c r="M21" s="21">
        <f t="shared" si="2"/>
        <v>282553.1686901208</v>
      </c>
    </row>
    <row r="22" spans="2:13" x14ac:dyDescent="0.35">
      <c r="B22">
        <f t="shared" si="3"/>
        <v>41</v>
      </c>
      <c r="C22" s="7">
        <v>1980</v>
      </c>
      <c r="D22" s="8">
        <v>34491240.57</v>
      </c>
      <c r="F22" s="15">
        <v>20.91</v>
      </c>
      <c r="H22" s="14">
        <f t="shared" si="5"/>
        <v>27592992.456</v>
      </c>
      <c r="J22" s="12">
        <f t="shared" si="0"/>
        <v>62</v>
      </c>
      <c r="K22" s="12">
        <f>VLOOKUP(J22,'CPI Indexes'!B$5:J$111,9,FALSE)</f>
        <v>244.48942870466593</v>
      </c>
      <c r="L22" s="21">
        <f t="shared" si="1"/>
        <v>112859.65451427065</v>
      </c>
      <c r="M22" s="21">
        <f t="shared" si="2"/>
        <v>510564.99679822533</v>
      </c>
    </row>
    <row r="23" spans="2:13" x14ac:dyDescent="0.35">
      <c r="B23">
        <f t="shared" si="3"/>
        <v>40</v>
      </c>
      <c r="C23" s="7">
        <v>1981</v>
      </c>
      <c r="D23" s="8">
        <v>25464108.559999999</v>
      </c>
      <c r="F23" s="15">
        <v>21.71</v>
      </c>
      <c r="H23" s="14">
        <f t="shared" si="5"/>
        <v>20371286.848000001</v>
      </c>
      <c r="J23" s="12">
        <f t="shared" si="0"/>
        <v>62</v>
      </c>
      <c r="K23" s="12">
        <f>VLOOKUP(J23,'CPI Indexes'!B$5:J$111,9,FALSE)</f>
        <v>244.48942870466593</v>
      </c>
      <c r="L23" s="21">
        <f t="shared" si="1"/>
        <v>83321.749148539879</v>
      </c>
      <c r="M23" s="21">
        <f t="shared" si="2"/>
        <v>363314.38514658058</v>
      </c>
    </row>
    <row r="24" spans="2:13" x14ac:dyDescent="0.35">
      <c r="B24">
        <f t="shared" si="3"/>
        <v>39</v>
      </c>
      <c r="C24" s="7">
        <v>1982</v>
      </c>
      <c r="D24" s="8">
        <v>25607426.940000001</v>
      </c>
      <c r="F24" s="15">
        <v>22.51</v>
      </c>
      <c r="H24" s="14">
        <f t="shared" si="5"/>
        <v>20485941.552000001</v>
      </c>
      <c r="J24" s="12">
        <f t="shared" si="0"/>
        <v>62</v>
      </c>
      <c r="K24" s="12">
        <f>VLOOKUP(J24,'CPI Indexes'!B$5:J$111,9,FALSE)</f>
        <v>244.48942870466593</v>
      </c>
      <c r="L24" s="21">
        <f t="shared" si="1"/>
        <v>83790.704819169303</v>
      </c>
      <c r="M24" s="21">
        <f t="shared" si="2"/>
        <v>352153.45493174583</v>
      </c>
    </row>
    <row r="25" spans="2:13" x14ac:dyDescent="0.35">
      <c r="B25">
        <f t="shared" si="3"/>
        <v>38</v>
      </c>
      <c r="C25" s="7">
        <v>1983</v>
      </c>
      <c r="D25" s="8">
        <v>25357560.440000001</v>
      </c>
      <c r="F25" s="15">
        <v>23.33</v>
      </c>
      <c r="H25" s="14">
        <f t="shared" si="5"/>
        <v>20286048.352000002</v>
      </c>
      <c r="J25" s="12">
        <f t="shared" si="0"/>
        <v>61</v>
      </c>
      <c r="K25" s="12">
        <f>VLOOKUP(J25,'CPI Indexes'!B$5:J$111,9,FALSE)</f>
        <v>234.68860598040089</v>
      </c>
      <c r="L25" s="21">
        <f t="shared" si="1"/>
        <v>86438.147549839356</v>
      </c>
      <c r="M25" s="21">
        <f t="shared" si="2"/>
        <v>350149.4556911572</v>
      </c>
    </row>
    <row r="26" spans="2:13" x14ac:dyDescent="0.35">
      <c r="B26">
        <f t="shared" si="3"/>
        <v>37</v>
      </c>
      <c r="C26" s="7">
        <v>1984</v>
      </c>
      <c r="D26" s="8">
        <v>31785627.190000001</v>
      </c>
      <c r="F26" s="16">
        <v>24.16</v>
      </c>
      <c r="H26" s="14">
        <f t="shared" si="5"/>
        <v>25428501.752000004</v>
      </c>
      <c r="J26" s="12">
        <f t="shared" si="0"/>
        <v>61</v>
      </c>
      <c r="K26" s="12">
        <f>VLOOKUP(J26,'CPI Indexes'!B$5:J$111,9,FALSE)</f>
        <v>234.68860598040089</v>
      </c>
      <c r="L26" s="21">
        <f t="shared" si="1"/>
        <v>108349.96290413676</v>
      </c>
      <c r="M26" s="21">
        <f t="shared" si="2"/>
        <v>423047.0453367352</v>
      </c>
    </row>
    <row r="27" spans="2:13" x14ac:dyDescent="0.35">
      <c r="B27">
        <f t="shared" si="3"/>
        <v>36</v>
      </c>
      <c r="C27" s="7">
        <v>1985</v>
      </c>
      <c r="D27" s="8">
        <v>25074148.579999998</v>
      </c>
      <c r="F27" s="16">
        <v>25</v>
      </c>
      <c r="H27" s="14">
        <f t="shared" si="5"/>
        <v>20059318.864</v>
      </c>
      <c r="J27" s="12">
        <f t="shared" si="0"/>
        <v>61</v>
      </c>
      <c r="K27" s="12">
        <f>VLOOKUP(J27,'CPI Indexes'!B$5:J$111,9,FALSE)</f>
        <v>234.68860598040089</v>
      </c>
      <c r="L27" s="21">
        <f t="shared" si="1"/>
        <v>85472.061075155798</v>
      </c>
      <c r="M27" s="21">
        <f t="shared" si="2"/>
        <v>321659.19483485218</v>
      </c>
    </row>
    <row r="28" spans="2:13" x14ac:dyDescent="0.35">
      <c r="B28">
        <f t="shared" si="3"/>
        <v>35</v>
      </c>
      <c r="C28" s="7">
        <v>1986</v>
      </c>
      <c r="D28" s="8">
        <v>25595652.420000002</v>
      </c>
      <c r="F28" s="16">
        <v>25.85</v>
      </c>
      <c r="H28" s="14">
        <f t="shared" si="5"/>
        <v>20476521.936000004</v>
      </c>
      <c r="J28" s="12">
        <f t="shared" si="0"/>
        <v>61</v>
      </c>
      <c r="K28" s="12">
        <f>VLOOKUP(J28,'CPI Indexes'!B$5:J$111,9,FALSE)</f>
        <v>234.68860598040089</v>
      </c>
      <c r="L28" s="21">
        <f t="shared" si="1"/>
        <v>87249.748876645594</v>
      </c>
      <c r="M28" s="21">
        <f t="shared" si="2"/>
        <v>316481.16899524943</v>
      </c>
    </row>
    <row r="29" spans="2:13" x14ac:dyDescent="0.35">
      <c r="B29">
        <f t="shared" si="3"/>
        <v>34</v>
      </c>
      <c r="C29" s="7">
        <v>1987</v>
      </c>
      <c r="D29" s="8">
        <v>31498975.800000001</v>
      </c>
      <c r="F29" s="16">
        <v>26.71</v>
      </c>
      <c r="H29" s="14">
        <f t="shared" si="5"/>
        <v>25199180.640000001</v>
      </c>
      <c r="J29" s="12">
        <f t="shared" si="0"/>
        <v>61</v>
      </c>
      <c r="K29" s="12">
        <f>VLOOKUP(J29,'CPI Indexes'!B$5:J$111,9,FALSE)</f>
        <v>234.68860598040089</v>
      </c>
      <c r="L29" s="21">
        <f t="shared" si="1"/>
        <v>107372.83360958908</v>
      </c>
      <c r="M29" s="21">
        <f t="shared" si="2"/>
        <v>375396.30840644444</v>
      </c>
    </row>
    <row r="30" spans="2:13" x14ac:dyDescent="0.35">
      <c r="B30">
        <f t="shared" si="3"/>
        <v>33</v>
      </c>
      <c r="C30" s="7">
        <v>1988</v>
      </c>
      <c r="D30" s="8">
        <v>29513727.350000001</v>
      </c>
      <c r="F30" s="16">
        <v>27.59</v>
      </c>
      <c r="H30" s="14">
        <f t="shared" si="5"/>
        <v>23610981.880000003</v>
      </c>
      <c r="J30" s="12">
        <f t="shared" si="0"/>
        <v>61</v>
      </c>
      <c r="K30" s="12">
        <f>VLOOKUP(J30,'CPI Indexes'!B$5:J$111,9,FALSE)</f>
        <v>234.68860598040089</v>
      </c>
      <c r="L30" s="21">
        <f t="shared" si="1"/>
        <v>100605.57384695439</v>
      </c>
      <c r="M30" s="21">
        <f t="shared" si="2"/>
        <v>339023.27919475117</v>
      </c>
    </row>
    <row r="31" spans="2:13" x14ac:dyDescent="0.35">
      <c r="B31">
        <f t="shared" si="3"/>
        <v>32</v>
      </c>
      <c r="C31" s="7">
        <v>1989</v>
      </c>
      <c r="D31" s="8">
        <v>43234172.450000003</v>
      </c>
      <c r="F31" s="16">
        <v>28.47</v>
      </c>
      <c r="H31" s="14">
        <f t="shared" si="5"/>
        <v>34587337.960000001</v>
      </c>
      <c r="J31" s="12">
        <f t="shared" si="0"/>
        <v>60</v>
      </c>
      <c r="K31" s="12">
        <f>VLOOKUP(J31,'CPI Indexes'!B$5:J$111,9,FALSE)</f>
        <v>225.24202986062735</v>
      </c>
      <c r="L31" s="21">
        <f t="shared" si="1"/>
        <v>153556.32330876059</v>
      </c>
      <c r="M31" s="21">
        <f t="shared" si="2"/>
        <v>498754.78729566035</v>
      </c>
    </row>
    <row r="32" spans="2:13" x14ac:dyDescent="0.35">
      <c r="B32">
        <f t="shared" si="3"/>
        <v>31</v>
      </c>
      <c r="C32" s="7">
        <v>1990</v>
      </c>
      <c r="D32" s="9">
        <v>33573751.340000004</v>
      </c>
      <c r="F32" s="16">
        <v>29.36</v>
      </c>
      <c r="H32" s="14">
        <f t="shared" si="5"/>
        <v>26859001.072000004</v>
      </c>
      <c r="J32" s="12">
        <f t="shared" si="0"/>
        <v>60</v>
      </c>
      <c r="K32" s="12">
        <f>VLOOKUP(J32,'CPI Indexes'!B$5:J$111,9,FALSE)</f>
        <v>225.24202986062735</v>
      </c>
      <c r="L32" s="21">
        <f t="shared" si="1"/>
        <v>119245.06757739444</v>
      </c>
      <c r="M32" s="21">
        <f t="shared" si="2"/>
        <v>373311.77696541947</v>
      </c>
    </row>
    <row r="33" spans="2:13" x14ac:dyDescent="0.35">
      <c r="B33">
        <f t="shared" si="3"/>
        <v>30</v>
      </c>
      <c r="C33" s="7">
        <v>1991</v>
      </c>
      <c r="D33" s="8">
        <v>44329393.439999998</v>
      </c>
      <c r="F33" s="16">
        <v>30.27</v>
      </c>
      <c r="H33" s="14">
        <f t="shared" si="5"/>
        <v>35463514.751999997</v>
      </c>
      <c r="J33" s="12">
        <f t="shared" si="0"/>
        <v>60</v>
      </c>
      <c r="K33" s="12">
        <f>VLOOKUP(J33,'CPI Indexes'!B$5:J$111,9,FALSE)</f>
        <v>225.24202986062735</v>
      </c>
      <c r="L33" s="21">
        <f t="shared" si="1"/>
        <v>157446.25802717058</v>
      </c>
      <c r="M33" s="21">
        <f t="shared" si="2"/>
        <v>475089.57958006859</v>
      </c>
    </row>
    <row r="34" spans="2:13" x14ac:dyDescent="0.35">
      <c r="B34">
        <f t="shared" si="3"/>
        <v>29</v>
      </c>
      <c r="C34" s="7">
        <v>1992</v>
      </c>
      <c r="D34" s="8">
        <v>42316315.530000001</v>
      </c>
      <c r="F34" s="16">
        <v>31.18</v>
      </c>
      <c r="H34" s="14">
        <f t="shared" si="5"/>
        <v>33853052.424000002</v>
      </c>
      <c r="J34" s="12">
        <f t="shared" si="0"/>
        <v>60</v>
      </c>
      <c r="K34" s="12">
        <f>VLOOKUP(J34,'CPI Indexes'!B$5:J$111,9,FALSE)</f>
        <v>225.24202986062735</v>
      </c>
      <c r="L34" s="21">
        <f t="shared" si="1"/>
        <v>150296.33876478203</v>
      </c>
      <c r="M34" s="21">
        <f t="shared" si="2"/>
        <v>437122.79782300076</v>
      </c>
    </row>
    <row r="35" spans="2:13" x14ac:dyDescent="0.35">
      <c r="B35">
        <f t="shared" si="3"/>
        <v>28</v>
      </c>
      <c r="C35" s="7">
        <v>1993</v>
      </c>
      <c r="D35" s="8">
        <v>45660367.030000001</v>
      </c>
      <c r="F35" s="16">
        <v>32.1</v>
      </c>
      <c r="H35" s="14">
        <f t="shared" si="5"/>
        <v>36528293.624000005</v>
      </c>
      <c r="J35" s="12">
        <f t="shared" si="0"/>
        <v>60</v>
      </c>
      <c r="K35" s="12">
        <f>VLOOKUP(J35,'CPI Indexes'!B$5:J$111,9,FALSE)</f>
        <v>225.24202986062735</v>
      </c>
      <c r="L35" s="21">
        <f t="shared" si="1"/>
        <v>162173.52350537135</v>
      </c>
      <c r="M35" s="21">
        <f t="shared" si="2"/>
        <v>454618.2892649523</v>
      </c>
    </row>
    <row r="36" spans="2:13" x14ac:dyDescent="0.35">
      <c r="B36">
        <f t="shared" si="3"/>
        <v>27</v>
      </c>
      <c r="C36" s="7">
        <v>1994</v>
      </c>
      <c r="D36" s="8">
        <v>71406330.170000002</v>
      </c>
      <c r="F36" s="16">
        <v>33.03</v>
      </c>
      <c r="H36" s="14">
        <f t="shared" si="5"/>
        <v>57125064.136000007</v>
      </c>
      <c r="J36" s="12">
        <f t="shared" si="0"/>
        <v>60</v>
      </c>
      <c r="K36" s="12">
        <f>VLOOKUP(J36,'CPI Indexes'!B$5:J$111,9,FALSE)</f>
        <v>225.24202986062735</v>
      </c>
      <c r="L36" s="21">
        <f t="shared" si="1"/>
        <v>253616.36179245583</v>
      </c>
      <c r="M36" s="21">
        <f t="shared" si="2"/>
        <v>685261.15439935157</v>
      </c>
    </row>
    <row r="37" spans="2:13" x14ac:dyDescent="0.35">
      <c r="B37">
        <f t="shared" si="3"/>
        <v>26</v>
      </c>
      <c r="C37" s="7">
        <v>1995</v>
      </c>
      <c r="D37" s="8">
        <v>84083522.930000007</v>
      </c>
      <c r="F37" s="16">
        <v>33.96</v>
      </c>
      <c r="H37" s="14">
        <f t="shared" si="5"/>
        <v>67266818.344000012</v>
      </c>
      <c r="J37" s="12">
        <f t="shared" si="0"/>
        <v>60</v>
      </c>
      <c r="K37" s="12">
        <f>VLOOKUP(J37,'CPI Indexes'!B$5:J$111,9,FALSE)</f>
        <v>225.24202986062735</v>
      </c>
      <c r="L37" s="21">
        <f t="shared" si="1"/>
        <v>298642.39096771856</v>
      </c>
      <c r="M37" s="21">
        <f t="shared" si="2"/>
        <v>777753.89356178441</v>
      </c>
    </row>
    <row r="38" spans="2:13" x14ac:dyDescent="0.35">
      <c r="B38">
        <f t="shared" si="3"/>
        <v>25</v>
      </c>
      <c r="C38" s="7">
        <v>1996</v>
      </c>
      <c r="D38" s="8">
        <v>80697145.790000007</v>
      </c>
      <c r="F38" s="16">
        <v>34.9</v>
      </c>
      <c r="H38" s="14">
        <f t="shared" si="5"/>
        <v>64557716.632000007</v>
      </c>
      <c r="J38" s="12">
        <f t="shared" si="0"/>
        <v>60</v>
      </c>
      <c r="K38" s="12">
        <f>VLOOKUP(J38,'CPI Indexes'!B$5:J$111,9,FALSE)</f>
        <v>225.24202986062735</v>
      </c>
      <c r="L38" s="21">
        <f t="shared" si="1"/>
        <v>286614.87677031802</v>
      </c>
      <c r="M38" s="21">
        <f t="shared" si="2"/>
        <v>719451.23651069973</v>
      </c>
    </row>
    <row r="39" spans="2:13" x14ac:dyDescent="0.35">
      <c r="B39">
        <f t="shared" si="3"/>
        <v>24</v>
      </c>
      <c r="C39" s="7">
        <v>1997</v>
      </c>
      <c r="D39" s="8">
        <v>81189401.120000005</v>
      </c>
      <c r="F39" s="16">
        <v>35.85</v>
      </c>
      <c r="H39" s="14">
        <f t="shared" si="5"/>
        <v>64951520.896000005</v>
      </c>
      <c r="J39" s="12">
        <f t="shared" si="0"/>
        <v>60</v>
      </c>
      <c r="K39" s="12">
        <f>VLOOKUP(J39,'CPI Indexes'!B$5:J$111,9,FALSE)</f>
        <v>225.24202986062735</v>
      </c>
      <c r="L39" s="21">
        <f t="shared" si="1"/>
        <v>288363.23725278961</v>
      </c>
      <c r="M39" s="21">
        <f t="shared" si="2"/>
        <v>697677.02504849632</v>
      </c>
    </row>
    <row r="40" spans="2:13" x14ac:dyDescent="0.35">
      <c r="B40">
        <f t="shared" si="3"/>
        <v>23</v>
      </c>
      <c r="C40" s="7">
        <v>1998</v>
      </c>
      <c r="D40" s="8">
        <v>87155125.689999998</v>
      </c>
      <c r="F40" s="16">
        <v>36.799999999999997</v>
      </c>
      <c r="H40" s="14">
        <f t="shared" si="5"/>
        <v>69724100.552000001</v>
      </c>
      <c r="J40" s="12">
        <f t="shared" si="0"/>
        <v>60</v>
      </c>
      <c r="K40" s="12">
        <f>VLOOKUP(J40,'CPI Indexes'!B$5:J$111,9,FALSE)</f>
        <v>225.24202986062735</v>
      </c>
      <c r="L40" s="21">
        <f t="shared" si="1"/>
        <v>309551.90998386522</v>
      </c>
      <c r="M40" s="21">
        <f t="shared" si="2"/>
        <v>721871.52652887697</v>
      </c>
    </row>
    <row r="41" spans="2:13" x14ac:dyDescent="0.35">
      <c r="B41">
        <f t="shared" si="3"/>
        <v>22</v>
      </c>
      <c r="C41" s="7">
        <v>1999</v>
      </c>
      <c r="D41" s="8">
        <v>88130303.579999998</v>
      </c>
      <c r="F41" s="16">
        <v>37.76</v>
      </c>
      <c r="H41" s="14">
        <f t="shared" si="5"/>
        <v>70504242.864000008</v>
      </c>
      <c r="J41" s="12">
        <f t="shared" ref="J41:J63" si="6">ROUND(F41+B41,0)</f>
        <v>60</v>
      </c>
      <c r="K41" s="12">
        <f>VLOOKUP(J41,'CPI Indexes'!B$5:J$111,9,FALSE)</f>
        <v>225.24202986062735</v>
      </c>
      <c r="L41" s="21">
        <f t="shared" ref="L41:L63" si="7">H41/K41</f>
        <v>313015.48342299083</v>
      </c>
      <c r="M41" s="21">
        <f t="shared" ref="M41:M63" si="8">L41*(1+$F$5/100)^B41</f>
        <v>703564.85813894414</v>
      </c>
    </row>
    <row r="42" spans="2:13" x14ac:dyDescent="0.35">
      <c r="B42">
        <f t="shared" si="3"/>
        <v>21</v>
      </c>
      <c r="C42" s="7">
        <v>2000</v>
      </c>
      <c r="D42" s="8">
        <v>83554050.579999998</v>
      </c>
      <c r="F42" s="16">
        <v>38.72</v>
      </c>
      <c r="H42" s="14">
        <f t="shared" si="5"/>
        <v>66843240.464000002</v>
      </c>
      <c r="J42" s="12">
        <f t="shared" si="6"/>
        <v>60</v>
      </c>
      <c r="K42" s="12">
        <f>VLOOKUP(J42,'CPI Indexes'!B$5:J$111,9,FALSE)</f>
        <v>225.24202986062735</v>
      </c>
      <c r="L42" s="21">
        <f t="shared" si="7"/>
        <v>296761.84549287043</v>
      </c>
      <c r="M42" s="21">
        <f t="shared" si="8"/>
        <v>642921.98404395871</v>
      </c>
    </row>
    <row r="43" spans="2:13" x14ac:dyDescent="0.35">
      <c r="B43">
        <f t="shared" si="3"/>
        <v>20</v>
      </c>
      <c r="C43" s="7">
        <v>2001</v>
      </c>
      <c r="D43" s="8">
        <v>86814041.799999997</v>
      </c>
      <c r="F43" s="16">
        <v>39.69</v>
      </c>
      <c r="H43" s="14">
        <f t="shared" si="5"/>
        <v>69451233.439999998</v>
      </c>
      <c r="J43" s="12">
        <f t="shared" si="6"/>
        <v>60</v>
      </c>
      <c r="K43" s="12">
        <f>VLOOKUP(J43,'CPI Indexes'!B$5:J$111,9,FALSE)</f>
        <v>225.24202986062735</v>
      </c>
      <c r="L43" s="21">
        <f t="shared" si="7"/>
        <v>308340.47039521986</v>
      </c>
      <c r="M43" s="21">
        <f t="shared" si="8"/>
        <v>643861.76874469826</v>
      </c>
    </row>
    <row r="44" spans="2:13" x14ac:dyDescent="0.35">
      <c r="B44">
        <f t="shared" si="3"/>
        <v>19</v>
      </c>
      <c r="C44" s="7">
        <v>2002</v>
      </c>
      <c r="D44" s="8">
        <v>70173181.010000005</v>
      </c>
      <c r="F44" s="16">
        <v>40.659999999999997</v>
      </c>
      <c r="H44" s="14">
        <f t="shared" si="5"/>
        <v>56138544.808000006</v>
      </c>
      <c r="J44" s="12">
        <f t="shared" si="6"/>
        <v>60</v>
      </c>
      <c r="K44" s="12">
        <f>VLOOKUP(J44,'CPI Indexes'!B$5:J$111,9,FALSE)</f>
        <v>225.24202986062735</v>
      </c>
      <c r="L44" s="21">
        <f t="shared" si="7"/>
        <v>249236.54276573853</v>
      </c>
      <c r="M44" s="21">
        <f t="shared" si="8"/>
        <v>501632.56316706783</v>
      </c>
    </row>
    <row r="45" spans="2:13" x14ac:dyDescent="0.35">
      <c r="B45">
        <f t="shared" si="3"/>
        <v>18</v>
      </c>
      <c r="C45" s="7">
        <v>2003</v>
      </c>
      <c r="D45" s="8">
        <v>69467695.340000004</v>
      </c>
      <c r="F45" s="16">
        <v>41.64</v>
      </c>
      <c r="H45" s="14">
        <f t="shared" si="5"/>
        <v>55574156.272000007</v>
      </c>
      <c r="J45" s="12">
        <f t="shared" si="6"/>
        <v>60</v>
      </c>
      <c r="K45" s="12">
        <f>VLOOKUP(J45,'CPI Indexes'!B$5:J$111,9,FALSE)</f>
        <v>225.24202986062735</v>
      </c>
      <c r="L45" s="21">
        <f t="shared" si="7"/>
        <v>246730.84462250469</v>
      </c>
      <c r="M45" s="21">
        <f t="shared" si="8"/>
        <v>478640.38852090429</v>
      </c>
    </row>
    <row r="46" spans="2:13" x14ac:dyDescent="0.35">
      <c r="B46">
        <f t="shared" si="3"/>
        <v>17</v>
      </c>
      <c r="C46" s="7">
        <v>2004</v>
      </c>
      <c r="D46" s="8">
        <v>49483656.960000001</v>
      </c>
      <c r="F46" s="16">
        <v>42.62</v>
      </c>
      <c r="H46" s="14">
        <f t="shared" si="5"/>
        <v>39586925.568000004</v>
      </c>
      <c r="J46" s="12">
        <f t="shared" si="6"/>
        <v>60</v>
      </c>
      <c r="K46" s="12">
        <f>VLOOKUP(J46,'CPI Indexes'!B$5:J$111,9,FALSE)</f>
        <v>225.24202986062735</v>
      </c>
      <c r="L46" s="21">
        <f t="shared" si="7"/>
        <v>175752.83614916427</v>
      </c>
      <c r="M46" s="21">
        <f t="shared" si="8"/>
        <v>328624.64771518845</v>
      </c>
    </row>
    <row r="47" spans="2:13" x14ac:dyDescent="0.35">
      <c r="B47">
        <f t="shared" si="3"/>
        <v>16</v>
      </c>
      <c r="C47" s="7">
        <v>2005</v>
      </c>
      <c r="D47" s="8">
        <v>71346819.359999999</v>
      </c>
      <c r="F47" s="16">
        <v>43.6</v>
      </c>
      <c r="H47" s="14">
        <f t="shared" si="5"/>
        <v>57077455.488000005</v>
      </c>
      <c r="J47" s="12">
        <f t="shared" si="6"/>
        <v>60</v>
      </c>
      <c r="K47" s="12">
        <f>VLOOKUP(J47,'CPI Indexes'!B$5:J$111,9,FALSE)</f>
        <v>225.24202986062735</v>
      </c>
      <c r="L47" s="21">
        <f t="shared" si="7"/>
        <v>253404.99516594541</v>
      </c>
      <c r="M47" s="21">
        <f t="shared" si="8"/>
        <v>456693.52862422698</v>
      </c>
    </row>
    <row r="48" spans="2:13" x14ac:dyDescent="0.35">
      <c r="B48">
        <f t="shared" si="3"/>
        <v>15</v>
      </c>
      <c r="C48" s="7">
        <v>2006</v>
      </c>
      <c r="D48" s="8">
        <v>130542562.61</v>
      </c>
      <c r="F48" s="16">
        <v>44.58</v>
      </c>
      <c r="H48" s="14">
        <f t="shared" si="5"/>
        <v>104434050.088</v>
      </c>
      <c r="J48" s="12">
        <f t="shared" si="6"/>
        <v>60</v>
      </c>
      <c r="K48" s="12">
        <f>VLOOKUP(J48,'CPI Indexes'!B$5:J$111,9,FALSE)</f>
        <v>225.24202986062735</v>
      </c>
      <c r="L48" s="21">
        <f t="shared" si="7"/>
        <v>463652.58807435044</v>
      </c>
      <c r="M48" s="21">
        <f t="shared" si="8"/>
        <v>805404.90297684027</v>
      </c>
    </row>
    <row r="49" spans="2:13" x14ac:dyDescent="0.35">
      <c r="B49">
        <f t="shared" si="3"/>
        <v>14</v>
      </c>
      <c r="C49" s="7">
        <v>2007</v>
      </c>
      <c r="D49" s="8">
        <v>117078848.28</v>
      </c>
      <c r="F49" s="16">
        <v>45.57</v>
      </c>
      <c r="H49" s="14">
        <f t="shared" si="5"/>
        <v>93663078.624000013</v>
      </c>
      <c r="J49" s="12">
        <f t="shared" si="6"/>
        <v>60</v>
      </c>
      <c r="K49" s="12">
        <f>VLOOKUP(J49,'CPI Indexes'!B$5:J$111,9,FALSE)</f>
        <v>225.24202986062735</v>
      </c>
      <c r="L49" s="21">
        <f t="shared" si="7"/>
        <v>415833.04271390097</v>
      </c>
      <c r="M49" s="21">
        <f t="shared" si="8"/>
        <v>696229.58106197347</v>
      </c>
    </row>
    <row r="50" spans="2:13" x14ac:dyDescent="0.35">
      <c r="B50">
        <f t="shared" si="3"/>
        <v>13</v>
      </c>
      <c r="C50" s="7">
        <v>2008</v>
      </c>
      <c r="D50" s="8">
        <v>100171111.97</v>
      </c>
      <c r="F50" s="16">
        <v>46.56</v>
      </c>
      <c r="H50" s="14">
        <f t="shared" si="5"/>
        <v>80136889.576000005</v>
      </c>
      <c r="J50" s="12">
        <f t="shared" si="6"/>
        <v>60</v>
      </c>
      <c r="K50" s="12">
        <f>VLOOKUP(J50,'CPI Indexes'!B$5:J$111,9,FALSE)</f>
        <v>225.24202986062735</v>
      </c>
      <c r="L50" s="21">
        <f t="shared" si="7"/>
        <v>355781.24396049074</v>
      </c>
      <c r="M50" s="21">
        <f t="shared" si="8"/>
        <v>574154.0323246615</v>
      </c>
    </row>
    <row r="51" spans="2:13" x14ac:dyDescent="0.35">
      <c r="B51">
        <f t="shared" si="3"/>
        <v>12</v>
      </c>
      <c r="C51" s="7">
        <v>2009</v>
      </c>
      <c r="D51" s="8">
        <v>111486378.79000001</v>
      </c>
      <c r="F51" s="16">
        <v>47.55</v>
      </c>
      <c r="H51" s="14">
        <f t="shared" si="5"/>
        <v>89189103.032000005</v>
      </c>
      <c r="J51" s="12">
        <f t="shared" si="6"/>
        <v>60</v>
      </c>
      <c r="K51" s="12">
        <f>VLOOKUP(J51,'CPI Indexes'!B$5:J$111,9,FALSE)</f>
        <v>225.24202986062735</v>
      </c>
      <c r="L51" s="21">
        <f t="shared" si="7"/>
        <v>395970.07311285287</v>
      </c>
      <c r="M51" s="21">
        <f t="shared" si="8"/>
        <v>615913.36531726294</v>
      </c>
    </row>
    <row r="52" spans="2:13" x14ac:dyDescent="0.35">
      <c r="B52">
        <f t="shared" si="3"/>
        <v>11</v>
      </c>
      <c r="C52" s="7">
        <v>2010</v>
      </c>
      <c r="D52" s="8">
        <v>101185681.78</v>
      </c>
      <c r="F52" s="16">
        <v>48.54</v>
      </c>
      <c r="H52" s="14">
        <f t="shared" si="5"/>
        <v>80948545.42400001</v>
      </c>
      <c r="J52" s="12">
        <f t="shared" si="6"/>
        <v>60</v>
      </c>
      <c r="K52" s="12">
        <f>VLOOKUP(J52,'CPI Indexes'!B$5:J$111,9,FALSE)</f>
        <v>225.24202986062735</v>
      </c>
      <c r="L52" s="21">
        <f t="shared" si="7"/>
        <v>359384.72706043546</v>
      </c>
      <c r="M52" s="21">
        <f t="shared" si="8"/>
        <v>538801.47502194624</v>
      </c>
    </row>
    <row r="53" spans="2:13" x14ac:dyDescent="0.35">
      <c r="B53">
        <f t="shared" si="3"/>
        <v>10</v>
      </c>
      <c r="C53" s="7">
        <v>2011</v>
      </c>
      <c r="D53" s="8">
        <v>79567412.200000003</v>
      </c>
      <c r="F53" s="16">
        <v>49.53</v>
      </c>
      <c r="H53" s="14">
        <f t="shared" si="5"/>
        <v>63653929.760000005</v>
      </c>
      <c r="J53" s="12">
        <f t="shared" si="6"/>
        <v>60</v>
      </c>
      <c r="K53" s="12">
        <f>VLOOKUP(J53,'CPI Indexes'!B$5:J$111,9,FALSE)</f>
        <v>225.24202986062735</v>
      </c>
      <c r="L53" s="21">
        <f t="shared" si="7"/>
        <v>282602.36244268907</v>
      </c>
      <c r="M53" s="21">
        <f t="shared" si="8"/>
        <v>408372.83202097245</v>
      </c>
    </row>
    <row r="54" spans="2:13" x14ac:dyDescent="0.35">
      <c r="B54">
        <f t="shared" si="3"/>
        <v>9</v>
      </c>
      <c r="C54" s="7">
        <v>2012</v>
      </c>
      <c r="D54" s="8">
        <v>92279144.859999999</v>
      </c>
      <c r="F54" s="16">
        <v>50.52</v>
      </c>
      <c r="H54" s="14">
        <f t="shared" si="5"/>
        <v>73823315.887999997</v>
      </c>
      <c r="J54" s="12">
        <f t="shared" si="6"/>
        <v>60</v>
      </c>
      <c r="K54" s="12">
        <f>VLOOKUP(J54,'CPI Indexes'!B$5:J$111,9,FALSE)</f>
        <v>225.24202986062735</v>
      </c>
      <c r="L54" s="21">
        <f t="shared" si="7"/>
        <v>327751.06818953605</v>
      </c>
      <c r="M54" s="21">
        <f t="shared" si="8"/>
        <v>456496.09231621755</v>
      </c>
    </row>
    <row r="55" spans="2:13" x14ac:dyDescent="0.35">
      <c r="B55">
        <f t="shared" si="3"/>
        <v>8</v>
      </c>
      <c r="C55" s="7">
        <v>2013</v>
      </c>
      <c r="D55" s="8">
        <v>97943602.25</v>
      </c>
      <c r="F55" s="16">
        <v>51.52</v>
      </c>
      <c r="H55" s="14">
        <f t="shared" si="5"/>
        <v>78354881.799999997</v>
      </c>
      <c r="J55" s="12">
        <f t="shared" si="6"/>
        <v>60</v>
      </c>
      <c r="K55" s="12">
        <f>VLOOKUP(J55,'CPI Indexes'!B$5:J$111,9,FALSE)</f>
        <v>225.24202986062735</v>
      </c>
      <c r="L55" s="21">
        <f t="shared" si="7"/>
        <v>347869.71973429434</v>
      </c>
      <c r="M55" s="21">
        <f t="shared" si="8"/>
        <v>467004.93547555036</v>
      </c>
    </row>
    <row r="56" spans="2:13" x14ac:dyDescent="0.35">
      <c r="B56">
        <f t="shared" si="3"/>
        <v>7</v>
      </c>
      <c r="C56" s="7">
        <v>2014</v>
      </c>
      <c r="D56" s="8">
        <v>94463784.260000005</v>
      </c>
      <c r="F56" s="16">
        <v>52.51</v>
      </c>
      <c r="H56" s="14">
        <f t="shared" si="5"/>
        <v>75571027.408000007</v>
      </c>
      <c r="J56" s="12">
        <f t="shared" si="6"/>
        <v>60</v>
      </c>
      <c r="K56" s="12">
        <f>VLOOKUP(J56,'CPI Indexes'!B$5:J$111,9,FALSE)</f>
        <v>225.24202986062735</v>
      </c>
      <c r="L56" s="21">
        <f t="shared" si="7"/>
        <v>335510.32839990372</v>
      </c>
      <c r="M56" s="21">
        <f t="shared" si="8"/>
        <v>434132.83247977705</v>
      </c>
    </row>
    <row r="57" spans="2:13" x14ac:dyDescent="0.35">
      <c r="B57">
        <f t="shared" si="3"/>
        <v>6</v>
      </c>
      <c r="C57" s="7">
        <v>2015</v>
      </c>
      <c r="D57" s="8">
        <v>88837469.150000006</v>
      </c>
      <c r="F57" s="16">
        <v>53.51</v>
      </c>
      <c r="H57" s="14">
        <f t="shared" si="5"/>
        <v>71069975.320000008</v>
      </c>
      <c r="J57" s="12">
        <f t="shared" si="6"/>
        <v>60</v>
      </c>
      <c r="K57" s="12">
        <f>VLOOKUP(J57,'CPI Indexes'!B$5:J$111,9,FALSE)</f>
        <v>225.24202986062735</v>
      </c>
      <c r="L57" s="21">
        <f t="shared" si="7"/>
        <v>315527.14812584425</v>
      </c>
      <c r="M57" s="21">
        <f t="shared" si="8"/>
        <v>393518.69055297604</v>
      </c>
    </row>
    <row r="58" spans="2:13" x14ac:dyDescent="0.35">
      <c r="B58">
        <f t="shared" si="3"/>
        <v>5</v>
      </c>
      <c r="C58" s="7">
        <v>2016</v>
      </c>
      <c r="D58" s="8">
        <v>118935839.98</v>
      </c>
      <c r="F58" s="16">
        <v>54.51</v>
      </c>
      <c r="H58" s="14">
        <f t="shared" si="5"/>
        <v>95148671.984000012</v>
      </c>
      <c r="J58" s="12">
        <f t="shared" si="6"/>
        <v>60</v>
      </c>
      <c r="K58" s="12">
        <f>VLOOKUP(J58,'CPI Indexes'!B$5:J$111,9,FALSE)</f>
        <v>225.24202986062735</v>
      </c>
      <c r="L58" s="21">
        <f t="shared" si="7"/>
        <v>422428.58512185758</v>
      </c>
      <c r="M58" s="21">
        <f t="shared" si="8"/>
        <v>507801.32005614723</v>
      </c>
    </row>
    <row r="59" spans="2:13" x14ac:dyDescent="0.35">
      <c r="B59">
        <f t="shared" si="3"/>
        <v>4</v>
      </c>
      <c r="C59" s="7">
        <v>2017</v>
      </c>
      <c r="D59" s="8">
        <v>134545796.71000001</v>
      </c>
      <c r="F59" s="16">
        <v>55.51</v>
      </c>
      <c r="H59" s="14">
        <f t="shared" si="5"/>
        <v>107636637.36800002</v>
      </c>
      <c r="J59" s="12">
        <f t="shared" si="6"/>
        <v>60</v>
      </c>
      <c r="K59" s="12">
        <f>VLOOKUP(J59,'CPI Indexes'!B$5:J$111,9,FALSE)</f>
        <v>225.24202986062735</v>
      </c>
      <c r="L59" s="21">
        <f t="shared" si="7"/>
        <v>477871.01472403778</v>
      </c>
      <c r="M59" s="21">
        <f t="shared" si="8"/>
        <v>553685.44954514457</v>
      </c>
    </row>
    <row r="60" spans="2:13" x14ac:dyDescent="0.35">
      <c r="B60">
        <f t="shared" si="3"/>
        <v>3</v>
      </c>
      <c r="C60" s="7">
        <v>2018</v>
      </c>
      <c r="D60" s="8">
        <v>123856432.62</v>
      </c>
      <c r="F60" s="16">
        <v>56.5</v>
      </c>
      <c r="H60" s="14">
        <f t="shared" si="5"/>
        <v>99085146.096000016</v>
      </c>
      <c r="J60" s="12">
        <f t="shared" si="6"/>
        <v>60</v>
      </c>
      <c r="K60" s="12">
        <f>VLOOKUP(J60,'CPI Indexes'!B$5:J$111,9,FALSE)</f>
        <v>225.24202986062735</v>
      </c>
      <c r="L60" s="21">
        <f t="shared" si="7"/>
        <v>439905.22620183619</v>
      </c>
      <c r="M60" s="21">
        <f t="shared" si="8"/>
        <v>491273.61244974489</v>
      </c>
    </row>
    <row r="61" spans="2:13" x14ac:dyDescent="0.35">
      <c r="B61">
        <f t="shared" si="3"/>
        <v>2</v>
      </c>
      <c r="C61" s="7">
        <v>2019</v>
      </c>
      <c r="D61" s="8">
        <v>121471600.43000001</v>
      </c>
      <c r="F61" s="16">
        <v>57.5</v>
      </c>
      <c r="H61" s="14">
        <f t="shared" si="5"/>
        <v>97177280.344000012</v>
      </c>
      <c r="J61" s="12">
        <f t="shared" si="6"/>
        <v>60</v>
      </c>
      <c r="K61" s="12">
        <f>VLOOKUP(J61,'CPI Indexes'!B$5:J$111,9,FALSE)</f>
        <v>225.24202986062735</v>
      </c>
      <c r="L61" s="21">
        <f t="shared" si="7"/>
        <v>431434.93425330182</v>
      </c>
      <c r="M61" s="21">
        <f t="shared" si="8"/>
        <v>464399.25969859329</v>
      </c>
    </row>
    <row r="62" spans="2:13" x14ac:dyDescent="0.35">
      <c r="B62">
        <f t="shared" si="3"/>
        <v>1</v>
      </c>
      <c r="C62" s="7">
        <v>2020</v>
      </c>
      <c r="D62" s="8">
        <v>143054172.91999999</v>
      </c>
      <c r="F62" s="16">
        <v>58.5</v>
      </c>
      <c r="H62" s="14">
        <f t="shared" si="5"/>
        <v>114443338.336</v>
      </c>
      <c r="J62" s="12">
        <f t="shared" si="6"/>
        <v>60</v>
      </c>
      <c r="K62" s="12">
        <f>VLOOKUP(J62,'CPI Indexes'!B$5:J$111,9,FALSE)</f>
        <v>225.24202986062735</v>
      </c>
      <c r="L62" s="21">
        <f t="shared" si="7"/>
        <v>508090.51226724387</v>
      </c>
      <c r="M62" s="21">
        <f t="shared" si="8"/>
        <v>527143.90647726553</v>
      </c>
    </row>
    <row r="63" spans="2:13" x14ac:dyDescent="0.35">
      <c r="B63">
        <f t="shared" si="3"/>
        <v>0</v>
      </c>
      <c r="C63" s="7">
        <v>2021</v>
      </c>
      <c r="D63" s="8">
        <v>380935199.56999999</v>
      </c>
      <c r="F63" s="16">
        <v>59.5</v>
      </c>
      <c r="H63" s="14">
        <f t="shared" si="5"/>
        <v>304748159.65600002</v>
      </c>
      <c r="J63" s="12">
        <f t="shared" si="6"/>
        <v>60</v>
      </c>
      <c r="K63" s="12">
        <f>VLOOKUP(J63,'CPI Indexes'!B$5:J$111,9,FALSE)</f>
        <v>225.24202986062735</v>
      </c>
      <c r="L63" s="21">
        <f t="shared" si="7"/>
        <v>1352980.8794769277</v>
      </c>
      <c r="M63" s="21">
        <f t="shared" si="8"/>
        <v>1352980.8794769277</v>
      </c>
    </row>
    <row r="64" spans="2:13" x14ac:dyDescent="0.35">
      <c r="H64" s="3"/>
    </row>
    <row r="65" spans="4:15" x14ac:dyDescent="0.35">
      <c r="D65" s="1">
        <f>SUM(D9:D64)</f>
        <v>3480077725.8600001</v>
      </c>
      <c r="H65" s="3">
        <f>SUM(H9:H64)</f>
        <v>2784062180.6880002</v>
      </c>
      <c r="I65" s="18"/>
      <c r="J65" s="18"/>
      <c r="K65" s="18"/>
      <c r="L65" s="18"/>
      <c r="M65" s="18">
        <f t="shared" ref="M65" si="9">SUM(M9:M63)</f>
        <v>23151821.323550303</v>
      </c>
    </row>
    <row r="66" spans="4:15" x14ac:dyDescent="0.35">
      <c r="H66" s="3"/>
    </row>
    <row r="67" spans="4:15" x14ac:dyDescent="0.35">
      <c r="H67" s="3">
        <f>H65/D65</f>
        <v>0.8</v>
      </c>
      <c r="M67" s="14"/>
      <c r="N67" s="14"/>
      <c r="O67" s="14"/>
    </row>
    <row r="68" spans="4:15" x14ac:dyDescent="0.35">
      <c r="H68" s="3"/>
      <c r="M68" s="20"/>
      <c r="N68" s="20"/>
      <c r="O68" s="20"/>
    </row>
    <row r="69" spans="4:15" x14ac:dyDescent="0.35">
      <c r="D69" s="1"/>
      <c r="F69" s="2"/>
      <c r="H69" s="2"/>
      <c r="M69" s="20"/>
      <c r="N69" s="20"/>
      <c r="O69" s="20"/>
    </row>
    <row r="70" spans="4:15" x14ac:dyDescent="0.35">
      <c r="D70" s="1"/>
      <c r="F70" s="2"/>
      <c r="H70" s="2"/>
      <c r="M70" s="14"/>
      <c r="N70" s="14"/>
      <c r="O70" s="14"/>
    </row>
    <row r="71" spans="4:15" x14ac:dyDescent="0.35">
      <c r="D71" s="1"/>
      <c r="F71" s="2"/>
      <c r="H71" s="2"/>
      <c r="M71" s="14"/>
      <c r="N71" s="14"/>
      <c r="O71" s="14"/>
    </row>
    <row r="72" spans="4:15" x14ac:dyDescent="0.35">
      <c r="D72" s="1"/>
      <c r="F72" s="2"/>
      <c r="H72" s="2"/>
      <c r="M72" s="21"/>
      <c r="N72" s="21"/>
      <c r="O72" s="21"/>
    </row>
    <row r="73" spans="4:15" x14ac:dyDescent="0.35">
      <c r="D73" s="1"/>
      <c r="F73" s="2"/>
      <c r="H73" s="2"/>
    </row>
    <row r="74" spans="4:15" x14ac:dyDescent="0.35">
      <c r="D74" s="1"/>
      <c r="F74" s="2"/>
      <c r="H74" s="2"/>
    </row>
    <row r="75" spans="4:15" x14ac:dyDescent="0.35">
      <c r="D75" s="1"/>
      <c r="F75" s="2"/>
      <c r="H75" s="2"/>
    </row>
    <row r="76" spans="4:15" x14ac:dyDescent="0.35">
      <c r="D76" s="1"/>
      <c r="F76" s="2"/>
      <c r="H76" s="2"/>
    </row>
    <row r="77" spans="4:15" x14ac:dyDescent="0.35">
      <c r="D77" s="1"/>
      <c r="F77" s="2"/>
      <c r="H77" s="2"/>
    </row>
    <row r="78" spans="4:15" x14ac:dyDescent="0.35">
      <c r="D78" s="1"/>
      <c r="F78" s="2"/>
      <c r="H78" s="2"/>
    </row>
    <row r="79" spans="4:15" x14ac:dyDescent="0.35">
      <c r="D79" s="1"/>
      <c r="F79" s="2"/>
      <c r="H79" s="2"/>
    </row>
    <row r="80" spans="4:15" x14ac:dyDescent="0.35">
      <c r="D80" s="1"/>
      <c r="F80" s="2"/>
      <c r="H80" s="2"/>
    </row>
    <row r="82" spans="4:4" x14ac:dyDescent="0.35">
      <c r="D82" s="1"/>
    </row>
  </sheetData>
  <printOptions horizontalCentered="1"/>
  <pageMargins left="0.7" right="0.7" top="0.75" bottom="0.75" header="0.3" footer="0.3"/>
  <pageSetup scale="49" fitToWidth="0" orientation="landscape" r:id="rId1"/>
  <headerFooter>
    <oddHeader xml:space="preserve">&amp;RFiled: 2023-03-08
 EB-2022-0200
 Exhibit I.4.5-IGUA-14
Attachment 1
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O81"/>
  <sheetViews>
    <sheetView view="pageBreakPreview" zoomScale="60" zoomScaleNormal="85" workbookViewId="0">
      <selection activeCell="H8" sqref="H8"/>
    </sheetView>
  </sheetViews>
  <sheetFormatPr defaultRowHeight="14.5" x14ac:dyDescent="0.35"/>
  <cols>
    <col min="4" max="4" width="17.26953125" bestFit="1" customWidth="1"/>
    <col min="5" max="5" width="2.26953125" customWidth="1"/>
    <col min="6" max="6" width="13.453125" bestFit="1" customWidth="1"/>
    <col min="7" max="7" width="3" bestFit="1" customWidth="1"/>
    <col min="8" max="8" width="16.81640625" bestFit="1" customWidth="1"/>
    <col min="10" max="10" width="10.54296875" customWidth="1"/>
    <col min="11" max="11" width="14.54296875" customWidth="1"/>
    <col min="12" max="12" width="13.7265625" customWidth="1"/>
    <col min="13" max="13" width="17.7265625" customWidth="1"/>
    <col min="14" max="14" width="19.1796875" customWidth="1"/>
    <col min="15" max="15" width="17.54296875" customWidth="1"/>
  </cols>
  <sheetData>
    <row r="2" spans="2:13" x14ac:dyDescent="0.35">
      <c r="B2" t="s">
        <v>39</v>
      </c>
    </row>
    <row r="3" spans="2:13" x14ac:dyDescent="0.35">
      <c r="B3" t="s">
        <v>1</v>
      </c>
      <c r="F3">
        <v>0.15</v>
      </c>
    </row>
    <row r="4" spans="2:13" x14ac:dyDescent="0.35">
      <c r="F4" s="12"/>
      <c r="G4" s="13"/>
    </row>
    <row r="5" spans="2:13" x14ac:dyDescent="0.35">
      <c r="B5" t="s">
        <v>3</v>
      </c>
      <c r="F5">
        <f>'CPI Indexes'!$D$2*100</f>
        <v>3.75</v>
      </c>
    </row>
    <row r="8" spans="2:13" ht="58" x14ac:dyDescent="0.35">
      <c r="B8" s="48" t="s">
        <v>11</v>
      </c>
      <c r="C8" s="48" t="s">
        <v>12</v>
      </c>
      <c r="D8" s="48" t="s">
        <v>13</v>
      </c>
      <c r="E8" s="48"/>
      <c r="F8" s="48" t="s">
        <v>14</v>
      </c>
      <c r="G8" s="48"/>
      <c r="H8" s="45" t="s">
        <v>43</v>
      </c>
      <c r="I8" s="48"/>
      <c r="J8" s="45" t="s">
        <v>44</v>
      </c>
      <c r="K8" s="45" t="s">
        <v>40</v>
      </c>
      <c r="L8" s="45" t="s">
        <v>41</v>
      </c>
      <c r="M8" s="45" t="s">
        <v>42</v>
      </c>
    </row>
    <row r="9" spans="2:13" x14ac:dyDescent="0.35">
      <c r="B9">
        <f>2021-C9</f>
        <v>62</v>
      </c>
      <c r="C9" s="7">
        <v>1959</v>
      </c>
      <c r="D9" s="8">
        <v>196007.64</v>
      </c>
      <c r="F9" s="10">
        <v>5.67</v>
      </c>
      <c r="H9" s="14">
        <f>D9*F$3</f>
        <v>29401.146000000001</v>
      </c>
      <c r="J9" s="12">
        <f t="shared" ref="J9:J40" si="0">ROUND(F9+B9,0)</f>
        <v>68</v>
      </c>
      <c r="K9" s="12">
        <f>VLOOKUP(J9,'CPI Indexes'!B$5:J$111,9,FALSE)</f>
        <v>311.51339872481162</v>
      </c>
      <c r="L9" s="21">
        <f t="shared" ref="L9:L40" si="1">H9/K9</f>
        <v>94.381641753948216</v>
      </c>
      <c r="M9" s="21">
        <f t="shared" ref="M9:M40" si="2">L9*(1+$F$5/100)^B9</f>
        <v>925.01773925553971</v>
      </c>
    </row>
    <row r="10" spans="2:13" x14ac:dyDescent="0.35">
      <c r="B10">
        <f t="shared" ref="B10:B62" si="3">2021-C10</f>
        <v>52</v>
      </c>
      <c r="C10" s="7">
        <v>1969</v>
      </c>
      <c r="D10" s="8">
        <v>1064832.45</v>
      </c>
      <c r="F10" s="10">
        <v>9.24</v>
      </c>
      <c r="H10" s="14">
        <f t="shared" ref="H10:H12" si="4">D10*F$3</f>
        <v>159724.86749999999</v>
      </c>
      <c r="J10" s="12">
        <f t="shared" si="0"/>
        <v>61</v>
      </c>
      <c r="K10" s="12">
        <f>VLOOKUP(J10,'CPI Indexes'!B$5:J$111,9,FALSE)</f>
        <v>234.68860598040089</v>
      </c>
      <c r="L10" s="21">
        <f t="shared" si="1"/>
        <v>680.58211361713404</v>
      </c>
      <c r="M10" s="21">
        <f t="shared" si="2"/>
        <v>4615.9597283410712</v>
      </c>
    </row>
    <row r="11" spans="2:13" x14ac:dyDescent="0.35">
      <c r="B11">
        <f t="shared" si="3"/>
        <v>51</v>
      </c>
      <c r="C11" s="7">
        <v>1970</v>
      </c>
      <c r="D11" s="8">
        <v>88206.37</v>
      </c>
      <c r="F11" s="10">
        <v>9.64</v>
      </c>
      <c r="H11" s="14">
        <f t="shared" si="4"/>
        <v>13230.955499999998</v>
      </c>
      <c r="J11" s="12">
        <f t="shared" si="0"/>
        <v>61</v>
      </c>
      <c r="K11" s="12">
        <f>VLOOKUP(J11,'CPI Indexes'!B$5:J$111,9,FALSE)</f>
        <v>234.68860598040089</v>
      </c>
      <c r="L11" s="21">
        <f t="shared" si="1"/>
        <v>56.376641911218009</v>
      </c>
      <c r="M11" s="21">
        <f t="shared" si="2"/>
        <v>368.54674344501251</v>
      </c>
    </row>
    <row r="12" spans="2:13" x14ac:dyDescent="0.35">
      <c r="B12">
        <f t="shared" si="3"/>
        <v>50</v>
      </c>
      <c r="C12" s="7">
        <v>1971</v>
      </c>
      <c r="D12" s="8">
        <v>344685.94</v>
      </c>
      <c r="F12" s="10">
        <v>10.039999999999999</v>
      </c>
      <c r="H12" s="14">
        <f t="shared" si="4"/>
        <v>51702.890999999996</v>
      </c>
      <c r="J12" s="12">
        <f t="shared" si="0"/>
        <v>60</v>
      </c>
      <c r="K12" s="12">
        <f>VLOOKUP(J12,'CPI Indexes'!B$5:J$111,9,FALSE)</f>
        <v>225.24202986062735</v>
      </c>
      <c r="L12" s="21">
        <f t="shared" si="1"/>
        <v>229.54370919136232</v>
      </c>
      <c r="M12" s="21">
        <f t="shared" si="2"/>
        <v>1446.3408895262949</v>
      </c>
    </row>
    <row r="13" spans="2:13" x14ac:dyDescent="0.35">
      <c r="B13">
        <f t="shared" si="3"/>
        <v>49</v>
      </c>
      <c r="C13" s="7">
        <v>1972</v>
      </c>
      <c r="D13" s="8">
        <v>754596</v>
      </c>
      <c r="F13" s="10">
        <v>10.44</v>
      </c>
      <c r="H13" s="14">
        <f t="shared" ref="H13:H62" si="5">D13*F$3</f>
        <v>113189.4</v>
      </c>
      <c r="J13" s="12">
        <f t="shared" si="0"/>
        <v>59</v>
      </c>
      <c r="K13" s="12">
        <f>VLOOKUP(J13,'CPI Indexes'!B$5:J$111,9,FALSE)</f>
        <v>216.13689625120708</v>
      </c>
      <c r="L13" s="21">
        <f t="shared" si="1"/>
        <v>523.69309434537536</v>
      </c>
      <c r="M13" s="21">
        <f t="shared" si="2"/>
        <v>3180.4898281829946</v>
      </c>
    </row>
    <row r="14" spans="2:13" x14ac:dyDescent="0.35">
      <c r="B14">
        <f t="shared" si="3"/>
        <v>48</v>
      </c>
      <c r="C14" s="7">
        <v>1973</v>
      </c>
      <c r="D14" s="8">
        <v>69280.800000000003</v>
      </c>
      <c r="F14" s="10">
        <v>10.86</v>
      </c>
      <c r="H14" s="14">
        <f t="shared" si="5"/>
        <v>10392.120000000001</v>
      </c>
      <c r="J14" s="12">
        <f t="shared" si="0"/>
        <v>59</v>
      </c>
      <c r="K14" s="12">
        <f>VLOOKUP(J14,'CPI Indexes'!B$5:J$111,9,FALSE)</f>
        <v>216.13689625120708</v>
      </c>
      <c r="L14" s="21">
        <f t="shared" si="1"/>
        <v>48.081193818577205</v>
      </c>
      <c r="M14" s="21">
        <f t="shared" si="2"/>
        <v>281.45197514882511</v>
      </c>
    </row>
    <row r="15" spans="2:13" x14ac:dyDescent="0.35">
      <c r="B15">
        <f t="shared" si="3"/>
        <v>47</v>
      </c>
      <c r="C15" s="7">
        <v>1974</v>
      </c>
      <c r="D15" s="8">
        <v>247133.72</v>
      </c>
      <c r="F15" s="10">
        <v>11.28</v>
      </c>
      <c r="H15" s="14">
        <f t="shared" si="5"/>
        <v>37070.057999999997</v>
      </c>
      <c r="J15" s="12">
        <f t="shared" si="0"/>
        <v>58</v>
      </c>
      <c r="K15" s="12">
        <f>VLOOKUP(J15,'CPI Indexes'!B$5:J$111,9,FALSE)</f>
        <v>207.3608638565851</v>
      </c>
      <c r="L15" s="21">
        <f t="shared" si="1"/>
        <v>178.77075408809247</v>
      </c>
      <c r="M15" s="21">
        <f t="shared" si="2"/>
        <v>1008.6428752323179</v>
      </c>
    </row>
    <row r="16" spans="2:13" x14ac:dyDescent="0.35">
      <c r="B16">
        <f t="shared" si="3"/>
        <v>46</v>
      </c>
      <c r="C16" s="7">
        <v>1975</v>
      </c>
      <c r="D16" s="8">
        <v>283648.09000000003</v>
      </c>
      <c r="F16" s="10">
        <v>11.71</v>
      </c>
      <c r="H16" s="14">
        <f t="shared" si="5"/>
        <v>42547.213500000005</v>
      </c>
      <c r="J16" s="12">
        <f t="shared" si="0"/>
        <v>58</v>
      </c>
      <c r="K16" s="12">
        <f>VLOOKUP(J16,'CPI Indexes'!B$5:J$111,9,FALSE)</f>
        <v>207.3608638565851</v>
      </c>
      <c r="L16" s="21">
        <f t="shared" si="1"/>
        <v>205.18439549628084</v>
      </c>
      <c r="M16" s="21">
        <f t="shared" si="2"/>
        <v>1115.8277986050623</v>
      </c>
    </row>
    <row r="17" spans="2:13" x14ac:dyDescent="0.35">
      <c r="B17">
        <f t="shared" si="3"/>
        <v>45</v>
      </c>
      <c r="C17" s="7">
        <v>1976</v>
      </c>
      <c r="D17" s="8">
        <v>380725.77</v>
      </c>
      <c r="F17" s="10">
        <v>12.15</v>
      </c>
      <c r="H17" s="14">
        <f t="shared" si="5"/>
        <v>57108.8655</v>
      </c>
      <c r="J17" s="12">
        <f t="shared" si="0"/>
        <v>57</v>
      </c>
      <c r="K17" s="12">
        <f>VLOOKUP(J17,'CPI Indexes'!B$5:J$111,9,FALSE)</f>
        <v>198.90203745213017</v>
      </c>
      <c r="L17" s="21">
        <f t="shared" si="1"/>
        <v>287.12056563897397</v>
      </c>
      <c r="M17" s="21">
        <f t="shared" si="2"/>
        <v>1504.9741597036407</v>
      </c>
    </row>
    <row r="18" spans="2:13" x14ac:dyDescent="0.35">
      <c r="B18">
        <f t="shared" si="3"/>
        <v>44</v>
      </c>
      <c r="C18" s="7">
        <v>1977</v>
      </c>
      <c r="D18" s="8">
        <v>762226.98</v>
      </c>
      <c r="F18" s="10">
        <v>12.59</v>
      </c>
      <c r="H18" s="14">
        <f t="shared" si="5"/>
        <v>114334.04699999999</v>
      </c>
      <c r="J18" s="12">
        <f t="shared" si="0"/>
        <v>57</v>
      </c>
      <c r="K18" s="12">
        <f>VLOOKUP(J18,'CPI Indexes'!B$5:J$111,9,FALSE)</f>
        <v>198.90203745213017</v>
      </c>
      <c r="L18" s="21">
        <f t="shared" si="1"/>
        <v>574.82592166767927</v>
      </c>
      <c r="M18" s="21">
        <f t="shared" si="2"/>
        <v>2904.1094581495204</v>
      </c>
    </row>
    <row r="19" spans="2:13" x14ac:dyDescent="0.35">
      <c r="B19">
        <f t="shared" si="3"/>
        <v>43</v>
      </c>
      <c r="C19" s="7">
        <v>1978</v>
      </c>
      <c r="D19" s="8">
        <v>504535.6</v>
      </c>
      <c r="F19" s="10">
        <v>13.04</v>
      </c>
      <c r="H19" s="14">
        <f t="shared" si="5"/>
        <v>75680.34</v>
      </c>
      <c r="J19" s="12">
        <f t="shared" si="0"/>
        <v>56</v>
      </c>
      <c r="K19" s="12">
        <f>VLOOKUP(J19,'CPI Indexes'!B$5:J$111,9,FALSE)</f>
        <v>190.74895176108933</v>
      </c>
      <c r="L19" s="21">
        <f t="shared" si="1"/>
        <v>396.75363508570507</v>
      </c>
      <c r="M19" s="21">
        <f t="shared" si="2"/>
        <v>1932.0103382092655</v>
      </c>
    </row>
    <row r="20" spans="2:13" x14ac:dyDescent="0.35">
      <c r="B20">
        <f t="shared" si="3"/>
        <v>42</v>
      </c>
      <c r="C20" s="7">
        <v>1979</v>
      </c>
      <c r="D20" s="8">
        <v>266809.17</v>
      </c>
      <c r="F20" s="10">
        <v>13.5</v>
      </c>
      <c r="H20" s="14">
        <f t="shared" si="5"/>
        <v>40021.375499999995</v>
      </c>
      <c r="J20" s="12">
        <f t="shared" si="0"/>
        <v>56</v>
      </c>
      <c r="K20" s="12">
        <f>VLOOKUP(J20,'CPI Indexes'!B$5:J$111,9,FALSE)</f>
        <v>190.74895176108933</v>
      </c>
      <c r="L20" s="21">
        <f t="shared" si="1"/>
        <v>209.811771600854</v>
      </c>
      <c r="M20" s="21">
        <f t="shared" si="2"/>
        <v>984.75972186458023</v>
      </c>
    </row>
    <row r="21" spans="2:13" x14ac:dyDescent="0.35">
      <c r="B21">
        <f t="shared" si="3"/>
        <v>41</v>
      </c>
      <c r="C21" s="7">
        <v>1980</v>
      </c>
      <c r="D21" s="8">
        <v>484791.63</v>
      </c>
      <c r="F21" s="10">
        <v>13.97</v>
      </c>
      <c r="H21" s="14">
        <f t="shared" si="5"/>
        <v>72718.744500000001</v>
      </c>
      <c r="J21" s="12">
        <f t="shared" si="0"/>
        <v>55</v>
      </c>
      <c r="K21" s="12">
        <f>VLOOKUP(J21,'CPI Indexes'!B$5:J$111,9,FALSE)</f>
        <v>182.89055591430295</v>
      </c>
      <c r="L21" s="21">
        <f t="shared" si="1"/>
        <v>397.607980010044</v>
      </c>
      <c r="M21" s="21">
        <f t="shared" si="2"/>
        <v>1798.7359425693426</v>
      </c>
    </row>
    <row r="22" spans="2:13" x14ac:dyDescent="0.35">
      <c r="B22">
        <f t="shared" si="3"/>
        <v>40</v>
      </c>
      <c r="C22" s="7">
        <v>1981</v>
      </c>
      <c r="D22" s="8">
        <v>8863665.6899999995</v>
      </c>
      <c r="F22" s="10">
        <v>14.45</v>
      </c>
      <c r="H22" s="14">
        <f t="shared" si="5"/>
        <v>1329549.8535</v>
      </c>
      <c r="J22" s="12">
        <f t="shared" si="0"/>
        <v>54</v>
      </c>
      <c r="K22" s="12">
        <f>VLOOKUP(J22,'CPI Indexes'!B$5:J$111,9,FALSE)</f>
        <v>175.31619847161727</v>
      </c>
      <c r="L22" s="21">
        <f t="shared" si="1"/>
        <v>7583.7250926659053</v>
      </c>
      <c r="M22" s="21">
        <f t="shared" si="2"/>
        <v>33067.913807842706</v>
      </c>
    </row>
    <row r="23" spans="2:13" x14ac:dyDescent="0.35">
      <c r="B23">
        <f t="shared" si="3"/>
        <v>39</v>
      </c>
      <c r="C23" s="7">
        <v>1982</v>
      </c>
      <c r="D23" s="8">
        <v>908788.22</v>
      </c>
      <c r="F23" s="10">
        <v>14.94</v>
      </c>
      <c r="H23" s="14">
        <f t="shared" si="5"/>
        <v>136318.23299999998</v>
      </c>
      <c r="J23" s="12">
        <f t="shared" si="0"/>
        <v>54</v>
      </c>
      <c r="K23" s="12">
        <f>VLOOKUP(J23,'CPI Indexes'!B$5:J$111,9,FALSE)</f>
        <v>175.31619847161727</v>
      </c>
      <c r="L23" s="21">
        <f t="shared" si="1"/>
        <v>777.55640487532673</v>
      </c>
      <c r="M23" s="21">
        <f t="shared" si="2"/>
        <v>3267.8943920102988</v>
      </c>
    </row>
    <row r="24" spans="2:13" x14ac:dyDescent="0.35">
      <c r="B24">
        <f t="shared" si="3"/>
        <v>38</v>
      </c>
      <c r="C24" s="7">
        <v>1983</v>
      </c>
      <c r="D24" s="8">
        <v>936430.85</v>
      </c>
      <c r="F24" s="10">
        <v>15.43</v>
      </c>
      <c r="H24" s="14">
        <f t="shared" si="5"/>
        <v>140464.6275</v>
      </c>
      <c r="J24" s="12">
        <f t="shared" si="0"/>
        <v>53</v>
      </c>
      <c r="K24" s="12">
        <f>VLOOKUP(J24,'CPI Indexes'!B$5:J$111,9,FALSE)</f>
        <v>168.01561298469127</v>
      </c>
      <c r="L24" s="21">
        <f t="shared" si="1"/>
        <v>836.02127805109649</v>
      </c>
      <c r="M24" s="21">
        <f t="shared" si="2"/>
        <v>3386.6111636303922</v>
      </c>
    </row>
    <row r="25" spans="2:13" x14ac:dyDescent="0.35">
      <c r="B25">
        <f t="shared" si="3"/>
        <v>37</v>
      </c>
      <c r="C25" s="7">
        <v>1984</v>
      </c>
      <c r="D25" s="8">
        <v>3178310.2</v>
      </c>
      <c r="F25" s="10">
        <v>15.93</v>
      </c>
      <c r="H25" s="14">
        <f t="shared" si="5"/>
        <v>476746.53</v>
      </c>
      <c r="J25" s="12">
        <f t="shared" si="0"/>
        <v>53</v>
      </c>
      <c r="K25" s="12">
        <f>VLOOKUP(J25,'CPI Indexes'!B$5:J$111,9,FALSE)</f>
        <v>168.01561298469127</v>
      </c>
      <c r="L25" s="21">
        <f t="shared" si="1"/>
        <v>2837.513261600508</v>
      </c>
      <c r="M25" s="21">
        <f t="shared" si="2"/>
        <v>11078.929509980171</v>
      </c>
    </row>
    <row r="26" spans="2:13" x14ac:dyDescent="0.35">
      <c r="B26">
        <f t="shared" si="3"/>
        <v>36</v>
      </c>
      <c r="C26" s="7">
        <v>1985</v>
      </c>
      <c r="D26" s="8">
        <v>1817139.45</v>
      </c>
      <c r="F26" s="9">
        <v>16.45</v>
      </c>
      <c r="H26" s="14">
        <f t="shared" si="5"/>
        <v>272570.91749999998</v>
      </c>
      <c r="J26" s="12">
        <f t="shared" si="0"/>
        <v>52</v>
      </c>
      <c r="K26" s="12">
        <f>VLOOKUP(J26,'CPI Indexes'!B$5:J$111,9,FALSE)</f>
        <v>160.97890408163011</v>
      </c>
      <c r="L26" s="21">
        <f t="shared" si="1"/>
        <v>1693.2089273125077</v>
      </c>
      <c r="M26" s="21">
        <f t="shared" si="2"/>
        <v>6372.0964885546045</v>
      </c>
    </row>
    <row r="27" spans="2:13" x14ac:dyDescent="0.35">
      <c r="B27">
        <f t="shared" si="3"/>
        <v>35</v>
      </c>
      <c r="C27" s="7">
        <v>1986</v>
      </c>
      <c r="D27" s="8">
        <v>1035491.47</v>
      </c>
      <c r="F27" s="9">
        <v>16.97</v>
      </c>
      <c r="H27" s="14">
        <f t="shared" si="5"/>
        <v>155323.7205</v>
      </c>
      <c r="J27" s="12">
        <f t="shared" si="0"/>
        <v>52</v>
      </c>
      <c r="K27" s="12">
        <f>VLOOKUP(J27,'CPI Indexes'!B$5:J$111,9,FALSE)</f>
        <v>160.97890408163011</v>
      </c>
      <c r="L27" s="21">
        <f t="shared" si="1"/>
        <v>964.87003304009045</v>
      </c>
      <c r="M27" s="21">
        <f t="shared" si="2"/>
        <v>3499.8747837857704</v>
      </c>
    </row>
    <row r="28" spans="2:13" x14ac:dyDescent="0.35">
      <c r="B28">
        <f t="shared" si="3"/>
        <v>34</v>
      </c>
      <c r="C28" s="7">
        <v>1987</v>
      </c>
      <c r="D28" s="8">
        <v>4060748.13</v>
      </c>
      <c r="F28" s="9">
        <v>17.5</v>
      </c>
      <c r="H28" s="14">
        <f t="shared" si="5"/>
        <v>609112.21950000001</v>
      </c>
      <c r="J28" s="12">
        <f t="shared" si="0"/>
        <v>52</v>
      </c>
      <c r="K28" s="12">
        <f>VLOOKUP(J28,'CPI Indexes'!B$5:J$111,9,FALSE)</f>
        <v>160.97890408163011</v>
      </c>
      <c r="L28" s="21">
        <f t="shared" si="1"/>
        <v>3783.801504768152</v>
      </c>
      <c r="M28" s="21">
        <f t="shared" si="2"/>
        <v>13228.905942795764</v>
      </c>
    </row>
    <row r="29" spans="2:13" x14ac:dyDescent="0.35">
      <c r="B29">
        <f t="shared" si="3"/>
        <v>33</v>
      </c>
      <c r="C29" s="7">
        <v>1988</v>
      </c>
      <c r="D29" s="8">
        <v>2904996.58</v>
      </c>
      <c r="F29" s="9">
        <v>18.03</v>
      </c>
      <c r="H29" s="14">
        <f t="shared" si="5"/>
        <v>435749.48700000002</v>
      </c>
      <c r="J29" s="12">
        <f t="shared" si="0"/>
        <v>51</v>
      </c>
      <c r="K29" s="12">
        <f>VLOOKUP(J29,'CPI Indexes'!B$5:J$111,9,FALSE)</f>
        <v>154.19653405458325</v>
      </c>
      <c r="L29" s="21">
        <f t="shared" si="1"/>
        <v>2825.9356779430027</v>
      </c>
      <c r="M29" s="21">
        <f t="shared" si="2"/>
        <v>9522.9115415326687</v>
      </c>
    </row>
    <row r="30" spans="2:13" x14ac:dyDescent="0.35">
      <c r="B30">
        <f t="shared" si="3"/>
        <v>32</v>
      </c>
      <c r="C30" s="7">
        <v>1989</v>
      </c>
      <c r="D30" s="8">
        <v>2613600.8199999998</v>
      </c>
      <c r="F30" s="9">
        <v>18.579999999999998</v>
      </c>
      <c r="H30" s="14">
        <f t="shared" si="5"/>
        <v>392040.12299999996</v>
      </c>
      <c r="J30" s="12">
        <f t="shared" si="0"/>
        <v>51</v>
      </c>
      <c r="K30" s="12">
        <f>VLOOKUP(J30,'CPI Indexes'!B$5:J$111,9,FALSE)</f>
        <v>154.19653405458325</v>
      </c>
      <c r="L30" s="21">
        <f t="shared" si="1"/>
        <v>2542.4703960026991</v>
      </c>
      <c r="M30" s="21">
        <f t="shared" si="2"/>
        <v>8258.0075781971682</v>
      </c>
    </row>
    <row r="31" spans="2:13" x14ac:dyDescent="0.35">
      <c r="B31">
        <f t="shared" si="3"/>
        <v>31</v>
      </c>
      <c r="C31" s="7">
        <v>1990</v>
      </c>
      <c r="D31" s="8">
        <v>7035543.1799999997</v>
      </c>
      <c r="F31" s="9">
        <v>19.14</v>
      </c>
      <c r="H31" s="14">
        <f t="shared" si="5"/>
        <v>1055331.477</v>
      </c>
      <c r="J31" s="12">
        <f t="shared" si="0"/>
        <v>50</v>
      </c>
      <c r="K31" s="12">
        <f>VLOOKUP(J31,'CPI Indexes'!B$5:J$111,9,FALSE)</f>
        <v>147.65930993212842</v>
      </c>
      <c r="L31" s="21">
        <f t="shared" si="1"/>
        <v>7147.0703573319079</v>
      </c>
      <c r="M31" s="21">
        <f t="shared" si="2"/>
        <v>22374.808362289405</v>
      </c>
    </row>
    <row r="32" spans="2:13" x14ac:dyDescent="0.35">
      <c r="B32">
        <f t="shared" si="3"/>
        <v>30</v>
      </c>
      <c r="C32" s="7">
        <v>1991</v>
      </c>
      <c r="D32" s="9">
        <v>7320628.79</v>
      </c>
      <c r="F32" s="9">
        <v>19.7</v>
      </c>
      <c r="H32" s="14">
        <f t="shared" si="5"/>
        <v>1098094.3185000001</v>
      </c>
      <c r="J32" s="12">
        <f t="shared" si="0"/>
        <v>50</v>
      </c>
      <c r="K32" s="12">
        <f>VLOOKUP(J32,'CPI Indexes'!B$5:J$111,9,FALSE)</f>
        <v>147.65930993212842</v>
      </c>
      <c r="L32" s="21">
        <f t="shared" si="1"/>
        <v>7436.6751341634936</v>
      </c>
      <c r="M32" s="21">
        <f t="shared" si="2"/>
        <v>22439.954478648695</v>
      </c>
    </row>
    <row r="33" spans="2:13" x14ac:dyDescent="0.35">
      <c r="B33">
        <f t="shared" si="3"/>
        <v>29</v>
      </c>
      <c r="C33" s="7">
        <v>1992</v>
      </c>
      <c r="D33" s="8">
        <v>3779520.13</v>
      </c>
      <c r="F33" s="9">
        <v>20.27</v>
      </c>
      <c r="H33" s="14">
        <f t="shared" si="5"/>
        <v>566928.01949999994</v>
      </c>
      <c r="J33" s="12">
        <f t="shared" si="0"/>
        <v>49</v>
      </c>
      <c r="K33" s="12">
        <f>VLOOKUP(J33,'CPI Indexes'!B$5:J$111,9,FALSE)</f>
        <v>141.35837101891894</v>
      </c>
      <c r="L33" s="21">
        <f t="shared" si="1"/>
        <v>4010.5726701117978</v>
      </c>
      <c r="M33" s="21">
        <f t="shared" si="2"/>
        <v>11664.374267795052</v>
      </c>
    </row>
    <row r="34" spans="2:13" x14ac:dyDescent="0.35">
      <c r="B34">
        <f t="shared" si="3"/>
        <v>28</v>
      </c>
      <c r="C34" s="7">
        <v>1993</v>
      </c>
      <c r="D34" s="8">
        <v>5740183.6600000001</v>
      </c>
      <c r="F34" s="9">
        <v>20.85</v>
      </c>
      <c r="H34" s="14">
        <f t="shared" si="5"/>
        <v>861027.549</v>
      </c>
      <c r="J34" s="12">
        <f t="shared" si="0"/>
        <v>49</v>
      </c>
      <c r="K34" s="12">
        <f>VLOOKUP(J34,'CPI Indexes'!B$5:J$111,9,FALSE)</f>
        <v>141.35837101891894</v>
      </c>
      <c r="L34" s="21">
        <f t="shared" si="1"/>
        <v>6091.0969954850634</v>
      </c>
      <c r="M34" s="21">
        <f t="shared" si="2"/>
        <v>17075.068950713117</v>
      </c>
    </row>
    <row r="35" spans="2:13" x14ac:dyDescent="0.35">
      <c r="B35">
        <f t="shared" si="3"/>
        <v>27</v>
      </c>
      <c r="C35" s="7">
        <v>1994</v>
      </c>
      <c r="D35" s="8">
        <v>8291278.6399999997</v>
      </c>
      <c r="F35" s="9">
        <v>21.44</v>
      </c>
      <c r="H35" s="14">
        <f t="shared" si="5"/>
        <v>1243691.7959999999</v>
      </c>
      <c r="J35" s="12">
        <f t="shared" si="0"/>
        <v>48</v>
      </c>
      <c r="K35" s="12">
        <f>VLOOKUP(J35,'CPI Indexes'!B$5:J$111,9,FALSE)</f>
        <v>135.28517688570494</v>
      </c>
      <c r="L35" s="21">
        <f t="shared" si="1"/>
        <v>9193.1120957230014</v>
      </c>
      <c r="M35" s="21">
        <f t="shared" si="2"/>
        <v>24839.417152403843</v>
      </c>
    </row>
    <row r="36" spans="2:13" x14ac:dyDescent="0.35">
      <c r="B36">
        <f t="shared" si="3"/>
        <v>26</v>
      </c>
      <c r="C36" s="7">
        <v>1995</v>
      </c>
      <c r="D36" s="8">
        <v>8867550.7200000007</v>
      </c>
      <c r="F36" s="9">
        <v>22.04</v>
      </c>
      <c r="H36" s="14">
        <f t="shared" si="5"/>
        <v>1330132.608</v>
      </c>
      <c r="J36" s="12">
        <f t="shared" si="0"/>
        <v>48</v>
      </c>
      <c r="K36" s="12">
        <f>VLOOKUP(J36,'CPI Indexes'!B$5:J$111,9,FALSE)</f>
        <v>135.28517688570494</v>
      </c>
      <c r="L36" s="21">
        <f t="shared" si="1"/>
        <v>9832.0646697587308</v>
      </c>
      <c r="M36" s="21">
        <f t="shared" si="2"/>
        <v>25605.630044271576</v>
      </c>
    </row>
    <row r="37" spans="2:13" x14ac:dyDescent="0.35">
      <c r="B37">
        <f t="shared" si="3"/>
        <v>25</v>
      </c>
      <c r="C37" s="7">
        <v>1996</v>
      </c>
      <c r="D37" s="8">
        <v>11641415.720000001</v>
      </c>
      <c r="F37" s="9">
        <v>22.65</v>
      </c>
      <c r="H37" s="14">
        <f t="shared" si="5"/>
        <v>1746212.358</v>
      </c>
      <c r="J37" s="12">
        <f t="shared" si="0"/>
        <v>48</v>
      </c>
      <c r="K37" s="12">
        <f>VLOOKUP(J37,'CPI Indexes'!B$5:J$111,9,FALSE)</f>
        <v>135.28517688570494</v>
      </c>
      <c r="L37" s="21">
        <f t="shared" si="1"/>
        <v>12907.639980951346</v>
      </c>
      <c r="M37" s="21">
        <f t="shared" si="2"/>
        <v>32400.333330122859</v>
      </c>
    </row>
    <row r="38" spans="2:13" x14ac:dyDescent="0.35">
      <c r="B38">
        <f t="shared" si="3"/>
        <v>24</v>
      </c>
      <c r="C38" s="7">
        <v>1997</v>
      </c>
      <c r="D38" s="8">
        <v>5821934.6900000004</v>
      </c>
      <c r="F38" s="9">
        <v>23.26</v>
      </c>
      <c r="H38" s="14">
        <f t="shared" si="5"/>
        <v>873290.20350000006</v>
      </c>
      <c r="J38" s="12">
        <f t="shared" si="0"/>
        <v>47</v>
      </c>
      <c r="K38" s="12">
        <f>VLOOKUP(J38,'CPI Indexes'!B$5:J$111,9,FALSE)</f>
        <v>129.43149579345055</v>
      </c>
      <c r="L38" s="21">
        <f t="shared" si="1"/>
        <v>6747.1228555807975</v>
      </c>
      <c r="M38" s="21">
        <f t="shared" si="2"/>
        <v>16324.246621602899</v>
      </c>
    </row>
    <row r="39" spans="2:13" x14ac:dyDescent="0.35">
      <c r="B39">
        <f t="shared" si="3"/>
        <v>23</v>
      </c>
      <c r="C39" s="7">
        <v>1998</v>
      </c>
      <c r="D39" s="8">
        <v>12240484.439999999</v>
      </c>
      <c r="F39" s="9">
        <v>23.88</v>
      </c>
      <c r="H39" s="14">
        <f t="shared" si="5"/>
        <v>1836072.666</v>
      </c>
      <c r="J39" s="12">
        <f t="shared" si="0"/>
        <v>47</v>
      </c>
      <c r="K39" s="12">
        <f>VLOOKUP(J39,'CPI Indexes'!B$5:J$111,9,FALSE)</f>
        <v>129.43149579345055</v>
      </c>
      <c r="L39" s="21">
        <f t="shared" si="1"/>
        <v>14185.671383494189</v>
      </c>
      <c r="M39" s="21">
        <f t="shared" si="2"/>
        <v>33080.82401098319</v>
      </c>
    </row>
    <row r="40" spans="2:13" x14ac:dyDescent="0.35">
      <c r="B40">
        <f t="shared" si="3"/>
        <v>22</v>
      </c>
      <c r="C40" s="7">
        <v>1999</v>
      </c>
      <c r="D40" s="8">
        <v>13626257.220000001</v>
      </c>
      <c r="F40" s="9">
        <v>24.51</v>
      </c>
      <c r="H40" s="14">
        <f t="shared" si="5"/>
        <v>2043938.5830000001</v>
      </c>
      <c r="J40" s="12">
        <f t="shared" si="0"/>
        <v>47</v>
      </c>
      <c r="K40" s="12">
        <f>VLOOKUP(J40,'CPI Indexes'!B$5:J$111,9,FALSE)</f>
        <v>129.43149579345055</v>
      </c>
      <c r="L40" s="21">
        <f t="shared" si="1"/>
        <v>15791.66315331594</v>
      </c>
      <c r="M40" s="21">
        <f t="shared" si="2"/>
        <v>35494.919052380217</v>
      </c>
    </row>
    <row r="41" spans="2:13" x14ac:dyDescent="0.35">
      <c r="B41">
        <f t="shared" si="3"/>
        <v>21</v>
      </c>
      <c r="C41" s="7">
        <v>2000</v>
      </c>
      <c r="D41" s="8">
        <v>13985971.85</v>
      </c>
      <c r="F41" s="9">
        <v>25.14</v>
      </c>
      <c r="H41" s="14">
        <f t="shared" si="5"/>
        <v>2097895.7774999999</v>
      </c>
      <c r="J41" s="12">
        <f t="shared" ref="J41:J62" si="6">ROUND(F41+B41,0)</f>
        <v>46</v>
      </c>
      <c r="K41" s="12">
        <f>VLOOKUP(J41,'CPI Indexes'!B$5:J$111,9,FALSE)</f>
        <v>123.78939353585595</v>
      </c>
      <c r="L41" s="21">
        <f t="shared" ref="L41:L62" si="7">H41/K41</f>
        <v>16947.298290885788</v>
      </c>
      <c r="M41" s="21">
        <f t="shared" ref="M41:M62" si="8">L41*(1+$F$5/100)^B41</f>
        <v>36715.604808512515</v>
      </c>
    </row>
    <row r="42" spans="2:13" x14ac:dyDescent="0.35">
      <c r="B42">
        <f t="shared" si="3"/>
        <v>20</v>
      </c>
      <c r="C42" s="7">
        <v>2001</v>
      </c>
      <c r="D42" s="8">
        <v>8913332.75</v>
      </c>
      <c r="F42" s="9">
        <v>25.79</v>
      </c>
      <c r="H42" s="14">
        <f t="shared" si="5"/>
        <v>1336999.9124999999</v>
      </c>
      <c r="J42" s="12">
        <f t="shared" si="6"/>
        <v>46</v>
      </c>
      <c r="K42" s="12">
        <f>VLOOKUP(J42,'CPI Indexes'!B$5:J$111,9,FALSE)</f>
        <v>123.78939353585595</v>
      </c>
      <c r="L42" s="21">
        <f t="shared" si="7"/>
        <v>10800.601524174477</v>
      </c>
      <c r="M42" s="21">
        <f t="shared" si="8"/>
        <v>22553.297632153677</v>
      </c>
    </row>
    <row r="43" spans="2:13" x14ac:dyDescent="0.35">
      <c r="B43">
        <f t="shared" si="3"/>
        <v>19</v>
      </c>
      <c r="C43" s="7">
        <v>2002</v>
      </c>
      <c r="D43" s="8">
        <v>8190283.7199999997</v>
      </c>
      <c r="F43" s="9">
        <v>26.43</v>
      </c>
      <c r="H43" s="14">
        <f t="shared" si="5"/>
        <v>1228542.558</v>
      </c>
      <c r="J43" s="12">
        <f t="shared" si="6"/>
        <v>45</v>
      </c>
      <c r="K43" s="12">
        <f>VLOOKUP(J43,'CPI Indexes'!B$5:J$111,9,FALSE)</f>
        <v>118.35122268516234</v>
      </c>
      <c r="L43" s="21">
        <f t="shared" si="7"/>
        <v>10380.480489569307</v>
      </c>
      <c r="M43" s="21">
        <f t="shared" si="8"/>
        <v>20892.550414578291</v>
      </c>
    </row>
    <row r="44" spans="2:13" x14ac:dyDescent="0.35">
      <c r="B44">
        <f t="shared" si="3"/>
        <v>18</v>
      </c>
      <c r="C44" s="7">
        <v>2003</v>
      </c>
      <c r="D44" s="8">
        <v>9900479.1099999994</v>
      </c>
      <c r="F44" s="9">
        <v>27.09</v>
      </c>
      <c r="H44" s="14">
        <f t="shared" si="5"/>
        <v>1485071.8664999998</v>
      </c>
      <c r="J44" s="12">
        <f t="shared" si="6"/>
        <v>45</v>
      </c>
      <c r="K44" s="12">
        <f>VLOOKUP(J44,'CPI Indexes'!B$5:J$111,9,FALSE)</f>
        <v>118.35122268516234</v>
      </c>
      <c r="L44" s="21">
        <f t="shared" si="7"/>
        <v>12548.00611946853</v>
      </c>
      <c r="M44" s="21">
        <f t="shared" si="8"/>
        <v>24342.244413641045</v>
      </c>
    </row>
    <row r="45" spans="2:13" x14ac:dyDescent="0.35">
      <c r="B45">
        <f t="shared" si="3"/>
        <v>17</v>
      </c>
      <c r="C45" s="7">
        <v>2004</v>
      </c>
      <c r="D45" s="8">
        <v>11414086.560000001</v>
      </c>
      <c r="F45" s="9">
        <v>27.75</v>
      </c>
      <c r="H45" s="14">
        <f t="shared" si="5"/>
        <v>1712112.9839999999</v>
      </c>
      <c r="J45" s="12">
        <f t="shared" si="6"/>
        <v>45</v>
      </c>
      <c r="K45" s="12">
        <f>VLOOKUP(J45,'CPI Indexes'!B$5:J$111,9,FALSE)</f>
        <v>118.35122268516234</v>
      </c>
      <c r="L45" s="21">
        <f t="shared" si="7"/>
        <v>14466.373436247119</v>
      </c>
      <c r="M45" s="21">
        <f t="shared" si="8"/>
        <v>27049.389235279632</v>
      </c>
    </row>
    <row r="46" spans="2:13" x14ac:dyDescent="0.35">
      <c r="B46">
        <f t="shared" si="3"/>
        <v>16</v>
      </c>
      <c r="C46" s="7">
        <v>2005</v>
      </c>
      <c r="D46" s="8">
        <v>9708718.25</v>
      </c>
      <c r="F46" s="9">
        <v>28.41</v>
      </c>
      <c r="H46" s="14">
        <f t="shared" si="5"/>
        <v>1456307.7375</v>
      </c>
      <c r="J46" s="12">
        <f t="shared" si="6"/>
        <v>44</v>
      </c>
      <c r="K46" s="12">
        <f>VLOOKUP(J46,'CPI Indexes'!B$5:J$111,9,FALSE)</f>
        <v>113.10961222666249</v>
      </c>
      <c r="L46" s="21">
        <f t="shared" si="7"/>
        <v>12875.189905007166</v>
      </c>
      <c r="M46" s="21">
        <f t="shared" si="8"/>
        <v>23204.025262304505</v>
      </c>
    </row>
    <row r="47" spans="2:13" x14ac:dyDescent="0.35">
      <c r="B47">
        <f t="shared" si="3"/>
        <v>15</v>
      </c>
      <c r="C47" s="7">
        <v>2006</v>
      </c>
      <c r="D47" s="8">
        <v>13075914.34</v>
      </c>
      <c r="F47" s="9">
        <v>29.08</v>
      </c>
      <c r="H47" s="14">
        <f t="shared" si="5"/>
        <v>1961387.1509999998</v>
      </c>
      <c r="J47" s="12">
        <f t="shared" si="6"/>
        <v>44</v>
      </c>
      <c r="K47" s="12">
        <f>VLOOKUP(J47,'CPI Indexes'!B$5:J$111,9,FALSE)</f>
        <v>113.10961222666249</v>
      </c>
      <c r="L47" s="21">
        <f t="shared" si="7"/>
        <v>17340.587704160273</v>
      </c>
      <c r="M47" s="21">
        <f t="shared" si="8"/>
        <v>30122.110210654104</v>
      </c>
    </row>
    <row r="48" spans="2:13" x14ac:dyDescent="0.35">
      <c r="B48">
        <f t="shared" si="3"/>
        <v>14</v>
      </c>
      <c r="C48" s="7">
        <v>2007</v>
      </c>
      <c r="D48" s="8">
        <v>11148634.939999999</v>
      </c>
      <c r="F48" s="9">
        <v>29.75</v>
      </c>
      <c r="H48" s="14">
        <f t="shared" si="5"/>
        <v>1672295.2409999999</v>
      </c>
      <c r="J48" s="12">
        <f t="shared" si="6"/>
        <v>44</v>
      </c>
      <c r="K48" s="12">
        <f>VLOOKUP(J48,'CPI Indexes'!B$5:J$111,9,FALSE)</f>
        <v>113.10961222666249</v>
      </c>
      <c r="L48" s="21">
        <f t="shared" si="7"/>
        <v>14784.731448365819</v>
      </c>
      <c r="M48" s="21">
        <f t="shared" si="8"/>
        <v>24754.08715774335</v>
      </c>
    </row>
    <row r="49" spans="2:13" x14ac:dyDescent="0.35">
      <c r="B49">
        <f t="shared" si="3"/>
        <v>13</v>
      </c>
      <c r="C49" s="7">
        <v>2008</v>
      </c>
      <c r="D49" s="8">
        <v>13925651.869999999</v>
      </c>
      <c r="F49" s="9">
        <v>30.43</v>
      </c>
      <c r="H49" s="14">
        <f t="shared" si="5"/>
        <v>2088847.7804999999</v>
      </c>
      <c r="J49" s="12">
        <f t="shared" si="6"/>
        <v>43</v>
      </c>
      <c r="K49" s="12">
        <f>VLOOKUP(J49,'CPI Indexes'!B$5:J$111,9,FALSE)</f>
        <v>108.05745756786744</v>
      </c>
      <c r="L49" s="21">
        <f t="shared" si="7"/>
        <v>19330.898833965821</v>
      </c>
      <c r="M49" s="21">
        <f t="shared" si="8"/>
        <v>31195.892707638352</v>
      </c>
    </row>
    <row r="50" spans="2:13" x14ac:dyDescent="0.35">
      <c r="B50">
        <f t="shared" si="3"/>
        <v>12</v>
      </c>
      <c r="C50" s="7">
        <v>2009</v>
      </c>
      <c r="D50" s="8">
        <v>17539617.940000001</v>
      </c>
      <c r="F50" s="9">
        <v>31.11</v>
      </c>
      <c r="H50" s="14">
        <f t="shared" si="5"/>
        <v>2630942.6910000001</v>
      </c>
      <c r="J50" s="12">
        <f t="shared" si="6"/>
        <v>43</v>
      </c>
      <c r="K50" s="12">
        <f>VLOOKUP(J50,'CPI Indexes'!B$5:J$111,9,FALSE)</f>
        <v>108.05745756786744</v>
      </c>
      <c r="L50" s="21">
        <f t="shared" si="7"/>
        <v>24347.627181100284</v>
      </c>
      <c r="M50" s="21">
        <f t="shared" si="8"/>
        <v>37871.622157484664</v>
      </c>
    </row>
    <row r="51" spans="2:13" x14ac:dyDescent="0.35">
      <c r="B51">
        <f t="shared" si="3"/>
        <v>11</v>
      </c>
      <c r="C51" s="7">
        <v>2010</v>
      </c>
      <c r="D51" s="8">
        <v>11532803.970000001</v>
      </c>
      <c r="F51" s="9">
        <v>31.8</v>
      </c>
      <c r="H51" s="14">
        <f t="shared" si="5"/>
        <v>1729920.5955000001</v>
      </c>
      <c r="J51" s="12">
        <f t="shared" si="6"/>
        <v>43</v>
      </c>
      <c r="K51" s="12">
        <f>VLOOKUP(J51,'CPI Indexes'!B$5:J$111,9,FALSE)</f>
        <v>108.05745756786744</v>
      </c>
      <c r="L51" s="21">
        <f t="shared" si="7"/>
        <v>16009.266129674503</v>
      </c>
      <c r="M51" s="21">
        <f t="shared" si="8"/>
        <v>24001.621535900598</v>
      </c>
    </row>
    <row r="52" spans="2:13" x14ac:dyDescent="0.35">
      <c r="B52">
        <f t="shared" si="3"/>
        <v>10</v>
      </c>
      <c r="C52" s="7">
        <v>2011</v>
      </c>
      <c r="D52" s="8">
        <v>15710091.369999999</v>
      </c>
      <c r="F52" s="9">
        <v>32.49</v>
      </c>
      <c r="H52" s="14">
        <f t="shared" si="5"/>
        <v>2356513.7054999997</v>
      </c>
      <c r="J52" s="12">
        <f t="shared" si="6"/>
        <v>42</v>
      </c>
      <c r="K52" s="12">
        <f>VLOOKUP(J52,'CPI Indexes'!B$5:J$111,9,FALSE)</f>
        <v>103.18791090878788</v>
      </c>
      <c r="L52" s="21">
        <f t="shared" si="7"/>
        <v>22837.110323737641</v>
      </c>
      <c r="M52" s="21">
        <f t="shared" si="8"/>
        <v>33000.62794050925</v>
      </c>
    </row>
    <row r="53" spans="2:13" x14ac:dyDescent="0.35">
      <c r="B53">
        <f t="shared" si="3"/>
        <v>9</v>
      </c>
      <c r="C53" s="7">
        <v>2012</v>
      </c>
      <c r="D53" s="8">
        <v>21181575.41</v>
      </c>
      <c r="F53" s="9">
        <v>33.18</v>
      </c>
      <c r="H53" s="14">
        <f t="shared" si="5"/>
        <v>3177236.3114999998</v>
      </c>
      <c r="J53" s="12">
        <f t="shared" si="6"/>
        <v>42</v>
      </c>
      <c r="K53" s="12">
        <f>VLOOKUP(J53,'CPI Indexes'!B$5:J$111,9,FALSE)</f>
        <v>103.18791090878788</v>
      </c>
      <c r="L53" s="21">
        <f t="shared" si="7"/>
        <v>30790.780465635089</v>
      </c>
      <c r="M53" s="21">
        <f t="shared" si="8"/>
        <v>42885.812819992199</v>
      </c>
    </row>
    <row r="54" spans="2:13" x14ac:dyDescent="0.35">
      <c r="B54">
        <f t="shared" si="3"/>
        <v>8</v>
      </c>
      <c r="C54" s="7">
        <v>2013</v>
      </c>
      <c r="D54" s="8">
        <v>16291186.74</v>
      </c>
      <c r="F54" s="9">
        <v>33.880000000000003</v>
      </c>
      <c r="H54" s="14">
        <f t="shared" si="5"/>
        <v>2443678.0109999999</v>
      </c>
      <c r="J54" s="12">
        <f t="shared" si="6"/>
        <v>42</v>
      </c>
      <c r="K54" s="12">
        <f>VLOOKUP(J54,'CPI Indexes'!B$5:J$111,9,FALSE)</f>
        <v>103.18791090878788</v>
      </c>
      <c r="L54" s="21">
        <f t="shared" si="7"/>
        <v>23681.824638935363</v>
      </c>
      <c r="M54" s="21">
        <f t="shared" si="8"/>
        <v>31792.157695980739</v>
      </c>
    </row>
    <row r="55" spans="2:13" x14ac:dyDescent="0.35">
      <c r="B55">
        <f t="shared" si="3"/>
        <v>7</v>
      </c>
      <c r="C55" s="7">
        <v>2014</v>
      </c>
      <c r="D55" s="8">
        <v>29529072.870000001</v>
      </c>
      <c r="F55" s="9">
        <v>34.58</v>
      </c>
      <c r="H55" s="14">
        <f t="shared" si="5"/>
        <v>4429360.9304999998</v>
      </c>
      <c r="J55" s="12">
        <f t="shared" si="6"/>
        <v>42</v>
      </c>
      <c r="K55" s="12">
        <f>VLOOKUP(J55,'CPI Indexes'!B$5:J$111,9,FALSE)</f>
        <v>103.18791090878788</v>
      </c>
      <c r="L55" s="21">
        <f t="shared" si="7"/>
        <v>42925.19241343395</v>
      </c>
      <c r="M55" s="21">
        <f t="shared" si="8"/>
        <v>55542.95587875817</v>
      </c>
    </row>
    <row r="56" spans="2:13" x14ac:dyDescent="0.35">
      <c r="B56">
        <f t="shared" si="3"/>
        <v>6</v>
      </c>
      <c r="C56" s="7">
        <v>2015</v>
      </c>
      <c r="D56" s="8">
        <v>31298059.190000001</v>
      </c>
      <c r="F56" s="9">
        <v>35.29</v>
      </c>
      <c r="H56" s="14">
        <f t="shared" si="5"/>
        <v>4694708.8784999996</v>
      </c>
      <c r="J56" s="12">
        <f t="shared" si="6"/>
        <v>41</v>
      </c>
      <c r="K56" s="12">
        <f>VLOOKUP(J56,'CPI Indexes'!B$5:J$111,9,FALSE)</f>
        <v>98.494371960277462</v>
      </c>
      <c r="L56" s="21">
        <f t="shared" si="7"/>
        <v>47664.742513342426</v>
      </c>
      <c r="M56" s="21">
        <f t="shared" si="8"/>
        <v>59446.444373510094</v>
      </c>
    </row>
    <row r="57" spans="2:13" x14ac:dyDescent="0.35">
      <c r="B57">
        <f t="shared" si="3"/>
        <v>5</v>
      </c>
      <c r="C57" s="7">
        <v>2016</v>
      </c>
      <c r="D57" s="8">
        <v>107537951.67</v>
      </c>
      <c r="F57" s="9">
        <v>36</v>
      </c>
      <c r="H57" s="14">
        <f t="shared" si="5"/>
        <v>16130692.750499999</v>
      </c>
      <c r="J57" s="12">
        <f t="shared" si="6"/>
        <v>41</v>
      </c>
      <c r="K57" s="12">
        <f>VLOOKUP(J57,'CPI Indexes'!B$5:J$111,9,FALSE)</f>
        <v>98.494371960277462</v>
      </c>
      <c r="L57" s="21">
        <f t="shared" si="7"/>
        <v>163772.73573565672</v>
      </c>
      <c r="M57" s="21">
        <f t="shared" si="8"/>
        <v>196871.17379090903</v>
      </c>
    </row>
    <row r="58" spans="2:13" x14ac:dyDescent="0.35">
      <c r="B58">
        <f t="shared" si="3"/>
        <v>4</v>
      </c>
      <c r="C58" s="7">
        <v>2017</v>
      </c>
      <c r="D58" s="8">
        <v>19259277.140000001</v>
      </c>
      <c r="F58" s="9">
        <v>36.71</v>
      </c>
      <c r="H58" s="14">
        <f t="shared" si="5"/>
        <v>2888891.571</v>
      </c>
      <c r="J58" s="12">
        <f t="shared" si="6"/>
        <v>41</v>
      </c>
      <c r="K58" s="12">
        <f>VLOOKUP(J58,'CPI Indexes'!B$5:J$111,9,FALSE)</f>
        <v>98.494371960277462</v>
      </c>
      <c r="L58" s="21">
        <f t="shared" si="7"/>
        <v>29330.524308181619</v>
      </c>
      <c r="M58" s="21">
        <f t="shared" si="8"/>
        <v>33983.824162987963</v>
      </c>
    </row>
    <row r="59" spans="2:13" x14ac:dyDescent="0.35">
      <c r="B59">
        <f t="shared" si="3"/>
        <v>3</v>
      </c>
      <c r="C59" s="7">
        <v>2018</v>
      </c>
      <c r="D59" s="8">
        <v>17309547.690000001</v>
      </c>
      <c r="F59" s="9">
        <v>37.43</v>
      </c>
      <c r="H59" s="14">
        <f t="shared" si="5"/>
        <v>2596432.1535</v>
      </c>
      <c r="J59" s="12">
        <f t="shared" si="6"/>
        <v>40</v>
      </c>
      <c r="K59" s="12">
        <f>VLOOKUP(J59,'CPI Indexes'!B$5:J$111,9,FALSE)</f>
        <v>93.970478997857782</v>
      </c>
      <c r="L59" s="21">
        <f t="shared" si="7"/>
        <v>27630.296037537384</v>
      </c>
      <c r="M59" s="21">
        <f t="shared" si="8"/>
        <v>30856.726719561313</v>
      </c>
    </row>
    <row r="60" spans="2:13" x14ac:dyDescent="0.35">
      <c r="B60">
        <f t="shared" si="3"/>
        <v>2</v>
      </c>
      <c r="C60" s="7">
        <v>2019</v>
      </c>
      <c r="D60" s="8">
        <v>18551674.82</v>
      </c>
      <c r="F60" s="9">
        <v>38.159999999999997</v>
      </c>
      <c r="H60" s="14">
        <f t="shared" si="5"/>
        <v>2782751.2229999998</v>
      </c>
      <c r="J60" s="12">
        <f t="shared" si="6"/>
        <v>40</v>
      </c>
      <c r="K60" s="12">
        <f>VLOOKUP(J60,'CPI Indexes'!B$5:J$111,9,FALSE)</f>
        <v>93.970478997857782</v>
      </c>
      <c r="L60" s="21">
        <f t="shared" si="7"/>
        <v>29613.036484186032</v>
      </c>
      <c r="M60" s="21">
        <f t="shared" si="8"/>
        <v>31875.657553055877</v>
      </c>
    </row>
    <row r="61" spans="2:13" x14ac:dyDescent="0.35">
      <c r="B61">
        <f t="shared" si="3"/>
        <v>1</v>
      </c>
      <c r="C61" s="7">
        <v>2020</v>
      </c>
      <c r="D61" s="8">
        <v>40882706.609999999</v>
      </c>
      <c r="F61" s="9">
        <v>38.89</v>
      </c>
      <c r="H61" s="14">
        <f t="shared" si="5"/>
        <v>6132405.9914999995</v>
      </c>
      <c r="J61" s="12">
        <f t="shared" si="6"/>
        <v>40</v>
      </c>
      <c r="K61" s="12">
        <f>VLOOKUP(J61,'CPI Indexes'!B$5:J$111,9,FALSE)</f>
        <v>93.970478997857782</v>
      </c>
      <c r="L61" s="21">
        <f t="shared" si="7"/>
        <v>65258.856365303815</v>
      </c>
      <c r="M61" s="21">
        <f t="shared" si="8"/>
        <v>67706.063479002711</v>
      </c>
    </row>
    <row r="62" spans="2:13" x14ac:dyDescent="0.35">
      <c r="B62">
        <f t="shared" si="3"/>
        <v>0</v>
      </c>
      <c r="C62" s="7">
        <v>2021</v>
      </c>
      <c r="D62" s="8">
        <v>52975740.670000002</v>
      </c>
      <c r="F62" s="9">
        <v>39.630000000000003</v>
      </c>
      <c r="H62" s="14">
        <f t="shared" si="5"/>
        <v>7946361.1004999997</v>
      </c>
      <c r="J62" s="12">
        <f t="shared" si="6"/>
        <v>40</v>
      </c>
      <c r="K62" s="12">
        <f>VLOOKUP(J62,'CPI Indexes'!B$5:J$111,9,FALSE)</f>
        <v>93.970478997857782</v>
      </c>
      <c r="L62" s="21">
        <f t="shared" si="7"/>
        <v>84562.313454645162</v>
      </c>
      <c r="M62" s="21">
        <f t="shared" si="8"/>
        <v>84562.313454645162</v>
      </c>
    </row>
    <row r="63" spans="2:13" x14ac:dyDescent="0.35">
      <c r="H63" s="14"/>
      <c r="J63" s="12"/>
      <c r="K63" s="12"/>
      <c r="L63" s="21"/>
      <c r="M63" s="21"/>
    </row>
    <row r="64" spans="2:13" x14ac:dyDescent="0.35">
      <c r="D64" s="1">
        <f>SUM(D9:D63)</f>
        <v>615993828.24000001</v>
      </c>
      <c r="H64" s="3">
        <f>SUM(H9:H63)</f>
        <v>92399074.236000016</v>
      </c>
    </row>
    <row r="65" spans="4:15" x14ac:dyDescent="0.35">
      <c r="H65" s="3"/>
      <c r="J65" s="18"/>
      <c r="K65" s="18"/>
      <c r="L65" s="18"/>
      <c r="M65" s="18">
        <f t="shared" ref="M65" si="9">SUM(M9:M63)</f>
        <v>1326275.7920825772</v>
      </c>
    </row>
    <row r="66" spans="4:15" x14ac:dyDescent="0.35">
      <c r="H66" s="3">
        <f>H64/D64</f>
        <v>0.15000000000000002</v>
      </c>
    </row>
    <row r="67" spans="4:15" x14ac:dyDescent="0.35">
      <c r="H67" s="3"/>
      <c r="M67" s="14"/>
      <c r="N67" s="14"/>
      <c r="O67" s="14"/>
    </row>
    <row r="68" spans="4:15" x14ac:dyDescent="0.35">
      <c r="D68" s="1"/>
      <c r="F68" s="2"/>
      <c r="H68" s="2"/>
      <c r="M68" s="20"/>
      <c r="N68" s="20"/>
      <c r="O68" s="20"/>
    </row>
    <row r="69" spans="4:15" x14ac:dyDescent="0.35">
      <c r="D69" s="1"/>
      <c r="F69" s="2"/>
      <c r="H69" s="2"/>
      <c r="M69" s="20"/>
      <c r="N69" s="20"/>
      <c r="O69" s="20"/>
    </row>
    <row r="70" spans="4:15" x14ac:dyDescent="0.35">
      <c r="D70" s="1"/>
      <c r="F70" s="2"/>
      <c r="H70" s="2"/>
      <c r="M70" s="14"/>
      <c r="N70" s="14"/>
      <c r="O70" s="14"/>
    </row>
    <row r="71" spans="4:15" x14ac:dyDescent="0.35">
      <c r="D71" s="1"/>
      <c r="F71" s="2"/>
      <c r="H71" s="2"/>
      <c r="M71" s="14"/>
      <c r="N71" s="14"/>
      <c r="O71" s="14"/>
    </row>
    <row r="72" spans="4:15" x14ac:dyDescent="0.35">
      <c r="D72" s="1"/>
      <c r="F72" s="2"/>
      <c r="H72" s="2"/>
      <c r="M72" s="21"/>
      <c r="N72" s="21"/>
      <c r="O72" s="21"/>
    </row>
    <row r="73" spans="4:15" x14ac:dyDescent="0.35">
      <c r="D73" s="1"/>
      <c r="F73" s="2"/>
      <c r="H73" s="2"/>
    </row>
    <row r="74" spans="4:15" x14ac:dyDescent="0.35">
      <c r="D74" s="1"/>
      <c r="F74" s="2"/>
      <c r="H74" s="2"/>
    </row>
    <row r="75" spans="4:15" x14ac:dyDescent="0.35">
      <c r="D75" s="1"/>
      <c r="F75" s="2"/>
      <c r="H75" s="2"/>
    </row>
    <row r="76" spans="4:15" x14ac:dyDescent="0.35">
      <c r="D76" s="1"/>
      <c r="F76" s="2"/>
      <c r="H76" s="2"/>
    </row>
    <row r="77" spans="4:15" x14ac:dyDescent="0.35">
      <c r="D77" s="1"/>
      <c r="F77" s="2"/>
      <c r="H77" s="2"/>
    </row>
    <row r="78" spans="4:15" x14ac:dyDescent="0.35">
      <c r="D78" s="1"/>
      <c r="F78" s="2"/>
      <c r="H78" s="2"/>
    </row>
    <row r="79" spans="4:15" x14ac:dyDescent="0.35">
      <c r="D79" s="1"/>
      <c r="F79" s="2"/>
      <c r="H79" s="2"/>
    </row>
    <row r="81" spans="4:4" x14ac:dyDescent="0.35">
      <c r="D81" s="1"/>
    </row>
  </sheetData>
  <printOptions horizontalCentered="1"/>
  <pageMargins left="0.7" right="0.7" top="0.75" bottom="0.75" header="0.3" footer="0.3"/>
  <pageSetup scale="49" fitToWidth="0" orientation="landscape" r:id="rId1"/>
  <headerFooter>
    <oddHeader xml:space="preserve">&amp;RFiled: 2023-03-08
 EB-2022-0200
 Exhibit I.4.5-IGUA-14
Attachment 1
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238C5-11A3-466D-B57D-3A2E51280BD1}">
  <dimension ref="B2:J112"/>
  <sheetViews>
    <sheetView zoomScaleNormal="100" workbookViewId="0">
      <selection activeCell="H11" sqref="H11"/>
    </sheetView>
  </sheetViews>
  <sheetFormatPr defaultColWidth="9.1796875" defaultRowHeight="12.5" x14ac:dyDescent="0.25"/>
  <cols>
    <col min="1" max="4" width="9.1796875" style="22"/>
    <col min="5" max="5" width="11.1796875" style="22" bestFit="1" customWidth="1"/>
    <col min="6" max="6" width="10.1796875" style="22" bestFit="1" customWidth="1"/>
    <col min="7" max="8" width="9.1796875" style="22"/>
    <col min="9" max="9" width="14" style="22" customWidth="1"/>
    <col min="10" max="10" width="16" style="22" customWidth="1"/>
    <col min="11" max="16384" width="9.1796875" style="22"/>
  </cols>
  <sheetData>
    <row r="2" spans="2:10" x14ac:dyDescent="0.25">
      <c r="C2" s="24" t="s">
        <v>73</v>
      </c>
      <c r="D2" s="22">
        <v>3.7499999999999999E-2</v>
      </c>
    </row>
    <row r="4" spans="2:10" ht="50" x14ac:dyDescent="0.25">
      <c r="B4" s="22" t="s">
        <v>11</v>
      </c>
      <c r="C4" s="22" t="s">
        <v>72</v>
      </c>
      <c r="I4" s="42"/>
      <c r="J4" s="42" t="s">
        <v>74</v>
      </c>
    </row>
    <row r="5" spans="2:10" x14ac:dyDescent="0.25">
      <c r="B5" s="22">
        <f>2021-C5</f>
        <v>107</v>
      </c>
      <c r="C5" s="22">
        <v>1914</v>
      </c>
      <c r="E5" s="46"/>
      <c r="F5" s="46"/>
      <c r="I5" s="47">
        <f t="shared" ref="I5:I36" si="0">((1+D$2)^B5)</f>
        <v>51.372094893410804</v>
      </c>
      <c r="J5" s="47">
        <f>SUM(I5:I$112)</f>
        <v>1394.6279587176937</v>
      </c>
    </row>
    <row r="6" spans="2:10" x14ac:dyDescent="0.25">
      <c r="B6" s="22">
        <f t="shared" ref="B6:B69" si="1">2021-C6</f>
        <v>106</v>
      </c>
      <c r="C6" s="22">
        <v>1915</v>
      </c>
      <c r="E6" s="46"/>
      <c r="F6" s="46"/>
      <c r="I6" s="47">
        <f t="shared" si="0"/>
        <v>49.515272186420049</v>
      </c>
      <c r="J6" s="47">
        <f>SUM(I6:I$112)</f>
        <v>1343.2558638242826</v>
      </c>
    </row>
    <row r="7" spans="2:10" x14ac:dyDescent="0.25">
      <c r="B7" s="22">
        <f t="shared" si="1"/>
        <v>105</v>
      </c>
      <c r="C7" s="22">
        <v>1916</v>
      </c>
      <c r="E7" s="46"/>
      <c r="F7" s="46"/>
      <c r="I7" s="47">
        <f t="shared" si="0"/>
        <v>47.725563553175945</v>
      </c>
      <c r="J7" s="47">
        <f>SUM(I7:I$112)</f>
        <v>1293.7405916378627</v>
      </c>
    </row>
    <row r="8" spans="2:10" x14ac:dyDescent="0.25">
      <c r="B8" s="22">
        <f t="shared" si="1"/>
        <v>104</v>
      </c>
      <c r="C8" s="22">
        <v>1917</v>
      </c>
      <c r="E8" s="46"/>
      <c r="F8" s="46"/>
      <c r="I8" s="47">
        <f t="shared" si="0"/>
        <v>46.000543183784032</v>
      </c>
      <c r="J8" s="47">
        <f>SUM(I8:I$112)</f>
        <v>1246.0150280846869</v>
      </c>
    </row>
    <row r="9" spans="2:10" x14ac:dyDescent="0.25">
      <c r="B9" s="22">
        <f t="shared" si="1"/>
        <v>103</v>
      </c>
      <c r="C9" s="22">
        <v>1918</v>
      </c>
      <c r="E9" s="46"/>
      <c r="F9" s="46"/>
      <c r="I9" s="47">
        <f t="shared" si="0"/>
        <v>44.337872948225566</v>
      </c>
      <c r="J9" s="47">
        <f>SUM(I9:I$112)</f>
        <v>1200.014484900903</v>
      </c>
    </row>
    <row r="10" spans="2:10" x14ac:dyDescent="0.25">
      <c r="B10" s="22">
        <f t="shared" si="1"/>
        <v>102</v>
      </c>
      <c r="C10" s="22">
        <v>1919</v>
      </c>
      <c r="E10" s="46"/>
      <c r="F10" s="46"/>
      <c r="I10" s="47">
        <f t="shared" si="0"/>
        <v>42.73529922720536</v>
      </c>
      <c r="J10" s="47">
        <f>SUM(I10:I$112)</f>
        <v>1155.6766119526778</v>
      </c>
    </row>
    <row r="11" spans="2:10" x14ac:dyDescent="0.25">
      <c r="B11" s="22">
        <f t="shared" si="1"/>
        <v>101</v>
      </c>
      <c r="C11" s="22">
        <v>1920</v>
      </c>
      <c r="E11" s="46"/>
      <c r="F11" s="46"/>
      <c r="I11" s="47">
        <f t="shared" si="0"/>
        <v>41.190649857547335</v>
      </c>
      <c r="J11" s="47">
        <f>SUM(I11:I$112)</f>
        <v>1112.9413127254727</v>
      </c>
    </row>
    <row r="12" spans="2:10" x14ac:dyDescent="0.25">
      <c r="B12" s="22">
        <f t="shared" si="1"/>
        <v>100</v>
      </c>
      <c r="C12" s="22">
        <v>1921</v>
      </c>
      <c r="E12" s="46"/>
      <c r="F12" s="46"/>
      <c r="I12" s="47">
        <f t="shared" si="0"/>
        <v>39.701831187997428</v>
      </c>
      <c r="J12" s="47">
        <f>SUM(I12:I$112)</f>
        <v>1071.7506628679255</v>
      </c>
    </row>
    <row r="13" spans="2:10" x14ac:dyDescent="0.25">
      <c r="B13" s="22">
        <f t="shared" si="1"/>
        <v>99</v>
      </c>
      <c r="C13" s="22">
        <v>1922</v>
      </c>
      <c r="E13" s="46"/>
      <c r="F13" s="46"/>
      <c r="I13" s="47">
        <f t="shared" si="0"/>
        <v>38.266825241443293</v>
      </c>
      <c r="J13" s="47">
        <f>SUM(I13:I$112)</f>
        <v>1032.0488316799288</v>
      </c>
    </row>
    <row r="14" spans="2:10" x14ac:dyDescent="0.25">
      <c r="B14" s="22">
        <f t="shared" si="1"/>
        <v>98</v>
      </c>
      <c r="C14" s="22">
        <v>1923</v>
      </c>
      <c r="E14" s="46"/>
      <c r="F14" s="46"/>
      <c r="I14" s="47">
        <f t="shared" si="0"/>
        <v>36.883686979704379</v>
      </c>
      <c r="J14" s="47">
        <f>SUM(I14:I$112)</f>
        <v>993.78200643848572</v>
      </c>
    </row>
    <row r="15" spans="2:10" x14ac:dyDescent="0.25">
      <c r="B15" s="22">
        <f t="shared" si="1"/>
        <v>97</v>
      </c>
      <c r="C15" s="22">
        <v>1924</v>
      </c>
      <c r="E15" s="46"/>
      <c r="F15" s="46"/>
      <c r="I15" s="47">
        <f t="shared" si="0"/>
        <v>35.550541667184937</v>
      </c>
      <c r="J15" s="47">
        <f>SUM(I15:I$112)</f>
        <v>956.89831945878132</v>
      </c>
    </row>
    <row r="16" spans="2:10" x14ac:dyDescent="0.25">
      <c r="B16" s="22">
        <f t="shared" si="1"/>
        <v>96</v>
      </c>
      <c r="C16" s="22">
        <v>1925</v>
      </c>
      <c r="E16" s="46"/>
      <c r="F16" s="46"/>
      <c r="I16" s="47">
        <f t="shared" si="0"/>
        <v>34.265582329816809</v>
      </c>
      <c r="J16" s="47">
        <f>SUM(I16:I$112)</f>
        <v>921.3477777915964</v>
      </c>
    </row>
    <row r="17" spans="2:10" x14ac:dyDescent="0.25">
      <c r="B17" s="22">
        <f t="shared" si="1"/>
        <v>95</v>
      </c>
      <c r="C17" s="22">
        <v>1926</v>
      </c>
      <c r="E17" s="46"/>
      <c r="F17" s="46"/>
      <c r="I17" s="47">
        <f t="shared" si="0"/>
        <v>33.027067305847524</v>
      </c>
      <c r="J17" s="47">
        <f>SUM(I17:I$112)</f>
        <v>887.08219546177952</v>
      </c>
    </row>
    <row r="18" spans="2:10" x14ac:dyDescent="0.25">
      <c r="B18" s="22">
        <f t="shared" si="1"/>
        <v>94</v>
      </c>
      <c r="C18" s="22">
        <v>1927</v>
      </c>
      <c r="E18" s="46"/>
      <c r="F18" s="46"/>
      <c r="I18" s="47">
        <f t="shared" si="0"/>
        <v>31.833317885154234</v>
      </c>
      <c r="J18" s="47">
        <f>SUM(I18:I$112)</f>
        <v>854.05512815593215</v>
      </c>
    </row>
    <row r="19" spans="2:10" x14ac:dyDescent="0.25">
      <c r="B19" s="22">
        <f t="shared" si="1"/>
        <v>93</v>
      </c>
      <c r="C19" s="22">
        <v>1928</v>
      </c>
      <c r="E19" s="46"/>
      <c r="F19" s="46"/>
      <c r="I19" s="47">
        <f t="shared" si="0"/>
        <v>30.682716033883594</v>
      </c>
      <c r="J19" s="47">
        <f>SUM(I19:I$112)</f>
        <v>822.22181027077772</v>
      </c>
    </row>
    <row r="20" spans="2:10" x14ac:dyDescent="0.25">
      <c r="B20" s="22">
        <f t="shared" si="1"/>
        <v>92</v>
      </c>
      <c r="C20" s="22">
        <v>1929</v>
      </c>
      <c r="E20" s="46"/>
      <c r="F20" s="46"/>
      <c r="I20" s="47">
        <f t="shared" si="0"/>
        <v>29.573702201333589</v>
      </c>
      <c r="J20" s="47">
        <f>SUM(I20:I$112)</f>
        <v>791.53909423689424</v>
      </c>
    </row>
    <row r="21" spans="2:10" x14ac:dyDescent="0.25">
      <c r="B21" s="22">
        <f t="shared" si="1"/>
        <v>91</v>
      </c>
      <c r="C21" s="22">
        <v>1930</v>
      </c>
      <c r="E21" s="46"/>
      <c r="F21" s="46"/>
      <c r="I21" s="47">
        <f t="shared" si="0"/>
        <v>28.504773206104652</v>
      </c>
      <c r="J21" s="47">
        <f>SUM(I21:I$112)</f>
        <v>761.96539203556063</v>
      </c>
    </row>
    <row r="22" spans="2:10" x14ac:dyDescent="0.25">
      <c r="B22" s="22">
        <f t="shared" si="1"/>
        <v>90</v>
      </c>
      <c r="C22" s="22">
        <v>1931</v>
      </c>
      <c r="E22" s="46"/>
      <c r="F22" s="46"/>
      <c r="I22" s="47">
        <f t="shared" si="0"/>
        <v>27.47448019865509</v>
      </c>
      <c r="J22" s="47">
        <f>SUM(I22:I$112)</f>
        <v>733.46061882945605</v>
      </c>
    </row>
    <row r="23" spans="2:10" x14ac:dyDescent="0.25">
      <c r="B23" s="22">
        <f t="shared" si="1"/>
        <v>89</v>
      </c>
      <c r="C23" s="22">
        <v>1932</v>
      </c>
      <c r="E23" s="46"/>
      <c r="F23" s="46"/>
      <c r="I23" s="47">
        <f t="shared" si="0"/>
        <v>26.481426697498875</v>
      </c>
      <c r="J23" s="47">
        <f>SUM(I23:I$112)</f>
        <v>705.98613863080084</v>
      </c>
    </row>
    <row r="24" spans="2:10" x14ac:dyDescent="0.25">
      <c r="B24" s="22">
        <f t="shared" si="1"/>
        <v>88</v>
      </c>
      <c r="C24" s="22">
        <v>1933</v>
      </c>
      <c r="E24" s="46"/>
      <c r="F24" s="46"/>
      <c r="I24" s="47">
        <f t="shared" si="0"/>
        <v>25.524266696384455</v>
      </c>
      <c r="J24" s="47">
        <f>SUM(I24:I$112)</f>
        <v>679.50471193330202</v>
      </c>
    </row>
    <row r="25" spans="2:10" x14ac:dyDescent="0.25">
      <c r="B25" s="22">
        <f t="shared" si="1"/>
        <v>87</v>
      </c>
      <c r="C25" s="22">
        <v>1934</v>
      </c>
      <c r="E25" s="46"/>
      <c r="F25" s="46"/>
      <c r="I25" s="47">
        <f t="shared" si="0"/>
        <v>24.601702839888624</v>
      </c>
      <c r="J25" s="47">
        <f>SUM(I25:I$112)</f>
        <v>653.98044523691749</v>
      </c>
    </row>
    <row r="26" spans="2:10" x14ac:dyDescent="0.25">
      <c r="B26" s="22">
        <f t="shared" si="1"/>
        <v>86</v>
      </c>
      <c r="C26" s="22">
        <v>1935</v>
      </c>
      <c r="E26" s="46"/>
      <c r="F26" s="46"/>
      <c r="I26" s="47">
        <f t="shared" si="0"/>
        <v>23.712484664952889</v>
      </c>
      <c r="J26" s="47">
        <f>SUM(I26:I$112)</f>
        <v>629.37874239702876</v>
      </c>
    </row>
    <row r="27" spans="2:10" x14ac:dyDescent="0.25">
      <c r="B27" s="22">
        <f t="shared" si="1"/>
        <v>85</v>
      </c>
      <c r="C27" s="22">
        <v>1936</v>
      </c>
      <c r="E27" s="46"/>
      <c r="F27" s="46"/>
      <c r="I27" s="47">
        <f t="shared" si="0"/>
        <v>22.85540690597869</v>
      </c>
      <c r="J27" s="47">
        <f>SUM(I27:I$112)</f>
        <v>605.66625773207568</v>
      </c>
    </row>
    <row r="28" spans="2:10" x14ac:dyDescent="0.25">
      <c r="B28" s="22">
        <f t="shared" si="1"/>
        <v>84</v>
      </c>
      <c r="C28" s="22">
        <v>1937</v>
      </c>
      <c r="E28" s="46"/>
      <c r="F28" s="46"/>
      <c r="I28" s="47">
        <f t="shared" si="0"/>
        <v>22.029307861184275</v>
      </c>
      <c r="J28" s="47">
        <f>SUM(I28:I$112)</f>
        <v>582.81085082609695</v>
      </c>
    </row>
    <row r="29" spans="2:10" x14ac:dyDescent="0.25">
      <c r="B29" s="22">
        <f t="shared" si="1"/>
        <v>83</v>
      </c>
      <c r="C29" s="22">
        <v>1938</v>
      </c>
      <c r="E29" s="46"/>
      <c r="F29" s="46"/>
      <c r="I29" s="47">
        <f t="shared" si="0"/>
        <v>21.233067818008937</v>
      </c>
      <c r="J29" s="47">
        <f>SUM(I29:I$112)</f>
        <v>560.78154296491266</v>
      </c>
    </row>
    <row r="30" spans="2:10" x14ac:dyDescent="0.25">
      <c r="B30" s="22">
        <f t="shared" si="1"/>
        <v>82</v>
      </c>
      <c r="C30" s="22">
        <v>1939</v>
      </c>
      <c r="E30" s="46"/>
      <c r="F30" s="46"/>
      <c r="I30" s="47">
        <f t="shared" si="0"/>
        <v>20.465607535430298</v>
      </c>
      <c r="J30" s="47">
        <f>SUM(I30:I$112)</f>
        <v>539.54847514690357</v>
      </c>
    </row>
    <row r="31" spans="2:10" x14ac:dyDescent="0.25">
      <c r="B31" s="22">
        <f t="shared" si="1"/>
        <v>81</v>
      </c>
      <c r="C31" s="22">
        <v>1940</v>
      </c>
      <c r="E31" s="46"/>
      <c r="F31" s="46"/>
      <c r="I31" s="47">
        <f t="shared" si="0"/>
        <v>19.725886781137635</v>
      </c>
      <c r="J31" s="47">
        <f>SUM(I31:I$112)</f>
        <v>519.08286761147303</v>
      </c>
    </row>
    <row r="32" spans="2:10" x14ac:dyDescent="0.25">
      <c r="B32" s="22">
        <f t="shared" si="1"/>
        <v>80</v>
      </c>
      <c r="C32" s="22">
        <v>1941</v>
      </c>
      <c r="E32" s="46"/>
      <c r="F32" s="46"/>
      <c r="I32" s="47">
        <f t="shared" si="0"/>
        <v>19.012902921578441</v>
      </c>
      <c r="J32" s="47">
        <f>SUM(I32:I$112)</f>
        <v>499.35698083033532</v>
      </c>
    </row>
    <row r="33" spans="2:10" x14ac:dyDescent="0.25">
      <c r="B33" s="22">
        <f t="shared" si="1"/>
        <v>79</v>
      </c>
      <c r="C33" s="22">
        <v>1942</v>
      </c>
      <c r="E33" s="46"/>
      <c r="F33" s="46"/>
      <c r="I33" s="47">
        <f t="shared" si="0"/>
        <v>18.325689562967167</v>
      </c>
      <c r="J33" s="47">
        <f>SUM(I33:I$112)</f>
        <v>480.34407790875679</v>
      </c>
    </row>
    <row r="34" spans="2:10" x14ac:dyDescent="0.25">
      <c r="B34" s="22">
        <f t="shared" si="1"/>
        <v>78</v>
      </c>
      <c r="C34" s="22">
        <v>1943</v>
      </c>
      <c r="E34" s="46"/>
      <c r="F34" s="46"/>
      <c r="I34" s="47">
        <f t="shared" si="0"/>
        <v>17.663315241414139</v>
      </c>
      <c r="J34" s="47">
        <f>SUM(I34:I$112)</f>
        <v>462.01838834578967</v>
      </c>
    </row>
    <row r="35" spans="2:10" x14ac:dyDescent="0.25">
      <c r="B35" s="22">
        <f t="shared" si="1"/>
        <v>77</v>
      </c>
      <c r="C35" s="22">
        <v>1944</v>
      </c>
      <c r="E35" s="46"/>
      <c r="F35" s="46"/>
      <c r="I35" s="47">
        <f t="shared" si="0"/>
        <v>17.024882160399166</v>
      </c>
      <c r="J35" s="47">
        <f>SUM(I35:I$112)</f>
        <v>444.35507310437549</v>
      </c>
    </row>
    <row r="36" spans="2:10" x14ac:dyDescent="0.25">
      <c r="B36" s="22">
        <f t="shared" si="1"/>
        <v>76</v>
      </c>
      <c r="C36" s="22">
        <v>1945</v>
      </c>
      <c r="E36" s="46"/>
      <c r="F36" s="46"/>
      <c r="I36" s="47">
        <f t="shared" si="0"/>
        <v>16.409524973878714</v>
      </c>
      <c r="J36" s="47">
        <f>SUM(I36:I$112)</f>
        <v>427.33019094397639</v>
      </c>
    </row>
    <row r="37" spans="2:10" x14ac:dyDescent="0.25">
      <c r="B37" s="22">
        <f t="shared" si="1"/>
        <v>75</v>
      </c>
      <c r="C37" s="22">
        <v>1946</v>
      </c>
      <c r="E37" s="46"/>
      <c r="F37" s="46"/>
      <c r="I37" s="47">
        <f t="shared" ref="I37:I68" si="2">((1+D$2)^B37)</f>
        <v>15.81640961337707</v>
      </c>
      <c r="J37" s="47">
        <f>SUM(I37:I$112)</f>
        <v>410.92066597009762</v>
      </c>
    </row>
    <row r="38" spans="2:10" x14ac:dyDescent="0.25">
      <c r="B38" s="22">
        <f t="shared" si="1"/>
        <v>74</v>
      </c>
      <c r="C38" s="22">
        <v>1947</v>
      </c>
      <c r="E38" s="46"/>
      <c r="F38" s="46"/>
      <c r="I38" s="47">
        <f t="shared" si="2"/>
        <v>15.244732157471875</v>
      </c>
      <c r="J38" s="47">
        <f>SUM(I38:I$112)</f>
        <v>395.10425635672055</v>
      </c>
    </row>
    <row r="39" spans="2:10" x14ac:dyDescent="0.25">
      <c r="B39" s="22">
        <f t="shared" si="1"/>
        <v>73</v>
      </c>
      <c r="C39" s="22">
        <v>1948</v>
      </c>
      <c r="E39" s="46"/>
      <c r="F39" s="46"/>
      <c r="I39" s="47">
        <f t="shared" si="2"/>
        <v>14.693717742141564</v>
      </c>
      <c r="J39" s="47">
        <f>SUM(I39:I$112)</f>
        <v>379.85952419924865</v>
      </c>
    </row>
    <row r="40" spans="2:10" x14ac:dyDescent="0.25">
      <c r="B40" s="22">
        <f t="shared" si="1"/>
        <v>72</v>
      </c>
      <c r="C40" s="22">
        <v>1949</v>
      </c>
      <c r="E40" s="46"/>
      <c r="F40" s="46"/>
      <c r="I40" s="47">
        <f t="shared" si="2"/>
        <v>14.16261951049789</v>
      </c>
      <c r="J40" s="47">
        <f>SUM(I40:I$112)</f>
        <v>365.16580645710712</v>
      </c>
    </row>
    <row r="41" spans="2:10" x14ac:dyDescent="0.25">
      <c r="B41" s="22">
        <f t="shared" si="1"/>
        <v>71</v>
      </c>
      <c r="C41" s="22">
        <v>1950</v>
      </c>
      <c r="E41" s="46"/>
      <c r="F41" s="46"/>
      <c r="I41" s="47">
        <f t="shared" si="2"/>
        <v>13.650717600479892</v>
      </c>
      <c r="J41" s="47">
        <f>SUM(I41:I$112)</f>
        <v>351.00318694660928</v>
      </c>
    </row>
    <row r="42" spans="2:10" x14ac:dyDescent="0.25">
      <c r="B42" s="22">
        <f t="shared" si="1"/>
        <v>70</v>
      </c>
      <c r="C42" s="22">
        <v>1951</v>
      </c>
      <c r="E42" s="46"/>
      <c r="F42" s="46"/>
      <c r="I42" s="47">
        <f t="shared" si="2"/>
        <v>13.157318169137245</v>
      </c>
      <c r="J42" s="47">
        <f>SUM(I42:I$112)</f>
        <v>337.3524693461294</v>
      </c>
    </row>
    <row r="43" spans="2:10" x14ac:dyDescent="0.25">
      <c r="B43" s="22">
        <f t="shared" si="1"/>
        <v>69</v>
      </c>
      <c r="C43" s="22">
        <v>1952</v>
      </c>
      <c r="E43" s="46"/>
      <c r="F43" s="46"/>
      <c r="I43" s="47">
        <f t="shared" si="2"/>
        <v>12.681752452180476</v>
      </c>
      <c r="J43" s="47">
        <f>SUM(I43:I$112)</f>
        <v>324.19515117699217</v>
      </c>
    </row>
    <row r="44" spans="2:10" x14ac:dyDescent="0.25">
      <c r="B44" s="22">
        <f t="shared" si="1"/>
        <v>68</v>
      </c>
      <c r="C44" s="22">
        <v>1953</v>
      </c>
      <c r="E44" s="46"/>
      <c r="F44" s="46"/>
      <c r="I44" s="47">
        <f t="shared" si="2"/>
        <v>12.223375857523349</v>
      </c>
      <c r="J44" s="47">
        <f>SUM(I44:I$112)</f>
        <v>311.51339872481162</v>
      </c>
    </row>
    <row r="45" spans="2:10" x14ac:dyDescent="0.25">
      <c r="B45" s="22">
        <f t="shared" si="1"/>
        <v>67</v>
      </c>
      <c r="C45" s="22">
        <v>1954</v>
      </c>
      <c r="E45" s="46"/>
      <c r="F45" s="46"/>
      <c r="I45" s="47">
        <f t="shared" si="2"/>
        <v>11.781567091588768</v>
      </c>
      <c r="J45" s="47">
        <f>SUM(I45:I$112)</f>
        <v>299.29002286728831</v>
      </c>
    </row>
    <row r="46" spans="2:10" x14ac:dyDescent="0.25">
      <c r="B46" s="22">
        <f t="shared" si="1"/>
        <v>66</v>
      </c>
      <c r="C46" s="22">
        <v>1955</v>
      </c>
      <c r="E46" s="46"/>
      <c r="F46" s="46"/>
      <c r="I46" s="47">
        <f t="shared" si="2"/>
        <v>11.355727317193992</v>
      </c>
      <c r="J46" s="47">
        <f>SUM(I46:I$112)</f>
        <v>287.50845577569959</v>
      </c>
    </row>
    <row r="47" spans="2:10" x14ac:dyDescent="0.25">
      <c r="B47" s="22">
        <f t="shared" si="1"/>
        <v>65</v>
      </c>
      <c r="C47" s="22">
        <v>1956</v>
      </c>
      <c r="E47" s="46"/>
      <c r="F47" s="46"/>
      <c r="I47" s="47">
        <f t="shared" si="2"/>
        <v>10.945279341873725</v>
      </c>
      <c r="J47" s="47">
        <f>SUM(I47:I$112)</f>
        <v>276.15272845850552</v>
      </c>
    </row>
    <row r="48" spans="2:10" x14ac:dyDescent="0.25">
      <c r="B48" s="22">
        <f t="shared" si="1"/>
        <v>64</v>
      </c>
      <c r="C48" s="22">
        <v>1957</v>
      </c>
      <c r="E48" s="46"/>
      <c r="F48" s="46"/>
      <c r="I48" s="47">
        <f t="shared" si="2"/>
        <v>10.54966683554094</v>
      </c>
      <c r="J48" s="47">
        <f>SUM(I48:I$112)</f>
        <v>265.20744911663189</v>
      </c>
    </row>
    <row r="49" spans="2:10" x14ac:dyDescent="0.25">
      <c r="B49" s="22">
        <f t="shared" si="1"/>
        <v>63</v>
      </c>
      <c r="C49" s="22">
        <v>1958</v>
      </c>
      <c r="E49" s="46"/>
      <c r="F49" s="46"/>
      <c r="I49" s="47">
        <f t="shared" si="2"/>
        <v>10.168353576425002</v>
      </c>
      <c r="J49" s="47">
        <f>SUM(I49:I$112)</f>
        <v>254.65778228109093</v>
      </c>
    </row>
    <row r="50" spans="2:10" x14ac:dyDescent="0.25">
      <c r="B50" s="22">
        <f t="shared" si="1"/>
        <v>62</v>
      </c>
      <c r="C50" s="22">
        <v>1959</v>
      </c>
      <c r="E50" s="46"/>
      <c r="F50" s="46"/>
      <c r="I50" s="47">
        <f t="shared" si="2"/>
        <v>9.8008227242650605</v>
      </c>
      <c r="J50" s="47">
        <f>SUM(I50:I$112)</f>
        <v>244.48942870466593</v>
      </c>
    </row>
    <row r="51" spans="2:10" x14ac:dyDescent="0.25">
      <c r="B51" s="22">
        <f t="shared" si="1"/>
        <v>61</v>
      </c>
      <c r="C51" s="22">
        <v>1960</v>
      </c>
      <c r="E51" s="46"/>
      <c r="F51" s="46"/>
      <c r="I51" s="47">
        <f t="shared" si="2"/>
        <v>9.4465761197735514</v>
      </c>
      <c r="J51" s="47">
        <f>SUM(I51:I$112)</f>
        <v>234.68860598040089</v>
      </c>
    </row>
    <row r="52" spans="2:10" x14ac:dyDescent="0.25">
      <c r="B52" s="22">
        <f t="shared" si="1"/>
        <v>60</v>
      </c>
      <c r="C52" s="22">
        <v>1961</v>
      </c>
      <c r="E52" s="46"/>
      <c r="F52" s="46"/>
      <c r="I52" s="47">
        <f t="shared" si="2"/>
        <v>9.1051336094202906</v>
      </c>
      <c r="J52" s="47">
        <f>SUM(I52:I$112)</f>
        <v>225.24202986062735</v>
      </c>
    </row>
    <row r="53" spans="2:10" x14ac:dyDescent="0.25">
      <c r="B53" s="22">
        <f t="shared" si="1"/>
        <v>59</v>
      </c>
      <c r="C53" s="22">
        <v>1962</v>
      </c>
      <c r="E53" s="46"/>
      <c r="F53" s="46"/>
      <c r="I53" s="47">
        <f t="shared" si="2"/>
        <v>8.7760323946219643</v>
      </c>
      <c r="J53" s="47">
        <f>SUM(I53:I$112)</f>
        <v>216.13689625120708</v>
      </c>
    </row>
    <row r="54" spans="2:10" x14ac:dyDescent="0.25">
      <c r="B54" s="22">
        <f t="shared" si="1"/>
        <v>58</v>
      </c>
      <c r="C54" s="22">
        <v>1963</v>
      </c>
      <c r="E54" s="46"/>
      <c r="F54" s="46"/>
      <c r="I54" s="47">
        <f t="shared" si="2"/>
        <v>8.4588264044549053</v>
      </c>
      <c r="J54" s="47">
        <f>SUM(I54:I$112)</f>
        <v>207.3608638565851</v>
      </c>
    </row>
    <row r="55" spans="2:10" x14ac:dyDescent="0.25">
      <c r="B55" s="22">
        <f t="shared" si="1"/>
        <v>57</v>
      </c>
      <c r="C55" s="22">
        <v>1964</v>
      </c>
      <c r="E55" s="46"/>
      <c r="F55" s="46"/>
      <c r="I55" s="47">
        <f t="shared" si="2"/>
        <v>8.1530856910408716</v>
      </c>
      <c r="J55" s="47">
        <f>SUM(I55:I$112)</f>
        <v>198.90203745213017</v>
      </c>
    </row>
    <row r="56" spans="2:10" x14ac:dyDescent="0.25">
      <c r="B56" s="22">
        <f t="shared" si="1"/>
        <v>56</v>
      </c>
      <c r="C56" s="22">
        <v>1965</v>
      </c>
      <c r="E56" s="46"/>
      <c r="F56" s="46"/>
      <c r="I56" s="47">
        <f t="shared" si="2"/>
        <v>7.8583958467863813</v>
      </c>
      <c r="J56" s="47">
        <f>SUM(I56:I$112)</f>
        <v>190.74895176108933</v>
      </c>
    </row>
    <row r="57" spans="2:10" x14ac:dyDescent="0.25">
      <c r="B57" s="22">
        <f t="shared" si="1"/>
        <v>55</v>
      </c>
      <c r="C57" s="22">
        <v>1966</v>
      </c>
      <c r="E57" s="46"/>
      <c r="F57" s="46"/>
      <c r="I57" s="47">
        <f t="shared" si="2"/>
        <v>7.5743574426856668</v>
      </c>
      <c r="J57" s="47">
        <f>SUM(I57:I$112)</f>
        <v>182.89055591430295</v>
      </c>
    </row>
    <row r="58" spans="2:10" x14ac:dyDescent="0.25">
      <c r="B58" s="22">
        <f t="shared" si="1"/>
        <v>54</v>
      </c>
      <c r="C58" s="22">
        <v>1967</v>
      </c>
      <c r="E58" s="46"/>
      <c r="F58" s="46"/>
      <c r="I58" s="47">
        <f t="shared" si="2"/>
        <v>7.300585486925943</v>
      </c>
      <c r="J58" s="47">
        <f>SUM(I58:I$112)</f>
        <v>175.31619847161727</v>
      </c>
    </row>
    <row r="59" spans="2:10" x14ac:dyDescent="0.25">
      <c r="B59" s="22">
        <f t="shared" si="1"/>
        <v>53</v>
      </c>
      <c r="C59" s="22">
        <v>1968</v>
      </c>
      <c r="E59" s="46"/>
      <c r="F59" s="46"/>
      <c r="I59" s="47">
        <f t="shared" si="2"/>
        <v>7.0367089030611503</v>
      </c>
      <c r="J59" s="47">
        <f>SUM(I59:I$112)</f>
        <v>168.01561298469127</v>
      </c>
    </row>
    <row r="60" spans="2:10" x14ac:dyDescent="0.25">
      <c r="B60" s="22">
        <f t="shared" si="1"/>
        <v>52</v>
      </c>
      <c r="C60" s="22">
        <v>1969</v>
      </c>
      <c r="E60" s="46"/>
      <c r="F60" s="46"/>
      <c r="I60" s="47">
        <f t="shared" si="2"/>
        <v>6.7823700270468903</v>
      </c>
      <c r="J60" s="47">
        <f>SUM(I60:I$112)</f>
        <v>160.97890408163011</v>
      </c>
    </row>
    <row r="61" spans="2:10" x14ac:dyDescent="0.25">
      <c r="B61" s="22">
        <f t="shared" si="1"/>
        <v>51</v>
      </c>
      <c r="C61" s="22">
        <v>1970</v>
      </c>
      <c r="E61" s="46"/>
      <c r="F61" s="46"/>
      <c r="I61" s="47">
        <f t="shared" si="2"/>
        <v>6.5372241224548331</v>
      </c>
      <c r="J61" s="47">
        <f>SUM(I61:I$112)</f>
        <v>154.19653405458325</v>
      </c>
    </row>
    <row r="62" spans="2:10" x14ac:dyDescent="0.25">
      <c r="B62" s="22">
        <f t="shared" si="1"/>
        <v>50</v>
      </c>
      <c r="C62" s="22">
        <v>1971</v>
      </c>
      <c r="E62" s="46"/>
      <c r="F62" s="46"/>
      <c r="I62" s="47">
        <f t="shared" si="2"/>
        <v>6.3009389132094773</v>
      </c>
      <c r="J62" s="47">
        <f>SUM(I62:I$112)</f>
        <v>147.65930993212842</v>
      </c>
    </row>
    <row r="63" spans="2:10" x14ac:dyDescent="0.25">
      <c r="B63" s="22">
        <f t="shared" si="1"/>
        <v>49</v>
      </c>
      <c r="C63" s="22">
        <v>1972</v>
      </c>
      <c r="E63" s="46"/>
      <c r="F63" s="46"/>
      <c r="I63" s="47">
        <f t="shared" si="2"/>
        <v>6.0731941332139527</v>
      </c>
      <c r="J63" s="47">
        <f>SUM(I63:I$112)</f>
        <v>141.35837101891894</v>
      </c>
    </row>
    <row r="64" spans="2:10" x14ac:dyDescent="0.25">
      <c r="B64" s="22">
        <f t="shared" si="1"/>
        <v>48</v>
      </c>
      <c r="C64" s="22">
        <v>1973</v>
      </c>
      <c r="E64" s="46"/>
      <c r="F64" s="46"/>
      <c r="I64" s="47">
        <f t="shared" si="2"/>
        <v>5.853681092254412</v>
      </c>
      <c r="J64" s="47">
        <f>SUM(I64:I$112)</f>
        <v>135.28517688570494</v>
      </c>
    </row>
    <row r="65" spans="2:10" x14ac:dyDescent="0.25">
      <c r="B65" s="22">
        <f t="shared" si="1"/>
        <v>47</v>
      </c>
      <c r="C65" s="22">
        <v>1974</v>
      </c>
      <c r="E65" s="46"/>
      <c r="F65" s="46"/>
      <c r="I65" s="47">
        <f t="shared" si="2"/>
        <v>5.6421022575946127</v>
      </c>
      <c r="J65" s="47">
        <f>SUM(I65:I$112)</f>
        <v>129.43149579345055</v>
      </c>
    </row>
    <row r="66" spans="2:10" x14ac:dyDescent="0.25">
      <c r="B66" s="22">
        <f t="shared" si="1"/>
        <v>46</v>
      </c>
      <c r="C66" s="22">
        <v>1975</v>
      </c>
      <c r="E66" s="46"/>
      <c r="F66" s="46"/>
      <c r="I66" s="47">
        <f t="shared" si="2"/>
        <v>5.4381708506936031</v>
      </c>
      <c r="J66" s="47">
        <f>SUM(I66:I$112)</f>
        <v>123.78939353585595</v>
      </c>
    </row>
    <row r="67" spans="2:10" x14ac:dyDescent="0.25">
      <c r="B67" s="22">
        <f t="shared" si="1"/>
        <v>45</v>
      </c>
      <c r="C67" s="22">
        <v>1976</v>
      </c>
      <c r="E67" s="46"/>
      <c r="F67" s="46"/>
      <c r="I67" s="47">
        <f t="shared" si="2"/>
        <v>5.2416104584998573</v>
      </c>
      <c r="J67" s="47">
        <f>SUM(I67:I$112)</f>
        <v>118.35122268516234</v>
      </c>
    </row>
    <row r="68" spans="2:10" x14ac:dyDescent="0.25">
      <c r="B68" s="22">
        <f t="shared" si="1"/>
        <v>44</v>
      </c>
      <c r="C68" s="22">
        <v>1977</v>
      </c>
      <c r="E68" s="46"/>
      <c r="F68" s="46"/>
      <c r="I68" s="47">
        <f t="shared" si="2"/>
        <v>5.0521546587950432</v>
      </c>
      <c r="J68" s="47">
        <f>SUM(I68:I$112)</f>
        <v>113.10961222666249</v>
      </c>
    </row>
    <row r="69" spans="2:10" x14ac:dyDescent="0.25">
      <c r="B69" s="22">
        <f t="shared" si="1"/>
        <v>43</v>
      </c>
      <c r="C69" s="22">
        <v>1978</v>
      </c>
      <c r="E69" s="46"/>
      <c r="F69" s="46"/>
      <c r="I69" s="47">
        <f t="shared" ref="I69:I100" si="3">((1+D$2)^B69)</f>
        <v>4.8695466590795586</v>
      </c>
      <c r="J69" s="47">
        <f>SUM(I69:I$112)</f>
        <v>108.05745756786744</v>
      </c>
    </row>
    <row r="70" spans="2:10" x14ac:dyDescent="0.25">
      <c r="B70" s="22">
        <f t="shared" ref="B70:B111" si="4">2021-C70</f>
        <v>42</v>
      </c>
      <c r="C70" s="22">
        <v>1979</v>
      </c>
      <c r="E70" s="46"/>
      <c r="F70" s="46"/>
      <c r="I70" s="47">
        <f t="shared" si="3"/>
        <v>4.693538948510418</v>
      </c>
      <c r="J70" s="47">
        <f>SUM(I70:I$112)</f>
        <v>103.18791090878788</v>
      </c>
    </row>
    <row r="71" spans="2:10" x14ac:dyDescent="0.25">
      <c r="B71" s="22">
        <f t="shared" si="4"/>
        <v>41</v>
      </c>
      <c r="C71" s="22">
        <v>1980</v>
      </c>
      <c r="E71" s="46"/>
      <c r="F71" s="46"/>
      <c r="I71" s="47">
        <f t="shared" si="3"/>
        <v>4.5238929624196791</v>
      </c>
      <c r="J71" s="47">
        <f>SUM(I71:I$112)</f>
        <v>98.494371960277462</v>
      </c>
    </row>
    <row r="72" spans="2:10" x14ac:dyDescent="0.25">
      <c r="B72" s="22">
        <f t="shared" si="4"/>
        <v>40</v>
      </c>
      <c r="C72" s="22">
        <v>1981</v>
      </c>
      <c r="E72" s="46"/>
      <c r="F72" s="46"/>
      <c r="I72" s="47">
        <f t="shared" si="3"/>
        <v>4.360378758958726</v>
      </c>
      <c r="J72" s="47">
        <f>SUM(I72:I$112)</f>
        <v>93.970478997857782</v>
      </c>
    </row>
    <row r="73" spans="2:10" x14ac:dyDescent="0.25">
      <c r="B73" s="22">
        <f t="shared" si="4"/>
        <v>39</v>
      </c>
      <c r="C73" s="22">
        <v>1982</v>
      </c>
      <c r="E73" s="46"/>
      <c r="F73" s="46"/>
      <c r="I73" s="47">
        <f t="shared" si="3"/>
        <v>4.2027747074300965</v>
      </c>
      <c r="J73" s="47">
        <f>SUM(I73:I$112)</f>
        <v>89.610100238899051</v>
      </c>
    </row>
    <row r="74" spans="2:10" x14ac:dyDescent="0.25">
      <c r="B74" s="22">
        <f t="shared" si="4"/>
        <v>38</v>
      </c>
      <c r="C74" s="22">
        <v>1983</v>
      </c>
      <c r="E74" s="46"/>
      <c r="F74" s="46"/>
      <c r="I74" s="47">
        <f t="shared" si="3"/>
        <v>4.05086718788443</v>
      </c>
      <c r="J74" s="47">
        <f>SUM(I74:I$112)</f>
        <v>85.407325531468942</v>
      </c>
    </row>
    <row r="75" spans="2:10" x14ac:dyDescent="0.25">
      <c r="B75" s="22">
        <f t="shared" si="4"/>
        <v>37</v>
      </c>
      <c r="C75" s="22">
        <v>1984</v>
      </c>
      <c r="E75" s="46"/>
      <c r="F75" s="46"/>
      <c r="I75" s="47">
        <f t="shared" si="3"/>
        <v>3.9044503015753542</v>
      </c>
      <c r="J75" s="47">
        <f>SUM(I75:I$112)</f>
        <v>81.356458343584521</v>
      </c>
    </row>
    <row r="76" spans="2:10" x14ac:dyDescent="0.25">
      <c r="B76" s="22">
        <f t="shared" si="4"/>
        <v>36</v>
      </c>
      <c r="C76" s="22">
        <v>1985</v>
      </c>
      <c r="E76" s="46"/>
      <c r="F76" s="46"/>
      <c r="I76" s="47">
        <f t="shared" si="3"/>
        <v>3.7633255918798594</v>
      </c>
      <c r="J76" s="47">
        <f>SUM(I76:I$112)</f>
        <v>77.452008042009169</v>
      </c>
    </row>
    <row r="77" spans="2:10" x14ac:dyDescent="0.25">
      <c r="B77" s="22">
        <f t="shared" si="4"/>
        <v>35</v>
      </c>
      <c r="C77" s="22">
        <v>1986</v>
      </c>
      <c r="E77" s="46"/>
      <c r="F77" s="46"/>
      <c r="I77" s="47">
        <f t="shared" si="3"/>
        <v>3.6273017753058876</v>
      </c>
      <c r="J77" s="47">
        <f>SUM(I77:I$112)</f>
        <v>73.688682450129321</v>
      </c>
    </row>
    <row r="78" spans="2:10" x14ac:dyDescent="0.25">
      <c r="B78" s="22">
        <f t="shared" si="4"/>
        <v>34</v>
      </c>
      <c r="C78" s="22">
        <v>1987</v>
      </c>
      <c r="E78" s="46"/>
      <c r="F78" s="46"/>
      <c r="I78" s="47">
        <f t="shared" si="3"/>
        <v>3.4961944822225419</v>
      </c>
      <c r="J78" s="47">
        <f>SUM(I78:I$112)</f>
        <v>70.061380674823425</v>
      </c>
    </row>
    <row r="79" spans="2:10" x14ac:dyDescent="0.25">
      <c r="B79" s="22">
        <f t="shared" si="4"/>
        <v>33</v>
      </c>
      <c r="C79" s="22">
        <v>1988</v>
      </c>
      <c r="E79" s="46"/>
      <c r="F79" s="46"/>
      <c r="I79" s="47">
        <f t="shared" si="3"/>
        <v>3.3698260069614858</v>
      </c>
      <c r="J79" s="47">
        <f>SUM(I79:I$112)</f>
        <v>66.565186192600891</v>
      </c>
    </row>
    <row r="80" spans="2:10" x14ac:dyDescent="0.25">
      <c r="B80" s="22">
        <f t="shared" si="4"/>
        <v>32</v>
      </c>
      <c r="C80" s="22">
        <v>1989</v>
      </c>
      <c r="E80" s="46"/>
      <c r="F80" s="46"/>
      <c r="I80" s="47">
        <f t="shared" si="3"/>
        <v>3.2480250669508295</v>
      </c>
      <c r="J80" s="47">
        <f>SUM(I80:I$112)</f>
        <v>63.195360185639409</v>
      </c>
    </row>
    <row r="81" spans="2:10" x14ac:dyDescent="0.25">
      <c r="B81" s="22">
        <f t="shared" si="4"/>
        <v>31</v>
      </c>
      <c r="C81" s="22">
        <v>1990</v>
      </c>
      <c r="E81" s="46"/>
      <c r="F81" s="46"/>
      <c r="I81" s="47">
        <f t="shared" si="3"/>
        <v>3.130626570555016</v>
      </c>
      <c r="J81" s="47">
        <f>SUM(I81:I$112)</f>
        <v>59.947335118688592</v>
      </c>
    </row>
    <row r="82" spans="2:10" x14ac:dyDescent="0.25">
      <c r="B82" s="22">
        <f t="shared" si="4"/>
        <v>30</v>
      </c>
      <c r="C82" s="22">
        <v>1991</v>
      </c>
      <c r="E82" s="46"/>
      <c r="F82" s="46"/>
      <c r="I82" s="47">
        <f t="shared" si="3"/>
        <v>3.0174713933060393</v>
      </c>
      <c r="J82" s="47">
        <f>SUM(I82:I$112)</f>
        <v>56.816708548133583</v>
      </c>
    </row>
    <row r="83" spans="2:10" x14ac:dyDescent="0.25">
      <c r="B83" s="22">
        <f t="shared" si="4"/>
        <v>29</v>
      </c>
      <c r="C83" s="22">
        <v>1992</v>
      </c>
      <c r="E83" s="46"/>
      <c r="F83" s="46"/>
      <c r="I83" s="47">
        <f t="shared" si="3"/>
        <v>2.908406162222688</v>
      </c>
      <c r="J83" s="47">
        <f>SUM(I83:I$112)</f>
        <v>53.79923715482753</v>
      </c>
    </row>
    <row r="84" spans="2:10" x14ac:dyDescent="0.25">
      <c r="B84" s="22">
        <f t="shared" si="4"/>
        <v>28</v>
      </c>
      <c r="C84" s="22">
        <v>1993</v>
      </c>
      <c r="E84" s="46"/>
      <c r="F84" s="46"/>
      <c r="I84" s="47">
        <f t="shared" si="3"/>
        <v>2.8032830479254827</v>
      </c>
      <c r="J84" s="47">
        <f>SUM(I84:I$112)</f>
        <v>50.89083099260484</v>
      </c>
    </row>
    <row r="85" spans="2:10" x14ac:dyDescent="0.25">
      <c r="B85" s="22">
        <f t="shared" si="4"/>
        <v>27</v>
      </c>
      <c r="C85" s="22">
        <v>1994</v>
      </c>
      <c r="E85" s="46"/>
      <c r="F85" s="46"/>
      <c r="I85" s="47">
        <f t="shared" si="3"/>
        <v>2.7019595642655245</v>
      </c>
      <c r="J85" s="47">
        <f>SUM(I85:I$112)</f>
        <v>48.087547944679365</v>
      </c>
    </row>
    <row r="86" spans="2:10" x14ac:dyDescent="0.25">
      <c r="B86" s="22">
        <f t="shared" si="4"/>
        <v>26</v>
      </c>
      <c r="C86" s="22">
        <v>1995</v>
      </c>
      <c r="E86" s="46"/>
      <c r="F86" s="46"/>
      <c r="I86" s="47">
        <f t="shared" si="3"/>
        <v>2.6042983751956865</v>
      </c>
      <c r="J86" s="47">
        <f>SUM(I86:I$112)</f>
        <v>45.385588380413843</v>
      </c>
    </row>
    <row r="87" spans="2:10" x14ac:dyDescent="0.25">
      <c r="B87" s="22">
        <f t="shared" si="4"/>
        <v>25</v>
      </c>
      <c r="C87" s="22">
        <v>1996</v>
      </c>
      <c r="E87" s="46"/>
      <c r="F87" s="46"/>
      <c r="I87" s="47">
        <f t="shared" si="3"/>
        <v>2.510167108622348</v>
      </c>
      <c r="J87" s="47">
        <f>SUM(I87:I$112)</f>
        <v>42.78129000521816</v>
      </c>
    </row>
    <row r="88" spans="2:10" x14ac:dyDescent="0.25">
      <c r="B88" s="22">
        <f t="shared" si="4"/>
        <v>24</v>
      </c>
      <c r="C88" s="22">
        <v>1997</v>
      </c>
      <c r="E88" s="46"/>
      <c r="F88" s="46"/>
      <c r="I88" s="47">
        <f t="shared" si="3"/>
        <v>2.4194381769853952</v>
      </c>
      <c r="J88" s="47">
        <f>SUM(I88:I$112)</f>
        <v>40.271122896595806</v>
      </c>
    </row>
    <row r="89" spans="2:10" x14ac:dyDescent="0.25">
      <c r="B89" s="22">
        <f t="shared" si="4"/>
        <v>23</v>
      </c>
      <c r="C89" s="22">
        <v>1998</v>
      </c>
      <c r="E89" s="46"/>
      <c r="F89" s="46"/>
      <c r="I89" s="47">
        <f t="shared" si="3"/>
        <v>2.3319886043232718</v>
      </c>
      <c r="J89" s="47">
        <f>SUM(I89:I$112)</f>
        <v>37.851684719610411</v>
      </c>
    </row>
    <row r="90" spans="2:10" x14ac:dyDescent="0.25">
      <c r="B90" s="22">
        <f t="shared" si="4"/>
        <v>22</v>
      </c>
      <c r="C90" s="22">
        <v>1999</v>
      </c>
      <c r="E90" s="46"/>
      <c r="F90" s="46"/>
      <c r="I90" s="47">
        <f t="shared" si="3"/>
        <v>2.2476998595886957</v>
      </c>
      <c r="J90" s="47">
        <f>SUM(I90:I$112)</f>
        <v>35.519696115287147</v>
      </c>
    </row>
    <row r="91" spans="2:10" x14ac:dyDescent="0.25">
      <c r="B91" s="22">
        <f t="shared" si="4"/>
        <v>21</v>
      </c>
      <c r="C91" s="22">
        <v>2000</v>
      </c>
      <c r="E91" s="46"/>
      <c r="F91" s="46"/>
      <c r="I91" s="47">
        <f t="shared" si="3"/>
        <v>2.1664576959891044</v>
      </c>
      <c r="J91" s="47">
        <f>SUM(I91:I$112)</f>
        <v>33.271996255698447</v>
      </c>
    </row>
    <row r="92" spans="2:10" x14ac:dyDescent="0.25">
      <c r="B92" s="22">
        <f t="shared" si="4"/>
        <v>20</v>
      </c>
      <c r="C92" s="22">
        <v>2001</v>
      </c>
      <c r="E92" s="46"/>
      <c r="F92" s="46"/>
      <c r="I92" s="47">
        <f t="shared" si="3"/>
        <v>2.088151996134076</v>
      </c>
      <c r="J92" s="47">
        <f>SUM(I92:I$112)</f>
        <v>31.105538559709348</v>
      </c>
    </row>
    <row r="93" spans="2:10" x14ac:dyDescent="0.25">
      <c r="B93" s="22">
        <f t="shared" si="4"/>
        <v>19</v>
      </c>
      <c r="C93" s="22">
        <v>2002</v>
      </c>
      <c r="E93" s="46"/>
      <c r="F93" s="46"/>
      <c r="I93" s="47">
        <f t="shared" si="3"/>
        <v>2.0126766227798321</v>
      </c>
      <c r="J93" s="47">
        <f>SUM(I93:I$112)</f>
        <v>29.017386563575268</v>
      </c>
    </row>
    <row r="94" spans="2:10" x14ac:dyDescent="0.25">
      <c r="B94" s="22">
        <f t="shared" si="4"/>
        <v>18</v>
      </c>
      <c r="C94" s="22">
        <v>2003</v>
      </c>
      <c r="E94" s="46"/>
      <c r="F94" s="46"/>
      <c r="I94" s="47">
        <f t="shared" si="3"/>
        <v>1.9399292749685126</v>
      </c>
      <c r="J94" s="47">
        <f>SUM(I94:I$112)</f>
        <v>27.004709940795436</v>
      </c>
    </row>
    <row r="95" spans="2:10" x14ac:dyDescent="0.25">
      <c r="B95" s="22">
        <f t="shared" si="4"/>
        <v>17</v>
      </c>
      <c r="C95" s="22">
        <v>2004</v>
      </c>
      <c r="E95" s="46"/>
      <c r="F95" s="46"/>
      <c r="I95" s="47">
        <f t="shared" si="3"/>
        <v>1.8698113493672408</v>
      </c>
      <c r="J95" s="47">
        <f>SUM(I95:I$112)</f>
        <v>25.064780665826923</v>
      </c>
    </row>
    <row r="96" spans="2:10" x14ac:dyDescent="0.25">
      <c r="B96" s="22">
        <f t="shared" si="4"/>
        <v>16</v>
      </c>
      <c r="C96" s="22">
        <v>2005</v>
      </c>
      <c r="E96" s="46"/>
      <c r="F96" s="46"/>
      <c r="I96" s="47">
        <f t="shared" si="3"/>
        <v>1.8022278066190272</v>
      </c>
      <c r="J96" s="47">
        <f>SUM(I96:I$112)</f>
        <v>23.194969316459684</v>
      </c>
    </row>
    <row r="97" spans="2:10" x14ac:dyDescent="0.25">
      <c r="B97" s="22">
        <f t="shared" si="4"/>
        <v>15</v>
      </c>
      <c r="C97" s="22">
        <v>2006</v>
      </c>
      <c r="E97" s="46"/>
      <c r="F97" s="46"/>
      <c r="I97" s="47">
        <f t="shared" si="3"/>
        <v>1.7370870425243632</v>
      </c>
      <c r="J97" s="47">
        <f>SUM(I97:I$112)</f>
        <v>21.392741509840658</v>
      </c>
    </row>
    <row r="98" spans="2:10" x14ac:dyDescent="0.25">
      <c r="B98" s="22">
        <f t="shared" si="4"/>
        <v>14</v>
      </c>
      <c r="C98" s="22">
        <v>2007</v>
      </c>
      <c r="E98" s="46"/>
      <c r="F98" s="46"/>
      <c r="I98" s="47">
        <f t="shared" si="3"/>
        <v>1.6743007638789043</v>
      </c>
      <c r="J98" s="47">
        <f>SUM(I98:I$112)</f>
        <v>19.655654467316296</v>
      </c>
    </row>
    <row r="99" spans="2:10" x14ac:dyDescent="0.25">
      <c r="B99" s="22">
        <f t="shared" si="4"/>
        <v>13</v>
      </c>
      <c r="C99" s="22">
        <v>2008</v>
      </c>
      <c r="E99" s="46"/>
      <c r="F99" s="46"/>
      <c r="I99" s="47">
        <f t="shared" si="3"/>
        <v>1.6137838687989436</v>
      </c>
      <c r="J99" s="47">
        <f>SUM(I99:I$112)</f>
        <v>17.981353703437389</v>
      </c>
    </row>
    <row r="100" spans="2:10" x14ac:dyDescent="0.25">
      <c r="B100" s="22">
        <f t="shared" si="4"/>
        <v>12</v>
      </c>
      <c r="C100" s="22">
        <v>2009</v>
      </c>
      <c r="E100" s="46"/>
      <c r="F100" s="46"/>
      <c r="I100" s="47">
        <f t="shared" si="3"/>
        <v>1.5554543313724758</v>
      </c>
      <c r="J100" s="47">
        <f>SUM(I100:I$112)</f>
        <v>16.367569834638445</v>
      </c>
    </row>
    <row r="101" spans="2:10" x14ac:dyDescent="0.25">
      <c r="B101" s="22">
        <f t="shared" si="4"/>
        <v>11</v>
      </c>
      <c r="C101" s="22">
        <v>2010</v>
      </c>
      <c r="E101" s="46"/>
      <c r="F101" s="46"/>
      <c r="I101" s="47">
        <f t="shared" ref="I101:I112" si="5">((1+D$2)^B101)</f>
        <v>1.4992330904794944</v>
      </c>
      <c r="J101" s="47">
        <f>SUM(I101:I$112)</f>
        <v>14.812115503265968</v>
      </c>
    </row>
    <row r="102" spans="2:10" x14ac:dyDescent="0.25">
      <c r="B102" s="22">
        <f t="shared" si="4"/>
        <v>10</v>
      </c>
      <c r="C102" s="22">
        <v>2011</v>
      </c>
      <c r="E102" s="46"/>
      <c r="F102" s="46"/>
      <c r="I102" s="47">
        <f t="shared" si="5"/>
        <v>1.4450439426308379</v>
      </c>
      <c r="J102" s="47">
        <f>SUM(I102:I$112)</f>
        <v>13.312882412786474</v>
      </c>
    </row>
    <row r="103" spans="2:10" x14ac:dyDescent="0.25">
      <c r="B103" s="22">
        <f t="shared" si="4"/>
        <v>9</v>
      </c>
      <c r="C103" s="22">
        <v>2012</v>
      </c>
      <c r="E103" s="46"/>
      <c r="F103" s="46"/>
      <c r="I103" s="47">
        <f t="shared" si="5"/>
        <v>1.3928134386803255</v>
      </c>
      <c r="J103" s="47">
        <f>SUM(I103:I$112)</f>
        <v>11.867838470155636</v>
      </c>
    </row>
    <row r="104" spans="2:10" x14ac:dyDescent="0.25">
      <c r="B104" s="22">
        <f t="shared" si="4"/>
        <v>8</v>
      </c>
      <c r="C104" s="22">
        <v>2013</v>
      </c>
      <c r="E104" s="46"/>
      <c r="F104" s="46"/>
      <c r="I104" s="47">
        <f t="shared" si="5"/>
        <v>1.3424707842701931</v>
      </c>
      <c r="J104" s="47">
        <f>SUM(I104:I$112)</f>
        <v>10.475025031475312</v>
      </c>
    </row>
    <row r="105" spans="2:10" x14ac:dyDescent="0.25">
      <c r="B105" s="22">
        <f t="shared" si="4"/>
        <v>7</v>
      </c>
      <c r="C105" s="22">
        <v>2014</v>
      </c>
      <c r="E105" s="46"/>
      <c r="F105" s="46"/>
      <c r="I105" s="47">
        <f t="shared" si="5"/>
        <v>1.2939477438748845</v>
      </c>
      <c r="J105" s="47">
        <f>SUM(I105:I$112)</f>
        <v>9.1325542472051175</v>
      </c>
    </row>
    <row r="106" spans="2:10" x14ac:dyDescent="0.25">
      <c r="B106" s="22">
        <f t="shared" si="4"/>
        <v>6</v>
      </c>
      <c r="C106" s="22">
        <v>2015</v>
      </c>
      <c r="E106" s="46"/>
      <c r="F106" s="46"/>
      <c r="I106" s="47">
        <f t="shared" si="5"/>
        <v>1.2471785483131417</v>
      </c>
      <c r="J106" s="47">
        <f>SUM(I106:I$112)</f>
        <v>7.838606503330233</v>
      </c>
    </row>
    <row r="107" spans="2:10" x14ac:dyDescent="0.25">
      <c r="B107" s="22">
        <f t="shared" si="4"/>
        <v>5</v>
      </c>
      <c r="C107" s="22">
        <v>2016</v>
      </c>
      <c r="E107" s="46"/>
      <c r="F107" s="46"/>
      <c r="I107" s="47">
        <f t="shared" si="5"/>
        <v>1.2020998056030281</v>
      </c>
      <c r="J107" s="47">
        <f>SUM(I107:I$112)</f>
        <v>6.5914279550170907</v>
      </c>
    </row>
    <row r="108" spans="2:10" x14ac:dyDescent="0.25">
      <c r="B108" s="22">
        <f t="shared" si="4"/>
        <v>4</v>
      </c>
      <c r="C108" s="22">
        <v>2017</v>
      </c>
      <c r="E108" s="46"/>
      <c r="F108" s="46"/>
      <c r="I108" s="47">
        <f t="shared" si="5"/>
        <v>1.1586504150390631</v>
      </c>
      <c r="J108" s="47">
        <f>SUM(I108:I$112)</f>
        <v>5.3893281494140641</v>
      </c>
    </row>
    <row r="109" spans="2:10" x14ac:dyDescent="0.25">
      <c r="B109" s="22">
        <f t="shared" si="4"/>
        <v>3</v>
      </c>
      <c r="C109" s="22">
        <v>2018</v>
      </c>
      <c r="E109" s="46"/>
      <c r="F109" s="46"/>
      <c r="I109" s="47">
        <f t="shared" si="5"/>
        <v>1.1167714843750003</v>
      </c>
      <c r="J109" s="47">
        <f>SUM(I109:I$112)</f>
        <v>4.2306777343749999</v>
      </c>
    </row>
    <row r="110" spans="2:10" x14ac:dyDescent="0.25">
      <c r="B110" s="22">
        <f t="shared" si="4"/>
        <v>2</v>
      </c>
      <c r="C110" s="22">
        <v>2019</v>
      </c>
      <c r="E110" s="46"/>
      <c r="F110" s="46"/>
      <c r="I110" s="47">
        <f t="shared" si="5"/>
        <v>1.0764062500000002</v>
      </c>
      <c r="J110" s="47">
        <f>SUM(I110:I$112)</f>
        <v>3.1139062500000003</v>
      </c>
    </row>
    <row r="111" spans="2:10" x14ac:dyDescent="0.25">
      <c r="B111" s="22">
        <f t="shared" si="4"/>
        <v>1</v>
      </c>
      <c r="C111" s="22">
        <v>2020</v>
      </c>
      <c r="E111" s="46"/>
      <c r="F111" s="46"/>
      <c r="I111" s="47">
        <f t="shared" si="5"/>
        <v>1.0375000000000001</v>
      </c>
      <c r="J111" s="47">
        <f>SUM(I111:I$112)</f>
        <v>2.0375000000000001</v>
      </c>
    </row>
    <row r="112" spans="2:10" x14ac:dyDescent="0.25">
      <c r="B112" s="22">
        <v>0</v>
      </c>
      <c r="C112" s="22">
        <v>2021</v>
      </c>
      <c r="E112" s="46"/>
      <c r="F112" s="46"/>
      <c r="I112" s="47">
        <f t="shared" si="5"/>
        <v>1</v>
      </c>
      <c r="J112" s="47">
        <f>SUM(I$112:I112)</f>
        <v>1</v>
      </c>
    </row>
  </sheetData>
  <printOptions horizontalCentered="1"/>
  <pageMargins left="0.7" right="0.7" top="0.75" bottom="0.75" header="0.3" footer="0.3"/>
  <pageSetup scale="49" fitToWidth="0" orientation="portrait" r:id="rId1"/>
  <headerFooter>
    <oddHeader xml:space="preserve">&amp;RFiled: 2023-03-08
 EB-2022-0200
 Exhibit I.4.5-IGUA-14
Attachment 1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B366C-44BA-4010-8A42-3791C188731C}">
  <sheetPr>
    <pageSetUpPr fitToPage="1"/>
  </sheetPr>
  <dimension ref="B2:O84"/>
  <sheetViews>
    <sheetView view="pageBreakPreview" zoomScale="70" zoomScaleNormal="100" zoomScaleSheetLayoutView="70" workbookViewId="0">
      <selection activeCell="H8" sqref="H8"/>
    </sheetView>
  </sheetViews>
  <sheetFormatPr defaultRowHeight="14.5" x14ac:dyDescent="0.35"/>
  <cols>
    <col min="4" max="4" width="16.26953125" customWidth="1"/>
    <col min="5" max="5" width="2.26953125" customWidth="1"/>
    <col min="6" max="6" width="13.453125" bestFit="1" customWidth="1"/>
    <col min="7" max="7" width="6" customWidth="1"/>
    <col min="8" max="8" width="16" customWidth="1"/>
    <col min="10" max="10" width="10.54296875" customWidth="1"/>
    <col min="11" max="11" width="14.81640625" customWidth="1"/>
    <col min="12" max="12" width="13.7265625" customWidth="1"/>
    <col min="13" max="13" width="16.26953125" customWidth="1"/>
    <col min="14" max="14" width="17.1796875" customWidth="1"/>
    <col min="15" max="15" width="17.54296875" customWidth="1"/>
  </cols>
  <sheetData>
    <row r="2" spans="2:13" x14ac:dyDescent="0.35">
      <c r="B2" t="s">
        <v>0</v>
      </c>
    </row>
    <row r="3" spans="2:13" x14ac:dyDescent="0.35">
      <c r="B3" t="s">
        <v>1</v>
      </c>
      <c r="F3">
        <v>0.15</v>
      </c>
    </row>
    <row r="4" spans="2:13" x14ac:dyDescent="0.35">
      <c r="F4" s="12"/>
      <c r="G4" s="13"/>
      <c r="H4" s="13"/>
    </row>
    <row r="5" spans="2:13" x14ac:dyDescent="0.35">
      <c r="B5" t="s">
        <v>3</v>
      </c>
      <c r="F5">
        <f>'CPI Indexes'!$D$2*100</f>
        <v>3.75</v>
      </c>
    </row>
    <row r="8" spans="2:13" ht="58" x14ac:dyDescent="0.35">
      <c r="B8" s="48" t="s">
        <v>11</v>
      </c>
      <c r="C8" s="48" t="s">
        <v>12</v>
      </c>
      <c r="D8" s="48" t="s">
        <v>13</v>
      </c>
      <c r="E8" s="48"/>
      <c r="F8" s="48" t="s">
        <v>14</v>
      </c>
      <c r="G8" s="48"/>
      <c r="H8" s="45" t="s">
        <v>43</v>
      </c>
      <c r="I8" s="48"/>
      <c r="J8" s="45" t="s">
        <v>44</v>
      </c>
      <c r="K8" s="45" t="s">
        <v>40</v>
      </c>
      <c r="L8" s="45" t="s">
        <v>41</v>
      </c>
      <c r="M8" s="45" t="s">
        <v>42</v>
      </c>
    </row>
    <row r="9" spans="2:13" x14ac:dyDescent="0.35">
      <c r="B9">
        <f>2021-C9</f>
        <v>71</v>
      </c>
      <c r="C9" s="7">
        <v>1950</v>
      </c>
      <c r="D9" s="8">
        <v>1443865.83</v>
      </c>
      <c r="F9" s="15">
        <v>1.1399999999999999</v>
      </c>
      <c r="H9" s="14">
        <f>D9*F$3</f>
        <v>216579.87450000001</v>
      </c>
      <c r="J9" s="12">
        <f>ROUND(F9+B9,0)</f>
        <v>72</v>
      </c>
      <c r="K9" s="12">
        <f>VLOOKUP(J9,'CPI Indexes'!B$5:J$111,9,FALSE)</f>
        <v>365.16580645710712</v>
      </c>
      <c r="L9" s="21">
        <f>H9/K9</f>
        <v>593.10009499873524</v>
      </c>
      <c r="M9" s="21">
        <f>L9*(1+$F$5/100)^B9</f>
        <v>8096.241905645531</v>
      </c>
    </row>
    <row r="10" spans="2:13" x14ac:dyDescent="0.35">
      <c r="B10">
        <f t="shared" ref="B10:B65" si="0">2021-C10</f>
        <v>69</v>
      </c>
      <c r="C10" s="7">
        <v>1952</v>
      </c>
      <c r="D10" s="8">
        <v>1104878.6399999999</v>
      </c>
      <c r="F10" s="15">
        <v>1.6</v>
      </c>
      <c r="H10" s="14">
        <f>D10*F$3</f>
        <v>165731.79599999997</v>
      </c>
      <c r="J10" s="12">
        <f t="shared" ref="J10:J40" si="1">ROUND(F10+B10,0)</f>
        <v>71</v>
      </c>
      <c r="K10" s="12">
        <f>VLOOKUP(J10,'CPI Indexes'!B$5:J$111,9,FALSE)</f>
        <v>351.00318694660928</v>
      </c>
      <c r="L10" s="21">
        <f t="shared" ref="L10:L40" si="2">H10/K10</f>
        <v>472.16607188586369</v>
      </c>
      <c r="M10" s="21">
        <f t="shared" ref="M10:M65" si="3">L10*(1+$F$5/100)^B10</f>
        <v>5987.8932399749747</v>
      </c>
    </row>
    <row r="11" spans="2:13" x14ac:dyDescent="0.35">
      <c r="B11">
        <f t="shared" si="0"/>
        <v>67</v>
      </c>
      <c r="C11" s="7">
        <v>1954</v>
      </c>
      <c r="D11" s="8">
        <v>3098356.05</v>
      </c>
      <c r="F11" s="15">
        <v>2.1</v>
      </c>
      <c r="H11" s="14">
        <f t="shared" ref="H11:H65" si="4">D11*F$3</f>
        <v>464753.40749999997</v>
      </c>
      <c r="J11" s="12">
        <f t="shared" si="1"/>
        <v>69</v>
      </c>
      <c r="K11" s="12">
        <f>VLOOKUP(J11,'CPI Indexes'!B$5:J$111,9,FALSE)</f>
        <v>324.19515117699217</v>
      </c>
      <c r="L11" s="21">
        <f t="shared" si="2"/>
        <v>1433.5606372048142</v>
      </c>
      <c r="M11" s="21">
        <f t="shared" si="3"/>
        <v>16889.590827089261</v>
      </c>
    </row>
    <row r="12" spans="2:13" x14ac:dyDescent="0.35">
      <c r="B12">
        <f t="shared" si="0"/>
        <v>59</v>
      </c>
      <c r="C12" s="7">
        <v>1962</v>
      </c>
      <c r="D12" s="8">
        <v>8198.33</v>
      </c>
      <c r="F12" s="15">
        <v>4.1399999999999997</v>
      </c>
      <c r="H12" s="14">
        <f t="shared" si="4"/>
        <v>1229.7494999999999</v>
      </c>
      <c r="J12" s="12">
        <f t="shared" si="1"/>
        <v>63</v>
      </c>
      <c r="K12" s="12">
        <f>VLOOKUP(J12,'CPI Indexes'!B$5:J$111,9,FALSE)</f>
        <v>254.65778228109093</v>
      </c>
      <c r="L12" s="21">
        <f t="shared" si="2"/>
        <v>4.8290277602535783</v>
      </c>
      <c r="M12" s="21">
        <f t="shared" si="3"/>
        <v>42.37970405851415</v>
      </c>
    </row>
    <row r="13" spans="2:13" x14ac:dyDescent="0.35">
      <c r="B13">
        <f t="shared" si="0"/>
        <v>57</v>
      </c>
      <c r="C13" s="7">
        <v>1964</v>
      </c>
      <c r="D13" s="8">
        <v>2143820.9700000002</v>
      </c>
      <c r="F13" s="15">
        <v>4.66</v>
      </c>
      <c r="H13" s="14">
        <f t="shared" si="4"/>
        <v>321573.14550000004</v>
      </c>
      <c r="J13" s="12">
        <f t="shared" si="1"/>
        <v>62</v>
      </c>
      <c r="K13" s="12">
        <f>VLOOKUP(J13,'CPI Indexes'!B$5:J$111,9,FALSE)</f>
        <v>244.48942870466593</v>
      </c>
      <c r="L13" s="21">
        <f t="shared" si="2"/>
        <v>1315.2844570979319</v>
      </c>
      <c r="M13" s="21">
        <f t="shared" si="3"/>
        <v>10723.626886813609</v>
      </c>
    </row>
    <row r="14" spans="2:13" x14ac:dyDescent="0.35">
      <c r="B14">
        <f t="shared" si="0"/>
        <v>55</v>
      </c>
      <c r="C14" s="7">
        <v>1966</v>
      </c>
      <c r="D14" s="8">
        <v>257.27999999999997</v>
      </c>
      <c r="F14" s="15">
        <v>5.22</v>
      </c>
      <c r="H14" s="14">
        <f t="shared" si="4"/>
        <v>38.591999999999992</v>
      </c>
      <c r="J14" s="12">
        <f t="shared" si="1"/>
        <v>60</v>
      </c>
      <c r="K14" s="12">
        <f>VLOOKUP(J14,'CPI Indexes'!B$5:J$111,9,FALSE)</f>
        <v>225.24202986062735</v>
      </c>
      <c r="L14" s="21">
        <f t="shared" si="2"/>
        <v>0.17133569620145717</v>
      </c>
      <c r="M14" s="21">
        <f t="shared" si="3"/>
        <v>1.2977578057212373</v>
      </c>
    </row>
    <row r="15" spans="2:13" x14ac:dyDescent="0.35">
      <c r="B15">
        <f t="shared" si="0"/>
        <v>54</v>
      </c>
      <c r="C15" s="7">
        <v>1967</v>
      </c>
      <c r="D15" s="8">
        <v>38330.339999999997</v>
      </c>
      <c r="F15" s="15">
        <v>5.51</v>
      </c>
      <c r="H15" s="14">
        <f t="shared" si="4"/>
        <v>5749.5509999999995</v>
      </c>
      <c r="J15" s="12">
        <f t="shared" si="1"/>
        <v>60</v>
      </c>
      <c r="K15" s="12">
        <f>VLOOKUP(J15,'CPI Indexes'!B$5:J$111,9,FALSE)</f>
        <v>225.24202986062735</v>
      </c>
      <c r="L15" s="21">
        <f t="shared" si="2"/>
        <v>25.52610187165175</v>
      </c>
      <c r="M15" s="21">
        <f t="shared" si="3"/>
        <v>186.35548886197392</v>
      </c>
    </row>
    <row r="16" spans="2:13" x14ac:dyDescent="0.35">
      <c r="B16">
        <f t="shared" si="0"/>
        <v>52</v>
      </c>
      <c r="C16" s="7">
        <v>1969</v>
      </c>
      <c r="D16" s="8">
        <v>42512.45</v>
      </c>
      <c r="F16" s="15">
        <v>6.13</v>
      </c>
      <c r="H16" s="14">
        <f t="shared" si="4"/>
        <v>6376.8674999999994</v>
      </c>
      <c r="J16" s="12">
        <f t="shared" si="1"/>
        <v>58</v>
      </c>
      <c r="K16" s="12">
        <f>VLOOKUP(J16,'CPI Indexes'!B$5:J$111,9,FALSE)</f>
        <v>207.3608638565851</v>
      </c>
      <c r="L16" s="21">
        <f t="shared" si="2"/>
        <v>30.752512221449695</v>
      </c>
      <c r="M16" s="21">
        <f t="shared" si="3"/>
        <v>208.5749171471536</v>
      </c>
    </row>
    <row r="17" spans="2:13" x14ac:dyDescent="0.35">
      <c r="B17">
        <f t="shared" si="0"/>
        <v>50</v>
      </c>
      <c r="C17" s="7">
        <v>1971</v>
      </c>
      <c r="D17" s="8">
        <v>2063830.4</v>
      </c>
      <c r="F17" s="15">
        <v>6.81</v>
      </c>
      <c r="H17" s="14">
        <f t="shared" si="4"/>
        <v>309574.56</v>
      </c>
      <c r="J17" s="12">
        <f t="shared" si="1"/>
        <v>57</v>
      </c>
      <c r="K17" s="12">
        <f>VLOOKUP(J17,'CPI Indexes'!B$5:J$111,9,FALSE)</f>
        <v>198.90203745213017</v>
      </c>
      <c r="L17" s="21">
        <f t="shared" si="2"/>
        <v>1556.4172391874338</v>
      </c>
      <c r="M17" s="21">
        <f t="shared" si="3"/>
        <v>9806.8899475861635</v>
      </c>
    </row>
    <row r="18" spans="2:13" x14ac:dyDescent="0.35">
      <c r="B18">
        <f t="shared" si="0"/>
        <v>49</v>
      </c>
      <c r="C18" s="7">
        <v>1972</v>
      </c>
      <c r="D18" s="8">
        <v>573998.86</v>
      </c>
      <c r="F18" s="15">
        <v>7.18</v>
      </c>
      <c r="H18" s="14">
        <f t="shared" si="4"/>
        <v>86099.828999999998</v>
      </c>
      <c r="J18" s="12">
        <f t="shared" si="1"/>
        <v>56</v>
      </c>
      <c r="K18" s="12">
        <f>VLOOKUP(J18,'CPI Indexes'!B$5:J$111,9,FALSE)</f>
        <v>190.74895176108933</v>
      </c>
      <c r="L18" s="21">
        <f t="shared" si="2"/>
        <v>451.37773080839236</v>
      </c>
      <c r="M18" s="21">
        <f t="shared" si="3"/>
        <v>2741.3045866089551</v>
      </c>
    </row>
    <row r="19" spans="2:13" x14ac:dyDescent="0.35">
      <c r="B19">
        <f t="shared" si="0"/>
        <v>48</v>
      </c>
      <c r="C19" s="7">
        <v>1973</v>
      </c>
      <c r="D19" s="8">
        <v>3456139.45</v>
      </c>
      <c r="F19" s="15">
        <v>7.57</v>
      </c>
      <c r="H19" s="14">
        <f t="shared" si="4"/>
        <v>518420.91749999998</v>
      </c>
      <c r="J19" s="12">
        <f t="shared" si="1"/>
        <v>56</v>
      </c>
      <c r="K19" s="12">
        <f>VLOOKUP(J19,'CPI Indexes'!B$5:J$111,9,FALSE)</f>
        <v>190.74895176108933</v>
      </c>
      <c r="L19" s="21">
        <f t="shared" si="2"/>
        <v>2717.8179104717474</v>
      </c>
      <c r="M19" s="21">
        <f t="shared" si="3"/>
        <v>15909.239314718861</v>
      </c>
    </row>
    <row r="20" spans="2:13" x14ac:dyDescent="0.35">
      <c r="B20">
        <f t="shared" si="0"/>
        <v>46</v>
      </c>
      <c r="C20" s="7">
        <v>1975</v>
      </c>
      <c r="D20" s="8">
        <v>2056010.9</v>
      </c>
      <c r="F20" s="15">
        <v>8.4</v>
      </c>
      <c r="H20" s="14">
        <f t="shared" si="4"/>
        <v>308401.63499999995</v>
      </c>
      <c r="J20" s="12">
        <f t="shared" si="1"/>
        <v>54</v>
      </c>
      <c r="K20" s="12">
        <f>VLOOKUP(J20,'CPI Indexes'!B$5:J$111,9,FALSE)</f>
        <v>175.31619847161727</v>
      </c>
      <c r="L20" s="21">
        <f t="shared" si="2"/>
        <v>1759.1166001122735</v>
      </c>
      <c r="M20" s="21">
        <f t="shared" si="3"/>
        <v>9566.3766177018006</v>
      </c>
    </row>
    <row r="21" spans="2:13" x14ac:dyDescent="0.35">
      <c r="B21">
        <f t="shared" si="0"/>
        <v>45</v>
      </c>
      <c r="C21" s="7">
        <v>1976</v>
      </c>
      <c r="D21" s="8">
        <v>159360.99</v>
      </c>
      <c r="F21" s="15">
        <v>8.85</v>
      </c>
      <c r="H21" s="14">
        <f t="shared" si="4"/>
        <v>23904.148499999999</v>
      </c>
      <c r="J21" s="12">
        <f t="shared" si="1"/>
        <v>54</v>
      </c>
      <c r="K21" s="12">
        <f>VLOOKUP(J21,'CPI Indexes'!B$5:J$111,9,FALSE)</f>
        <v>175.31619847161727</v>
      </c>
      <c r="L21" s="21">
        <f t="shared" si="2"/>
        <v>136.34877272261838</v>
      </c>
      <c r="M21" s="21">
        <f t="shared" si="3"/>
        <v>714.68715310649657</v>
      </c>
    </row>
    <row r="22" spans="2:13" x14ac:dyDescent="0.35">
      <c r="B22">
        <f t="shared" si="0"/>
        <v>43</v>
      </c>
      <c r="C22" s="7">
        <v>1978</v>
      </c>
      <c r="D22" s="8">
        <v>1112793.54</v>
      </c>
      <c r="F22" s="15">
        <v>9.81</v>
      </c>
      <c r="H22" s="14">
        <f t="shared" si="4"/>
        <v>166919.03099999999</v>
      </c>
      <c r="J22" s="12">
        <f t="shared" si="1"/>
        <v>53</v>
      </c>
      <c r="K22" s="12">
        <f>VLOOKUP(J22,'CPI Indexes'!B$5:J$111,9,FALSE)</f>
        <v>168.01561298469127</v>
      </c>
      <c r="L22" s="21">
        <f t="shared" si="2"/>
        <v>993.47333283370995</v>
      </c>
      <c r="M22" s="21">
        <f t="shared" si="3"/>
        <v>4837.7647487850263</v>
      </c>
    </row>
    <row r="23" spans="2:13" x14ac:dyDescent="0.35">
      <c r="B23">
        <f t="shared" si="0"/>
        <v>42</v>
      </c>
      <c r="C23" s="7">
        <v>1979</v>
      </c>
      <c r="D23" s="8">
        <v>48559.199999999997</v>
      </c>
      <c r="F23" s="15">
        <v>10.32</v>
      </c>
      <c r="H23" s="14">
        <f t="shared" si="4"/>
        <v>7283.8799999999992</v>
      </c>
      <c r="J23" s="12">
        <f t="shared" si="1"/>
        <v>52</v>
      </c>
      <c r="K23" s="12">
        <f>VLOOKUP(J23,'CPI Indexes'!B$5:J$111,9,FALSE)</f>
        <v>160.97890408163011</v>
      </c>
      <c r="L23" s="21">
        <f t="shared" si="2"/>
        <v>45.247419477439401</v>
      </c>
      <c r="M23" s="21">
        <f t="shared" si="3"/>
        <v>212.37052563695073</v>
      </c>
    </row>
    <row r="24" spans="2:13" x14ac:dyDescent="0.35">
      <c r="B24">
        <f t="shared" si="0"/>
        <v>41</v>
      </c>
      <c r="C24" s="7">
        <v>1980</v>
      </c>
      <c r="D24" s="8">
        <v>579814.1</v>
      </c>
      <c r="F24" s="15">
        <v>10.86</v>
      </c>
      <c r="H24" s="14">
        <f t="shared" si="4"/>
        <v>86972.114999999991</v>
      </c>
      <c r="J24" s="12">
        <f t="shared" si="1"/>
        <v>52</v>
      </c>
      <c r="K24" s="12">
        <f>VLOOKUP(J24,'CPI Indexes'!B$5:J$111,9,FALSE)</f>
        <v>160.97890408163011</v>
      </c>
      <c r="L24" s="21">
        <f t="shared" si="2"/>
        <v>540.27026395892017</v>
      </c>
      <c r="M24" s="21">
        <f t="shared" si="3"/>
        <v>2444.1248449283812</v>
      </c>
    </row>
    <row r="25" spans="2:13" x14ac:dyDescent="0.35">
      <c r="B25">
        <f t="shared" si="0"/>
        <v>40</v>
      </c>
      <c r="C25" s="7">
        <v>1981</v>
      </c>
      <c r="D25" s="8">
        <v>4316568.4800000004</v>
      </c>
      <c r="F25" s="15">
        <v>11.41</v>
      </c>
      <c r="H25" s="14">
        <f t="shared" si="4"/>
        <v>647485.272</v>
      </c>
      <c r="J25" s="12">
        <f t="shared" si="1"/>
        <v>51</v>
      </c>
      <c r="K25" s="12">
        <f>VLOOKUP(J25,'CPI Indexes'!B$5:J$111,9,FALSE)</f>
        <v>154.19653405458325</v>
      </c>
      <c r="L25" s="21">
        <f t="shared" si="2"/>
        <v>4199.0909586255675</v>
      </c>
      <c r="M25" s="21">
        <f t="shared" si="3"/>
        <v>18309.627022926557</v>
      </c>
    </row>
    <row r="26" spans="2:13" x14ac:dyDescent="0.35">
      <c r="B26">
        <f t="shared" si="0"/>
        <v>39</v>
      </c>
      <c r="C26" s="7">
        <v>1982</v>
      </c>
      <c r="D26" s="8">
        <v>4173604.86</v>
      </c>
      <c r="F26" s="16">
        <v>11.98</v>
      </c>
      <c r="H26" s="14">
        <f t="shared" si="4"/>
        <v>626040.72899999993</v>
      </c>
      <c r="J26" s="12">
        <f t="shared" si="1"/>
        <v>51</v>
      </c>
      <c r="K26" s="12">
        <f>VLOOKUP(J26,'CPI Indexes'!B$5:J$111,9,FALSE)</f>
        <v>154.19653405458325</v>
      </c>
      <c r="L26" s="21">
        <f t="shared" si="2"/>
        <v>4060.0181634328496</v>
      </c>
      <c r="M26" s="21">
        <f t="shared" si="3"/>
        <v>17063.341648982372</v>
      </c>
    </row>
    <row r="27" spans="2:13" x14ac:dyDescent="0.35">
      <c r="B27">
        <f t="shared" si="0"/>
        <v>38</v>
      </c>
      <c r="C27" s="7">
        <v>1983</v>
      </c>
      <c r="D27" s="8">
        <v>672679.4</v>
      </c>
      <c r="F27" s="16">
        <v>12.58</v>
      </c>
      <c r="H27" s="14">
        <f t="shared" si="4"/>
        <v>100901.91</v>
      </c>
      <c r="J27" s="12">
        <f t="shared" si="1"/>
        <v>51</v>
      </c>
      <c r="K27" s="12">
        <f>VLOOKUP(J27,'CPI Indexes'!B$5:J$111,9,FALSE)</f>
        <v>154.19653405458325</v>
      </c>
      <c r="L27" s="21">
        <f t="shared" si="2"/>
        <v>654.37210128395134</v>
      </c>
      <c r="M27" s="21">
        <f t="shared" si="3"/>
        <v>2650.7744737581452</v>
      </c>
    </row>
    <row r="28" spans="2:13" x14ac:dyDescent="0.35">
      <c r="B28">
        <f t="shared" si="0"/>
        <v>37</v>
      </c>
      <c r="C28" s="7">
        <v>1984</v>
      </c>
      <c r="D28" s="8">
        <v>12356.58</v>
      </c>
      <c r="F28" s="16">
        <v>13.19</v>
      </c>
      <c r="H28" s="14">
        <f t="shared" si="4"/>
        <v>1853.4869999999999</v>
      </c>
      <c r="J28" s="12">
        <f t="shared" si="1"/>
        <v>50</v>
      </c>
      <c r="K28" s="12">
        <f>VLOOKUP(J28,'CPI Indexes'!B$5:J$111,9,FALSE)</f>
        <v>147.65930993212842</v>
      </c>
      <c r="L28" s="21">
        <f t="shared" si="2"/>
        <v>12.552456061537567</v>
      </c>
      <c r="M28" s="21">
        <f t="shared" si="3"/>
        <v>49.010440854981738</v>
      </c>
    </row>
    <row r="29" spans="2:13" x14ac:dyDescent="0.35">
      <c r="B29">
        <f t="shared" si="0"/>
        <v>36</v>
      </c>
      <c r="C29" s="7">
        <v>1985</v>
      </c>
      <c r="D29" s="8">
        <v>6398911.1200000001</v>
      </c>
      <c r="F29" s="16">
        <v>13.82</v>
      </c>
      <c r="H29" s="14">
        <f t="shared" si="4"/>
        <v>959836.66799999995</v>
      </c>
      <c r="J29" s="12">
        <f t="shared" si="1"/>
        <v>50</v>
      </c>
      <c r="K29" s="12">
        <f>VLOOKUP(J29,'CPI Indexes'!B$5:J$111,9,FALSE)</f>
        <v>147.65930993212842</v>
      </c>
      <c r="L29" s="21">
        <f t="shared" si="2"/>
        <v>6500.3464288244932</v>
      </c>
      <c r="M29" s="21">
        <f t="shared" si="3"/>
        <v>24462.920071680066</v>
      </c>
    </row>
    <row r="30" spans="2:13" x14ac:dyDescent="0.35">
      <c r="B30">
        <f t="shared" si="0"/>
        <v>35</v>
      </c>
      <c r="C30" s="7">
        <v>1986</v>
      </c>
      <c r="D30" s="8">
        <v>585015.27</v>
      </c>
      <c r="F30" s="16">
        <v>14.47</v>
      </c>
      <c r="H30" s="14">
        <f t="shared" si="4"/>
        <v>87752.290500000003</v>
      </c>
      <c r="J30" s="12">
        <f t="shared" si="1"/>
        <v>49</v>
      </c>
      <c r="K30" s="12">
        <f>VLOOKUP(J30,'CPI Indexes'!B$5:J$111,9,FALSE)</f>
        <v>141.35837101891894</v>
      </c>
      <c r="L30" s="21">
        <f t="shared" si="2"/>
        <v>620.7788747668543</v>
      </c>
      <c r="M30" s="21">
        <f t="shared" si="3"/>
        <v>2251.7523145142018</v>
      </c>
    </row>
    <row r="31" spans="2:13" x14ac:dyDescent="0.35">
      <c r="B31">
        <f t="shared" si="0"/>
        <v>34</v>
      </c>
      <c r="C31" s="7">
        <v>1987</v>
      </c>
      <c r="D31" s="8">
        <v>33151.83</v>
      </c>
      <c r="F31" s="16">
        <v>15.13</v>
      </c>
      <c r="H31" s="14">
        <f t="shared" si="4"/>
        <v>4972.7745000000004</v>
      </c>
      <c r="J31" s="12">
        <f t="shared" si="1"/>
        <v>49</v>
      </c>
      <c r="K31" s="12">
        <f>VLOOKUP(J31,'CPI Indexes'!B$5:J$111,9,FALSE)</f>
        <v>141.35837101891894</v>
      </c>
      <c r="L31" s="21">
        <f t="shared" si="2"/>
        <v>35.178493244906313</v>
      </c>
      <c r="M31" s="21">
        <f t="shared" si="3"/>
        <v>122.99085397574441</v>
      </c>
    </row>
    <row r="32" spans="2:13" x14ac:dyDescent="0.35">
      <c r="B32">
        <f t="shared" si="0"/>
        <v>33</v>
      </c>
      <c r="C32" s="7">
        <v>1988</v>
      </c>
      <c r="D32" s="9">
        <v>438389.99</v>
      </c>
      <c r="F32" s="16">
        <v>15.81</v>
      </c>
      <c r="H32" s="14">
        <f t="shared" si="4"/>
        <v>65758.498500000002</v>
      </c>
      <c r="J32" s="12">
        <f t="shared" si="1"/>
        <v>49</v>
      </c>
      <c r="K32" s="12">
        <f>VLOOKUP(J32,'CPI Indexes'!B$5:J$111,9,FALSE)</f>
        <v>141.35837101891894</v>
      </c>
      <c r="L32" s="21">
        <f t="shared" si="2"/>
        <v>465.18998504304426</v>
      </c>
      <c r="M32" s="21">
        <f t="shared" si="3"/>
        <v>1567.6093097760752</v>
      </c>
    </row>
    <row r="33" spans="2:13" x14ac:dyDescent="0.35">
      <c r="B33">
        <f t="shared" si="0"/>
        <v>32</v>
      </c>
      <c r="C33" s="7">
        <v>1989</v>
      </c>
      <c r="D33" s="8">
        <v>7175283.0899999999</v>
      </c>
      <c r="F33" s="16">
        <v>16.510000000000002</v>
      </c>
      <c r="H33" s="14">
        <f t="shared" si="4"/>
        <v>1076292.4634999998</v>
      </c>
      <c r="J33" s="12">
        <f t="shared" si="1"/>
        <v>49</v>
      </c>
      <c r="K33" s="12">
        <f>VLOOKUP(J33,'CPI Indexes'!B$5:J$111,9,FALSE)</f>
        <v>141.35837101891894</v>
      </c>
      <c r="L33" s="21">
        <f t="shared" si="2"/>
        <v>7613.9280308765892</v>
      </c>
      <c r="M33" s="21">
        <f t="shared" si="3"/>
        <v>24730.229102246733</v>
      </c>
    </row>
    <row r="34" spans="2:13" x14ac:dyDescent="0.35">
      <c r="B34">
        <f t="shared" si="0"/>
        <v>31</v>
      </c>
      <c r="C34" s="7">
        <v>1990</v>
      </c>
      <c r="D34" s="8">
        <v>384531.97</v>
      </c>
      <c r="F34" s="16">
        <v>17.22</v>
      </c>
      <c r="H34" s="14">
        <f t="shared" si="4"/>
        <v>57679.795499999993</v>
      </c>
      <c r="J34" s="12">
        <f t="shared" si="1"/>
        <v>48</v>
      </c>
      <c r="K34" s="12">
        <f>VLOOKUP(J34,'CPI Indexes'!B$5:J$111,9,FALSE)</f>
        <v>135.28517688570494</v>
      </c>
      <c r="L34" s="21">
        <f t="shared" si="2"/>
        <v>426.35709859573529</v>
      </c>
      <c r="M34" s="21">
        <f t="shared" si="3"/>
        <v>1334.7648614085535</v>
      </c>
    </row>
    <row r="35" spans="2:13" x14ac:dyDescent="0.35">
      <c r="B35">
        <f t="shared" si="0"/>
        <v>30</v>
      </c>
      <c r="C35" s="7">
        <v>1991</v>
      </c>
      <c r="D35" s="8">
        <v>10690648.49</v>
      </c>
      <c r="F35" s="16">
        <v>17.940000000000001</v>
      </c>
      <c r="H35" s="14">
        <f t="shared" si="4"/>
        <v>1603597.2734999999</v>
      </c>
      <c r="J35" s="12">
        <f t="shared" si="1"/>
        <v>48</v>
      </c>
      <c r="K35" s="12">
        <f>VLOOKUP(J35,'CPI Indexes'!B$5:J$111,9,FALSE)</f>
        <v>135.28517688570494</v>
      </c>
      <c r="L35" s="21">
        <f t="shared" si="2"/>
        <v>11853.458822431017</v>
      </c>
      <c r="M35" s="21">
        <f t="shared" si="3"/>
        <v>35767.472908416683</v>
      </c>
    </row>
    <row r="36" spans="2:13" x14ac:dyDescent="0.35">
      <c r="B36">
        <f t="shared" si="0"/>
        <v>29</v>
      </c>
      <c r="C36" s="7">
        <v>1992</v>
      </c>
      <c r="D36" s="8">
        <v>4146760.66</v>
      </c>
      <c r="F36" s="16">
        <v>18.68</v>
      </c>
      <c r="H36" s="14">
        <f t="shared" si="4"/>
        <v>622014.09900000005</v>
      </c>
      <c r="J36" s="12">
        <f t="shared" si="1"/>
        <v>48</v>
      </c>
      <c r="K36" s="12">
        <f>VLOOKUP(J36,'CPI Indexes'!B$5:J$111,9,FALSE)</f>
        <v>135.28517688570494</v>
      </c>
      <c r="L36" s="21">
        <f t="shared" si="2"/>
        <v>4597.799354806667</v>
      </c>
      <c r="M36" s="21">
        <f t="shared" si="3"/>
        <v>13372.26797618321</v>
      </c>
    </row>
    <row r="37" spans="2:13" x14ac:dyDescent="0.35">
      <c r="B37">
        <f t="shared" si="0"/>
        <v>28</v>
      </c>
      <c r="C37" s="7">
        <v>1993</v>
      </c>
      <c r="D37" s="8">
        <v>4619528.91</v>
      </c>
      <c r="F37" s="16">
        <v>19.440000000000001</v>
      </c>
      <c r="H37" s="14">
        <f t="shared" si="4"/>
        <v>692929.33649999998</v>
      </c>
      <c r="J37" s="12">
        <f t="shared" si="1"/>
        <v>47</v>
      </c>
      <c r="K37" s="12">
        <f>VLOOKUP(J37,'CPI Indexes'!B$5:J$111,9,FALSE)</f>
        <v>129.43149579345055</v>
      </c>
      <c r="L37" s="21">
        <f t="shared" si="2"/>
        <v>5353.6377081339688</v>
      </c>
      <c r="M37" s="21">
        <f t="shared" si="3"/>
        <v>15007.761831946587</v>
      </c>
    </row>
    <row r="38" spans="2:13" x14ac:dyDescent="0.35">
      <c r="B38">
        <f t="shared" si="0"/>
        <v>27</v>
      </c>
      <c r="C38" s="7">
        <v>1994</v>
      </c>
      <c r="D38" s="8">
        <v>1045497.63</v>
      </c>
      <c r="F38" s="16">
        <v>20.2</v>
      </c>
      <c r="H38" s="14">
        <f t="shared" si="4"/>
        <v>156824.64449999999</v>
      </c>
      <c r="J38" s="12">
        <f t="shared" si="1"/>
        <v>47</v>
      </c>
      <c r="K38" s="12">
        <f>VLOOKUP(J38,'CPI Indexes'!B$5:J$111,9,FALSE)</f>
        <v>129.43149579345055</v>
      </c>
      <c r="L38" s="21">
        <f t="shared" si="2"/>
        <v>1211.642062379191</v>
      </c>
      <c r="M38" s="21">
        <f t="shared" si="3"/>
        <v>3273.8078589118604</v>
      </c>
    </row>
    <row r="39" spans="2:13" x14ac:dyDescent="0.35">
      <c r="B39">
        <f t="shared" si="0"/>
        <v>26</v>
      </c>
      <c r="C39" s="7">
        <v>1995</v>
      </c>
      <c r="D39" s="8">
        <v>11312195.449999999</v>
      </c>
      <c r="F39" s="16">
        <v>20.98</v>
      </c>
      <c r="H39" s="14">
        <f t="shared" si="4"/>
        <v>1696829.3174999999</v>
      </c>
      <c r="J39" s="12">
        <f t="shared" si="1"/>
        <v>47</v>
      </c>
      <c r="K39" s="12">
        <f>VLOOKUP(J39,'CPI Indexes'!B$5:J$111,9,FALSE)</f>
        <v>129.43149579345055</v>
      </c>
      <c r="L39" s="21">
        <f t="shared" si="2"/>
        <v>13109.864079820534</v>
      </c>
      <c r="M39" s="21">
        <f t="shared" si="3"/>
        <v>34141.997722112908</v>
      </c>
    </row>
    <row r="40" spans="2:13" x14ac:dyDescent="0.35">
      <c r="B40">
        <f t="shared" si="0"/>
        <v>25</v>
      </c>
      <c r="C40" s="7">
        <v>1996</v>
      </c>
      <c r="D40" s="8">
        <v>694194.79</v>
      </c>
      <c r="F40" s="16">
        <v>21.77</v>
      </c>
      <c r="H40" s="14">
        <f t="shared" si="4"/>
        <v>104129.2185</v>
      </c>
      <c r="J40" s="12">
        <f t="shared" si="1"/>
        <v>47</v>
      </c>
      <c r="K40" s="12">
        <f>VLOOKUP(J40,'CPI Indexes'!B$5:J$111,9,FALSE)</f>
        <v>129.43149579345055</v>
      </c>
      <c r="L40" s="21">
        <f t="shared" si="2"/>
        <v>804.51220826630606</v>
      </c>
      <c r="M40" s="21">
        <f t="shared" si="3"/>
        <v>2019.4600836752138</v>
      </c>
    </row>
    <row r="41" spans="2:13" x14ac:dyDescent="0.35">
      <c r="B41">
        <f t="shared" si="0"/>
        <v>24</v>
      </c>
      <c r="C41" s="7">
        <v>1997</v>
      </c>
      <c r="D41" s="8">
        <v>5399812.5300000003</v>
      </c>
      <c r="F41" s="16">
        <v>22.57</v>
      </c>
      <c r="H41" s="14">
        <f t="shared" si="4"/>
        <v>809971.87950000004</v>
      </c>
      <c r="J41" s="12">
        <f t="shared" ref="J41:J65" si="5">ROUND(F41+B41,0)</f>
        <v>47</v>
      </c>
      <c r="K41" s="12">
        <f>VLOOKUP(J41,'CPI Indexes'!B$5:J$111,9,FALSE)</f>
        <v>129.43149579345055</v>
      </c>
      <c r="L41" s="21">
        <f t="shared" ref="L41:L65" si="6">H41/K41</f>
        <v>6257.9194850113599</v>
      </c>
      <c r="M41" s="21">
        <f t="shared" si="3"/>
        <v>15140.649310537268</v>
      </c>
    </row>
    <row r="42" spans="2:13" x14ac:dyDescent="0.35">
      <c r="B42">
        <f t="shared" si="0"/>
        <v>23</v>
      </c>
      <c r="C42" s="7">
        <v>1998</v>
      </c>
      <c r="D42" s="8">
        <v>1101112.69</v>
      </c>
      <c r="F42" s="16">
        <v>23.38</v>
      </c>
      <c r="H42" s="14">
        <f t="shared" si="4"/>
        <v>165166.90349999999</v>
      </c>
      <c r="J42" s="12">
        <f t="shared" si="5"/>
        <v>46</v>
      </c>
      <c r="K42" s="12">
        <f>VLOOKUP(J42,'CPI Indexes'!B$5:J$111,9,FALSE)</f>
        <v>123.78939353585595</v>
      </c>
      <c r="L42" s="21">
        <f t="shared" si="6"/>
        <v>1334.2573122160011</v>
      </c>
      <c r="M42" s="21">
        <f t="shared" si="3"/>
        <v>3111.4728473227124</v>
      </c>
    </row>
    <row r="43" spans="2:13" x14ac:dyDescent="0.35">
      <c r="B43">
        <f t="shared" si="0"/>
        <v>22</v>
      </c>
      <c r="C43" s="7">
        <v>1999</v>
      </c>
      <c r="D43" s="8">
        <v>356921.57</v>
      </c>
      <c r="F43" s="16">
        <v>24.21</v>
      </c>
      <c r="H43" s="14">
        <f t="shared" si="4"/>
        <v>53538.235500000003</v>
      </c>
      <c r="J43" s="12">
        <f t="shared" si="5"/>
        <v>46</v>
      </c>
      <c r="K43" s="12">
        <f>VLOOKUP(J43,'CPI Indexes'!B$5:J$111,9,FALSE)</f>
        <v>123.78939353585595</v>
      </c>
      <c r="L43" s="21">
        <f t="shared" si="6"/>
        <v>432.49452938383206</v>
      </c>
      <c r="M43" s="21">
        <f t="shared" si="3"/>
        <v>972.11789296891834</v>
      </c>
    </row>
    <row r="44" spans="2:13" x14ac:dyDescent="0.35">
      <c r="B44">
        <f t="shared" si="0"/>
        <v>21</v>
      </c>
      <c r="C44" s="7">
        <v>2000</v>
      </c>
      <c r="D44" s="8">
        <v>437532.69</v>
      </c>
      <c r="F44" s="16">
        <v>25.04</v>
      </c>
      <c r="H44" s="14">
        <f t="shared" si="4"/>
        <v>65629.9035</v>
      </c>
      <c r="J44" s="12">
        <f t="shared" si="5"/>
        <v>46</v>
      </c>
      <c r="K44" s="12">
        <f>VLOOKUP(J44,'CPI Indexes'!B$5:J$111,9,FALSE)</f>
        <v>123.78939353585595</v>
      </c>
      <c r="L44" s="21">
        <f t="shared" si="6"/>
        <v>530.17388344333483</v>
      </c>
      <c r="M44" s="21">
        <f t="shared" si="3"/>
        <v>1148.5992899982432</v>
      </c>
    </row>
    <row r="45" spans="2:13" x14ac:dyDescent="0.35">
      <c r="B45">
        <f t="shared" si="0"/>
        <v>20</v>
      </c>
      <c r="C45" s="7">
        <v>2001</v>
      </c>
      <c r="D45" s="8">
        <v>262245.39</v>
      </c>
      <c r="F45" s="16">
        <v>25.89</v>
      </c>
      <c r="H45" s="14">
        <f t="shared" si="4"/>
        <v>39336.808499999999</v>
      </c>
      <c r="J45" s="12">
        <f t="shared" si="5"/>
        <v>46</v>
      </c>
      <c r="K45" s="12">
        <f>VLOOKUP(J45,'CPI Indexes'!B$5:J$111,9,FALSE)</f>
        <v>123.78939353585595</v>
      </c>
      <c r="L45" s="21">
        <f t="shared" si="6"/>
        <v>317.77204311616555</v>
      </c>
      <c r="M45" s="21">
        <f t="shared" si="3"/>
        <v>663.55632614862475</v>
      </c>
    </row>
    <row r="46" spans="2:13" x14ac:dyDescent="0.35">
      <c r="B46">
        <f t="shared" si="0"/>
        <v>19</v>
      </c>
      <c r="C46" s="7">
        <v>2002</v>
      </c>
      <c r="D46" s="8">
        <v>1194297.3500000001</v>
      </c>
      <c r="F46" s="16">
        <v>26.74</v>
      </c>
      <c r="H46" s="14">
        <f t="shared" si="4"/>
        <v>179144.60250000001</v>
      </c>
      <c r="J46" s="12">
        <f t="shared" si="5"/>
        <v>46</v>
      </c>
      <c r="K46" s="12">
        <f>VLOOKUP(J46,'CPI Indexes'!B$5:J$111,9,FALSE)</f>
        <v>123.78939353585595</v>
      </c>
      <c r="L46" s="21">
        <f t="shared" si="6"/>
        <v>1447.1724707828887</v>
      </c>
      <c r="M46" s="21">
        <f t="shared" si="3"/>
        <v>2912.6902010752497</v>
      </c>
    </row>
    <row r="47" spans="2:13" x14ac:dyDescent="0.35">
      <c r="B47">
        <f t="shared" si="0"/>
        <v>18</v>
      </c>
      <c r="C47" s="7">
        <v>2003</v>
      </c>
      <c r="D47" s="8">
        <v>52561.38</v>
      </c>
      <c r="F47" s="16">
        <v>27.61</v>
      </c>
      <c r="H47" s="14">
        <f t="shared" si="4"/>
        <v>7884.2069999999994</v>
      </c>
      <c r="J47" s="12">
        <f t="shared" si="5"/>
        <v>46</v>
      </c>
      <c r="K47" s="12">
        <f>VLOOKUP(J47,'CPI Indexes'!B$5:J$111,9,FALSE)</f>
        <v>123.78939353585595</v>
      </c>
      <c r="L47" s="21">
        <f t="shared" si="6"/>
        <v>63.690488940931083</v>
      </c>
      <c r="M47" s="21">
        <f t="shared" si="3"/>
        <v>123.55504403357051</v>
      </c>
    </row>
    <row r="48" spans="2:13" x14ac:dyDescent="0.35">
      <c r="B48">
        <f t="shared" si="0"/>
        <v>17</v>
      </c>
      <c r="C48" s="7">
        <v>2004</v>
      </c>
      <c r="D48" s="8">
        <v>5134.95</v>
      </c>
      <c r="F48" s="16">
        <v>28.49</v>
      </c>
      <c r="H48" s="14">
        <f t="shared" si="4"/>
        <v>770.24249999999995</v>
      </c>
      <c r="J48" s="12">
        <f t="shared" si="5"/>
        <v>45</v>
      </c>
      <c r="K48" s="12">
        <f>VLOOKUP(J48,'CPI Indexes'!B$5:J$111,9,FALSE)</f>
        <v>118.35122268516234</v>
      </c>
      <c r="L48" s="21">
        <f t="shared" si="6"/>
        <v>6.5081076690605668</v>
      </c>
      <c r="M48" s="21">
        <f t="shared" si="3"/>
        <v>12.168933582513427</v>
      </c>
    </row>
    <row r="49" spans="2:13" x14ac:dyDescent="0.35">
      <c r="B49">
        <f t="shared" si="0"/>
        <v>16</v>
      </c>
      <c r="C49" s="7">
        <v>2005</v>
      </c>
      <c r="D49" s="8">
        <v>120335.65</v>
      </c>
      <c r="F49" s="16">
        <v>29.37</v>
      </c>
      <c r="H49" s="14">
        <f t="shared" si="4"/>
        <v>18050.3475</v>
      </c>
      <c r="J49" s="12">
        <f t="shared" si="5"/>
        <v>45</v>
      </c>
      <c r="K49" s="12">
        <f>VLOOKUP(J49,'CPI Indexes'!B$5:J$111,9,FALSE)</f>
        <v>118.35122268516234</v>
      </c>
      <c r="L49" s="21">
        <f t="shared" si="6"/>
        <v>152.51509101868339</v>
      </c>
      <c r="M49" s="21">
        <f t="shared" si="3"/>
        <v>274.86693796290308</v>
      </c>
    </row>
    <row r="50" spans="2:13" x14ac:dyDescent="0.35">
      <c r="B50">
        <f t="shared" si="0"/>
        <v>15</v>
      </c>
      <c r="C50" s="7">
        <v>2006</v>
      </c>
      <c r="D50" s="8">
        <v>6134325.9699999997</v>
      </c>
      <c r="F50" s="16">
        <v>30.27</v>
      </c>
      <c r="H50" s="14">
        <f t="shared" si="4"/>
        <v>920148.89549999998</v>
      </c>
      <c r="J50" s="12">
        <f t="shared" si="5"/>
        <v>45</v>
      </c>
      <c r="K50" s="12">
        <f>VLOOKUP(J50,'CPI Indexes'!B$5:J$111,9,FALSE)</f>
        <v>118.35122268516234</v>
      </c>
      <c r="L50" s="21">
        <f t="shared" si="6"/>
        <v>7774.7307938488984</v>
      </c>
      <c r="M50" s="21">
        <f t="shared" si="3"/>
        <v>13505.384121110077</v>
      </c>
    </row>
    <row r="51" spans="2:13" x14ac:dyDescent="0.35">
      <c r="B51">
        <f t="shared" si="0"/>
        <v>14</v>
      </c>
      <c r="C51" s="7">
        <v>2007</v>
      </c>
      <c r="D51" s="8">
        <v>556542.31000000006</v>
      </c>
      <c r="F51" s="16">
        <v>31.17</v>
      </c>
      <c r="H51" s="14">
        <f t="shared" si="4"/>
        <v>83481.3465</v>
      </c>
      <c r="J51" s="12">
        <f t="shared" si="5"/>
        <v>45</v>
      </c>
      <c r="K51" s="12">
        <f>VLOOKUP(J51,'CPI Indexes'!B$5:J$111,9,FALSE)</f>
        <v>118.35122268516234</v>
      </c>
      <c r="L51" s="21">
        <f t="shared" si="6"/>
        <v>705.3695315178694</v>
      </c>
      <c r="M51" s="21">
        <f t="shared" si="3"/>
        <v>1181.0007454372735</v>
      </c>
    </row>
    <row r="52" spans="2:13" x14ac:dyDescent="0.35">
      <c r="B52">
        <f t="shared" si="0"/>
        <v>13</v>
      </c>
      <c r="C52" s="7">
        <v>2008</v>
      </c>
      <c r="D52" s="8">
        <v>2534615.4900000002</v>
      </c>
      <c r="F52" s="16">
        <v>32.08</v>
      </c>
      <c r="H52" s="14">
        <f t="shared" si="4"/>
        <v>380192.3235</v>
      </c>
      <c r="J52" s="12">
        <f t="shared" si="5"/>
        <v>45</v>
      </c>
      <c r="K52" s="12">
        <f>VLOOKUP(J52,'CPI Indexes'!B$5:J$111,9,FALSE)</f>
        <v>118.35122268516234</v>
      </c>
      <c r="L52" s="21">
        <f t="shared" si="6"/>
        <v>3212.4072305647974</v>
      </c>
      <c r="M52" s="21">
        <f t="shared" si="3"/>
        <v>5184.1309686985587</v>
      </c>
    </row>
    <row r="53" spans="2:13" x14ac:dyDescent="0.35">
      <c r="B53">
        <f t="shared" si="0"/>
        <v>12</v>
      </c>
      <c r="C53" s="7">
        <v>2009</v>
      </c>
      <c r="D53" s="8">
        <v>1127927.98</v>
      </c>
      <c r="F53" s="16">
        <v>33</v>
      </c>
      <c r="H53" s="14">
        <f t="shared" si="4"/>
        <v>169189.19699999999</v>
      </c>
      <c r="J53" s="12">
        <f t="shared" si="5"/>
        <v>45</v>
      </c>
      <c r="K53" s="12">
        <f>VLOOKUP(J53,'CPI Indexes'!B$5:J$111,9,FALSE)</f>
        <v>118.35122268516234</v>
      </c>
      <c r="L53" s="21">
        <f t="shared" si="6"/>
        <v>1429.5517457396845</v>
      </c>
      <c r="M53" s="21">
        <f t="shared" si="3"/>
        <v>2223.6024548318765</v>
      </c>
    </row>
    <row r="54" spans="2:13" x14ac:dyDescent="0.35">
      <c r="B54">
        <f t="shared" si="0"/>
        <v>11</v>
      </c>
      <c r="C54" s="7">
        <v>2010</v>
      </c>
      <c r="D54" s="8">
        <v>3472968.75</v>
      </c>
      <c r="F54" s="16">
        <v>33.93</v>
      </c>
      <c r="H54" s="14">
        <f t="shared" si="4"/>
        <v>520945.3125</v>
      </c>
      <c r="J54" s="12">
        <f t="shared" si="5"/>
        <v>45</v>
      </c>
      <c r="K54" s="12">
        <f>VLOOKUP(J54,'CPI Indexes'!B$5:J$111,9,FALSE)</f>
        <v>118.35122268516234</v>
      </c>
      <c r="L54" s="21">
        <f t="shared" si="6"/>
        <v>4401.6893166014652</v>
      </c>
      <c r="M54" s="21">
        <f t="shared" si="3"/>
        <v>6599.1582774589879</v>
      </c>
    </row>
    <row r="55" spans="2:13" x14ac:dyDescent="0.35">
      <c r="B55">
        <f t="shared" si="0"/>
        <v>10</v>
      </c>
      <c r="C55" s="7">
        <v>2011</v>
      </c>
      <c r="D55" s="8">
        <v>2648624.2799999998</v>
      </c>
      <c r="F55" s="16">
        <v>34.86</v>
      </c>
      <c r="H55" s="14">
        <f t="shared" si="4"/>
        <v>397293.64199999993</v>
      </c>
      <c r="J55" s="12">
        <f t="shared" si="5"/>
        <v>45</v>
      </c>
      <c r="K55" s="12">
        <f>VLOOKUP(J55,'CPI Indexes'!B$5:J$111,9,FALSE)</f>
        <v>118.35122268516234</v>
      </c>
      <c r="L55" s="21">
        <f t="shared" si="6"/>
        <v>3356.9035704589178</v>
      </c>
      <c r="M55" s="21">
        <f t="shared" si="3"/>
        <v>4850.8731704874917</v>
      </c>
    </row>
    <row r="56" spans="2:13" x14ac:dyDescent="0.35">
      <c r="B56">
        <f t="shared" si="0"/>
        <v>9</v>
      </c>
      <c r="C56" s="7">
        <v>2012</v>
      </c>
      <c r="D56" s="8">
        <v>3093659.63</v>
      </c>
      <c r="F56" s="16">
        <v>35.81</v>
      </c>
      <c r="H56" s="14">
        <f t="shared" si="4"/>
        <v>464048.94449999998</v>
      </c>
      <c r="J56" s="12">
        <f t="shared" si="5"/>
        <v>45</v>
      </c>
      <c r="K56" s="12">
        <f>VLOOKUP(J56,'CPI Indexes'!B$5:J$111,9,FALSE)</f>
        <v>118.35122268516234</v>
      </c>
      <c r="L56" s="21">
        <f t="shared" si="6"/>
        <v>3920.9476165232527</v>
      </c>
      <c r="M56" s="21">
        <f t="shared" si="3"/>
        <v>5461.1485326551774</v>
      </c>
    </row>
    <row r="57" spans="2:13" x14ac:dyDescent="0.35">
      <c r="B57">
        <f t="shared" si="0"/>
        <v>8</v>
      </c>
      <c r="C57" s="7">
        <v>2013</v>
      </c>
      <c r="D57" s="8">
        <v>448471.88</v>
      </c>
      <c r="F57" s="16">
        <v>36.75</v>
      </c>
      <c r="H57" s="14">
        <f t="shared" si="4"/>
        <v>67270.781999999992</v>
      </c>
      <c r="J57" s="12">
        <f t="shared" si="5"/>
        <v>45</v>
      </c>
      <c r="K57" s="12">
        <f>VLOOKUP(J57,'CPI Indexes'!B$5:J$111,9,FALSE)</f>
        <v>118.35122268516234</v>
      </c>
      <c r="L57" s="21">
        <f t="shared" si="6"/>
        <v>568.39955239798053</v>
      </c>
      <c r="M57" s="21">
        <f t="shared" si="3"/>
        <v>763.05979288654362</v>
      </c>
    </row>
    <row r="58" spans="2:13" x14ac:dyDescent="0.35">
      <c r="B58">
        <f t="shared" si="0"/>
        <v>7</v>
      </c>
      <c r="C58" s="7">
        <v>2014</v>
      </c>
      <c r="D58" s="8">
        <v>2896331.69</v>
      </c>
      <c r="F58" s="16">
        <v>37.71</v>
      </c>
      <c r="H58" s="14">
        <f t="shared" si="4"/>
        <v>434449.75349999999</v>
      </c>
      <c r="J58" s="12">
        <f t="shared" si="5"/>
        <v>45</v>
      </c>
      <c r="K58" s="12">
        <f>VLOOKUP(J58,'CPI Indexes'!B$5:J$111,9,FALSE)</f>
        <v>118.35122268516234</v>
      </c>
      <c r="L58" s="21">
        <f t="shared" si="6"/>
        <v>3670.8514170210328</v>
      </c>
      <c r="M58" s="21">
        <f t="shared" si="3"/>
        <v>4749.889909154288</v>
      </c>
    </row>
    <row r="59" spans="2:13" x14ac:dyDescent="0.35">
      <c r="B59">
        <f t="shared" si="0"/>
        <v>6</v>
      </c>
      <c r="C59" s="7">
        <v>2015</v>
      </c>
      <c r="D59" s="8">
        <v>5792653.6500000004</v>
      </c>
      <c r="F59" s="16">
        <v>38.67</v>
      </c>
      <c r="H59" s="14">
        <f t="shared" si="4"/>
        <v>868898.04749999999</v>
      </c>
      <c r="J59" s="12">
        <f t="shared" si="5"/>
        <v>45</v>
      </c>
      <c r="K59" s="12">
        <f>VLOOKUP(J59,'CPI Indexes'!B$5:J$111,9,FALSE)</f>
        <v>118.35122268516234</v>
      </c>
      <c r="L59" s="21">
        <f t="shared" si="6"/>
        <v>7341.6905021035618</v>
      </c>
      <c r="M59" s="21">
        <f t="shared" si="3"/>
        <v>9156.398902577901</v>
      </c>
    </row>
    <row r="60" spans="2:13" x14ac:dyDescent="0.35">
      <c r="B60">
        <f t="shared" si="0"/>
        <v>5</v>
      </c>
      <c r="C60" s="7">
        <v>2016</v>
      </c>
      <c r="D60" s="8">
        <v>15595267.550000001</v>
      </c>
      <c r="F60" s="16">
        <v>39.630000000000003</v>
      </c>
      <c r="H60" s="14">
        <f t="shared" si="4"/>
        <v>2339290.1324999998</v>
      </c>
      <c r="J60" s="12">
        <f t="shared" si="5"/>
        <v>45</v>
      </c>
      <c r="K60" s="12">
        <f>VLOOKUP(J60,'CPI Indexes'!B$5:J$111,9,FALSE)</f>
        <v>118.35122268516234</v>
      </c>
      <c r="L60" s="21">
        <f t="shared" si="6"/>
        <v>19765.66088145092</v>
      </c>
      <c r="M60" s="21">
        <f t="shared" si="3"/>
        <v>23760.297103207529</v>
      </c>
    </row>
    <row r="61" spans="2:13" x14ac:dyDescent="0.35">
      <c r="B61">
        <f t="shared" si="0"/>
        <v>4</v>
      </c>
      <c r="C61" s="7">
        <v>2017</v>
      </c>
      <c r="D61" s="8">
        <v>7302384.6699999999</v>
      </c>
      <c r="F61" s="16">
        <v>40.6</v>
      </c>
      <c r="H61" s="14">
        <f t="shared" si="4"/>
        <v>1095357.7005</v>
      </c>
      <c r="J61" s="12">
        <f t="shared" si="5"/>
        <v>45</v>
      </c>
      <c r="K61" s="12">
        <f>VLOOKUP(J61,'CPI Indexes'!B$5:J$111,9,FALSE)</f>
        <v>118.35122268516234</v>
      </c>
      <c r="L61" s="21">
        <f t="shared" si="6"/>
        <v>9255.1447771170751</v>
      </c>
      <c r="M61" s="21">
        <f t="shared" si="3"/>
        <v>10723.477337253316</v>
      </c>
    </row>
    <row r="62" spans="2:13" x14ac:dyDescent="0.35">
      <c r="B62">
        <f t="shared" si="0"/>
        <v>3</v>
      </c>
      <c r="C62" s="7">
        <v>2018</v>
      </c>
      <c r="D62" s="8">
        <v>2833242.95</v>
      </c>
      <c r="F62" s="16">
        <v>41.57</v>
      </c>
      <c r="H62" s="14">
        <f t="shared" si="4"/>
        <v>424986.4425</v>
      </c>
      <c r="J62" s="12">
        <f t="shared" si="5"/>
        <v>45</v>
      </c>
      <c r="K62" s="12">
        <f>VLOOKUP(J62,'CPI Indexes'!B$5:J$111,9,FALSE)</f>
        <v>118.35122268516234</v>
      </c>
      <c r="L62" s="21">
        <f t="shared" si="6"/>
        <v>3590.891862862693</v>
      </c>
      <c r="M62" s="21">
        <f t="shared" si="3"/>
        <v>4010.2056359192798</v>
      </c>
    </row>
    <row r="63" spans="2:13" x14ac:dyDescent="0.35">
      <c r="B63">
        <f t="shared" si="0"/>
        <v>2</v>
      </c>
      <c r="C63" s="7">
        <v>2019</v>
      </c>
      <c r="D63" s="8">
        <v>953462.49</v>
      </c>
      <c r="F63" s="16">
        <v>42.55</v>
      </c>
      <c r="H63" s="14">
        <f t="shared" si="4"/>
        <v>143019.37349999999</v>
      </c>
      <c r="J63" s="12">
        <f t="shared" si="5"/>
        <v>45</v>
      </c>
      <c r="K63" s="12">
        <f>VLOOKUP(J63,'CPI Indexes'!B$5:J$111,9,FALSE)</f>
        <v>118.35122268516234</v>
      </c>
      <c r="L63" s="21">
        <f t="shared" si="6"/>
        <v>1208.4317361085471</v>
      </c>
      <c r="M63" s="21">
        <f t="shared" si="3"/>
        <v>1300.763473445591</v>
      </c>
    </row>
    <row r="64" spans="2:13" x14ac:dyDescent="0.35">
      <c r="B64">
        <f t="shared" si="0"/>
        <v>1</v>
      </c>
      <c r="C64" s="7">
        <v>2020</v>
      </c>
      <c r="D64" s="8">
        <v>518553.22</v>
      </c>
      <c r="F64" s="16">
        <v>43.53</v>
      </c>
      <c r="H64" s="14">
        <f t="shared" si="4"/>
        <v>77782.982999999993</v>
      </c>
      <c r="J64" s="12">
        <f t="shared" si="5"/>
        <v>45</v>
      </c>
      <c r="K64" s="12">
        <f>VLOOKUP(J64,'CPI Indexes'!B$5:J$111,9,FALSE)</f>
        <v>118.35122268516234</v>
      </c>
      <c r="L64" s="21">
        <f t="shared" si="6"/>
        <v>657.22162589665936</v>
      </c>
      <c r="M64" s="21">
        <f t="shared" si="3"/>
        <v>681.86743686778414</v>
      </c>
    </row>
    <row r="65" spans="2:15" x14ac:dyDescent="0.35">
      <c r="B65">
        <f t="shared" si="0"/>
        <v>0</v>
      </c>
      <c r="C65" s="7">
        <v>2021</v>
      </c>
      <c r="D65" s="8">
        <v>3917154.46</v>
      </c>
      <c r="F65" s="9">
        <v>44.51</v>
      </c>
      <c r="H65" s="14">
        <f t="shared" si="4"/>
        <v>587573.16899999999</v>
      </c>
      <c r="J65" s="12">
        <f t="shared" si="5"/>
        <v>45</v>
      </c>
      <c r="K65" s="12">
        <f>VLOOKUP(J65,'CPI Indexes'!B$5:J$111,9,FALSE)</f>
        <v>118.35122268516234</v>
      </c>
      <c r="L65" s="21">
        <f t="shared" si="6"/>
        <v>4964.6565170100594</v>
      </c>
      <c r="M65" s="21">
        <f t="shared" si="3"/>
        <v>4964.6565170100594</v>
      </c>
    </row>
    <row r="66" spans="2:15" x14ac:dyDescent="0.35">
      <c r="J66" s="12"/>
      <c r="K66" s="12"/>
      <c r="L66" s="21"/>
      <c r="M66" s="21"/>
    </row>
    <row r="67" spans="2:15" x14ac:dyDescent="0.35">
      <c r="D67" s="1">
        <f>SUM(D9:D66)</f>
        <v>143386187.01999998</v>
      </c>
      <c r="H67" s="3">
        <f>SUM(H9:H66)</f>
        <v>21507928.052999996</v>
      </c>
      <c r="M67" s="21">
        <f>SUM(M9:M65)</f>
        <v>407970.09811047086</v>
      </c>
    </row>
    <row r="69" spans="2:15" x14ac:dyDescent="0.35">
      <c r="H69" s="19">
        <f>H67/D67</f>
        <v>0.15</v>
      </c>
      <c r="M69" s="14"/>
      <c r="N69" s="14"/>
      <c r="O69" s="14"/>
    </row>
    <row r="70" spans="2:15" x14ac:dyDescent="0.35">
      <c r="M70" s="20"/>
      <c r="N70" s="20"/>
      <c r="O70" s="20"/>
    </row>
    <row r="71" spans="2:15" x14ac:dyDescent="0.35">
      <c r="D71" s="1"/>
      <c r="F71" s="2"/>
      <c r="M71" s="20"/>
      <c r="N71" s="20"/>
      <c r="O71" s="20"/>
    </row>
    <row r="72" spans="2:15" x14ac:dyDescent="0.35">
      <c r="D72" s="1"/>
      <c r="F72" s="2"/>
      <c r="M72" s="14"/>
      <c r="N72" s="14"/>
      <c r="O72" s="14"/>
    </row>
    <row r="73" spans="2:15" x14ac:dyDescent="0.35">
      <c r="D73" s="1"/>
      <c r="F73" s="2"/>
      <c r="M73" s="14"/>
      <c r="N73" s="14"/>
      <c r="O73" s="14"/>
    </row>
    <row r="74" spans="2:15" x14ac:dyDescent="0.35">
      <c r="D74" s="1"/>
      <c r="F74" s="2"/>
      <c r="M74" s="21"/>
      <c r="N74" s="21"/>
      <c r="O74" s="21"/>
    </row>
    <row r="75" spans="2:15" x14ac:dyDescent="0.35">
      <c r="D75" s="1"/>
      <c r="F75" s="2"/>
    </row>
    <row r="76" spans="2:15" x14ac:dyDescent="0.35">
      <c r="D76" s="1"/>
      <c r="F76" s="2"/>
    </row>
    <row r="77" spans="2:15" x14ac:dyDescent="0.35">
      <c r="D77" s="1"/>
      <c r="F77" s="2"/>
    </row>
    <row r="78" spans="2:15" x14ac:dyDescent="0.35">
      <c r="D78" s="1"/>
      <c r="F78" s="2"/>
    </row>
    <row r="79" spans="2:15" x14ac:dyDescent="0.35">
      <c r="D79" s="1"/>
      <c r="F79" s="2"/>
    </row>
    <row r="80" spans="2:15" x14ac:dyDescent="0.35">
      <c r="D80" s="1"/>
      <c r="F80" s="2"/>
    </row>
    <row r="81" spans="4:6" x14ac:dyDescent="0.35">
      <c r="D81" s="1"/>
      <c r="F81" s="2"/>
    </row>
    <row r="82" spans="4:6" x14ac:dyDescent="0.35">
      <c r="D82" s="1"/>
      <c r="F82" s="2"/>
    </row>
    <row r="84" spans="4:6" x14ac:dyDescent="0.35">
      <c r="D84" s="1"/>
    </row>
  </sheetData>
  <printOptions horizontalCentered="1"/>
  <pageMargins left="0.7" right="0.7" top="0.75" bottom="0.75" header="0.3" footer="0.3"/>
  <pageSetup scale="48" fitToWidth="0" orientation="landscape" r:id="rId1"/>
  <headerFooter>
    <oddHeader xml:space="preserve">&amp;RFiled: 2023-03-08
 EB-2022-0200
 Exhibit I.4.5-IGUA-14
Attachment 1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96"/>
  <sheetViews>
    <sheetView view="pageBreakPreview" zoomScale="60" zoomScaleNormal="80" workbookViewId="0">
      <selection activeCell="H8" sqref="H8"/>
    </sheetView>
  </sheetViews>
  <sheetFormatPr defaultRowHeight="14.5" x14ac:dyDescent="0.35"/>
  <cols>
    <col min="4" max="4" width="16" customWidth="1"/>
    <col min="5" max="5" width="2.26953125" customWidth="1"/>
    <col min="6" max="6" width="13.453125" bestFit="1" customWidth="1"/>
    <col min="7" max="7" width="3" bestFit="1" customWidth="1"/>
    <col min="8" max="8" width="17.81640625" customWidth="1"/>
    <col min="10" max="10" width="10.54296875" customWidth="1"/>
    <col min="12" max="12" width="13.7265625" customWidth="1"/>
    <col min="13" max="13" width="16.453125" customWidth="1"/>
    <col min="14" max="14" width="22.453125" customWidth="1"/>
    <col min="15" max="15" width="23" customWidth="1"/>
  </cols>
  <sheetData>
    <row r="2" spans="2:13" x14ac:dyDescent="0.35">
      <c r="B2" t="s">
        <v>18</v>
      </c>
    </row>
    <row r="3" spans="2:13" x14ac:dyDescent="0.35">
      <c r="B3" t="s">
        <v>1</v>
      </c>
      <c r="F3">
        <v>0.5</v>
      </c>
    </row>
    <row r="4" spans="2:13" x14ac:dyDescent="0.35">
      <c r="F4" s="12"/>
      <c r="G4" s="13"/>
      <c r="H4" s="13"/>
    </row>
    <row r="5" spans="2:13" x14ac:dyDescent="0.35">
      <c r="B5" t="s">
        <v>3</v>
      </c>
      <c r="F5">
        <f>'CPI Indexes'!$D$2*100</f>
        <v>3.75</v>
      </c>
    </row>
    <row r="8" spans="2:13" ht="87" x14ac:dyDescent="0.35">
      <c r="B8" s="48" t="s">
        <v>11</v>
      </c>
      <c r="C8" s="48" t="s">
        <v>12</v>
      </c>
      <c r="D8" s="48" t="s">
        <v>13</v>
      </c>
      <c r="E8" s="48"/>
      <c r="F8" s="48" t="s">
        <v>14</v>
      </c>
      <c r="G8" s="48"/>
      <c r="H8" s="45" t="s">
        <v>43</v>
      </c>
      <c r="I8" s="48"/>
      <c r="J8" s="45" t="s">
        <v>44</v>
      </c>
      <c r="K8" s="45" t="s">
        <v>40</v>
      </c>
      <c r="L8" s="45" t="s">
        <v>41</v>
      </c>
      <c r="M8" s="45" t="s">
        <v>42</v>
      </c>
    </row>
    <row r="9" spans="2:13" x14ac:dyDescent="0.35">
      <c r="B9">
        <f>2021-C9</f>
        <v>91</v>
      </c>
      <c r="C9" s="7">
        <v>1930</v>
      </c>
      <c r="D9" s="8">
        <v>104556.07</v>
      </c>
      <c r="F9" s="15"/>
      <c r="H9" s="14">
        <f>D9*F$3</f>
        <v>52278.035000000003</v>
      </c>
      <c r="J9" s="12">
        <f t="shared" ref="J9:J40" si="0">ROUND(F9+B9,0)</f>
        <v>91</v>
      </c>
      <c r="K9" s="12">
        <f>VLOOKUP(J9,'CPI Indexes'!B$5:J$111,9,FALSE)</f>
        <v>761.96539203556063</v>
      </c>
      <c r="L9" s="21">
        <f t="shared" ref="L9:L40" si="1">H9/K9</f>
        <v>68.609461199203921</v>
      </c>
      <c r="M9" s="21">
        <f>L9*(1+$F$5/100)^B9</f>
        <v>1955.6971312763446</v>
      </c>
    </row>
    <row r="10" spans="2:13" x14ac:dyDescent="0.35">
      <c r="B10">
        <f t="shared" ref="B10:B73" si="2">2021-C10</f>
        <v>77</v>
      </c>
      <c r="C10" s="7">
        <v>1944</v>
      </c>
      <c r="D10" s="8">
        <v>136898.18</v>
      </c>
      <c r="F10" s="15">
        <v>1.1000000000000001</v>
      </c>
      <c r="H10" s="14">
        <f t="shared" ref="H10:H64" si="3">D10*F$3</f>
        <v>68449.09</v>
      </c>
      <c r="J10" s="12">
        <f t="shared" si="0"/>
        <v>78</v>
      </c>
      <c r="K10" s="12">
        <f>VLOOKUP(J10,'CPI Indexes'!B$5:J$111,9,FALSE)</f>
        <v>462.01838834578967</v>
      </c>
      <c r="L10" s="21">
        <f t="shared" si="1"/>
        <v>148.15230676223749</v>
      </c>
      <c r="M10" s="21">
        <f t="shared" ref="M10:M73" si="4">L10*(1+$F$5/100)^B10</f>
        <v>2522.2755644184017</v>
      </c>
    </row>
    <row r="11" spans="2:13" x14ac:dyDescent="0.35">
      <c r="B11">
        <f t="shared" si="2"/>
        <v>73</v>
      </c>
      <c r="C11" s="7">
        <v>1948</v>
      </c>
      <c r="D11" s="8">
        <v>199945.48</v>
      </c>
      <c r="F11" s="15">
        <v>2.64</v>
      </c>
      <c r="H11" s="14">
        <f t="shared" si="3"/>
        <v>99972.74</v>
      </c>
      <c r="J11" s="12">
        <f t="shared" si="0"/>
        <v>76</v>
      </c>
      <c r="K11" s="12">
        <f>VLOOKUP(J11,'CPI Indexes'!B$5:J$111,9,FALSE)</f>
        <v>427.33019094397639</v>
      </c>
      <c r="L11" s="21">
        <f t="shared" si="1"/>
        <v>233.9472897507178</v>
      </c>
      <c r="M11" s="21">
        <f t="shared" si="4"/>
        <v>3437.5554421360553</v>
      </c>
    </row>
    <row r="12" spans="2:13" x14ac:dyDescent="0.35">
      <c r="B12">
        <f t="shared" si="2"/>
        <v>70</v>
      </c>
      <c r="C12" s="7">
        <v>1951</v>
      </c>
      <c r="D12" s="8">
        <v>93734.88</v>
      </c>
      <c r="F12" s="15">
        <v>3.37</v>
      </c>
      <c r="H12" s="14">
        <f t="shared" si="3"/>
        <v>46867.44</v>
      </c>
      <c r="J12" s="12">
        <f t="shared" si="0"/>
        <v>73</v>
      </c>
      <c r="K12" s="12">
        <f>VLOOKUP(J12,'CPI Indexes'!B$5:J$111,9,FALSE)</f>
        <v>379.85952419924865</v>
      </c>
      <c r="L12" s="21">
        <f t="shared" si="1"/>
        <v>123.3809790574489</v>
      </c>
      <c r="M12" s="21">
        <f t="shared" si="4"/>
        <v>1623.3627974785143</v>
      </c>
    </row>
    <row r="13" spans="2:13" x14ac:dyDescent="0.35">
      <c r="B13">
        <f t="shared" si="2"/>
        <v>69</v>
      </c>
      <c r="C13" s="7">
        <v>1952</v>
      </c>
      <c r="D13" s="8">
        <v>77656.86</v>
      </c>
      <c r="F13" s="15">
        <v>3.6</v>
      </c>
      <c r="H13" s="14">
        <f t="shared" si="3"/>
        <v>38828.43</v>
      </c>
      <c r="J13" s="12">
        <f t="shared" si="0"/>
        <v>73</v>
      </c>
      <c r="K13" s="12">
        <f>VLOOKUP(J13,'CPI Indexes'!B$5:J$111,9,FALSE)</f>
        <v>379.85952419924865</v>
      </c>
      <c r="L13" s="21">
        <f t="shared" si="1"/>
        <v>102.21786614894307</v>
      </c>
      <c r="M13" s="21">
        <f t="shared" si="4"/>
        <v>1296.3016746910146</v>
      </c>
    </row>
    <row r="14" spans="2:13" x14ac:dyDescent="0.35">
      <c r="B14">
        <f t="shared" si="2"/>
        <v>68</v>
      </c>
      <c r="C14" s="7">
        <v>1953</v>
      </c>
      <c r="D14" s="8">
        <v>134260.49</v>
      </c>
      <c r="F14" s="15">
        <v>3.82</v>
      </c>
      <c r="H14" s="14">
        <f t="shared" si="3"/>
        <v>67130.244999999995</v>
      </c>
      <c r="J14" s="12">
        <f t="shared" si="0"/>
        <v>72</v>
      </c>
      <c r="K14" s="12">
        <f>VLOOKUP(J14,'CPI Indexes'!B$5:J$111,9,FALSE)</f>
        <v>365.16580645710712</v>
      </c>
      <c r="L14" s="21">
        <f t="shared" si="1"/>
        <v>183.83496979442737</v>
      </c>
      <c r="M14" s="21">
        <f t="shared" si="4"/>
        <v>2247.0839315537378</v>
      </c>
    </row>
    <row r="15" spans="2:13" x14ac:dyDescent="0.35">
      <c r="B15">
        <f t="shared" si="2"/>
        <v>67</v>
      </c>
      <c r="C15" s="7">
        <v>1954</v>
      </c>
      <c r="D15" s="8">
        <v>624444.06000000006</v>
      </c>
      <c r="F15" s="15">
        <v>4.04</v>
      </c>
      <c r="H15" s="14">
        <f t="shared" si="3"/>
        <v>312222.03000000003</v>
      </c>
      <c r="J15" s="12">
        <f t="shared" si="0"/>
        <v>71</v>
      </c>
      <c r="K15" s="12">
        <f>VLOOKUP(J15,'CPI Indexes'!B$5:J$111,9,FALSE)</f>
        <v>351.00318694660928</v>
      </c>
      <c r="L15" s="21">
        <f t="shared" si="1"/>
        <v>889.51337654803626</v>
      </c>
      <c r="M15" s="21">
        <f t="shared" si="4"/>
        <v>10479.861524666352</v>
      </c>
    </row>
    <row r="16" spans="2:13" x14ac:dyDescent="0.35">
      <c r="B16">
        <f t="shared" si="2"/>
        <v>66</v>
      </c>
      <c r="C16" s="7">
        <v>1955</v>
      </c>
      <c r="D16" s="8">
        <v>821267.15</v>
      </c>
      <c r="F16" s="15">
        <v>4.26</v>
      </c>
      <c r="H16" s="14">
        <f t="shared" si="3"/>
        <v>410633.57500000001</v>
      </c>
      <c r="J16" s="12">
        <f t="shared" si="0"/>
        <v>70</v>
      </c>
      <c r="K16" s="12">
        <f>VLOOKUP(J16,'CPI Indexes'!B$5:J$111,9,FALSE)</f>
        <v>337.3524693461294</v>
      </c>
      <c r="L16" s="21">
        <f t="shared" si="1"/>
        <v>1217.2241566688606</v>
      </c>
      <c r="M16" s="21">
        <f t="shared" si="4"/>
        <v>13822.465607033</v>
      </c>
    </row>
    <row r="17" spans="2:13" x14ac:dyDescent="0.35">
      <c r="B17">
        <f t="shared" si="2"/>
        <v>64</v>
      </c>
      <c r="C17" s="7">
        <v>1957</v>
      </c>
      <c r="D17" s="8">
        <v>668745.36</v>
      </c>
      <c r="F17" s="15">
        <v>4.7</v>
      </c>
      <c r="H17" s="14">
        <f t="shared" si="3"/>
        <v>334372.68</v>
      </c>
      <c r="J17" s="12">
        <f t="shared" si="0"/>
        <v>69</v>
      </c>
      <c r="K17" s="12">
        <f>VLOOKUP(J17,'CPI Indexes'!B$5:J$111,9,FALSE)</f>
        <v>324.19515117699217</v>
      </c>
      <c r="L17" s="21">
        <f t="shared" si="1"/>
        <v>1031.3932172830416</v>
      </c>
      <c r="M17" s="21">
        <f t="shared" si="4"/>
        <v>10880.854818772774</v>
      </c>
    </row>
    <row r="18" spans="2:13" x14ac:dyDescent="0.35">
      <c r="B18">
        <f t="shared" si="2"/>
        <v>62</v>
      </c>
      <c r="C18" s="7">
        <v>1959</v>
      </c>
      <c r="D18" s="8">
        <v>213743.9</v>
      </c>
      <c r="F18" s="15">
        <v>5.17</v>
      </c>
      <c r="H18" s="14">
        <f t="shared" si="3"/>
        <v>106871.95</v>
      </c>
      <c r="J18" s="12">
        <f t="shared" si="0"/>
        <v>67</v>
      </c>
      <c r="K18" s="12">
        <f>VLOOKUP(J18,'CPI Indexes'!B$5:J$111,9,FALSE)</f>
        <v>299.29002286728831</v>
      </c>
      <c r="L18" s="21">
        <f t="shared" si="1"/>
        <v>357.08490706150047</v>
      </c>
      <c r="M18" s="21">
        <f t="shared" si="4"/>
        <v>3499.725871620431</v>
      </c>
    </row>
    <row r="19" spans="2:13" x14ac:dyDescent="0.35">
      <c r="B19">
        <f t="shared" si="2"/>
        <v>61</v>
      </c>
      <c r="C19" s="7">
        <v>1960</v>
      </c>
      <c r="D19" s="8">
        <v>56120.82</v>
      </c>
      <c r="F19" s="15">
        <v>5.4</v>
      </c>
      <c r="H19" s="14">
        <f t="shared" si="3"/>
        <v>28060.41</v>
      </c>
      <c r="J19" s="12">
        <f t="shared" si="0"/>
        <v>66</v>
      </c>
      <c r="K19" s="12">
        <f>VLOOKUP(J19,'CPI Indexes'!B$5:J$111,9,FALSE)</f>
        <v>287.50845577569959</v>
      </c>
      <c r="L19" s="21">
        <f t="shared" si="1"/>
        <v>97.59855557741021</v>
      </c>
      <c r="M19" s="21">
        <f t="shared" si="4"/>
        <v>921.97218444195505</v>
      </c>
    </row>
    <row r="20" spans="2:13" x14ac:dyDescent="0.35">
      <c r="B20">
        <f t="shared" si="2"/>
        <v>59</v>
      </c>
      <c r="C20" s="7">
        <v>1962</v>
      </c>
      <c r="D20" s="8">
        <v>77124.210000000006</v>
      </c>
      <c r="F20" s="15">
        <v>5.89</v>
      </c>
      <c r="H20" s="14">
        <f t="shared" si="3"/>
        <v>38562.105000000003</v>
      </c>
      <c r="J20" s="12">
        <f t="shared" si="0"/>
        <v>65</v>
      </c>
      <c r="K20" s="12">
        <f>VLOOKUP(J20,'CPI Indexes'!B$5:J$111,9,FALSE)</f>
        <v>276.15272845850552</v>
      </c>
      <c r="L20" s="21">
        <f t="shared" si="1"/>
        <v>139.64049971642527</v>
      </c>
      <c r="M20" s="21">
        <f t="shared" si="4"/>
        <v>1225.4895491125474</v>
      </c>
    </row>
    <row r="21" spans="2:13" x14ac:dyDescent="0.35">
      <c r="B21">
        <f t="shared" si="2"/>
        <v>58</v>
      </c>
      <c r="C21" s="7">
        <v>1963</v>
      </c>
      <c r="D21" s="8">
        <v>154674.29</v>
      </c>
      <c r="F21" s="15">
        <v>6.14</v>
      </c>
      <c r="H21" s="14">
        <f t="shared" si="3"/>
        <v>77337.145000000004</v>
      </c>
      <c r="J21" s="12">
        <f t="shared" si="0"/>
        <v>64</v>
      </c>
      <c r="K21" s="12">
        <f>VLOOKUP(J21,'CPI Indexes'!B$5:J$111,9,FALSE)</f>
        <v>265.20744911663189</v>
      </c>
      <c r="L21" s="21">
        <f t="shared" si="1"/>
        <v>291.6100028773663</v>
      </c>
      <c r="M21" s="21">
        <f t="shared" si="4"/>
        <v>2466.678392142237</v>
      </c>
    </row>
    <row r="22" spans="2:13" x14ac:dyDescent="0.35">
      <c r="B22">
        <f t="shared" si="2"/>
        <v>57</v>
      </c>
      <c r="C22" s="7">
        <v>1964</v>
      </c>
      <c r="D22" s="8">
        <v>383488.89</v>
      </c>
      <c r="F22" s="15">
        <v>6.4</v>
      </c>
      <c r="H22" s="14">
        <f t="shared" si="3"/>
        <v>191744.44500000001</v>
      </c>
      <c r="J22" s="12">
        <f t="shared" si="0"/>
        <v>63</v>
      </c>
      <c r="K22" s="12">
        <f>VLOOKUP(J22,'CPI Indexes'!B$5:J$111,9,FALSE)</f>
        <v>254.65778228109093</v>
      </c>
      <c r="L22" s="21">
        <f t="shared" si="1"/>
        <v>752.94948099545115</v>
      </c>
      <c r="M22" s="21">
        <f t="shared" si="4"/>
        <v>6138.8616395806639</v>
      </c>
    </row>
    <row r="23" spans="2:13" x14ac:dyDescent="0.35">
      <c r="B23">
        <f t="shared" si="2"/>
        <v>56</v>
      </c>
      <c r="C23" s="7">
        <v>1965</v>
      </c>
      <c r="D23" s="8">
        <v>34719.32</v>
      </c>
      <c r="F23" s="15">
        <v>6.66</v>
      </c>
      <c r="H23" s="14">
        <f t="shared" si="3"/>
        <v>17359.66</v>
      </c>
      <c r="J23" s="12">
        <f t="shared" si="0"/>
        <v>63</v>
      </c>
      <c r="K23" s="12">
        <f>VLOOKUP(J23,'CPI Indexes'!B$5:J$111,9,FALSE)</f>
        <v>254.65778228109093</v>
      </c>
      <c r="L23" s="21">
        <f t="shared" si="1"/>
        <v>68.168582340195002</v>
      </c>
      <c r="M23" s="21">
        <f t="shared" si="4"/>
        <v>535.69570434350385</v>
      </c>
    </row>
    <row r="24" spans="2:13" x14ac:dyDescent="0.35">
      <c r="B24">
        <f t="shared" si="2"/>
        <v>55</v>
      </c>
      <c r="C24" s="7">
        <v>1966</v>
      </c>
      <c r="D24" s="8">
        <v>317634.46000000002</v>
      </c>
      <c r="F24" s="15">
        <v>6.94</v>
      </c>
      <c r="H24" s="14">
        <f t="shared" si="3"/>
        <v>158817.23000000001</v>
      </c>
      <c r="J24" s="12">
        <f t="shared" si="0"/>
        <v>62</v>
      </c>
      <c r="K24" s="12">
        <f>VLOOKUP(J24,'CPI Indexes'!B$5:J$111,9,FALSE)</f>
        <v>244.48942870466593</v>
      </c>
      <c r="L24" s="21">
        <f t="shared" si="1"/>
        <v>649.58730870873467</v>
      </c>
      <c r="M24" s="21">
        <f t="shared" si="4"/>
        <v>4920.2064663921565</v>
      </c>
    </row>
    <row r="25" spans="2:13" x14ac:dyDescent="0.35">
      <c r="B25">
        <f t="shared" si="2"/>
        <v>53</v>
      </c>
      <c r="C25" s="7">
        <v>1968</v>
      </c>
      <c r="D25" s="8">
        <v>152156.75</v>
      </c>
      <c r="F25" s="15">
        <v>7.53</v>
      </c>
      <c r="H25" s="14">
        <f t="shared" si="3"/>
        <v>76078.375</v>
      </c>
      <c r="J25" s="12">
        <f t="shared" si="0"/>
        <v>61</v>
      </c>
      <c r="K25" s="12">
        <f>VLOOKUP(J25,'CPI Indexes'!B$5:J$111,9,FALSE)</f>
        <v>234.68860598040089</v>
      </c>
      <c r="L25" s="21">
        <f t="shared" si="1"/>
        <v>324.16731388465183</v>
      </c>
      <c r="M25" s="21">
        <f t="shared" si="4"/>
        <v>2281.0710236935479</v>
      </c>
    </row>
    <row r="26" spans="2:13" x14ac:dyDescent="0.35">
      <c r="B26">
        <f t="shared" si="2"/>
        <v>52</v>
      </c>
      <c r="C26" s="7">
        <v>1969</v>
      </c>
      <c r="D26" s="8">
        <v>349341.25</v>
      </c>
      <c r="F26" s="16">
        <v>7.85</v>
      </c>
      <c r="H26" s="14">
        <f t="shared" si="3"/>
        <v>174670.625</v>
      </c>
      <c r="J26" s="12">
        <f t="shared" si="0"/>
        <v>60</v>
      </c>
      <c r="K26" s="12">
        <f>VLOOKUP(J26,'CPI Indexes'!B$5:J$111,9,FALSE)</f>
        <v>225.24202986062735</v>
      </c>
      <c r="L26" s="21">
        <f t="shared" si="1"/>
        <v>775.47971445684743</v>
      </c>
      <c r="M26" s="21">
        <f t="shared" si="4"/>
        <v>5259.5903719150028</v>
      </c>
    </row>
    <row r="27" spans="2:13" x14ac:dyDescent="0.35">
      <c r="B27">
        <f t="shared" si="2"/>
        <v>51</v>
      </c>
      <c r="C27" s="7">
        <v>1970</v>
      </c>
      <c r="D27" s="8">
        <v>247704.72</v>
      </c>
      <c r="F27" s="16">
        <v>8.18</v>
      </c>
      <c r="H27" s="14">
        <f t="shared" si="3"/>
        <v>123852.36</v>
      </c>
      <c r="J27" s="12">
        <f t="shared" si="0"/>
        <v>59</v>
      </c>
      <c r="K27" s="12">
        <f>VLOOKUP(J27,'CPI Indexes'!B$5:J$111,9,FALSE)</f>
        <v>216.13689625120708</v>
      </c>
      <c r="L27" s="21">
        <f t="shared" si="1"/>
        <v>573.02738286780743</v>
      </c>
      <c r="M27" s="21">
        <f t="shared" si="4"/>
        <v>3746.0084301105921</v>
      </c>
    </row>
    <row r="28" spans="2:13" x14ac:dyDescent="0.35">
      <c r="B28">
        <f t="shared" si="2"/>
        <v>50</v>
      </c>
      <c r="C28" s="7">
        <v>1971</v>
      </c>
      <c r="D28" s="8">
        <v>1828882.23</v>
      </c>
      <c r="F28" s="16">
        <v>8.52</v>
      </c>
      <c r="H28" s="14">
        <f t="shared" si="3"/>
        <v>914441.11499999999</v>
      </c>
      <c r="J28" s="12">
        <f t="shared" si="0"/>
        <v>59</v>
      </c>
      <c r="K28" s="12">
        <f>VLOOKUP(J28,'CPI Indexes'!B$5:J$111,9,FALSE)</f>
        <v>216.13689625120708</v>
      </c>
      <c r="L28" s="21">
        <f t="shared" si="1"/>
        <v>4230.8422618282739</v>
      </c>
      <c r="M28" s="21">
        <f t="shared" si="4"/>
        <v>26658.278643204972</v>
      </c>
    </row>
    <row r="29" spans="2:13" x14ac:dyDescent="0.35">
      <c r="B29">
        <f t="shared" si="2"/>
        <v>49</v>
      </c>
      <c r="C29" s="7">
        <v>1972</v>
      </c>
      <c r="D29" s="8">
        <v>181715.8</v>
      </c>
      <c r="F29" s="16">
        <v>8.89</v>
      </c>
      <c r="H29" s="14">
        <f t="shared" si="3"/>
        <v>90857.9</v>
      </c>
      <c r="J29" s="12">
        <f t="shared" si="0"/>
        <v>58</v>
      </c>
      <c r="K29" s="12">
        <f>VLOOKUP(J29,'CPI Indexes'!B$5:J$111,9,FALSE)</f>
        <v>207.3608638565851</v>
      </c>
      <c r="L29" s="21">
        <f t="shared" si="1"/>
        <v>438.16320162920965</v>
      </c>
      <c r="M29" s="21">
        <f t="shared" si="4"/>
        <v>2661.0501855247585</v>
      </c>
    </row>
    <row r="30" spans="2:13" x14ac:dyDescent="0.35">
      <c r="B30">
        <f t="shared" si="2"/>
        <v>48</v>
      </c>
      <c r="C30" s="7">
        <v>1973</v>
      </c>
      <c r="D30" s="8">
        <v>112820.71</v>
      </c>
      <c r="F30" s="16">
        <v>9.27</v>
      </c>
      <c r="H30" s="14">
        <f t="shared" si="3"/>
        <v>56410.355000000003</v>
      </c>
      <c r="J30" s="12">
        <f t="shared" si="0"/>
        <v>57</v>
      </c>
      <c r="K30" s="12">
        <f>VLOOKUP(J30,'CPI Indexes'!B$5:J$111,9,FALSE)</f>
        <v>198.90203745213017</v>
      </c>
      <c r="L30" s="21">
        <f t="shared" si="1"/>
        <v>283.60873384002565</v>
      </c>
      <c r="M30" s="21">
        <f t="shared" si="4"/>
        <v>1660.1550828775721</v>
      </c>
    </row>
    <row r="31" spans="2:13" x14ac:dyDescent="0.35">
      <c r="B31">
        <f t="shared" si="2"/>
        <v>47</v>
      </c>
      <c r="C31" s="7">
        <v>1974</v>
      </c>
      <c r="D31" s="8">
        <v>662545</v>
      </c>
      <c r="F31" s="16">
        <v>9.67</v>
      </c>
      <c r="H31" s="14">
        <f t="shared" si="3"/>
        <v>331272.5</v>
      </c>
      <c r="J31" s="12">
        <f t="shared" si="0"/>
        <v>57</v>
      </c>
      <c r="K31" s="12">
        <f>VLOOKUP(J31,'CPI Indexes'!B$5:J$111,9,FALSE)</f>
        <v>198.90203745213017</v>
      </c>
      <c r="L31" s="21">
        <f t="shared" si="1"/>
        <v>1665.5058150408715</v>
      </c>
      <c r="M31" s="21">
        <f t="shared" si="4"/>
        <v>9396.9541190790569</v>
      </c>
    </row>
    <row r="32" spans="2:13" x14ac:dyDescent="0.35">
      <c r="B32">
        <f t="shared" si="2"/>
        <v>46</v>
      </c>
      <c r="C32" s="7">
        <v>1975</v>
      </c>
      <c r="D32" s="9">
        <v>182511.82</v>
      </c>
      <c r="F32" s="16">
        <v>10.09</v>
      </c>
      <c r="H32" s="14">
        <f t="shared" si="3"/>
        <v>91255.91</v>
      </c>
      <c r="J32" s="12">
        <f t="shared" si="0"/>
        <v>56</v>
      </c>
      <c r="K32" s="12">
        <f>VLOOKUP(J32,'CPI Indexes'!B$5:J$111,9,FALSE)</f>
        <v>190.74895176108933</v>
      </c>
      <c r="L32" s="21">
        <f t="shared" si="1"/>
        <v>478.40844815911169</v>
      </c>
      <c r="M32" s="21">
        <f t="shared" si="4"/>
        <v>2601.6668775044427</v>
      </c>
    </row>
    <row r="33" spans="2:13" x14ac:dyDescent="0.35">
      <c r="B33">
        <f t="shared" si="2"/>
        <v>45</v>
      </c>
      <c r="C33" s="7">
        <v>1976</v>
      </c>
      <c r="D33" s="8">
        <v>56281.42</v>
      </c>
      <c r="F33" s="16">
        <v>10.53</v>
      </c>
      <c r="H33" s="14">
        <f t="shared" si="3"/>
        <v>28140.71</v>
      </c>
      <c r="J33" s="12">
        <f t="shared" si="0"/>
        <v>56</v>
      </c>
      <c r="K33" s="12">
        <f>VLOOKUP(J33,'CPI Indexes'!B$5:J$111,9,FALSE)</f>
        <v>190.74895176108933</v>
      </c>
      <c r="L33" s="21">
        <f t="shared" si="1"/>
        <v>147.52746864499619</v>
      </c>
      <c r="M33" s="21">
        <f t="shared" si="4"/>
        <v>773.2815225656218</v>
      </c>
    </row>
    <row r="34" spans="2:13" x14ac:dyDescent="0.35">
      <c r="B34">
        <f t="shared" si="2"/>
        <v>44</v>
      </c>
      <c r="C34" s="7">
        <v>1977</v>
      </c>
      <c r="D34" s="8">
        <v>1081721.94</v>
      </c>
      <c r="F34" s="16">
        <v>10.99</v>
      </c>
      <c r="H34" s="14">
        <f t="shared" si="3"/>
        <v>540860.97</v>
      </c>
      <c r="J34" s="12">
        <f t="shared" si="0"/>
        <v>55</v>
      </c>
      <c r="K34" s="12">
        <f>VLOOKUP(J34,'CPI Indexes'!B$5:J$111,9,FALSE)</f>
        <v>182.89055591430295</v>
      </c>
      <c r="L34" s="21">
        <f t="shared" si="1"/>
        <v>2957.2930504592664</v>
      </c>
      <c r="M34" s="21">
        <f t="shared" si="4"/>
        <v>14940.701862299988</v>
      </c>
    </row>
    <row r="35" spans="2:13" x14ac:dyDescent="0.35">
      <c r="B35">
        <f t="shared" si="2"/>
        <v>43</v>
      </c>
      <c r="C35" s="7">
        <v>1978</v>
      </c>
      <c r="D35" s="8">
        <v>291832.52</v>
      </c>
      <c r="F35" s="16">
        <v>11.47</v>
      </c>
      <c r="H35" s="14">
        <f t="shared" si="3"/>
        <v>145916.26</v>
      </c>
      <c r="J35" s="12">
        <f t="shared" si="0"/>
        <v>54</v>
      </c>
      <c r="K35" s="12">
        <f>VLOOKUP(J35,'CPI Indexes'!B$5:J$111,9,FALSE)</f>
        <v>175.31619847161727</v>
      </c>
      <c r="L35" s="21">
        <f t="shared" si="1"/>
        <v>832.3033540088029</v>
      </c>
      <c r="M35" s="21">
        <f t="shared" si="4"/>
        <v>4052.9400168542775</v>
      </c>
    </row>
    <row r="36" spans="2:13" x14ac:dyDescent="0.35">
      <c r="B36">
        <f t="shared" si="2"/>
        <v>42</v>
      </c>
      <c r="C36" s="7">
        <v>1979</v>
      </c>
      <c r="D36" s="8">
        <v>43794.73</v>
      </c>
      <c r="F36" s="16">
        <v>11.96</v>
      </c>
      <c r="H36" s="14">
        <f t="shared" si="3"/>
        <v>21897.365000000002</v>
      </c>
      <c r="J36" s="12">
        <f t="shared" si="0"/>
        <v>54</v>
      </c>
      <c r="K36" s="12">
        <f>VLOOKUP(J36,'CPI Indexes'!B$5:J$111,9,FALSE)</f>
        <v>175.31619847161727</v>
      </c>
      <c r="L36" s="21">
        <f t="shared" si="1"/>
        <v>124.90212080171852</v>
      </c>
      <c r="M36" s="21">
        <f t="shared" si="4"/>
        <v>586.23296873441916</v>
      </c>
    </row>
    <row r="37" spans="2:13" x14ac:dyDescent="0.35">
      <c r="B37">
        <f t="shared" si="2"/>
        <v>41</v>
      </c>
      <c r="C37" s="7">
        <v>1980</v>
      </c>
      <c r="D37" s="8">
        <v>129253.29</v>
      </c>
      <c r="F37" s="16">
        <v>12.48</v>
      </c>
      <c r="H37" s="14">
        <f t="shared" si="3"/>
        <v>64626.644999999997</v>
      </c>
      <c r="J37" s="12">
        <f t="shared" si="0"/>
        <v>53</v>
      </c>
      <c r="K37" s="12">
        <f>VLOOKUP(J37,'CPI Indexes'!B$5:J$111,9,FALSE)</f>
        <v>168.01561298469127</v>
      </c>
      <c r="L37" s="21">
        <f t="shared" si="1"/>
        <v>384.64666379480133</v>
      </c>
      <c r="M37" s="21">
        <f t="shared" si="4"/>
        <v>1740.1003353595102</v>
      </c>
    </row>
    <row r="38" spans="2:13" x14ac:dyDescent="0.35">
      <c r="B38">
        <f t="shared" si="2"/>
        <v>40</v>
      </c>
      <c r="C38" s="7">
        <v>1981</v>
      </c>
      <c r="D38" s="8">
        <v>98176.7</v>
      </c>
      <c r="F38" s="16">
        <v>13.01</v>
      </c>
      <c r="H38" s="14">
        <f t="shared" si="3"/>
        <v>49088.35</v>
      </c>
      <c r="J38" s="12">
        <f t="shared" si="0"/>
        <v>53</v>
      </c>
      <c r="K38" s="12">
        <f>VLOOKUP(J38,'CPI Indexes'!B$5:J$111,9,FALSE)</f>
        <v>168.01561298469127</v>
      </c>
      <c r="L38" s="21">
        <f t="shared" si="1"/>
        <v>292.16540729743178</v>
      </c>
      <c r="M38" s="21">
        <f t="shared" si="4"/>
        <v>1273.9518360822462</v>
      </c>
    </row>
    <row r="39" spans="2:13" x14ac:dyDescent="0.35">
      <c r="B39">
        <f t="shared" si="2"/>
        <v>38</v>
      </c>
      <c r="C39" s="7">
        <v>1983</v>
      </c>
      <c r="D39" s="8">
        <v>952280.58</v>
      </c>
      <c r="F39" s="16">
        <v>14.14</v>
      </c>
      <c r="H39" s="14">
        <f t="shared" si="3"/>
        <v>476140.29</v>
      </c>
      <c r="J39" s="12">
        <f t="shared" si="0"/>
        <v>52</v>
      </c>
      <c r="K39" s="12">
        <f>VLOOKUP(J39,'CPI Indexes'!B$5:J$111,9,FALSE)</f>
        <v>160.97890408163011</v>
      </c>
      <c r="L39" s="21">
        <f t="shared" si="1"/>
        <v>2957.7806652140957</v>
      </c>
      <c r="M39" s="21">
        <f t="shared" si="4"/>
        <v>11981.576645674762</v>
      </c>
    </row>
    <row r="40" spans="2:13" x14ac:dyDescent="0.35">
      <c r="B40">
        <f t="shared" si="2"/>
        <v>37</v>
      </c>
      <c r="C40" s="7">
        <v>1984</v>
      </c>
      <c r="D40" s="8">
        <v>993563.17</v>
      </c>
      <c r="F40" s="16">
        <v>14.73</v>
      </c>
      <c r="H40" s="14">
        <f t="shared" si="3"/>
        <v>496781.58500000002</v>
      </c>
      <c r="J40" s="12">
        <f t="shared" si="0"/>
        <v>52</v>
      </c>
      <c r="K40" s="12">
        <f>VLOOKUP(J40,'CPI Indexes'!B$5:J$111,9,FALSE)</f>
        <v>160.97890408163011</v>
      </c>
      <c r="L40" s="21">
        <f t="shared" si="1"/>
        <v>3086.0042676653406</v>
      </c>
      <c r="M40" s="21">
        <f t="shared" si="4"/>
        <v>12049.15029354877</v>
      </c>
    </row>
    <row r="41" spans="2:13" x14ac:dyDescent="0.35">
      <c r="B41">
        <f t="shared" si="2"/>
        <v>36</v>
      </c>
      <c r="C41" s="7">
        <v>1985</v>
      </c>
      <c r="D41" s="8">
        <v>574551.17000000004</v>
      </c>
      <c r="F41" s="16">
        <v>15.33</v>
      </c>
      <c r="H41" s="14">
        <f t="shared" si="3"/>
        <v>287275.58500000002</v>
      </c>
      <c r="J41" s="12">
        <f t="shared" ref="J41:J77" si="5">ROUND(F41+B41,0)</f>
        <v>51</v>
      </c>
      <c r="K41" s="12">
        <f>VLOOKUP(J41,'CPI Indexes'!B$5:J$111,9,FALSE)</f>
        <v>154.19653405458325</v>
      </c>
      <c r="L41" s="21">
        <f t="shared" ref="L41:L72" si="6">H41/K41</f>
        <v>1863.0482634474054</v>
      </c>
      <c r="M41" s="21">
        <f t="shared" si="4"/>
        <v>7011.2572087389508</v>
      </c>
    </row>
    <row r="42" spans="2:13" x14ac:dyDescent="0.35">
      <c r="B42">
        <f t="shared" si="2"/>
        <v>35</v>
      </c>
      <c r="C42" s="7">
        <v>1986</v>
      </c>
      <c r="D42" s="8">
        <v>1017908.12</v>
      </c>
      <c r="F42" s="16">
        <v>15.95</v>
      </c>
      <c r="H42" s="14">
        <f t="shared" si="3"/>
        <v>508954.06</v>
      </c>
      <c r="J42" s="12">
        <f t="shared" si="5"/>
        <v>51</v>
      </c>
      <c r="K42" s="12">
        <f>VLOOKUP(J42,'CPI Indexes'!B$5:J$111,9,FALSE)</f>
        <v>154.19653405458325</v>
      </c>
      <c r="L42" s="21">
        <f t="shared" si="6"/>
        <v>3300.6841763371795</v>
      </c>
      <c r="M42" s="21">
        <f t="shared" si="4"/>
        <v>11972.577572551902</v>
      </c>
    </row>
    <row r="43" spans="2:13" x14ac:dyDescent="0.35">
      <c r="B43">
        <f t="shared" si="2"/>
        <v>34</v>
      </c>
      <c r="C43" s="7">
        <v>1987</v>
      </c>
      <c r="D43" s="8">
        <v>2631509.87</v>
      </c>
      <c r="F43" s="16">
        <v>16.59</v>
      </c>
      <c r="H43" s="14">
        <f t="shared" si="3"/>
        <v>1315754.9350000001</v>
      </c>
      <c r="J43" s="12">
        <f t="shared" si="5"/>
        <v>51</v>
      </c>
      <c r="K43" s="12">
        <f>VLOOKUP(J43,'CPI Indexes'!B$5:J$111,9,FALSE)</f>
        <v>154.19653405458325</v>
      </c>
      <c r="L43" s="21">
        <f t="shared" si="6"/>
        <v>8532.9734748398605</v>
      </c>
      <c r="M43" s="21">
        <f t="shared" si="4"/>
        <v>29832.934779686431</v>
      </c>
    </row>
    <row r="44" spans="2:13" x14ac:dyDescent="0.35">
      <c r="B44">
        <f t="shared" si="2"/>
        <v>33</v>
      </c>
      <c r="C44" s="7">
        <v>1988</v>
      </c>
      <c r="D44" s="8">
        <v>3063744.82</v>
      </c>
      <c r="F44" s="16">
        <v>17.239999999999998</v>
      </c>
      <c r="H44" s="14">
        <f t="shared" si="3"/>
        <v>1531872.41</v>
      </c>
      <c r="J44" s="12">
        <f t="shared" si="5"/>
        <v>50</v>
      </c>
      <c r="K44" s="12">
        <f>VLOOKUP(J44,'CPI Indexes'!B$5:J$111,9,FALSE)</f>
        <v>147.65930993212842</v>
      </c>
      <c r="L44" s="21">
        <f t="shared" si="6"/>
        <v>10374.370642149992</v>
      </c>
      <c r="M44" s="21">
        <f t="shared" si="4"/>
        <v>34959.823995774772</v>
      </c>
    </row>
    <row r="45" spans="2:13" x14ac:dyDescent="0.35">
      <c r="B45">
        <f t="shared" si="2"/>
        <v>32</v>
      </c>
      <c r="C45" s="7">
        <v>1989</v>
      </c>
      <c r="D45" s="8">
        <v>2374634.3199999998</v>
      </c>
      <c r="F45" s="16">
        <v>17.899999999999999</v>
      </c>
      <c r="H45" s="14">
        <f t="shared" si="3"/>
        <v>1187317.1599999999</v>
      </c>
      <c r="J45" s="12">
        <f t="shared" si="5"/>
        <v>50</v>
      </c>
      <c r="K45" s="12">
        <f>VLOOKUP(J45,'CPI Indexes'!B$5:J$111,9,FALSE)</f>
        <v>147.65930993212842</v>
      </c>
      <c r="L45" s="21">
        <f t="shared" si="6"/>
        <v>8040.9231259833878</v>
      </c>
      <c r="M45" s="21">
        <f t="shared" si="4"/>
        <v>26117.119874618667</v>
      </c>
    </row>
    <row r="46" spans="2:13" x14ac:dyDescent="0.35">
      <c r="B46">
        <f t="shared" si="2"/>
        <v>31</v>
      </c>
      <c r="C46" s="7">
        <v>1990</v>
      </c>
      <c r="D46" s="8">
        <v>4135719.57</v>
      </c>
      <c r="F46" s="16">
        <v>18.579999999999998</v>
      </c>
      <c r="H46" s="14">
        <f t="shared" si="3"/>
        <v>2067859.7849999999</v>
      </c>
      <c r="J46" s="12">
        <f t="shared" si="5"/>
        <v>50</v>
      </c>
      <c r="K46" s="12">
        <f>VLOOKUP(J46,'CPI Indexes'!B$5:J$111,9,FALSE)</f>
        <v>147.65930993212842</v>
      </c>
      <c r="L46" s="21">
        <f t="shared" si="6"/>
        <v>14004.262826031703</v>
      </c>
      <c r="M46" s="21">
        <f t="shared" si="4"/>
        <v>43842.117304210726</v>
      </c>
    </row>
    <row r="47" spans="2:13" x14ac:dyDescent="0.35">
      <c r="B47">
        <f t="shared" si="2"/>
        <v>30</v>
      </c>
      <c r="C47" s="7">
        <v>1991</v>
      </c>
      <c r="D47" s="8">
        <v>367365.07</v>
      </c>
      <c r="F47" s="16">
        <v>19.27</v>
      </c>
      <c r="H47" s="14">
        <f t="shared" si="3"/>
        <v>183682.535</v>
      </c>
      <c r="J47" s="12">
        <f t="shared" si="5"/>
        <v>49</v>
      </c>
      <c r="K47" s="12">
        <f>VLOOKUP(J47,'CPI Indexes'!B$5:J$111,9,FALSE)</f>
        <v>141.35837101891894</v>
      </c>
      <c r="L47" s="21">
        <f t="shared" si="6"/>
        <v>1299.410382816427</v>
      </c>
      <c r="M47" s="21">
        <f t="shared" si="4"/>
        <v>3920.9336583134182</v>
      </c>
    </row>
    <row r="48" spans="2:13" x14ac:dyDescent="0.35">
      <c r="B48">
        <f t="shared" si="2"/>
        <v>29</v>
      </c>
      <c r="C48" s="7">
        <v>1992</v>
      </c>
      <c r="D48" s="8">
        <v>2201348.5</v>
      </c>
      <c r="F48" s="16">
        <v>19.97</v>
      </c>
      <c r="H48" s="14">
        <f t="shared" si="3"/>
        <v>1100674.25</v>
      </c>
      <c r="J48" s="12">
        <f t="shared" si="5"/>
        <v>49</v>
      </c>
      <c r="K48" s="12">
        <f>VLOOKUP(J48,'CPI Indexes'!B$5:J$111,9,FALSE)</f>
        <v>141.35837101891894</v>
      </c>
      <c r="L48" s="21">
        <f t="shared" si="6"/>
        <v>7786.4101154128984</v>
      </c>
      <c r="M48" s="21">
        <f t="shared" si="4"/>
        <v>22646.043161259946</v>
      </c>
    </row>
    <row r="49" spans="2:13" x14ac:dyDescent="0.35">
      <c r="B49">
        <f t="shared" si="2"/>
        <v>28</v>
      </c>
      <c r="C49" s="7">
        <v>1993</v>
      </c>
      <c r="D49" s="8">
        <v>2048868.33</v>
      </c>
      <c r="F49" s="16">
        <v>20.69</v>
      </c>
      <c r="H49" s="14">
        <f t="shared" si="3"/>
        <v>1024434.165</v>
      </c>
      <c r="J49" s="12">
        <f t="shared" si="5"/>
        <v>49</v>
      </c>
      <c r="K49" s="12">
        <f>VLOOKUP(J49,'CPI Indexes'!B$5:J$111,9,FALSE)</f>
        <v>141.35837101891894</v>
      </c>
      <c r="L49" s="21">
        <f t="shared" si="6"/>
        <v>7247.0710974937101</v>
      </c>
      <c r="M49" s="21">
        <f t="shared" si="4"/>
        <v>20315.59155471484</v>
      </c>
    </row>
    <row r="50" spans="2:13" x14ac:dyDescent="0.35">
      <c r="B50">
        <f t="shared" si="2"/>
        <v>27</v>
      </c>
      <c r="C50" s="7">
        <v>1994</v>
      </c>
      <c r="D50" s="8">
        <v>465393.09</v>
      </c>
      <c r="F50" s="16">
        <v>21.42</v>
      </c>
      <c r="H50" s="14">
        <f t="shared" si="3"/>
        <v>232696.54500000001</v>
      </c>
      <c r="J50" s="12">
        <f t="shared" si="5"/>
        <v>48</v>
      </c>
      <c r="K50" s="12">
        <f>VLOOKUP(J50,'CPI Indexes'!B$5:J$111,9,FALSE)</f>
        <v>135.28517688570494</v>
      </c>
      <c r="L50" s="21">
        <f t="shared" si="6"/>
        <v>1720.0446520212085</v>
      </c>
      <c r="M50" s="21">
        <f t="shared" si="4"/>
        <v>4647.49109849247</v>
      </c>
    </row>
    <row r="51" spans="2:13" x14ac:dyDescent="0.35">
      <c r="B51">
        <f t="shared" si="2"/>
        <v>26</v>
      </c>
      <c r="C51" s="7">
        <v>1995</v>
      </c>
      <c r="D51" s="8">
        <v>5219871.28</v>
      </c>
      <c r="F51" s="16">
        <v>22.16</v>
      </c>
      <c r="H51" s="14">
        <f t="shared" si="3"/>
        <v>2609935.64</v>
      </c>
      <c r="J51" s="12">
        <f t="shared" si="5"/>
        <v>48</v>
      </c>
      <c r="K51" s="12">
        <f>VLOOKUP(J51,'CPI Indexes'!B$5:J$111,9,FALSE)</f>
        <v>135.28517688570494</v>
      </c>
      <c r="L51" s="21">
        <f t="shared" si="6"/>
        <v>19292.103540693097</v>
      </c>
      <c r="M51" s="21">
        <f t="shared" si="4"/>
        <v>50242.393905133984</v>
      </c>
    </row>
    <row r="52" spans="2:13" x14ac:dyDescent="0.35">
      <c r="B52">
        <f t="shared" si="2"/>
        <v>25</v>
      </c>
      <c r="C52" s="7">
        <v>1996</v>
      </c>
      <c r="D52" s="8">
        <v>5174491.3499999996</v>
      </c>
      <c r="F52" s="16">
        <v>22.91</v>
      </c>
      <c r="H52" s="14">
        <f t="shared" si="3"/>
        <v>2587245.6749999998</v>
      </c>
      <c r="J52" s="12">
        <f t="shared" si="5"/>
        <v>48</v>
      </c>
      <c r="K52" s="12">
        <f>VLOOKUP(J52,'CPI Indexes'!B$5:J$111,9,FALSE)</f>
        <v>135.28517688570494</v>
      </c>
      <c r="L52" s="21">
        <f t="shared" si="6"/>
        <v>19124.384020178517</v>
      </c>
      <c r="M52" s="21">
        <f t="shared" si="4"/>
        <v>48005.399740114946</v>
      </c>
    </row>
    <row r="53" spans="2:13" x14ac:dyDescent="0.35">
      <c r="B53">
        <f t="shared" si="2"/>
        <v>24</v>
      </c>
      <c r="C53" s="7">
        <v>1997</v>
      </c>
      <c r="D53" s="8">
        <v>4591763.32</v>
      </c>
      <c r="F53" s="16">
        <v>23.67</v>
      </c>
      <c r="H53" s="14">
        <f t="shared" si="3"/>
        <v>2295881.66</v>
      </c>
      <c r="J53" s="12">
        <f t="shared" si="5"/>
        <v>48</v>
      </c>
      <c r="K53" s="12">
        <f>VLOOKUP(J53,'CPI Indexes'!B$5:J$111,9,FALSE)</f>
        <v>135.28517688570494</v>
      </c>
      <c r="L53" s="21">
        <f t="shared" si="6"/>
        <v>16970.68158427782</v>
      </c>
      <c r="M53" s="21">
        <f t="shared" si="4"/>
        <v>41059.514914464744</v>
      </c>
    </row>
    <row r="54" spans="2:13" x14ac:dyDescent="0.35">
      <c r="B54">
        <f t="shared" si="2"/>
        <v>23</v>
      </c>
      <c r="C54" s="7">
        <v>1998</v>
      </c>
      <c r="D54" s="8">
        <v>1032305.06</v>
      </c>
      <c r="F54" s="16">
        <v>24.44</v>
      </c>
      <c r="H54" s="14">
        <f t="shared" si="3"/>
        <v>516152.53</v>
      </c>
      <c r="J54" s="12">
        <f t="shared" si="5"/>
        <v>47</v>
      </c>
      <c r="K54" s="12">
        <f>VLOOKUP(J54,'CPI Indexes'!B$5:J$111,9,FALSE)</f>
        <v>129.43149579345055</v>
      </c>
      <c r="L54" s="21">
        <f t="shared" si="6"/>
        <v>3987.8433516961504</v>
      </c>
      <c r="M54" s="21">
        <f t="shared" si="4"/>
        <v>9299.605251981744</v>
      </c>
    </row>
    <row r="55" spans="2:13" x14ac:dyDescent="0.35">
      <c r="B55">
        <f t="shared" si="2"/>
        <v>22</v>
      </c>
      <c r="C55" s="7">
        <v>1999</v>
      </c>
      <c r="D55" s="8">
        <v>2881468.81</v>
      </c>
      <c r="F55" s="16">
        <v>25.22</v>
      </c>
      <c r="H55" s="14">
        <f t="shared" si="3"/>
        <v>1440734.405</v>
      </c>
      <c r="J55" s="12">
        <f t="shared" si="5"/>
        <v>47</v>
      </c>
      <c r="K55" s="12">
        <f>VLOOKUP(J55,'CPI Indexes'!B$5:J$111,9,FALSE)</f>
        <v>129.43149579345055</v>
      </c>
      <c r="L55" s="21">
        <f t="shared" si="6"/>
        <v>11131.250521118551</v>
      </c>
      <c r="M55" s="21">
        <f t="shared" si="4"/>
        <v>25019.710233364764</v>
      </c>
    </row>
    <row r="56" spans="2:13" x14ac:dyDescent="0.35">
      <c r="B56">
        <f t="shared" si="2"/>
        <v>21</v>
      </c>
      <c r="C56" s="7">
        <v>2000</v>
      </c>
      <c r="D56" s="8">
        <v>622877.47</v>
      </c>
      <c r="F56" s="16">
        <v>26.02</v>
      </c>
      <c r="H56" s="14">
        <f t="shared" si="3"/>
        <v>311438.73499999999</v>
      </c>
      <c r="J56" s="12">
        <f t="shared" si="5"/>
        <v>47</v>
      </c>
      <c r="K56" s="12">
        <f>VLOOKUP(J56,'CPI Indexes'!B$5:J$111,9,FALSE)</f>
        <v>129.43149579345055</v>
      </c>
      <c r="L56" s="21">
        <f t="shared" si="6"/>
        <v>2406.2051751066861</v>
      </c>
      <c r="M56" s="21">
        <f t="shared" si="4"/>
        <v>5212.9417197386911</v>
      </c>
    </row>
    <row r="57" spans="2:13" x14ac:dyDescent="0.35">
      <c r="B57">
        <f t="shared" si="2"/>
        <v>20</v>
      </c>
      <c r="C57" s="7">
        <v>2001</v>
      </c>
      <c r="D57" s="8">
        <v>535710.55000000005</v>
      </c>
      <c r="F57" s="16">
        <v>26.82</v>
      </c>
      <c r="H57" s="14">
        <f t="shared" si="3"/>
        <v>267855.27500000002</v>
      </c>
      <c r="J57" s="12">
        <f t="shared" si="5"/>
        <v>47</v>
      </c>
      <c r="K57" s="12">
        <f>VLOOKUP(J57,'CPI Indexes'!B$5:J$111,9,FALSE)</f>
        <v>129.43149579345055</v>
      </c>
      <c r="L57" s="21">
        <f t="shared" si="6"/>
        <v>2069.4752336591164</v>
      </c>
      <c r="M57" s="21">
        <f t="shared" si="4"/>
        <v>4321.378840115317</v>
      </c>
    </row>
    <row r="58" spans="2:13" x14ac:dyDescent="0.35">
      <c r="B58">
        <f t="shared" si="2"/>
        <v>19</v>
      </c>
      <c r="C58" s="7">
        <v>2002</v>
      </c>
      <c r="D58" s="8">
        <v>10356775.890000001</v>
      </c>
      <c r="F58" s="16">
        <v>27.63</v>
      </c>
      <c r="H58" s="14">
        <f t="shared" si="3"/>
        <v>5178387.9450000003</v>
      </c>
      <c r="J58" s="12">
        <f t="shared" si="5"/>
        <v>47</v>
      </c>
      <c r="K58" s="12">
        <f>VLOOKUP(J58,'CPI Indexes'!B$5:J$111,9,FALSE)</f>
        <v>129.43149579345055</v>
      </c>
      <c r="L58" s="21">
        <f t="shared" si="6"/>
        <v>40008.715909949606</v>
      </c>
      <c r="M58" s="21">
        <f t="shared" si="4"/>
        <v>80524.607219395111</v>
      </c>
    </row>
    <row r="59" spans="2:13" x14ac:dyDescent="0.35">
      <c r="B59">
        <f t="shared" si="2"/>
        <v>18</v>
      </c>
      <c r="C59" s="7">
        <v>2003</v>
      </c>
      <c r="D59" s="8">
        <v>1123716.54</v>
      </c>
      <c r="F59" s="16">
        <v>28.45</v>
      </c>
      <c r="H59" s="14">
        <f t="shared" si="3"/>
        <v>561858.27</v>
      </c>
      <c r="J59" s="12">
        <f t="shared" si="5"/>
        <v>46</v>
      </c>
      <c r="K59" s="12">
        <f>VLOOKUP(J59,'CPI Indexes'!B$5:J$111,9,FALSE)</f>
        <v>123.78939353585595</v>
      </c>
      <c r="L59" s="21">
        <f t="shared" si="6"/>
        <v>4538.8239973665932</v>
      </c>
      <c r="M59" s="21">
        <f t="shared" si="4"/>
        <v>8804.997546421062</v>
      </c>
    </row>
    <row r="60" spans="2:13" x14ac:dyDescent="0.35">
      <c r="B60">
        <f t="shared" si="2"/>
        <v>17</v>
      </c>
      <c r="C60" s="7">
        <v>2004</v>
      </c>
      <c r="D60" s="8">
        <v>452253.93</v>
      </c>
      <c r="F60" s="16">
        <v>29.28</v>
      </c>
      <c r="H60" s="14">
        <f t="shared" si="3"/>
        <v>226126.965</v>
      </c>
      <c r="J60" s="12">
        <f t="shared" si="5"/>
        <v>46</v>
      </c>
      <c r="K60" s="12">
        <f>VLOOKUP(J60,'CPI Indexes'!B$5:J$111,9,FALSE)</f>
        <v>123.78939353585595</v>
      </c>
      <c r="L60" s="21">
        <f t="shared" si="6"/>
        <v>1826.7071074591029</v>
      </c>
      <c r="M60" s="21">
        <f t="shared" si="4"/>
        <v>3415.5976814968344</v>
      </c>
    </row>
    <row r="61" spans="2:13" x14ac:dyDescent="0.35">
      <c r="B61">
        <f t="shared" si="2"/>
        <v>16</v>
      </c>
      <c r="C61" s="7">
        <v>2005</v>
      </c>
      <c r="D61" s="8">
        <v>1142580.98</v>
      </c>
      <c r="F61" s="16">
        <v>30.12</v>
      </c>
      <c r="H61" s="14">
        <f t="shared" si="3"/>
        <v>571290.49</v>
      </c>
      <c r="J61" s="12">
        <f t="shared" si="5"/>
        <v>46</v>
      </c>
      <c r="K61" s="12">
        <f>VLOOKUP(J61,'CPI Indexes'!B$5:J$111,9,FALSE)</f>
        <v>123.78939353585595</v>
      </c>
      <c r="L61" s="21">
        <f t="shared" si="6"/>
        <v>4615.0197014619353</v>
      </c>
      <c r="M61" s="21">
        <f t="shared" si="4"/>
        <v>8317.316834069341</v>
      </c>
    </row>
    <row r="62" spans="2:13" x14ac:dyDescent="0.35">
      <c r="B62">
        <f t="shared" si="2"/>
        <v>15</v>
      </c>
      <c r="C62" s="7">
        <v>2006</v>
      </c>
      <c r="D62" s="8">
        <v>711682.77</v>
      </c>
      <c r="F62" s="16">
        <v>30.97</v>
      </c>
      <c r="H62" s="14">
        <f t="shared" si="3"/>
        <v>355841.38500000001</v>
      </c>
      <c r="J62" s="12">
        <f t="shared" si="5"/>
        <v>46</v>
      </c>
      <c r="K62" s="12">
        <f>VLOOKUP(J62,'CPI Indexes'!B$5:J$111,9,FALSE)</f>
        <v>123.78939353585595</v>
      </c>
      <c r="L62" s="21">
        <f t="shared" si="6"/>
        <v>2874.57087264047</v>
      </c>
      <c r="M62" s="21">
        <f t="shared" si="4"/>
        <v>4993.379815681712</v>
      </c>
    </row>
    <row r="63" spans="2:13" x14ac:dyDescent="0.35">
      <c r="B63">
        <f t="shared" si="2"/>
        <v>14</v>
      </c>
      <c r="C63" s="7">
        <v>2007</v>
      </c>
      <c r="D63" s="8">
        <v>566252.74</v>
      </c>
      <c r="F63" s="16">
        <v>31.83</v>
      </c>
      <c r="H63" s="14">
        <f t="shared" si="3"/>
        <v>283126.37</v>
      </c>
      <c r="J63" s="12">
        <f t="shared" si="5"/>
        <v>46</v>
      </c>
      <c r="K63" s="12">
        <f>VLOOKUP(J63,'CPI Indexes'!B$5:J$111,9,FALSE)</f>
        <v>123.78939353585595</v>
      </c>
      <c r="L63" s="21">
        <f t="shared" si="6"/>
        <v>2287.1617827095311</v>
      </c>
      <c r="M63" s="21">
        <f t="shared" si="4"/>
        <v>3829.3967199052045</v>
      </c>
    </row>
    <row r="64" spans="2:13" x14ac:dyDescent="0.35">
      <c r="B64">
        <f t="shared" si="2"/>
        <v>13</v>
      </c>
      <c r="C64" s="7">
        <v>2008</v>
      </c>
      <c r="D64" s="8">
        <v>1111800.96</v>
      </c>
      <c r="F64" s="16">
        <v>32.69</v>
      </c>
      <c r="H64" s="14">
        <f t="shared" si="3"/>
        <v>555900.48</v>
      </c>
      <c r="J64" s="12">
        <f t="shared" si="5"/>
        <v>46</v>
      </c>
      <c r="K64" s="12">
        <f>VLOOKUP(J64,'CPI Indexes'!B$5:J$111,9,FALSE)</f>
        <v>123.78939353585595</v>
      </c>
      <c r="L64" s="21">
        <f t="shared" si="6"/>
        <v>4490.6955605932571</v>
      </c>
      <c r="M64" s="21">
        <f t="shared" si="4"/>
        <v>7247.0120553724273</v>
      </c>
    </row>
    <row r="65" spans="2:13" x14ac:dyDescent="0.35">
      <c r="B65">
        <f t="shared" si="2"/>
        <v>12</v>
      </c>
      <c r="C65" s="7">
        <v>2009</v>
      </c>
      <c r="D65" s="8">
        <v>1683512.3200000001</v>
      </c>
      <c r="F65" s="16">
        <v>33.57</v>
      </c>
      <c r="H65" s="14">
        <f t="shared" ref="H65:H77" si="7">D65*F$3</f>
        <v>841756.16000000003</v>
      </c>
      <c r="J65" s="12">
        <f t="shared" si="5"/>
        <v>46</v>
      </c>
      <c r="K65" s="12">
        <f>VLOOKUP(J65,'CPI Indexes'!B$5:J$111,9,FALSE)</f>
        <v>123.78939353585595</v>
      </c>
      <c r="L65" s="21">
        <f t="shared" si="6"/>
        <v>6799.9053550269064</v>
      </c>
      <c r="M65" s="21">
        <f t="shared" si="4"/>
        <v>10576.942237399495</v>
      </c>
    </row>
    <row r="66" spans="2:13" x14ac:dyDescent="0.35">
      <c r="B66">
        <f t="shared" si="2"/>
        <v>11</v>
      </c>
      <c r="C66" s="7">
        <v>2010</v>
      </c>
      <c r="D66" s="8">
        <v>11238464.24</v>
      </c>
      <c r="F66" s="16">
        <v>34.450000000000003</v>
      </c>
      <c r="H66" s="14">
        <f t="shared" si="7"/>
        <v>5619232.1200000001</v>
      </c>
      <c r="J66" s="12">
        <f t="shared" si="5"/>
        <v>45</v>
      </c>
      <c r="K66" s="12">
        <f>VLOOKUP(J66,'CPI Indexes'!B$5:J$111,9,FALSE)</f>
        <v>118.35122268516234</v>
      </c>
      <c r="L66" s="21">
        <f t="shared" si="6"/>
        <v>47479.290813482075</v>
      </c>
      <c r="M66" s="21">
        <f t="shared" si="4"/>
        <v>71182.523900071392</v>
      </c>
    </row>
    <row r="67" spans="2:13" x14ac:dyDescent="0.35">
      <c r="B67">
        <f t="shared" si="2"/>
        <v>10</v>
      </c>
      <c r="C67" s="7">
        <v>2011</v>
      </c>
      <c r="D67" s="8">
        <v>926645.91</v>
      </c>
      <c r="F67" s="16">
        <v>35.33</v>
      </c>
      <c r="H67" s="14">
        <f t="shared" si="7"/>
        <v>463322.95500000002</v>
      </c>
      <c r="J67" s="12">
        <f t="shared" si="5"/>
        <v>45</v>
      </c>
      <c r="K67" s="12">
        <f>VLOOKUP(J67,'CPI Indexes'!B$5:J$111,9,FALSE)</f>
        <v>118.35122268516234</v>
      </c>
      <c r="L67" s="21">
        <f t="shared" si="6"/>
        <v>3914.8134213410767</v>
      </c>
      <c r="M67" s="21">
        <f t="shared" si="4"/>
        <v>5657.077421038829</v>
      </c>
    </row>
    <row r="68" spans="2:13" x14ac:dyDescent="0.35">
      <c r="B68">
        <f t="shared" si="2"/>
        <v>9</v>
      </c>
      <c r="C68" s="7">
        <v>2012</v>
      </c>
      <c r="D68" s="8">
        <v>3576606.16</v>
      </c>
      <c r="F68" s="16">
        <v>36.229999999999997</v>
      </c>
      <c r="H68" s="14">
        <f t="shared" si="7"/>
        <v>1788303.08</v>
      </c>
      <c r="J68" s="12">
        <f t="shared" si="5"/>
        <v>45</v>
      </c>
      <c r="K68" s="12">
        <f>VLOOKUP(J68,'CPI Indexes'!B$5:J$111,9,FALSE)</f>
        <v>118.35122268516234</v>
      </c>
      <c r="L68" s="21">
        <f t="shared" si="6"/>
        <v>15110.136079939284</v>
      </c>
      <c r="M68" s="21">
        <f t="shared" si="4"/>
        <v>21045.600592427887</v>
      </c>
    </row>
    <row r="69" spans="2:13" x14ac:dyDescent="0.35">
      <c r="B69">
        <f t="shared" si="2"/>
        <v>8</v>
      </c>
      <c r="C69" s="7">
        <v>2013</v>
      </c>
      <c r="D69" s="8">
        <v>1161294.42</v>
      </c>
      <c r="F69" s="16">
        <v>37.130000000000003</v>
      </c>
      <c r="H69" s="14">
        <f t="shared" si="7"/>
        <v>580647.21</v>
      </c>
      <c r="J69" s="12">
        <f t="shared" si="5"/>
        <v>45</v>
      </c>
      <c r="K69" s="12">
        <f>VLOOKUP(J69,'CPI Indexes'!B$5:J$111,9,FALSE)</f>
        <v>118.35122268516234</v>
      </c>
      <c r="L69" s="21">
        <f t="shared" si="6"/>
        <v>4906.1361329965839</v>
      </c>
      <c r="M69" s="21">
        <f t="shared" si="4"/>
        <v>6586.3444222002563</v>
      </c>
    </row>
    <row r="70" spans="2:13" x14ac:dyDescent="0.35">
      <c r="B70">
        <f t="shared" si="2"/>
        <v>7</v>
      </c>
      <c r="C70" s="7">
        <v>2014</v>
      </c>
      <c r="D70" s="8">
        <v>2286760.0499999998</v>
      </c>
      <c r="F70" s="16">
        <v>38.03</v>
      </c>
      <c r="H70" s="14">
        <f t="shared" si="7"/>
        <v>1143380.0249999999</v>
      </c>
      <c r="J70" s="12">
        <f t="shared" si="5"/>
        <v>45</v>
      </c>
      <c r="K70" s="12">
        <f>VLOOKUP(J70,'CPI Indexes'!B$5:J$111,9,FALSE)</f>
        <v>118.35122268516234</v>
      </c>
      <c r="L70" s="21">
        <f t="shared" si="6"/>
        <v>9660.9058956798181</v>
      </c>
      <c r="M70" s="21">
        <f t="shared" si="4"/>
        <v>12500.707387502471</v>
      </c>
    </row>
    <row r="71" spans="2:13" x14ac:dyDescent="0.35">
      <c r="B71">
        <f t="shared" si="2"/>
        <v>6</v>
      </c>
      <c r="C71" s="7">
        <v>2015</v>
      </c>
      <c r="D71" s="8">
        <v>2071232.67</v>
      </c>
      <c r="F71" s="16">
        <v>38.94</v>
      </c>
      <c r="H71" s="14">
        <f t="shared" si="7"/>
        <v>1035616.335</v>
      </c>
      <c r="J71" s="12">
        <f t="shared" si="5"/>
        <v>45</v>
      </c>
      <c r="K71" s="12">
        <f>VLOOKUP(J71,'CPI Indexes'!B$5:J$111,9,FALSE)</f>
        <v>118.35122268516234</v>
      </c>
      <c r="L71" s="21">
        <f t="shared" si="6"/>
        <v>8750.3644787426001</v>
      </c>
      <c r="M71" s="21">
        <f t="shared" si="4"/>
        <v>10913.266867809076</v>
      </c>
    </row>
    <row r="72" spans="2:13" x14ac:dyDescent="0.35">
      <c r="B72">
        <f t="shared" si="2"/>
        <v>5</v>
      </c>
      <c r="C72" s="7">
        <v>2016</v>
      </c>
      <c r="D72" s="8">
        <v>7066060.8099999996</v>
      </c>
      <c r="F72" s="16">
        <v>39.86</v>
      </c>
      <c r="H72" s="14">
        <f t="shared" si="7"/>
        <v>3533030.4049999998</v>
      </c>
      <c r="J72" s="12">
        <f t="shared" si="5"/>
        <v>45</v>
      </c>
      <c r="K72" s="12">
        <f>VLOOKUP(J72,'CPI Indexes'!B$5:J$111,9,FALSE)</f>
        <v>118.35122268516234</v>
      </c>
      <c r="L72" s="21">
        <f t="shared" si="6"/>
        <v>29852.082005088865</v>
      </c>
      <c r="M72" s="21">
        <f t="shared" si="4"/>
        <v>35885.181975162981</v>
      </c>
    </row>
    <row r="73" spans="2:13" x14ac:dyDescent="0.35">
      <c r="B73">
        <f t="shared" si="2"/>
        <v>4</v>
      </c>
      <c r="C73" s="7">
        <v>2017</v>
      </c>
      <c r="D73" s="8">
        <v>539683.06000000006</v>
      </c>
      <c r="F73" s="16">
        <v>40.79</v>
      </c>
      <c r="H73" s="14">
        <f t="shared" si="7"/>
        <v>269841.53000000003</v>
      </c>
      <c r="J73" s="12">
        <f t="shared" si="5"/>
        <v>45</v>
      </c>
      <c r="K73" s="12">
        <f>VLOOKUP(J73,'CPI Indexes'!B$5:J$111,9,FALSE)</f>
        <v>118.35122268516234</v>
      </c>
      <c r="L73" s="21">
        <f t="shared" ref="L73:L77" si="8">H73/K73</f>
        <v>2280.0062718222343</v>
      </c>
      <c r="M73" s="21">
        <f t="shared" si="4"/>
        <v>2641.7302131384986</v>
      </c>
    </row>
    <row r="74" spans="2:13" x14ac:dyDescent="0.35">
      <c r="B74">
        <f t="shared" ref="B74:B77" si="9">2021-C74</f>
        <v>3</v>
      </c>
      <c r="C74" s="7">
        <v>2018</v>
      </c>
      <c r="D74" s="8">
        <v>11595682.199999999</v>
      </c>
      <c r="F74" s="16">
        <v>41.71</v>
      </c>
      <c r="H74" s="14">
        <f t="shared" si="7"/>
        <v>5797841.0999999996</v>
      </c>
      <c r="J74" s="12">
        <f t="shared" si="5"/>
        <v>45</v>
      </c>
      <c r="K74" s="12">
        <f>VLOOKUP(J74,'CPI Indexes'!B$5:J$111,9,FALSE)</f>
        <v>118.35122268516234</v>
      </c>
      <c r="L74" s="21">
        <f t="shared" si="8"/>
        <v>48988.434326727693</v>
      </c>
      <c r="M74" s="21">
        <f t="shared" ref="M74:M77" si="10">L74*(1+$F$5/100)^B74</f>
        <v>54708.886520266904</v>
      </c>
    </row>
    <row r="75" spans="2:13" x14ac:dyDescent="0.35">
      <c r="B75">
        <f t="shared" si="9"/>
        <v>2</v>
      </c>
      <c r="C75" s="7">
        <v>2019</v>
      </c>
      <c r="D75" s="8">
        <v>499285.7</v>
      </c>
      <c r="F75" s="16">
        <v>42.65</v>
      </c>
      <c r="H75" s="14">
        <f t="shared" si="7"/>
        <v>249642.85</v>
      </c>
      <c r="J75" s="12">
        <f t="shared" si="5"/>
        <v>45</v>
      </c>
      <c r="K75" s="12">
        <f>VLOOKUP(J75,'CPI Indexes'!B$5:J$111,9,FALSE)</f>
        <v>118.35122268516234</v>
      </c>
      <c r="L75" s="21">
        <f t="shared" si="8"/>
        <v>2109.3390024714772</v>
      </c>
      <c r="M75" s="21">
        <f t="shared" si="10"/>
        <v>2270.5056856290639</v>
      </c>
    </row>
    <row r="76" spans="2:13" x14ac:dyDescent="0.35">
      <c r="B76">
        <f t="shared" si="9"/>
        <v>1</v>
      </c>
      <c r="C76" s="7">
        <v>2020</v>
      </c>
      <c r="D76" s="8">
        <v>8527709.1999999993</v>
      </c>
      <c r="F76" s="16">
        <v>43.59</v>
      </c>
      <c r="H76" s="14">
        <f t="shared" si="7"/>
        <v>4263854.5999999996</v>
      </c>
      <c r="J76" s="12">
        <f t="shared" si="5"/>
        <v>45</v>
      </c>
      <c r="K76" s="12">
        <f>VLOOKUP(J76,'CPI Indexes'!B$5:J$111,9,FALSE)</f>
        <v>118.35122268516234</v>
      </c>
      <c r="L76" s="21">
        <f t="shared" si="8"/>
        <v>36027.127589063413</v>
      </c>
      <c r="M76" s="21">
        <f t="shared" si="10"/>
        <v>37378.144873653291</v>
      </c>
    </row>
    <row r="77" spans="2:13" x14ac:dyDescent="0.35">
      <c r="B77">
        <f t="shared" si="9"/>
        <v>0</v>
      </c>
      <c r="C77" s="7">
        <v>2021</v>
      </c>
      <c r="D77" s="8">
        <v>24979214.43</v>
      </c>
      <c r="F77" s="16">
        <v>44.53</v>
      </c>
      <c r="H77" s="14">
        <f t="shared" si="7"/>
        <v>12489607.215</v>
      </c>
      <c r="J77" s="12">
        <f t="shared" si="5"/>
        <v>45</v>
      </c>
      <c r="K77" s="12">
        <f>VLOOKUP(J77,'CPI Indexes'!B$5:J$111,9,FALSE)</f>
        <v>118.35122268516234</v>
      </c>
      <c r="L77" s="21">
        <f t="shared" si="8"/>
        <v>105530.02268700532</v>
      </c>
      <c r="M77" s="21">
        <f t="shared" si="10"/>
        <v>105530.02268700532</v>
      </c>
    </row>
    <row r="79" spans="2:13" x14ac:dyDescent="0.35">
      <c r="D79" s="1">
        <f>SUM(D9:D78)</f>
        <v>142020342.72999999</v>
      </c>
      <c r="H79" s="1">
        <f>SUM(H9:H78)</f>
        <v>71010171.364999995</v>
      </c>
      <c r="M79" s="21">
        <f>SUM(M9:M77)</f>
        <v>1052072.8759836126</v>
      </c>
    </row>
    <row r="81" spans="4:15" x14ac:dyDescent="0.35">
      <c r="M81" s="14"/>
      <c r="N81" s="14"/>
      <c r="O81" s="14"/>
    </row>
    <row r="82" spans="4:15" x14ac:dyDescent="0.35">
      <c r="M82" s="20"/>
      <c r="N82" s="20"/>
      <c r="O82" s="20"/>
    </row>
    <row r="83" spans="4:15" x14ac:dyDescent="0.35">
      <c r="D83" s="1"/>
      <c r="F83" s="2"/>
      <c r="M83" s="20"/>
      <c r="N83" s="20"/>
      <c r="O83" s="20"/>
    </row>
    <row r="84" spans="4:15" x14ac:dyDescent="0.35">
      <c r="D84" s="1"/>
      <c r="F84" s="2"/>
      <c r="M84" s="14"/>
      <c r="N84" s="14"/>
      <c r="O84" s="14"/>
    </row>
    <row r="85" spans="4:15" x14ac:dyDescent="0.35">
      <c r="D85" s="1"/>
      <c r="F85" s="2"/>
      <c r="M85" s="14"/>
      <c r="N85" s="14"/>
      <c r="O85" s="14"/>
    </row>
    <row r="86" spans="4:15" x14ac:dyDescent="0.35">
      <c r="D86" s="1"/>
      <c r="F86" s="2"/>
      <c r="M86" s="21"/>
      <c r="N86" s="21"/>
      <c r="O86" s="21"/>
    </row>
    <row r="87" spans="4:15" x14ac:dyDescent="0.35">
      <c r="D87" s="1"/>
      <c r="F87" s="2"/>
    </row>
    <row r="88" spans="4:15" x14ac:dyDescent="0.35">
      <c r="D88" s="1"/>
      <c r="F88" s="2"/>
    </row>
    <row r="89" spans="4:15" x14ac:dyDescent="0.35">
      <c r="D89" s="1"/>
      <c r="F89" s="2"/>
    </row>
    <row r="90" spans="4:15" x14ac:dyDescent="0.35">
      <c r="D90" s="1"/>
      <c r="F90" s="2"/>
    </row>
    <row r="91" spans="4:15" x14ac:dyDescent="0.35">
      <c r="D91" s="1"/>
      <c r="F91" s="2"/>
    </row>
    <row r="92" spans="4:15" x14ac:dyDescent="0.35">
      <c r="D92" s="1"/>
      <c r="F92" s="2"/>
    </row>
    <row r="93" spans="4:15" x14ac:dyDescent="0.35">
      <c r="D93" s="1"/>
      <c r="F93" s="2"/>
    </row>
    <row r="94" spans="4:15" x14ac:dyDescent="0.35">
      <c r="D94" s="1"/>
      <c r="F94" s="2"/>
    </row>
    <row r="96" spans="4:15" x14ac:dyDescent="0.35">
      <c r="D96" s="1"/>
    </row>
  </sheetData>
  <printOptions horizontalCentered="1"/>
  <pageMargins left="0.7" right="0.7" top="0.75" bottom="0.75" header="0.3" footer="0.3"/>
  <pageSetup scale="49" fitToWidth="0" orientation="landscape" r:id="rId1"/>
  <headerFooter>
    <oddHeader xml:space="preserve">&amp;RFiled: 2023-03-08
 EB-2022-0200
 Exhibit I.4.5-IGUA-14
Attachment 1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S89"/>
  <sheetViews>
    <sheetView view="pageBreakPreview" zoomScale="60" zoomScaleNormal="70" workbookViewId="0">
      <selection activeCell="H8" sqref="H8"/>
    </sheetView>
  </sheetViews>
  <sheetFormatPr defaultRowHeight="14.5" x14ac:dyDescent="0.35"/>
  <cols>
    <col min="4" max="4" width="16" customWidth="1"/>
    <col min="5" max="5" width="2.26953125" customWidth="1"/>
    <col min="6" max="6" width="13.453125" bestFit="1" customWidth="1"/>
    <col min="7" max="7" width="3" bestFit="1" customWidth="1"/>
    <col min="8" max="8" width="16.54296875" customWidth="1"/>
    <col min="10" max="10" width="10.54296875" customWidth="1"/>
    <col min="11" max="11" width="14.54296875" customWidth="1"/>
    <col min="12" max="12" width="13.7265625" customWidth="1"/>
    <col min="13" max="13" width="18.81640625" customWidth="1"/>
    <col min="14" max="14" width="20.26953125" customWidth="1"/>
    <col min="15" max="15" width="17.54296875" customWidth="1"/>
  </cols>
  <sheetData>
    <row r="2" spans="2:13" x14ac:dyDescent="0.35">
      <c r="B2" t="s">
        <v>19</v>
      </c>
    </row>
    <row r="3" spans="2:13" x14ac:dyDescent="0.35">
      <c r="B3" t="s">
        <v>1</v>
      </c>
      <c r="F3">
        <v>0.15</v>
      </c>
    </row>
    <row r="4" spans="2:13" x14ac:dyDescent="0.35">
      <c r="F4" s="12"/>
      <c r="G4" s="13"/>
    </row>
    <row r="5" spans="2:13" x14ac:dyDescent="0.35">
      <c r="B5" t="s">
        <v>3</v>
      </c>
      <c r="F5">
        <f>'CPI Indexes'!$D$2*100</f>
        <v>3.75</v>
      </c>
    </row>
    <row r="8" spans="2:13" ht="58" x14ac:dyDescent="0.35">
      <c r="B8" s="48" t="s">
        <v>11</v>
      </c>
      <c r="C8" s="48" t="s">
        <v>12</v>
      </c>
      <c r="D8" s="48" t="s">
        <v>13</v>
      </c>
      <c r="E8" s="48"/>
      <c r="F8" s="48" t="s">
        <v>14</v>
      </c>
      <c r="G8" s="48"/>
      <c r="H8" s="45" t="s">
        <v>43</v>
      </c>
      <c r="I8" s="48"/>
      <c r="J8" s="45" t="s">
        <v>44</v>
      </c>
      <c r="K8" s="45" t="s">
        <v>40</v>
      </c>
      <c r="L8" s="45" t="s">
        <v>41</v>
      </c>
      <c r="M8" s="45" t="s">
        <v>42</v>
      </c>
    </row>
    <row r="9" spans="2:13" x14ac:dyDescent="0.35">
      <c r="B9">
        <f>2021-C9</f>
        <v>66</v>
      </c>
      <c r="C9" s="7">
        <v>1955</v>
      </c>
      <c r="D9" s="8">
        <v>272765.58</v>
      </c>
      <c r="F9" s="15">
        <v>6.76</v>
      </c>
      <c r="H9" s="14">
        <f>D9*F$3</f>
        <v>40914.837</v>
      </c>
      <c r="J9" s="12">
        <f t="shared" ref="J9:J40" si="0">ROUND(F9+B9,0)</f>
        <v>73</v>
      </c>
      <c r="K9" s="12">
        <f>VLOOKUP(J9,'CPI Indexes'!B$5:J$111,9,FALSE)</f>
        <v>379.85952419924865</v>
      </c>
      <c r="L9" s="21">
        <f t="shared" ref="L9:L40" si="1">H9/K9</f>
        <v>107.71044134341315</v>
      </c>
      <c r="M9" s="21">
        <f t="shared" ref="M9:M40" si="2">L9*(1+$F$5/100)^B9</f>
        <v>1223.1304011104178</v>
      </c>
    </row>
    <row r="10" spans="2:13" x14ac:dyDescent="0.35">
      <c r="B10">
        <f t="shared" ref="B10:B70" si="3">2021-C10</f>
        <v>64</v>
      </c>
      <c r="C10" s="7">
        <v>1957</v>
      </c>
      <c r="D10" s="8">
        <v>4356.45</v>
      </c>
      <c r="F10" s="15">
        <v>7.38</v>
      </c>
      <c r="H10" s="14">
        <f t="shared" ref="H10:H11" si="4">D10*F$3</f>
        <v>653.46749999999997</v>
      </c>
      <c r="J10" s="12">
        <f t="shared" si="0"/>
        <v>71</v>
      </c>
      <c r="K10" s="12">
        <f>VLOOKUP(J10,'CPI Indexes'!B$5:J$111,9,FALSE)</f>
        <v>351.00318694660928</v>
      </c>
      <c r="L10" s="21">
        <f t="shared" si="1"/>
        <v>1.8617138655763779</v>
      </c>
      <c r="M10" s="21">
        <f t="shared" si="2"/>
        <v>19.640461024937835</v>
      </c>
    </row>
    <row r="11" spans="2:13" x14ac:dyDescent="0.35">
      <c r="B11">
        <f t="shared" si="3"/>
        <v>62</v>
      </c>
      <c r="C11" s="7">
        <v>1959</v>
      </c>
      <c r="D11" s="8">
        <v>140235.9</v>
      </c>
      <c r="F11" s="15">
        <v>8.0500000000000007</v>
      </c>
      <c r="H11" s="14">
        <f t="shared" si="4"/>
        <v>21035.384999999998</v>
      </c>
      <c r="J11" s="12">
        <f t="shared" si="0"/>
        <v>70</v>
      </c>
      <c r="K11" s="12">
        <f>VLOOKUP(J11,'CPI Indexes'!B$5:J$111,9,FALSE)</f>
        <v>337.3524693461294</v>
      </c>
      <c r="L11" s="21">
        <f t="shared" si="1"/>
        <v>62.354323478857758</v>
      </c>
      <c r="M11" s="21">
        <f t="shared" si="2"/>
        <v>611.12367050776356</v>
      </c>
    </row>
    <row r="12" spans="2:13" x14ac:dyDescent="0.35">
      <c r="B12">
        <f t="shared" si="3"/>
        <v>61</v>
      </c>
      <c r="C12" s="7">
        <v>1960</v>
      </c>
      <c r="D12" s="8">
        <v>4017</v>
      </c>
      <c r="F12" s="15">
        <v>8.41</v>
      </c>
      <c r="H12" s="14">
        <f t="shared" ref="H12:H70" si="5">D12*F$3</f>
        <v>602.54999999999995</v>
      </c>
      <c r="J12" s="12">
        <f t="shared" si="0"/>
        <v>69</v>
      </c>
      <c r="K12" s="12">
        <f>VLOOKUP(J12,'CPI Indexes'!B$5:J$111,9,FALSE)</f>
        <v>324.19515117699217</v>
      </c>
      <c r="L12" s="21">
        <f t="shared" si="1"/>
        <v>1.8586027514984078</v>
      </c>
      <c r="M12" s="21">
        <f t="shared" si="2"/>
        <v>17.557432368450275</v>
      </c>
    </row>
    <row r="13" spans="2:13" x14ac:dyDescent="0.35">
      <c r="B13">
        <f t="shared" si="3"/>
        <v>60</v>
      </c>
      <c r="C13" s="7">
        <v>1961</v>
      </c>
      <c r="D13" s="8">
        <v>1659538.56</v>
      </c>
      <c r="F13" s="15">
        <v>8.7799999999999994</v>
      </c>
      <c r="H13" s="14">
        <f t="shared" si="5"/>
        <v>248930.78399999999</v>
      </c>
      <c r="J13" s="12">
        <f t="shared" si="0"/>
        <v>69</v>
      </c>
      <c r="K13" s="12">
        <f>VLOOKUP(J13,'CPI Indexes'!B$5:J$111,9,FALSE)</f>
        <v>324.19515117699217</v>
      </c>
      <c r="L13" s="21">
        <f t="shared" si="1"/>
        <v>767.84240324463667</v>
      </c>
      <c r="M13" s="21">
        <f t="shared" si="2"/>
        <v>6991.3076725207893</v>
      </c>
    </row>
    <row r="14" spans="2:13" x14ac:dyDescent="0.35">
      <c r="B14">
        <f t="shared" si="3"/>
        <v>58</v>
      </c>
      <c r="C14" s="7">
        <v>1963</v>
      </c>
      <c r="D14" s="8">
        <v>2591713.5499999998</v>
      </c>
      <c r="F14" s="15">
        <v>9.56</v>
      </c>
      <c r="H14" s="14">
        <f t="shared" si="5"/>
        <v>388757.03249999997</v>
      </c>
      <c r="J14" s="12">
        <f t="shared" si="0"/>
        <v>68</v>
      </c>
      <c r="K14" s="12">
        <f>VLOOKUP(J14,'CPI Indexes'!B$5:J$111,9,FALSE)</f>
        <v>311.51339872481162</v>
      </c>
      <c r="L14" s="21">
        <f t="shared" si="1"/>
        <v>1247.9624763858865</v>
      </c>
      <c r="M14" s="21">
        <f t="shared" si="2"/>
        <v>10556.297947021867</v>
      </c>
    </row>
    <row r="15" spans="2:13" x14ac:dyDescent="0.35">
      <c r="B15">
        <f t="shared" si="3"/>
        <v>57</v>
      </c>
      <c r="C15" s="7">
        <v>1964</v>
      </c>
      <c r="D15" s="8">
        <v>17191.07</v>
      </c>
      <c r="F15" s="15">
        <v>9.98</v>
      </c>
      <c r="H15" s="14">
        <f t="shared" si="5"/>
        <v>2578.6605</v>
      </c>
      <c r="J15" s="12">
        <f t="shared" si="0"/>
        <v>67</v>
      </c>
      <c r="K15" s="12">
        <f>VLOOKUP(J15,'CPI Indexes'!B$5:J$111,9,FALSE)</f>
        <v>299.29002286728831</v>
      </c>
      <c r="L15" s="21">
        <f t="shared" si="1"/>
        <v>8.6159253666248468</v>
      </c>
      <c r="M15" s="21">
        <f t="shared" si="2"/>
        <v>70.24637782170511</v>
      </c>
    </row>
    <row r="16" spans="2:13" x14ac:dyDescent="0.35">
      <c r="B16">
        <f t="shared" si="3"/>
        <v>56</v>
      </c>
      <c r="C16" s="7">
        <v>1965</v>
      </c>
      <c r="D16" s="8">
        <v>20038.98</v>
      </c>
      <c r="F16" s="15">
        <v>10.42</v>
      </c>
      <c r="H16" s="14">
        <f t="shared" si="5"/>
        <v>3005.8469999999998</v>
      </c>
      <c r="J16" s="12">
        <f t="shared" si="0"/>
        <v>66</v>
      </c>
      <c r="K16" s="12">
        <f>VLOOKUP(J16,'CPI Indexes'!B$5:J$111,9,FALSE)</f>
        <v>287.50845577569959</v>
      </c>
      <c r="L16" s="21">
        <f t="shared" si="1"/>
        <v>10.454812509392832</v>
      </c>
      <c r="M16" s="21">
        <f t="shared" si="2"/>
        <v>82.158055202742943</v>
      </c>
    </row>
    <row r="17" spans="2:13" x14ac:dyDescent="0.35">
      <c r="B17">
        <f t="shared" si="3"/>
        <v>55</v>
      </c>
      <c r="C17" s="7">
        <v>1966</v>
      </c>
      <c r="D17" s="8">
        <v>44018.75</v>
      </c>
      <c r="F17" s="15">
        <v>10.87</v>
      </c>
      <c r="H17" s="14">
        <f t="shared" si="5"/>
        <v>6602.8125</v>
      </c>
      <c r="J17" s="12">
        <f t="shared" si="0"/>
        <v>66</v>
      </c>
      <c r="K17" s="12">
        <f>VLOOKUP(J17,'CPI Indexes'!B$5:J$111,9,FALSE)</f>
        <v>287.50845577569959</v>
      </c>
      <c r="L17" s="21">
        <f t="shared" si="1"/>
        <v>22.965628896672172</v>
      </c>
      <c r="M17" s="21">
        <f t="shared" si="2"/>
        <v>173.94988215946589</v>
      </c>
    </row>
    <row r="18" spans="2:13" x14ac:dyDescent="0.35">
      <c r="B18">
        <f t="shared" si="3"/>
        <v>54</v>
      </c>
      <c r="C18" s="7">
        <v>1967</v>
      </c>
      <c r="D18" s="8">
        <v>29148.03</v>
      </c>
      <c r="F18" s="15">
        <v>11.34</v>
      </c>
      <c r="H18" s="14">
        <f t="shared" si="5"/>
        <v>4372.2044999999998</v>
      </c>
      <c r="J18" s="12">
        <f t="shared" si="0"/>
        <v>65</v>
      </c>
      <c r="K18" s="12">
        <f>VLOOKUP(J18,'CPI Indexes'!B$5:J$111,9,FALSE)</f>
        <v>276.15272845850552</v>
      </c>
      <c r="L18" s="21">
        <f t="shared" si="1"/>
        <v>15.832559484042772</v>
      </c>
      <c r="M18" s="21">
        <f t="shared" si="2"/>
        <v>115.58695399009436</v>
      </c>
    </row>
    <row r="19" spans="2:13" x14ac:dyDescent="0.35">
      <c r="B19">
        <f t="shared" si="3"/>
        <v>53</v>
      </c>
      <c r="C19" s="7">
        <v>1968</v>
      </c>
      <c r="D19" s="8">
        <v>83864.479999999996</v>
      </c>
      <c r="F19" s="15">
        <v>11.82</v>
      </c>
      <c r="H19" s="14">
        <f t="shared" si="5"/>
        <v>12579.671999999999</v>
      </c>
      <c r="J19" s="12">
        <f t="shared" si="0"/>
        <v>65</v>
      </c>
      <c r="K19" s="12">
        <f>VLOOKUP(J19,'CPI Indexes'!B$5:J$111,9,FALSE)</f>
        <v>276.15272845850552</v>
      </c>
      <c r="L19" s="21">
        <f t="shared" si="1"/>
        <v>45.553314175891657</v>
      </c>
      <c r="M19" s="21">
        <f t="shared" si="2"/>
        <v>320.54541142543854</v>
      </c>
    </row>
    <row r="20" spans="2:13" x14ac:dyDescent="0.35">
      <c r="B20">
        <f t="shared" si="3"/>
        <v>52</v>
      </c>
      <c r="C20" s="7">
        <v>1969</v>
      </c>
      <c r="D20" s="8">
        <v>29046.54</v>
      </c>
      <c r="F20" s="15">
        <v>12.33</v>
      </c>
      <c r="H20" s="14">
        <f t="shared" si="5"/>
        <v>4356.9809999999998</v>
      </c>
      <c r="J20" s="12">
        <f t="shared" si="0"/>
        <v>64</v>
      </c>
      <c r="K20" s="12">
        <f>VLOOKUP(J20,'CPI Indexes'!B$5:J$111,9,FALSE)</f>
        <v>265.20744911663189</v>
      </c>
      <c r="L20" s="21">
        <f t="shared" si="1"/>
        <v>16.428577004576912</v>
      </c>
      <c r="M20" s="21">
        <f t="shared" si="2"/>
        <v>111.42468826287423</v>
      </c>
    </row>
    <row r="21" spans="2:13" x14ac:dyDescent="0.35">
      <c r="B21">
        <f t="shared" si="3"/>
        <v>51</v>
      </c>
      <c r="C21" s="7">
        <v>1970</v>
      </c>
      <c r="D21" s="8">
        <v>40725.800000000003</v>
      </c>
      <c r="F21" s="15">
        <v>12.85</v>
      </c>
      <c r="H21" s="14">
        <f t="shared" si="5"/>
        <v>6108.87</v>
      </c>
      <c r="J21" s="12">
        <f t="shared" si="0"/>
        <v>64</v>
      </c>
      <c r="K21" s="12">
        <f>VLOOKUP(J21,'CPI Indexes'!B$5:J$111,9,FALSE)</f>
        <v>265.20744911663189</v>
      </c>
      <c r="L21" s="21">
        <f t="shared" si="1"/>
        <v>23.034307747945139</v>
      </c>
      <c r="M21" s="21">
        <f t="shared" si="2"/>
        <v>150.58043225391523</v>
      </c>
    </row>
    <row r="22" spans="2:13" x14ac:dyDescent="0.35">
      <c r="B22">
        <f t="shared" si="3"/>
        <v>50</v>
      </c>
      <c r="C22" s="7">
        <v>1971</v>
      </c>
      <c r="D22" s="8">
        <v>194925.2</v>
      </c>
      <c r="F22" s="15">
        <v>13.39</v>
      </c>
      <c r="H22" s="14">
        <f t="shared" si="5"/>
        <v>29238.780000000002</v>
      </c>
      <c r="J22" s="12">
        <f t="shared" si="0"/>
        <v>63</v>
      </c>
      <c r="K22" s="12">
        <f>VLOOKUP(J22,'CPI Indexes'!B$5:J$111,9,FALSE)</f>
        <v>254.65778228109093</v>
      </c>
      <c r="L22" s="21">
        <f t="shared" si="1"/>
        <v>114.81596885865548</v>
      </c>
      <c r="M22" s="21">
        <f t="shared" si="2"/>
        <v>723.44840603934983</v>
      </c>
    </row>
    <row r="23" spans="2:13" x14ac:dyDescent="0.35">
      <c r="B23">
        <f t="shared" si="3"/>
        <v>48</v>
      </c>
      <c r="C23" s="7">
        <v>1973</v>
      </c>
      <c r="D23" s="8">
        <v>57775.16</v>
      </c>
      <c r="F23" s="16">
        <v>14.52</v>
      </c>
      <c r="H23" s="14">
        <f t="shared" si="5"/>
        <v>8666.2739999999994</v>
      </c>
      <c r="J23" s="12">
        <f t="shared" si="0"/>
        <v>63</v>
      </c>
      <c r="K23" s="12">
        <f>VLOOKUP(J23,'CPI Indexes'!B$5:J$111,9,FALSE)</f>
        <v>254.65778228109093</v>
      </c>
      <c r="L23" s="21">
        <f t="shared" si="1"/>
        <v>34.031058946528397</v>
      </c>
      <c r="M23" s="21">
        <f t="shared" si="2"/>
        <v>199.20696630468862</v>
      </c>
    </row>
    <row r="24" spans="2:13" x14ac:dyDescent="0.35">
      <c r="B24">
        <f t="shared" si="3"/>
        <v>47</v>
      </c>
      <c r="C24" s="7">
        <v>1974</v>
      </c>
      <c r="D24" s="8">
        <v>50670.55</v>
      </c>
      <c r="F24" s="16">
        <v>15.1</v>
      </c>
      <c r="H24" s="14">
        <f t="shared" si="5"/>
        <v>7600.5825000000004</v>
      </c>
      <c r="J24" s="12">
        <f t="shared" si="0"/>
        <v>62</v>
      </c>
      <c r="K24" s="12">
        <f>VLOOKUP(J24,'CPI Indexes'!B$5:J$111,9,FALSE)</f>
        <v>244.48942870466593</v>
      </c>
      <c r="L24" s="21">
        <f t="shared" si="1"/>
        <v>31.087571107956652</v>
      </c>
      <c r="M24" s="21">
        <f t="shared" si="2"/>
        <v>175.39925513133528</v>
      </c>
    </row>
    <row r="25" spans="2:13" x14ac:dyDescent="0.35">
      <c r="B25">
        <f t="shared" si="3"/>
        <v>46</v>
      </c>
      <c r="C25" s="7">
        <v>1975</v>
      </c>
      <c r="D25" s="8">
        <v>85834.18</v>
      </c>
      <c r="F25" s="16">
        <v>15.71</v>
      </c>
      <c r="H25" s="14">
        <f t="shared" si="5"/>
        <v>12875.126999999999</v>
      </c>
      <c r="J25" s="12">
        <f t="shared" si="0"/>
        <v>62</v>
      </c>
      <c r="K25" s="12">
        <f>VLOOKUP(J25,'CPI Indexes'!B$5:J$111,9,FALSE)</f>
        <v>244.48942870466593</v>
      </c>
      <c r="L25" s="21">
        <f t="shared" si="1"/>
        <v>52.661283018304523</v>
      </c>
      <c r="M25" s="21">
        <f t="shared" si="2"/>
        <v>286.38105427026971</v>
      </c>
    </row>
    <row r="26" spans="2:13" x14ac:dyDescent="0.35">
      <c r="B26">
        <f t="shared" si="3"/>
        <v>45</v>
      </c>
      <c r="C26" s="7">
        <v>1976</v>
      </c>
      <c r="D26" s="8">
        <v>31378.639999999999</v>
      </c>
      <c r="F26" s="16">
        <v>16.329999999999998</v>
      </c>
      <c r="H26" s="14">
        <f t="shared" si="5"/>
        <v>4706.7959999999994</v>
      </c>
      <c r="J26" s="12">
        <f t="shared" si="0"/>
        <v>61</v>
      </c>
      <c r="K26" s="12">
        <f>VLOOKUP(J26,'CPI Indexes'!B$5:J$111,9,FALSE)</f>
        <v>234.68860598040089</v>
      </c>
      <c r="L26" s="21">
        <f t="shared" si="1"/>
        <v>20.055494302067093</v>
      </c>
      <c r="M26" s="21">
        <f t="shared" si="2"/>
        <v>105.12308868409917</v>
      </c>
    </row>
    <row r="27" spans="2:13" x14ac:dyDescent="0.35">
      <c r="B27">
        <f t="shared" si="3"/>
        <v>44</v>
      </c>
      <c r="C27" s="7">
        <v>1977</v>
      </c>
      <c r="D27" s="8">
        <v>2028929.38</v>
      </c>
      <c r="F27" s="16">
        <v>16.96</v>
      </c>
      <c r="H27" s="14">
        <f t="shared" si="5"/>
        <v>304339.40699999995</v>
      </c>
      <c r="J27" s="12">
        <f t="shared" si="0"/>
        <v>61</v>
      </c>
      <c r="K27" s="12">
        <f>VLOOKUP(J27,'CPI Indexes'!B$5:J$111,9,FALSE)</f>
        <v>234.68860598040089</v>
      </c>
      <c r="L27" s="21">
        <f t="shared" si="1"/>
        <v>1296.7796443659292</v>
      </c>
      <c r="M27" s="21">
        <f t="shared" si="2"/>
        <v>6551.5313217139092</v>
      </c>
    </row>
    <row r="28" spans="2:13" x14ac:dyDescent="0.35">
      <c r="B28">
        <f t="shared" si="3"/>
        <v>43</v>
      </c>
      <c r="C28" s="7">
        <v>1978</v>
      </c>
      <c r="D28" s="8">
        <v>17311.169999999998</v>
      </c>
      <c r="F28" s="16">
        <v>17.61</v>
      </c>
      <c r="H28" s="14">
        <f t="shared" si="5"/>
        <v>2596.6754999999998</v>
      </c>
      <c r="J28" s="12">
        <f t="shared" si="0"/>
        <v>61</v>
      </c>
      <c r="K28" s="12">
        <f>VLOOKUP(J28,'CPI Indexes'!B$5:J$111,9,FALSE)</f>
        <v>234.68860598040089</v>
      </c>
      <c r="L28" s="21">
        <f t="shared" si="1"/>
        <v>11.064344130182659</v>
      </c>
      <c r="M28" s="21">
        <f t="shared" si="2"/>
        <v>53.878339994037496</v>
      </c>
    </row>
    <row r="29" spans="2:13" x14ac:dyDescent="0.35">
      <c r="B29">
        <f t="shared" si="3"/>
        <v>42</v>
      </c>
      <c r="C29" s="7">
        <v>1979</v>
      </c>
      <c r="D29" s="9">
        <v>26912.68</v>
      </c>
      <c r="F29" s="16">
        <v>18.27</v>
      </c>
      <c r="H29" s="14">
        <f t="shared" si="5"/>
        <v>4036.902</v>
      </c>
      <c r="J29" s="12">
        <f t="shared" si="0"/>
        <v>60</v>
      </c>
      <c r="K29" s="12">
        <f>VLOOKUP(J29,'CPI Indexes'!B$5:J$111,9,FALSE)</f>
        <v>225.24202986062735</v>
      </c>
      <c r="L29" s="21">
        <f t="shared" si="1"/>
        <v>17.922507635444003</v>
      </c>
      <c r="M29" s="21">
        <f t="shared" si="2"/>
        <v>84.119987641931786</v>
      </c>
    </row>
    <row r="30" spans="2:13" x14ac:dyDescent="0.35">
      <c r="B30">
        <f t="shared" si="3"/>
        <v>41</v>
      </c>
      <c r="C30" s="7">
        <v>1980</v>
      </c>
      <c r="D30" s="8">
        <v>4259.92</v>
      </c>
      <c r="F30" s="16">
        <v>18.940000000000001</v>
      </c>
      <c r="H30" s="14">
        <f t="shared" si="5"/>
        <v>638.98799999999994</v>
      </c>
      <c r="J30" s="12">
        <f t="shared" si="0"/>
        <v>60</v>
      </c>
      <c r="K30" s="12">
        <f>VLOOKUP(J30,'CPI Indexes'!B$5:J$111,9,FALSE)</f>
        <v>225.24202986062735</v>
      </c>
      <c r="L30" s="21">
        <f t="shared" si="1"/>
        <v>2.8368950519376224</v>
      </c>
      <c r="M30" s="21">
        <f t="shared" si="2"/>
        <v>12.83380956058382</v>
      </c>
    </row>
    <row r="31" spans="2:13" x14ac:dyDescent="0.35">
      <c r="B31">
        <f t="shared" si="3"/>
        <v>39</v>
      </c>
      <c r="C31" s="7">
        <v>1982</v>
      </c>
      <c r="D31" s="8">
        <v>124293.39</v>
      </c>
      <c r="F31" s="16">
        <v>20.329999999999998</v>
      </c>
      <c r="H31" s="14">
        <f t="shared" si="5"/>
        <v>18644.0085</v>
      </c>
      <c r="J31" s="12">
        <f t="shared" si="0"/>
        <v>59</v>
      </c>
      <c r="K31" s="12">
        <f>VLOOKUP(J31,'CPI Indexes'!B$5:J$111,9,FALSE)</f>
        <v>216.13689625120708</v>
      </c>
      <c r="L31" s="21">
        <f t="shared" si="1"/>
        <v>86.260184278443745</v>
      </c>
      <c r="M31" s="21">
        <f t="shared" si="2"/>
        <v>362.53212074370265</v>
      </c>
    </row>
    <row r="32" spans="2:13" x14ac:dyDescent="0.35">
      <c r="B32">
        <f t="shared" si="3"/>
        <v>38</v>
      </c>
      <c r="C32" s="7">
        <v>1983</v>
      </c>
      <c r="D32" s="8">
        <v>446656.3</v>
      </c>
      <c r="F32" s="16">
        <v>21.04</v>
      </c>
      <c r="H32" s="14">
        <f t="shared" si="5"/>
        <v>66998.444999999992</v>
      </c>
      <c r="J32" s="12">
        <f t="shared" si="0"/>
        <v>59</v>
      </c>
      <c r="K32" s="12">
        <f>VLOOKUP(J32,'CPI Indexes'!B$5:J$111,9,FALSE)</f>
        <v>216.13689625120708</v>
      </c>
      <c r="L32" s="21">
        <f t="shared" si="1"/>
        <v>309.98152634768309</v>
      </c>
      <c r="M32" s="21">
        <f t="shared" si="2"/>
        <v>1255.6939939321624</v>
      </c>
    </row>
    <row r="33" spans="2:13" x14ac:dyDescent="0.35">
      <c r="B33">
        <f t="shared" si="3"/>
        <v>37</v>
      </c>
      <c r="C33" s="7">
        <v>1984</v>
      </c>
      <c r="D33" s="8">
        <v>164679.78</v>
      </c>
      <c r="F33" s="16">
        <v>21.77</v>
      </c>
      <c r="H33" s="14">
        <f t="shared" si="5"/>
        <v>24701.967000000001</v>
      </c>
      <c r="J33" s="12">
        <f t="shared" si="0"/>
        <v>59</v>
      </c>
      <c r="K33" s="12">
        <f>VLOOKUP(J33,'CPI Indexes'!B$5:J$111,9,FALSE)</f>
        <v>216.13689625120708</v>
      </c>
      <c r="L33" s="21">
        <f t="shared" si="1"/>
        <v>114.28852467322338</v>
      </c>
      <c r="M33" s="21">
        <f t="shared" si="2"/>
        <v>446.23386462696931</v>
      </c>
    </row>
    <row r="34" spans="2:13" x14ac:dyDescent="0.35">
      <c r="B34">
        <f t="shared" si="3"/>
        <v>36</v>
      </c>
      <c r="C34" s="7">
        <v>1985</v>
      </c>
      <c r="D34" s="8">
        <v>761952.26</v>
      </c>
      <c r="F34" s="16">
        <v>22.5</v>
      </c>
      <c r="H34" s="14">
        <f t="shared" si="5"/>
        <v>114292.83899999999</v>
      </c>
      <c r="J34" s="12">
        <f t="shared" si="0"/>
        <v>59</v>
      </c>
      <c r="K34" s="12">
        <f>VLOOKUP(J34,'CPI Indexes'!B$5:J$111,9,FALSE)</f>
        <v>216.13689625120708</v>
      </c>
      <c r="L34" s="21">
        <f t="shared" si="1"/>
        <v>528.79837261640932</v>
      </c>
      <c r="M34" s="21">
        <f t="shared" si="2"/>
        <v>1990.040448611755</v>
      </c>
    </row>
    <row r="35" spans="2:13" x14ac:dyDescent="0.35">
      <c r="B35">
        <f t="shared" si="3"/>
        <v>35</v>
      </c>
      <c r="C35" s="7">
        <v>1986</v>
      </c>
      <c r="D35" s="8">
        <v>22979.98</v>
      </c>
      <c r="F35" s="16">
        <v>23.25</v>
      </c>
      <c r="H35" s="14">
        <f t="shared" si="5"/>
        <v>3446.9969999999998</v>
      </c>
      <c r="J35" s="12">
        <f t="shared" si="0"/>
        <v>58</v>
      </c>
      <c r="K35" s="12">
        <f>VLOOKUP(J35,'CPI Indexes'!B$5:J$111,9,FALSE)</f>
        <v>207.3608638565851</v>
      </c>
      <c r="L35" s="21">
        <f t="shared" si="1"/>
        <v>16.623180169542561</v>
      </c>
      <c r="M35" s="21">
        <f t="shared" si="2"/>
        <v>60.297290940211354</v>
      </c>
    </row>
    <row r="36" spans="2:13" x14ac:dyDescent="0.35">
      <c r="B36">
        <f t="shared" si="3"/>
        <v>34</v>
      </c>
      <c r="C36" s="7">
        <v>1987</v>
      </c>
      <c r="D36" s="8">
        <v>6330534.25</v>
      </c>
      <c r="F36" s="16">
        <v>24.01</v>
      </c>
      <c r="H36" s="14">
        <f t="shared" si="5"/>
        <v>949580.13749999995</v>
      </c>
      <c r="J36" s="12">
        <f t="shared" si="0"/>
        <v>58</v>
      </c>
      <c r="K36" s="12">
        <f>VLOOKUP(J36,'CPI Indexes'!B$5:J$111,9,FALSE)</f>
        <v>207.3608638565851</v>
      </c>
      <c r="L36" s="21">
        <f t="shared" si="1"/>
        <v>4579.36044362136</v>
      </c>
      <c r="M36" s="21">
        <f t="shared" si="2"/>
        <v>16010.334715097171</v>
      </c>
    </row>
    <row r="37" spans="2:13" x14ac:dyDescent="0.35">
      <c r="B37">
        <f t="shared" si="3"/>
        <v>33</v>
      </c>
      <c r="C37" s="7">
        <v>1988</v>
      </c>
      <c r="D37" s="8">
        <v>1232367.1599999999</v>
      </c>
      <c r="F37" s="16">
        <v>24.78</v>
      </c>
      <c r="H37" s="14">
        <f t="shared" si="5"/>
        <v>184855.07399999999</v>
      </c>
      <c r="J37" s="12">
        <f t="shared" si="0"/>
        <v>58</v>
      </c>
      <c r="K37" s="12">
        <f>VLOOKUP(J37,'CPI Indexes'!B$5:J$111,9,FALSE)</f>
        <v>207.3608638565851</v>
      </c>
      <c r="L37" s="21">
        <f t="shared" si="1"/>
        <v>891.46558594513499</v>
      </c>
      <c r="M37" s="21">
        <f t="shared" si="2"/>
        <v>3004.0839158290755</v>
      </c>
    </row>
    <row r="38" spans="2:13" x14ac:dyDescent="0.35">
      <c r="B38">
        <f t="shared" si="3"/>
        <v>32</v>
      </c>
      <c r="C38" s="7">
        <v>1989</v>
      </c>
      <c r="D38" s="8">
        <v>205491.17</v>
      </c>
      <c r="F38" s="16">
        <v>25.55</v>
      </c>
      <c r="H38" s="14">
        <f t="shared" si="5"/>
        <v>30823.675500000001</v>
      </c>
      <c r="J38" s="12">
        <f t="shared" si="0"/>
        <v>58</v>
      </c>
      <c r="K38" s="12">
        <f>VLOOKUP(J38,'CPI Indexes'!B$5:J$111,9,FALSE)</f>
        <v>207.3608638565851</v>
      </c>
      <c r="L38" s="21">
        <f t="shared" si="1"/>
        <v>148.64750718495401</v>
      </c>
      <c r="M38" s="21">
        <f t="shared" si="2"/>
        <v>482.81082947648417</v>
      </c>
    </row>
    <row r="39" spans="2:13" x14ac:dyDescent="0.35">
      <c r="B39">
        <f t="shared" si="3"/>
        <v>31</v>
      </c>
      <c r="C39" s="7">
        <v>1990</v>
      </c>
      <c r="D39" s="8">
        <v>597014.43999999994</v>
      </c>
      <c r="F39" s="16">
        <v>26.34</v>
      </c>
      <c r="H39" s="14">
        <f t="shared" si="5"/>
        <v>89552.165999999983</v>
      </c>
      <c r="J39" s="12">
        <f t="shared" si="0"/>
        <v>57</v>
      </c>
      <c r="K39" s="12">
        <f>VLOOKUP(J39,'CPI Indexes'!B$5:J$111,9,FALSE)</f>
        <v>198.90203745213017</v>
      </c>
      <c r="L39" s="21">
        <f t="shared" si="1"/>
        <v>450.23252223624172</v>
      </c>
      <c r="M39" s="21">
        <f t="shared" si="2"/>
        <v>1409.5098970407805</v>
      </c>
    </row>
    <row r="40" spans="2:13" x14ac:dyDescent="0.35">
      <c r="B40">
        <f t="shared" si="3"/>
        <v>30</v>
      </c>
      <c r="C40" s="7">
        <v>1991</v>
      </c>
      <c r="D40" s="8">
        <v>4306848.74</v>
      </c>
      <c r="F40" s="16">
        <v>27.14</v>
      </c>
      <c r="H40" s="14">
        <f t="shared" si="5"/>
        <v>646027.31099999999</v>
      </c>
      <c r="J40" s="12">
        <f t="shared" si="0"/>
        <v>57</v>
      </c>
      <c r="K40" s="12">
        <f>VLOOKUP(J40,'CPI Indexes'!B$5:J$111,9,FALSE)</f>
        <v>198.90203745213017</v>
      </c>
      <c r="L40" s="21">
        <f t="shared" si="1"/>
        <v>3247.9672871902058</v>
      </c>
      <c r="M40" s="21">
        <f t="shared" si="2"/>
        <v>9800.6483754902674</v>
      </c>
    </row>
    <row r="41" spans="2:13" x14ac:dyDescent="0.35">
      <c r="B41">
        <f t="shared" si="3"/>
        <v>29</v>
      </c>
      <c r="C41" s="7">
        <v>1992</v>
      </c>
      <c r="D41" s="8">
        <v>32053202.420000002</v>
      </c>
      <c r="F41" s="16">
        <v>27.95</v>
      </c>
      <c r="H41" s="14">
        <f t="shared" si="5"/>
        <v>4807980.3629999999</v>
      </c>
      <c r="J41" s="12">
        <f t="shared" ref="J41:J70" si="6">ROUND(F41+B41,0)</f>
        <v>57</v>
      </c>
      <c r="K41" s="12">
        <f>VLOOKUP(J41,'CPI Indexes'!B$5:J$111,9,FALSE)</f>
        <v>198.90203745213017</v>
      </c>
      <c r="L41" s="21">
        <f t="shared" ref="L41:L70" si="7">H41/K41</f>
        <v>24172.604889264338</v>
      </c>
      <c r="M41" s="21">
        <f t="shared" ref="M41:M70" si="8">L41*(1+$F$5/100)^B41</f>
        <v>70303.753016910676</v>
      </c>
    </row>
    <row r="42" spans="2:13" x14ac:dyDescent="0.35">
      <c r="B42">
        <f t="shared" si="3"/>
        <v>28</v>
      </c>
      <c r="C42" s="7">
        <v>1993</v>
      </c>
      <c r="D42" s="8">
        <v>489237.92</v>
      </c>
      <c r="F42" s="16">
        <v>28.76</v>
      </c>
      <c r="H42" s="14">
        <f t="shared" si="5"/>
        <v>73385.687999999995</v>
      </c>
      <c r="J42" s="12">
        <f t="shared" si="6"/>
        <v>57</v>
      </c>
      <c r="K42" s="12">
        <f>VLOOKUP(J42,'CPI Indexes'!B$5:J$111,9,FALSE)</f>
        <v>198.90203745213017</v>
      </c>
      <c r="L42" s="21">
        <f t="shared" si="7"/>
        <v>368.95392797402468</v>
      </c>
      <c r="M42" s="21">
        <f t="shared" si="8"/>
        <v>1034.282291755103</v>
      </c>
    </row>
    <row r="43" spans="2:13" x14ac:dyDescent="0.35">
      <c r="B43">
        <f t="shared" si="3"/>
        <v>27</v>
      </c>
      <c r="C43" s="7">
        <v>1994</v>
      </c>
      <c r="D43" s="8">
        <v>1444423</v>
      </c>
      <c r="F43" s="16">
        <v>29.59</v>
      </c>
      <c r="H43" s="14">
        <f t="shared" si="5"/>
        <v>216663.44999999998</v>
      </c>
      <c r="J43" s="12">
        <f t="shared" si="6"/>
        <v>57</v>
      </c>
      <c r="K43" s="12">
        <f>VLOOKUP(J43,'CPI Indexes'!B$5:J$111,9,FALSE)</f>
        <v>198.90203745213017</v>
      </c>
      <c r="L43" s="21">
        <f t="shared" si="7"/>
        <v>1089.2972881293106</v>
      </c>
      <c r="M43" s="21">
        <f t="shared" si="8"/>
        <v>2943.2372259894896</v>
      </c>
    </row>
    <row r="44" spans="2:13" x14ac:dyDescent="0.35">
      <c r="B44">
        <f t="shared" si="3"/>
        <v>26</v>
      </c>
      <c r="C44" s="7">
        <v>1995</v>
      </c>
      <c r="D44" s="8">
        <v>20739.05</v>
      </c>
      <c r="F44" s="16">
        <v>30.42</v>
      </c>
      <c r="H44" s="14">
        <f t="shared" si="5"/>
        <v>3110.8574999999996</v>
      </c>
      <c r="J44" s="12">
        <f t="shared" si="6"/>
        <v>56</v>
      </c>
      <c r="K44" s="12">
        <f>VLOOKUP(J44,'CPI Indexes'!B$5:J$111,9,FALSE)</f>
        <v>190.74895176108933</v>
      </c>
      <c r="L44" s="21">
        <f t="shared" si="7"/>
        <v>16.308647944216801</v>
      </c>
      <c r="M44" s="21">
        <f t="shared" si="8"/>
        <v>42.472585342762287</v>
      </c>
    </row>
    <row r="45" spans="2:13" x14ac:dyDescent="0.35">
      <c r="B45">
        <f t="shared" si="3"/>
        <v>25</v>
      </c>
      <c r="C45" s="7">
        <v>1996</v>
      </c>
      <c r="D45" s="8">
        <v>3563541.09</v>
      </c>
      <c r="F45" s="16">
        <v>31.26</v>
      </c>
      <c r="H45" s="14">
        <f t="shared" si="5"/>
        <v>534531.16349999991</v>
      </c>
      <c r="J45" s="12">
        <f t="shared" si="6"/>
        <v>56</v>
      </c>
      <c r="K45" s="12">
        <f>VLOOKUP(J45,'CPI Indexes'!B$5:J$111,9,FALSE)</f>
        <v>190.74895176108933</v>
      </c>
      <c r="L45" s="21">
        <f t="shared" si="7"/>
        <v>2802.2757586080656</v>
      </c>
      <c r="M45" s="21">
        <f t="shared" si="8"/>
        <v>7034.1804385477053</v>
      </c>
    </row>
    <row r="46" spans="2:13" x14ac:dyDescent="0.35">
      <c r="B46">
        <f t="shared" si="3"/>
        <v>24</v>
      </c>
      <c r="C46" s="7">
        <v>1997</v>
      </c>
      <c r="D46" s="8">
        <v>8871581.6899999995</v>
      </c>
      <c r="F46" s="16">
        <v>32.119999999999997</v>
      </c>
      <c r="H46" s="14">
        <f t="shared" si="5"/>
        <v>1330737.2534999999</v>
      </c>
      <c r="J46" s="12">
        <f t="shared" si="6"/>
        <v>56</v>
      </c>
      <c r="K46" s="12">
        <f>VLOOKUP(J46,'CPI Indexes'!B$5:J$111,9,FALSE)</f>
        <v>190.74895176108933</v>
      </c>
      <c r="L46" s="21">
        <f t="shared" si="7"/>
        <v>6976.3804268069143</v>
      </c>
      <c r="M46" s="21">
        <f t="shared" si="8"/>
        <v>16878.921141790313</v>
      </c>
    </row>
    <row r="47" spans="2:13" x14ac:dyDescent="0.35">
      <c r="B47">
        <f t="shared" si="3"/>
        <v>23</v>
      </c>
      <c r="C47" s="7">
        <v>1998</v>
      </c>
      <c r="D47" s="8">
        <v>1316983.06</v>
      </c>
      <c r="F47" s="16">
        <v>32.979999999999997</v>
      </c>
      <c r="H47" s="14">
        <f t="shared" si="5"/>
        <v>197547.459</v>
      </c>
      <c r="J47" s="12">
        <f t="shared" si="6"/>
        <v>56</v>
      </c>
      <c r="K47" s="12">
        <f>VLOOKUP(J47,'CPI Indexes'!B$5:J$111,9,FALSE)</f>
        <v>190.74895176108933</v>
      </c>
      <c r="L47" s="21">
        <f t="shared" si="7"/>
        <v>1035.6411250292253</v>
      </c>
      <c r="M47" s="21">
        <f t="shared" si="8"/>
        <v>2415.1033017366863</v>
      </c>
    </row>
    <row r="48" spans="2:13" x14ac:dyDescent="0.35">
      <c r="B48">
        <f t="shared" si="3"/>
        <v>22</v>
      </c>
      <c r="C48" s="7">
        <v>1999</v>
      </c>
      <c r="D48" s="8">
        <v>7563883.8300000001</v>
      </c>
      <c r="F48" s="16">
        <v>33.840000000000003</v>
      </c>
      <c r="H48" s="14">
        <f t="shared" si="5"/>
        <v>1134582.5744999999</v>
      </c>
      <c r="J48" s="12">
        <f t="shared" si="6"/>
        <v>56</v>
      </c>
      <c r="K48" s="12">
        <f>VLOOKUP(J48,'CPI Indexes'!B$5:J$111,9,FALSE)</f>
        <v>190.74895176108933</v>
      </c>
      <c r="L48" s="21">
        <f t="shared" si="7"/>
        <v>5948.0409408542928</v>
      </c>
      <c r="M48" s="21">
        <f t="shared" si="8"/>
        <v>13369.410787586006</v>
      </c>
    </row>
    <row r="49" spans="2:13" x14ac:dyDescent="0.35">
      <c r="B49">
        <f t="shared" si="3"/>
        <v>21</v>
      </c>
      <c r="C49" s="7">
        <v>2000</v>
      </c>
      <c r="D49" s="8">
        <v>1297580.25</v>
      </c>
      <c r="F49" s="16">
        <v>34.72</v>
      </c>
      <c r="H49" s="14">
        <f t="shared" si="5"/>
        <v>194637.03750000001</v>
      </c>
      <c r="J49" s="12">
        <f t="shared" si="6"/>
        <v>56</v>
      </c>
      <c r="K49" s="12">
        <f>VLOOKUP(J49,'CPI Indexes'!B$5:J$111,9,FALSE)</f>
        <v>190.74895176108933</v>
      </c>
      <c r="L49" s="21">
        <f t="shared" si="7"/>
        <v>1020.3832613653387</v>
      </c>
      <c r="M49" s="21">
        <f t="shared" si="8"/>
        <v>2210.6171694434001</v>
      </c>
    </row>
    <row r="50" spans="2:13" x14ac:dyDescent="0.35">
      <c r="B50">
        <f t="shared" si="3"/>
        <v>20</v>
      </c>
      <c r="C50" s="7">
        <v>2001</v>
      </c>
      <c r="D50" s="8">
        <v>5290704.84</v>
      </c>
      <c r="F50" s="16">
        <v>35.6</v>
      </c>
      <c r="H50" s="14">
        <f t="shared" si="5"/>
        <v>793605.72599999991</v>
      </c>
      <c r="J50" s="12">
        <f t="shared" si="6"/>
        <v>56</v>
      </c>
      <c r="K50" s="12">
        <f>VLOOKUP(J50,'CPI Indexes'!B$5:J$111,9,FALSE)</f>
        <v>190.74895176108933</v>
      </c>
      <c r="L50" s="21">
        <f t="shared" si="7"/>
        <v>4160.4722787361952</v>
      </c>
      <c r="M50" s="21">
        <f t="shared" si="8"/>
        <v>8687.698493703474</v>
      </c>
    </row>
    <row r="51" spans="2:13" x14ac:dyDescent="0.35">
      <c r="B51">
        <f t="shared" si="3"/>
        <v>19</v>
      </c>
      <c r="C51" s="7">
        <v>2002</v>
      </c>
      <c r="D51" s="8">
        <v>6565346.3899999997</v>
      </c>
      <c r="F51" s="16">
        <v>36.5</v>
      </c>
      <c r="H51" s="14">
        <f t="shared" si="5"/>
        <v>984801.95849999995</v>
      </c>
      <c r="J51" s="12">
        <f t="shared" si="6"/>
        <v>56</v>
      </c>
      <c r="K51" s="12">
        <f>VLOOKUP(J51,'CPI Indexes'!B$5:J$111,9,FALSE)</f>
        <v>190.74895176108933</v>
      </c>
      <c r="L51" s="21">
        <f t="shared" si="7"/>
        <v>5162.8171447749401</v>
      </c>
      <c r="M51" s="21">
        <f t="shared" si="8"/>
        <v>10391.081374975442</v>
      </c>
    </row>
    <row r="52" spans="2:13" x14ac:dyDescent="0.35">
      <c r="B52">
        <f t="shared" si="3"/>
        <v>18</v>
      </c>
      <c r="C52" s="7">
        <v>2003</v>
      </c>
      <c r="D52" s="8">
        <v>2377916.7400000002</v>
      </c>
      <c r="F52" s="16">
        <v>37.39</v>
      </c>
      <c r="H52" s="14">
        <f t="shared" si="5"/>
        <v>356687.511</v>
      </c>
      <c r="J52" s="12">
        <f t="shared" si="6"/>
        <v>55</v>
      </c>
      <c r="K52" s="12">
        <f>VLOOKUP(J52,'CPI Indexes'!B$5:J$111,9,FALSE)</f>
        <v>182.89055591430295</v>
      </c>
      <c r="L52" s="21">
        <f t="shared" si="7"/>
        <v>1950.278455969772</v>
      </c>
      <c r="M52" s="21">
        <f t="shared" si="8"/>
        <v>3783.4022710761501</v>
      </c>
    </row>
    <row r="53" spans="2:13" x14ac:dyDescent="0.35">
      <c r="B53">
        <f t="shared" si="3"/>
        <v>17</v>
      </c>
      <c r="C53" s="7">
        <v>2004</v>
      </c>
      <c r="D53" s="8">
        <v>2770988.88</v>
      </c>
      <c r="F53" s="16">
        <v>38.299999999999997</v>
      </c>
      <c r="H53" s="14">
        <f t="shared" si="5"/>
        <v>415648.33199999999</v>
      </c>
      <c r="J53" s="12">
        <f t="shared" si="6"/>
        <v>55</v>
      </c>
      <c r="K53" s="12">
        <f>VLOOKUP(J53,'CPI Indexes'!B$5:J$111,9,FALSE)</f>
        <v>182.89055591430295</v>
      </c>
      <c r="L53" s="21">
        <f t="shared" si="7"/>
        <v>2272.6615375085871</v>
      </c>
      <c r="M53" s="21">
        <f t="shared" si="8"/>
        <v>4249.4483361039593</v>
      </c>
    </row>
    <row r="54" spans="2:13" x14ac:dyDescent="0.35">
      <c r="B54">
        <f t="shared" si="3"/>
        <v>16</v>
      </c>
      <c r="C54" s="7">
        <v>2005</v>
      </c>
      <c r="D54" s="8">
        <v>818209.01</v>
      </c>
      <c r="F54" s="16">
        <v>39.21</v>
      </c>
      <c r="H54" s="14">
        <f t="shared" si="5"/>
        <v>122731.35149999999</v>
      </c>
      <c r="J54" s="12">
        <f t="shared" si="6"/>
        <v>55</v>
      </c>
      <c r="K54" s="12">
        <f>VLOOKUP(J54,'CPI Indexes'!B$5:J$111,9,FALSE)</f>
        <v>182.89055591430295</v>
      </c>
      <c r="L54" s="21">
        <f t="shared" si="7"/>
        <v>671.06445648023634</v>
      </c>
      <c r="M54" s="21">
        <f t="shared" si="8"/>
        <v>1209.4110235023659</v>
      </c>
    </row>
    <row r="55" spans="2:13" x14ac:dyDescent="0.35">
      <c r="B55">
        <f t="shared" si="3"/>
        <v>15</v>
      </c>
      <c r="C55" s="7">
        <v>2006</v>
      </c>
      <c r="D55" s="8">
        <v>3065647.87</v>
      </c>
      <c r="F55" s="16">
        <v>40.130000000000003</v>
      </c>
      <c r="H55" s="14">
        <f t="shared" si="5"/>
        <v>459847.18050000002</v>
      </c>
      <c r="J55" s="12">
        <f t="shared" si="6"/>
        <v>55</v>
      </c>
      <c r="K55" s="12">
        <f>VLOOKUP(J55,'CPI Indexes'!B$5:J$111,9,FALSE)</f>
        <v>182.89055591430295</v>
      </c>
      <c r="L55" s="21">
        <f t="shared" si="7"/>
        <v>2514.3298307621235</v>
      </c>
      <c r="M55" s="21">
        <f t="shared" si="8"/>
        <v>4367.6097696493598</v>
      </c>
    </row>
    <row r="56" spans="2:13" x14ac:dyDescent="0.35">
      <c r="B56">
        <f t="shared" si="3"/>
        <v>14</v>
      </c>
      <c r="C56" s="7">
        <v>2007</v>
      </c>
      <c r="D56" s="8">
        <v>679282.81</v>
      </c>
      <c r="F56" s="16">
        <v>41.06</v>
      </c>
      <c r="H56" s="14">
        <f t="shared" si="5"/>
        <v>101892.42150000001</v>
      </c>
      <c r="J56" s="12">
        <f t="shared" si="6"/>
        <v>55</v>
      </c>
      <c r="K56" s="12">
        <f>VLOOKUP(J56,'CPI Indexes'!B$5:J$111,9,FALSE)</f>
        <v>182.89055591430295</v>
      </c>
      <c r="L56" s="21">
        <f t="shared" si="7"/>
        <v>557.12237841162096</v>
      </c>
      <c r="M56" s="21">
        <f t="shared" si="8"/>
        <v>932.79042374860887</v>
      </c>
    </row>
    <row r="57" spans="2:13" x14ac:dyDescent="0.35">
      <c r="B57">
        <f t="shared" si="3"/>
        <v>13</v>
      </c>
      <c r="C57" s="7">
        <v>2008</v>
      </c>
      <c r="D57" s="8">
        <v>7248883.1600000001</v>
      </c>
      <c r="F57" s="16">
        <v>41.99</v>
      </c>
      <c r="H57" s="14">
        <f t="shared" si="5"/>
        <v>1087332.4739999999</v>
      </c>
      <c r="J57" s="12">
        <f t="shared" si="6"/>
        <v>55</v>
      </c>
      <c r="K57" s="12">
        <f>VLOOKUP(J57,'CPI Indexes'!B$5:J$111,9,FALSE)</f>
        <v>182.89055591430295</v>
      </c>
      <c r="L57" s="21">
        <f t="shared" si="7"/>
        <v>5945.2631031943029</v>
      </c>
      <c r="M57" s="21">
        <f t="shared" si="8"/>
        <v>9594.3696917005145</v>
      </c>
    </row>
    <row r="58" spans="2:13" x14ac:dyDescent="0.35">
      <c r="B58">
        <f t="shared" si="3"/>
        <v>12</v>
      </c>
      <c r="C58" s="7">
        <v>2009</v>
      </c>
      <c r="D58" s="8">
        <v>969493.9</v>
      </c>
      <c r="F58" s="16">
        <v>42.93</v>
      </c>
      <c r="H58" s="14">
        <f t="shared" si="5"/>
        <v>145424.08499999999</v>
      </c>
      <c r="J58" s="12">
        <f t="shared" si="6"/>
        <v>55</v>
      </c>
      <c r="K58" s="12">
        <f>VLOOKUP(J58,'CPI Indexes'!B$5:J$111,9,FALSE)</f>
        <v>182.89055591430295</v>
      </c>
      <c r="L58" s="21">
        <f t="shared" si="7"/>
        <v>795.14267028714903</v>
      </c>
      <c r="M58" s="21">
        <f t="shared" si="8"/>
        <v>1236.8081105572223</v>
      </c>
    </row>
    <row r="59" spans="2:13" x14ac:dyDescent="0.35">
      <c r="B59">
        <f t="shared" si="3"/>
        <v>11</v>
      </c>
      <c r="C59" s="7">
        <v>2010</v>
      </c>
      <c r="D59" s="8">
        <v>269884.83</v>
      </c>
      <c r="F59" s="16">
        <v>43.87</v>
      </c>
      <c r="H59" s="14">
        <f t="shared" si="5"/>
        <v>40482.724500000004</v>
      </c>
      <c r="J59" s="12">
        <f t="shared" si="6"/>
        <v>55</v>
      </c>
      <c r="K59" s="12">
        <f>VLOOKUP(J59,'CPI Indexes'!B$5:J$111,9,FALSE)</f>
        <v>182.89055591430295</v>
      </c>
      <c r="L59" s="21">
        <f t="shared" si="7"/>
        <v>221.34945294260572</v>
      </c>
      <c r="M59" s="21">
        <f t="shared" si="8"/>
        <v>331.85442441108819</v>
      </c>
    </row>
    <row r="60" spans="2:13" x14ac:dyDescent="0.35">
      <c r="B60">
        <f t="shared" si="3"/>
        <v>10</v>
      </c>
      <c r="C60" s="7">
        <v>2011</v>
      </c>
      <c r="D60" s="8">
        <v>771797.29</v>
      </c>
      <c r="F60" s="16">
        <v>44.82</v>
      </c>
      <c r="H60" s="14">
        <f t="shared" si="5"/>
        <v>115769.5935</v>
      </c>
      <c r="J60" s="12">
        <f t="shared" si="6"/>
        <v>55</v>
      </c>
      <c r="K60" s="12">
        <f>VLOOKUP(J60,'CPI Indexes'!B$5:J$111,9,FALSE)</f>
        <v>182.89055591430295</v>
      </c>
      <c r="L60" s="21">
        <f t="shared" si="7"/>
        <v>632.99929797493849</v>
      </c>
      <c r="M60" s="21">
        <f t="shared" si="8"/>
        <v>914.71180122825763</v>
      </c>
    </row>
    <row r="61" spans="2:13" x14ac:dyDescent="0.35">
      <c r="B61">
        <f t="shared" si="3"/>
        <v>9</v>
      </c>
      <c r="C61" s="7">
        <v>2012</v>
      </c>
      <c r="D61" s="8">
        <v>403584.09</v>
      </c>
      <c r="F61" s="16">
        <v>45.77</v>
      </c>
      <c r="H61" s="14">
        <f t="shared" si="5"/>
        <v>60537.613499999999</v>
      </c>
      <c r="J61" s="12">
        <f t="shared" si="6"/>
        <v>55</v>
      </c>
      <c r="K61" s="12">
        <f>VLOOKUP(J61,'CPI Indexes'!B$5:J$111,9,FALSE)</f>
        <v>182.89055591430295</v>
      </c>
      <c r="L61" s="21">
        <f t="shared" si="7"/>
        <v>331.0045901351304</v>
      </c>
      <c r="M61" s="21">
        <f t="shared" si="8"/>
        <v>461.0276414050827</v>
      </c>
    </row>
    <row r="62" spans="2:13" x14ac:dyDescent="0.35">
      <c r="B62">
        <f t="shared" si="3"/>
        <v>8</v>
      </c>
      <c r="C62" s="7">
        <v>2013</v>
      </c>
      <c r="D62" s="8">
        <v>6911335.5499999998</v>
      </c>
      <c r="F62" s="16">
        <v>46.72</v>
      </c>
      <c r="H62" s="14">
        <f t="shared" si="5"/>
        <v>1036700.3324999999</v>
      </c>
      <c r="J62" s="12">
        <f t="shared" si="6"/>
        <v>55</v>
      </c>
      <c r="K62" s="12">
        <f>VLOOKUP(J62,'CPI Indexes'!B$5:J$111,9,FALSE)</f>
        <v>182.89055591430295</v>
      </c>
      <c r="L62" s="21">
        <f t="shared" si="7"/>
        <v>5668.4191664099199</v>
      </c>
      <c r="M62" s="21">
        <f t="shared" si="8"/>
        <v>7609.6871239025195</v>
      </c>
    </row>
    <row r="63" spans="2:13" x14ac:dyDescent="0.35">
      <c r="B63">
        <f t="shared" si="3"/>
        <v>7</v>
      </c>
      <c r="C63" s="7">
        <v>2014</v>
      </c>
      <c r="D63" s="8">
        <v>1734537.51</v>
      </c>
      <c r="F63" s="16">
        <v>47.69</v>
      </c>
      <c r="H63" s="14">
        <f t="shared" si="5"/>
        <v>260180.62649999998</v>
      </c>
      <c r="J63" s="12">
        <f t="shared" si="6"/>
        <v>55</v>
      </c>
      <c r="K63" s="12">
        <f>VLOOKUP(J63,'CPI Indexes'!B$5:J$111,9,FALSE)</f>
        <v>182.89055591430295</v>
      </c>
      <c r="L63" s="21">
        <f t="shared" si="7"/>
        <v>1422.602852286768</v>
      </c>
      <c r="M63" s="21">
        <f t="shared" si="8"/>
        <v>1840.7737511464391</v>
      </c>
    </row>
    <row r="64" spans="2:13" x14ac:dyDescent="0.35">
      <c r="B64">
        <f t="shared" si="3"/>
        <v>6</v>
      </c>
      <c r="C64" s="7">
        <v>2015</v>
      </c>
      <c r="D64" s="8">
        <v>3695879.95</v>
      </c>
      <c r="F64" s="16">
        <v>48.65</v>
      </c>
      <c r="H64" s="14">
        <f t="shared" si="5"/>
        <v>554381.99250000005</v>
      </c>
      <c r="J64" s="12">
        <f t="shared" si="6"/>
        <v>55</v>
      </c>
      <c r="K64" s="12">
        <f>VLOOKUP(J64,'CPI Indexes'!B$5:J$111,9,FALSE)</f>
        <v>182.89055591430295</v>
      </c>
      <c r="L64" s="21">
        <f t="shared" si="7"/>
        <v>3031.2226332767391</v>
      </c>
      <c r="M64" s="21">
        <f t="shared" si="8"/>
        <v>3780.475843384022</v>
      </c>
    </row>
    <row r="65" spans="2:19" x14ac:dyDescent="0.35">
      <c r="B65">
        <f t="shared" si="3"/>
        <v>5</v>
      </c>
      <c r="C65" s="7">
        <v>2016</v>
      </c>
      <c r="D65" s="8">
        <v>4700896.8</v>
      </c>
      <c r="F65" s="16">
        <v>49.62</v>
      </c>
      <c r="H65" s="14">
        <f t="shared" si="5"/>
        <v>705134.5199999999</v>
      </c>
      <c r="J65" s="12">
        <f t="shared" si="6"/>
        <v>55</v>
      </c>
      <c r="K65" s="12">
        <f>VLOOKUP(J65,'CPI Indexes'!B$5:J$111,9,FALSE)</f>
        <v>182.89055591430295</v>
      </c>
      <c r="L65" s="21">
        <f t="shared" si="7"/>
        <v>3855.4998997892753</v>
      </c>
      <c r="M65" s="21">
        <f t="shared" si="8"/>
        <v>4634.6956800391818</v>
      </c>
    </row>
    <row r="66" spans="2:19" x14ac:dyDescent="0.35">
      <c r="B66">
        <f t="shared" si="3"/>
        <v>4</v>
      </c>
      <c r="C66" s="7">
        <v>2017</v>
      </c>
      <c r="D66" s="8">
        <v>4394903.55</v>
      </c>
      <c r="F66" s="16">
        <v>50.59</v>
      </c>
      <c r="H66" s="14">
        <f t="shared" si="5"/>
        <v>659235.53249999997</v>
      </c>
      <c r="J66" s="12">
        <f t="shared" si="6"/>
        <v>55</v>
      </c>
      <c r="K66" s="12">
        <f>VLOOKUP(J66,'CPI Indexes'!B$5:J$111,9,FALSE)</f>
        <v>182.89055591430295</v>
      </c>
      <c r="L66" s="21">
        <f t="shared" si="7"/>
        <v>3604.5356700041857</v>
      </c>
      <c r="M66" s="21">
        <f t="shared" si="8"/>
        <v>4176.396750073457</v>
      </c>
    </row>
    <row r="67" spans="2:19" x14ac:dyDescent="0.35">
      <c r="B67">
        <f t="shared" si="3"/>
        <v>3</v>
      </c>
      <c r="C67" s="7">
        <v>2018</v>
      </c>
      <c r="D67" s="8">
        <v>6619007.1600000001</v>
      </c>
      <c r="F67" s="16">
        <v>51.57</v>
      </c>
      <c r="H67" s="14">
        <f t="shared" si="5"/>
        <v>992851.07400000002</v>
      </c>
      <c r="J67" s="12">
        <f t="shared" si="6"/>
        <v>55</v>
      </c>
      <c r="K67" s="12">
        <f>VLOOKUP(J67,'CPI Indexes'!B$5:J$111,9,FALSE)</f>
        <v>182.89055591430295</v>
      </c>
      <c r="L67" s="21">
        <f t="shared" si="7"/>
        <v>5428.662344190262</v>
      </c>
      <c r="M67" s="21">
        <f t="shared" si="8"/>
        <v>6062.5753042920278</v>
      </c>
    </row>
    <row r="68" spans="2:19" x14ac:dyDescent="0.35">
      <c r="B68">
        <f t="shared" si="3"/>
        <v>2</v>
      </c>
      <c r="C68" s="7">
        <v>2019</v>
      </c>
      <c r="D68" s="8">
        <v>3046093.03</v>
      </c>
      <c r="F68" s="16">
        <v>52.54</v>
      </c>
      <c r="H68" s="14">
        <f t="shared" si="5"/>
        <v>456913.95449999993</v>
      </c>
      <c r="J68" s="12">
        <f t="shared" si="6"/>
        <v>55</v>
      </c>
      <c r="K68" s="12">
        <f>VLOOKUP(J68,'CPI Indexes'!B$5:J$111,9,FALSE)</f>
        <v>182.89055591430295</v>
      </c>
      <c r="L68" s="21">
        <f t="shared" si="7"/>
        <v>2498.2916816880156</v>
      </c>
      <c r="M68" s="21">
        <f t="shared" si="8"/>
        <v>2689.1767804919909</v>
      </c>
    </row>
    <row r="69" spans="2:19" x14ac:dyDescent="0.35">
      <c r="B69">
        <f t="shared" si="3"/>
        <v>1</v>
      </c>
      <c r="C69" s="7">
        <v>2020</v>
      </c>
      <c r="D69" s="8">
        <v>9513160.7599999998</v>
      </c>
      <c r="F69">
        <v>53.52</v>
      </c>
      <c r="H69" s="14">
        <f t="shared" si="5"/>
        <v>1426974.1139999998</v>
      </c>
      <c r="J69" s="12">
        <f t="shared" si="6"/>
        <v>55</v>
      </c>
      <c r="K69" s="12">
        <f>VLOOKUP(J69,'CPI Indexes'!B$5:J$111,9,FALSE)</f>
        <v>182.89055591430295</v>
      </c>
      <c r="L69" s="21">
        <f t="shared" si="7"/>
        <v>7802.3389828211648</v>
      </c>
      <c r="M69" s="21">
        <f t="shared" si="8"/>
        <v>8094.9266946769594</v>
      </c>
    </row>
    <row r="70" spans="2:19" x14ac:dyDescent="0.35">
      <c r="B70">
        <f t="shared" si="3"/>
        <v>0</v>
      </c>
      <c r="C70" s="7">
        <v>2021</v>
      </c>
      <c r="D70">
        <v>15096270.33</v>
      </c>
      <c r="F70">
        <v>54.51</v>
      </c>
      <c r="H70" s="14">
        <f t="shared" si="5"/>
        <v>2264440.5494999997</v>
      </c>
      <c r="J70" s="12">
        <f t="shared" si="6"/>
        <v>55</v>
      </c>
      <c r="K70" s="12">
        <f>VLOOKUP(J70,'CPI Indexes'!B$5:J$111,9,FALSE)</f>
        <v>182.89055591430295</v>
      </c>
      <c r="L70" s="21">
        <f t="shared" si="7"/>
        <v>12381.396831452845</v>
      </c>
      <c r="M70" s="21">
        <f t="shared" si="8"/>
        <v>12381.396831452845</v>
      </c>
    </row>
    <row r="71" spans="2:19" x14ac:dyDescent="0.35">
      <c r="H71" s="3"/>
    </row>
    <row r="72" spans="2:19" x14ac:dyDescent="0.35">
      <c r="D72" s="1">
        <f>SUM(D9:D69)</f>
        <v>150096201.47</v>
      </c>
      <c r="H72" s="3"/>
      <c r="M72" s="21">
        <f>SUM(M9:M70)</f>
        <v>277119.95314742241</v>
      </c>
    </row>
    <row r="73" spans="2:19" x14ac:dyDescent="0.35">
      <c r="H73" s="3"/>
    </row>
    <row r="74" spans="2:19" x14ac:dyDescent="0.35">
      <c r="H74" s="3"/>
      <c r="M74" s="14"/>
      <c r="N74" s="14"/>
      <c r="O74" s="14"/>
      <c r="P74" s="14"/>
      <c r="Q74" s="14"/>
      <c r="R74" s="14"/>
      <c r="S74" s="14"/>
    </row>
    <row r="75" spans="2:19" x14ac:dyDescent="0.35">
      <c r="H75" s="3"/>
      <c r="M75" s="20"/>
      <c r="N75" s="20"/>
      <c r="O75" s="20"/>
      <c r="P75" s="20"/>
      <c r="Q75" s="20"/>
      <c r="R75" s="20"/>
      <c r="S75" s="20"/>
    </row>
    <row r="76" spans="2:19" x14ac:dyDescent="0.35">
      <c r="D76" s="1"/>
      <c r="F76" s="2"/>
      <c r="H76" s="2"/>
      <c r="M76" s="20"/>
      <c r="N76" s="20"/>
      <c r="O76" s="20"/>
      <c r="P76" s="20"/>
      <c r="Q76" s="20"/>
      <c r="R76" s="20"/>
      <c r="S76" s="20"/>
    </row>
    <row r="77" spans="2:19" x14ac:dyDescent="0.35">
      <c r="D77" s="1"/>
      <c r="F77" s="2"/>
      <c r="H77" s="2"/>
      <c r="M77" s="14"/>
      <c r="N77" s="14"/>
      <c r="O77" s="14"/>
      <c r="P77" s="14"/>
      <c r="Q77" s="14"/>
      <c r="R77" s="14"/>
      <c r="S77" s="14"/>
    </row>
    <row r="78" spans="2:19" x14ac:dyDescent="0.35">
      <c r="D78" s="1"/>
      <c r="F78" s="2"/>
      <c r="H78" s="2"/>
      <c r="M78" s="14"/>
      <c r="N78" s="14"/>
      <c r="O78" s="14"/>
      <c r="P78" s="14"/>
      <c r="Q78" s="14"/>
      <c r="R78" s="14"/>
      <c r="S78" s="14"/>
    </row>
    <row r="79" spans="2:19" x14ac:dyDescent="0.35">
      <c r="D79" s="1"/>
      <c r="F79" s="2"/>
      <c r="H79" s="2"/>
      <c r="M79" s="21"/>
      <c r="N79" s="21"/>
      <c r="O79" s="21"/>
      <c r="P79" s="21"/>
      <c r="Q79" s="21"/>
      <c r="R79" s="21"/>
      <c r="S79" s="21"/>
    </row>
    <row r="80" spans="2:19" x14ac:dyDescent="0.35">
      <c r="D80" s="1"/>
      <c r="F80" s="2"/>
      <c r="H80" s="2"/>
    </row>
    <row r="81" spans="4:8" x14ac:dyDescent="0.35">
      <c r="D81" s="1"/>
      <c r="F81" s="2"/>
      <c r="H81" s="2"/>
    </row>
    <row r="82" spans="4:8" x14ac:dyDescent="0.35">
      <c r="D82" s="1"/>
      <c r="F82" s="2"/>
      <c r="H82" s="2"/>
    </row>
    <row r="83" spans="4:8" x14ac:dyDescent="0.35">
      <c r="D83" s="1"/>
      <c r="F83" s="2"/>
      <c r="H83" s="2"/>
    </row>
    <row r="84" spans="4:8" x14ac:dyDescent="0.35">
      <c r="D84" s="1"/>
      <c r="F84" s="2"/>
      <c r="H84" s="2"/>
    </row>
    <row r="85" spans="4:8" x14ac:dyDescent="0.35">
      <c r="D85" s="1"/>
      <c r="F85" s="2"/>
      <c r="H85" s="2"/>
    </row>
    <row r="86" spans="4:8" x14ac:dyDescent="0.35">
      <c r="D86" s="1"/>
      <c r="F86" s="2"/>
      <c r="H86" s="2"/>
    </row>
    <row r="87" spans="4:8" x14ac:dyDescent="0.35">
      <c r="D87" s="1"/>
      <c r="F87" s="2"/>
      <c r="H87" s="2"/>
    </row>
    <row r="89" spans="4:8" x14ac:dyDescent="0.35">
      <c r="D89" s="1"/>
    </row>
  </sheetData>
  <printOptions horizontalCentered="1"/>
  <pageMargins left="0.7" right="0.7" top="0.75" bottom="0.75" header="0.3" footer="0.3"/>
  <pageSetup scale="49" fitToWidth="0" orientation="landscape" r:id="rId1"/>
  <headerFooter>
    <oddHeader xml:space="preserve">&amp;RFiled: 2023-03-08
 EB-2022-0200
 Exhibit I.4.5-IGUA-14
Attachment 1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O72"/>
  <sheetViews>
    <sheetView view="pageBreakPreview" topLeftCell="D1" zoomScale="60" zoomScaleNormal="70" workbookViewId="0">
      <selection activeCell="H8" sqref="H8"/>
    </sheetView>
  </sheetViews>
  <sheetFormatPr defaultRowHeight="14.5" x14ac:dyDescent="0.35"/>
  <cols>
    <col min="4" max="4" width="16.81640625" customWidth="1"/>
    <col min="5" max="5" width="2.26953125" customWidth="1"/>
    <col min="6" max="6" width="13.453125" bestFit="1" customWidth="1"/>
    <col min="7" max="7" width="3" bestFit="1" customWidth="1"/>
    <col min="8" max="8" width="16.54296875" customWidth="1"/>
    <col min="10" max="10" width="10.54296875" customWidth="1"/>
    <col min="11" max="11" width="14.54296875" customWidth="1"/>
    <col min="12" max="12" width="13.7265625" customWidth="1"/>
    <col min="13" max="13" width="16.1796875" customWidth="1"/>
    <col min="14" max="14" width="17" customWidth="1"/>
    <col min="15" max="15" width="19.26953125" customWidth="1"/>
  </cols>
  <sheetData>
    <row r="2" spans="2:13" x14ac:dyDescent="0.35">
      <c r="B2" t="s">
        <v>20</v>
      </c>
    </row>
    <row r="3" spans="2:13" x14ac:dyDescent="0.35">
      <c r="B3" t="s">
        <v>1</v>
      </c>
      <c r="F3">
        <v>0.1</v>
      </c>
    </row>
    <row r="4" spans="2:13" x14ac:dyDescent="0.35">
      <c r="F4" s="12"/>
      <c r="G4" s="13"/>
    </row>
    <row r="5" spans="2:13" x14ac:dyDescent="0.35">
      <c r="B5" t="s">
        <v>3</v>
      </c>
      <c r="F5">
        <f>'CPI Indexes'!$D$2*100</f>
        <v>3.75</v>
      </c>
    </row>
    <row r="8" spans="2:13" ht="58" x14ac:dyDescent="0.35">
      <c r="B8" s="48" t="s">
        <v>11</v>
      </c>
      <c r="C8" s="48" t="s">
        <v>12</v>
      </c>
      <c r="D8" s="48" t="s">
        <v>13</v>
      </c>
      <c r="E8" s="48"/>
      <c r="F8" s="48" t="s">
        <v>14</v>
      </c>
      <c r="G8" s="48"/>
      <c r="H8" s="45" t="s">
        <v>43</v>
      </c>
      <c r="I8" s="48"/>
      <c r="J8" s="45" t="s">
        <v>44</v>
      </c>
      <c r="K8" s="45" t="s">
        <v>40</v>
      </c>
      <c r="L8" s="45" t="s">
        <v>41</v>
      </c>
      <c r="M8" s="45" t="s">
        <v>42</v>
      </c>
    </row>
    <row r="9" spans="2:13" x14ac:dyDescent="0.35">
      <c r="B9">
        <f>2021-C9</f>
        <v>57</v>
      </c>
      <c r="C9" s="7">
        <v>1964</v>
      </c>
      <c r="D9" s="8">
        <v>1140124.27</v>
      </c>
      <c r="F9" s="15">
        <v>0.82</v>
      </c>
      <c r="H9" s="14">
        <f>D9*F$3</f>
        <v>114012.42700000001</v>
      </c>
      <c r="J9" s="12">
        <f t="shared" ref="J9:J50" si="0">ROUND(F9+B9,0)</f>
        <v>58</v>
      </c>
      <c r="K9" s="12">
        <f>VLOOKUP(J9,'CPI Indexes'!B$5:J$111,9,FALSE)</f>
        <v>207.3608638565851</v>
      </c>
      <c r="L9" s="21">
        <f t="shared" ref="L9:L50" si="1">H9/K9</f>
        <v>549.82615754751714</v>
      </c>
      <c r="M9" s="21">
        <f t="shared" ref="M9:M50" si="2">L9*(1+$F$5/100)^B9</f>
        <v>4482.7797776606458</v>
      </c>
    </row>
    <row r="10" spans="2:13" x14ac:dyDescent="0.35">
      <c r="B10">
        <f t="shared" ref="B10:B50" si="3">2021-C10</f>
        <v>46</v>
      </c>
      <c r="C10" s="7">
        <v>1975</v>
      </c>
      <c r="D10" s="8">
        <v>1589111.14</v>
      </c>
      <c r="F10" s="15">
        <v>3.51</v>
      </c>
      <c r="H10" s="14">
        <f t="shared" ref="H10:H11" si="4">D10*F$3</f>
        <v>158911.114</v>
      </c>
      <c r="J10" s="12">
        <f t="shared" si="0"/>
        <v>50</v>
      </c>
      <c r="K10" s="12">
        <f>VLOOKUP(J10,'CPI Indexes'!B$5:J$111,9,FALSE)</f>
        <v>147.65930993212842</v>
      </c>
      <c r="L10" s="21">
        <f t="shared" si="1"/>
        <v>1076.2011150739054</v>
      </c>
      <c r="M10" s="21">
        <f t="shared" si="2"/>
        <v>5852.5655334788644</v>
      </c>
    </row>
    <row r="11" spans="2:13" x14ac:dyDescent="0.35">
      <c r="B11">
        <f t="shared" si="3"/>
        <v>45</v>
      </c>
      <c r="C11" s="7">
        <v>1976</v>
      </c>
      <c r="D11" s="8">
        <v>869820.08</v>
      </c>
      <c r="F11" s="15">
        <v>3.81</v>
      </c>
      <c r="H11" s="14">
        <f t="shared" si="4"/>
        <v>86982.008000000002</v>
      </c>
      <c r="J11" s="12">
        <f t="shared" si="0"/>
        <v>49</v>
      </c>
      <c r="K11" s="12">
        <f>VLOOKUP(J11,'CPI Indexes'!B$5:J$111,9,FALSE)</f>
        <v>141.35837101891894</v>
      </c>
      <c r="L11" s="21">
        <f t="shared" si="1"/>
        <v>615.32972807361091</v>
      </c>
      <c r="M11" s="21">
        <f t="shared" si="2"/>
        <v>3225.3187380965123</v>
      </c>
    </row>
    <row r="12" spans="2:13" x14ac:dyDescent="0.35">
      <c r="B12">
        <f t="shared" si="3"/>
        <v>39</v>
      </c>
      <c r="C12" s="7">
        <v>1982</v>
      </c>
      <c r="D12" s="8">
        <v>17507279.34</v>
      </c>
      <c r="F12" s="15">
        <v>6.1</v>
      </c>
      <c r="H12" s="14">
        <f t="shared" ref="H12:H50" si="5">D12*F$3</f>
        <v>1750727.9340000001</v>
      </c>
      <c r="J12" s="12">
        <f t="shared" si="0"/>
        <v>45</v>
      </c>
      <c r="K12" s="12">
        <f>VLOOKUP(J12,'CPI Indexes'!B$5:J$111,9,FALSE)</f>
        <v>118.35122268516234</v>
      </c>
      <c r="L12" s="21">
        <f t="shared" si="1"/>
        <v>14792.647632017142</v>
      </c>
      <c r="M12" s="21">
        <f t="shared" si="2"/>
        <v>62170.165323767353</v>
      </c>
    </row>
    <row r="13" spans="2:13" x14ac:dyDescent="0.35">
      <c r="B13">
        <f t="shared" si="3"/>
        <v>37</v>
      </c>
      <c r="C13" s="7">
        <v>1984</v>
      </c>
      <c r="D13" s="8">
        <v>36826.21</v>
      </c>
      <c r="F13" s="15">
        <v>7.15</v>
      </c>
      <c r="H13" s="14">
        <f t="shared" si="5"/>
        <v>3682.6210000000001</v>
      </c>
      <c r="J13" s="12">
        <f t="shared" si="0"/>
        <v>44</v>
      </c>
      <c r="K13" s="12">
        <f>VLOOKUP(J13,'CPI Indexes'!B$5:J$111,9,FALSE)</f>
        <v>113.10961222666249</v>
      </c>
      <c r="L13" s="21">
        <f t="shared" si="1"/>
        <v>32.557984485176434</v>
      </c>
      <c r="M13" s="21">
        <f t="shared" si="2"/>
        <v>127.12103234183283</v>
      </c>
    </row>
    <row r="14" spans="2:13" x14ac:dyDescent="0.35">
      <c r="B14">
        <f t="shared" si="3"/>
        <v>36</v>
      </c>
      <c r="C14" s="7">
        <v>1985</v>
      </c>
      <c r="D14" s="8">
        <v>3035927.13</v>
      </c>
      <c r="F14" s="15">
        <v>7.74</v>
      </c>
      <c r="H14" s="14">
        <f t="shared" si="5"/>
        <v>303592.71299999999</v>
      </c>
      <c r="J14" s="12">
        <f t="shared" si="0"/>
        <v>44</v>
      </c>
      <c r="K14" s="12">
        <f>VLOOKUP(J14,'CPI Indexes'!B$5:J$111,9,FALSE)</f>
        <v>113.10961222666249</v>
      </c>
      <c r="L14" s="21">
        <f t="shared" si="1"/>
        <v>2684.0575882412613</v>
      </c>
      <c r="M14" s="21">
        <f t="shared" si="2"/>
        <v>10100.982611907673</v>
      </c>
    </row>
    <row r="15" spans="2:13" x14ac:dyDescent="0.35">
      <c r="B15">
        <f t="shared" si="3"/>
        <v>35</v>
      </c>
      <c r="C15" s="7">
        <v>1986</v>
      </c>
      <c r="D15" s="8">
        <v>174742.13</v>
      </c>
      <c r="F15" s="15">
        <v>8.36</v>
      </c>
      <c r="H15" s="14">
        <f t="shared" si="5"/>
        <v>17474.213</v>
      </c>
      <c r="J15" s="12">
        <f t="shared" si="0"/>
        <v>43</v>
      </c>
      <c r="K15" s="12">
        <f>VLOOKUP(J15,'CPI Indexes'!B$5:J$111,9,FALSE)</f>
        <v>108.05745756786744</v>
      </c>
      <c r="L15" s="21">
        <f t="shared" si="1"/>
        <v>161.71223526173566</v>
      </c>
      <c r="M15" s="21">
        <f t="shared" si="2"/>
        <v>586.57907805357706</v>
      </c>
    </row>
    <row r="16" spans="2:13" x14ac:dyDescent="0.35">
      <c r="B16">
        <f t="shared" si="3"/>
        <v>34</v>
      </c>
      <c r="C16" s="7">
        <v>1987</v>
      </c>
      <c r="D16" s="8">
        <v>182220.97</v>
      </c>
      <c r="F16" s="15">
        <v>9</v>
      </c>
      <c r="H16" s="14">
        <f t="shared" si="5"/>
        <v>18222.097000000002</v>
      </c>
      <c r="J16" s="12">
        <f t="shared" si="0"/>
        <v>43</v>
      </c>
      <c r="K16" s="12">
        <f>VLOOKUP(J16,'CPI Indexes'!B$5:J$111,9,FALSE)</f>
        <v>108.05745756786744</v>
      </c>
      <c r="L16" s="21">
        <f t="shared" si="1"/>
        <v>168.63340495083631</v>
      </c>
      <c r="M16" s="21">
        <f t="shared" si="2"/>
        <v>589.57517990751342</v>
      </c>
    </row>
    <row r="17" spans="2:13" x14ac:dyDescent="0.35">
      <c r="B17">
        <f t="shared" si="3"/>
        <v>33</v>
      </c>
      <c r="C17" s="7">
        <v>1988</v>
      </c>
      <c r="D17" s="8">
        <v>13449779.130000001</v>
      </c>
      <c r="F17" s="15">
        <v>9.67</v>
      </c>
      <c r="H17" s="14">
        <f t="shared" si="5"/>
        <v>1344977.9130000002</v>
      </c>
      <c r="J17" s="12">
        <f t="shared" si="0"/>
        <v>43</v>
      </c>
      <c r="K17" s="12">
        <f>VLOOKUP(J17,'CPI Indexes'!B$5:J$111,9,FALSE)</f>
        <v>108.05745756786744</v>
      </c>
      <c r="L17" s="21">
        <f t="shared" si="1"/>
        <v>12446.877275039184</v>
      </c>
      <c r="M17" s="21">
        <f t="shared" si="2"/>
        <v>41943.810746884948</v>
      </c>
    </row>
    <row r="18" spans="2:13" x14ac:dyDescent="0.35">
      <c r="B18">
        <f t="shared" si="3"/>
        <v>32</v>
      </c>
      <c r="C18" s="7">
        <v>1989</v>
      </c>
      <c r="D18" s="8">
        <v>1154800.08</v>
      </c>
      <c r="F18" s="15">
        <v>10.36</v>
      </c>
      <c r="H18" s="14">
        <f t="shared" si="5"/>
        <v>115480.00800000002</v>
      </c>
      <c r="J18" s="12">
        <f t="shared" si="0"/>
        <v>42</v>
      </c>
      <c r="K18" s="12">
        <f>VLOOKUP(J18,'CPI Indexes'!B$5:J$111,9,FALSE)</f>
        <v>103.18791090878788</v>
      </c>
      <c r="L18" s="21">
        <f t="shared" si="1"/>
        <v>1119.1234223365334</v>
      </c>
      <c r="M18" s="21">
        <f t="shared" si="2"/>
        <v>3634.9409287608605</v>
      </c>
    </row>
    <row r="19" spans="2:13" x14ac:dyDescent="0.35">
      <c r="B19">
        <f t="shared" si="3"/>
        <v>31</v>
      </c>
      <c r="C19" s="7">
        <v>1990</v>
      </c>
      <c r="D19" s="8">
        <v>20655614.530000001</v>
      </c>
      <c r="F19" s="15">
        <v>11.07</v>
      </c>
      <c r="H19" s="14">
        <f t="shared" si="5"/>
        <v>2065561.4530000002</v>
      </c>
      <c r="J19" s="12">
        <f t="shared" si="0"/>
        <v>42</v>
      </c>
      <c r="K19" s="12">
        <f>VLOOKUP(J19,'CPI Indexes'!B$5:J$111,9,FALSE)</f>
        <v>103.18791090878788</v>
      </c>
      <c r="L19" s="21">
        <f t="shared" si="1"/>
        <v>20017.475252753557</v>
      </c>
      <c r="M19" s="21">
        <f t="shared" si="2"/>
        <v>62667.239901697772</v>
      </c>
    </row>
    <row r="20" spans="2:13" x14ac:dyDescent="0.35">
      <c r="B20">
        <f t="shared" si="3"/>
        <v>30</v>
      </c>
      <c r="C20" s="7">
        <v>1991</v>
      </c>
      <c r="D20" s="8">
        <v>3067806.17</v>
      </c>
      <c r="F20" s="15">
        <v>11.79</v>
      </c>
      <c r="H20" s="14">
        <f t="shared" si="5"/>
        <v>306780.61700000003</v>
      </c>
      <c r="J20" s="12">
        <f t="shared" si="0"/>
        <v>42</v>
      </c>
      <c r="K20" s="12">
        <f>VLOOKUP(J20,'CPI Indexes'!B$5:J$111,9,FALSE)</f>
        <v>103.18791090878788</v>
      </c>
      <c r="L20" s="21">
        <f t="shared" si="1"/>
        <v>2973.0286648711813</v>
      </c>
      <c r="M20" s="21">
        <f t="shared" si="2"/>
        <v>8971.0289477276365</v>
      </c>
    </row>
    <row r="21" spans="2:13" x14ac:dyDescent="0.35">
      <c r="B21">
        <f t="shared" si="3"/>
        <v>29</v>
      </c>
      <c r="C21" s="7">
        <v>1992</v>
      </c>
      <c r="D21" s="8">
        <v>31160066.899999999</v>
      </c>
      <c r="F21" s="15">
        <v>12.53</v>
      </c>
      <c r="H21" s="14">
        <f t="shared" si="5"/>
        <v>3116006.69</v>
      </c>
      <c r="J21" s="12">
        <f t="shared" si="0"/>
        <v>42</v>
      </c>
      <c r="K21" s="12">
        <f>VLOOKUP(J21,'CPI Indexes'!B$5:J$111,9,FALSE)</f>
        <v>103.18791090878788</v>
      </c>
      <c r="L21" s="21">
        <f t="shared" si="1"/>
        <v>30197.400669874678</v>
      </c>
      <c r="M21" s="21">
        <f t="shared" si="2"/>
        <v>87826.306191371041</v>
      </c>
    </row>
    <row r="22" spans="2:13" x14ac:dyDescent="0.35">
      <c r="B22">
        <f t="shared" si="3"/>
        <v>28</v>
      </c>
      <c r="C22" s="7">
        <v>1993</v>
      </c>
      <c r="D22" s="8">
        <v>2473866.11</v>
      </c>
      <c r="F22" s="15">
        <v>13.29</v>
      </c>
      <c r="H22" s="14">
        <f t="shared" si="5"/>
        <v>247386.611</v>
      </c>
      <c r="J22" s="12">
        <f t="shared" si="0"/>
        <v>41</v>
      </c>
      <c r="K22" s="12">
        <f>VLOOKUP(J22,'CPI Indexes'!B$5:J$111,9,FALSE)</f>
        <v>98.494371960277462</v>
      </c>
      <c r="L22" s="21">
        <f t="shared" si="1"/>
        <v>2511.682709137639</v>
      </c>
      <c r="M22" s="21">
        <f t="shared" si="2"/>
        <v>7040.9575602930945</v>
      </c>
    </row>
    <row r="23" spans="2:13" x14ac:dyDescent="0.35">
      <c r="B23">
        <f t="shared" si="3"/>
        <v>27</v>
      </c>
      <c r="C23" s="7">
        <v>1994</v>
      </c>
      <c r="D23" s="8">
        <v>1776507.78</v>
      </c>
      <c r="F23" s="15">
        <v>14.07</v>
      </c>
      <c r="H23" s="14">
        <f t="shared" si="5"/>
        <v>177650.77800000002</v>
      </c>
      <c r="J23" s="12">
        <f t="shared" si="0"/>
        <v>41</v>
      </c>
      <c r="K23" s="12">
        <f>VLOOKUP(J23,'CPI Indexes'!B$5:J$111,9,FALSE)</f>
        <v>98.494371960277462</v>
      </c>
      <c r="L23" s="21">
        <f t="shared" si="1"/>
        <v>1803.6642547621518</v>
      </c>
      <c r="M23" s="21">
        <f t="shared" si="2"/>
        <v>4873.4278838784458</v>
      </c>
    </row>
    <row r="24" spans="2:13" x14ac:dyDescent="0.35">
      <c r="B24">
        <f t="shared" si="3"/>
        <v>26</v>
      </c>
      <c r="C24" s="7">
        <v>1995</v>
      </c>
      <c r="D24" s="8">
        <v>1122494.48</v>
      </c>
      <c r="F24" s="15">
        <v>14.87</v>
      </c>
      <c r="H24" s="14">
        <f t="shared" si="5"/>
        <v>112249.448</v>
      </c>
      <c r="J24" s="12">
        <f t="shared" si="0"/>
        <v>41</v>
      </c>
      <c r="K24" s="12">
        <f>VLOOKUP(J24,'CPI Indexes'!B$5:J$111,9,FALSE)</f>
        <v>98.494371960277462</v>
      </c>
      <c r="L24" s="21">
        <f t="shared" si="1"/>
        <v>1139.653421469299</v>
      </c>
      <c r="M24" s="21">
        <f t="shared" si="2"/>
        <v>2967.9975538187005</v>
      </c>
    </row>
    <row r="25" spans="2:13" x14ac:dyDescent="0.35">
      <c r="B25">
        <f t="shared" si="3"/>
        <v>25</v>
      </c>
      <c r="C25" s="7">
        <v>1996</v>
      </c>
      <c r="D25" s="8">
        <v>45392248.670000002</v>
      </c>
      <c r="F25" s="15">
        <v>15.69</v>
      </c>
      <c r="H25" s="14">
        <f t="shared" si="5"/>
        <v>4539224.8670000006</v>
      </c>
      <c r="J25" s="12">
        <f t="shared" si="0"/>
        <v>41</v>
      </c>
      <c r="K25" s="12">
        <f>VLOOKUP(J25,'CPI Indexes'!B$5:J$111,9,FALSE)</f>
        <v>98.494371960277462</v>
      </c>
      <c r="L25" s="21">
        <f t="shared" si="1"/>
        <v>46086.13443243903</v>
      </c>
      <c r="M25" s="21">
        <f t="shared" si="2"/>
        <v>115683.89881585632</v>
      </c>
    </row>
    <row r="26" spans="2:13" x14ac:dyDescent="0.35">
      <c r="B26">
        <f t="shared" si="3"/>
        <v>24</v>
      </c>
      <c r="C26" s="7">
        <v>1997</v>
      </c>
      <c r="D26" s="8">
        <v>11812597.34</v>
      </c>
      <c r="F26" s="16">
        <v>16.53</v>
      </c>
      <c r="H26" s="14">
        <f t="shared" si="5"/>
        <v>1181259.7339999999</v>
      </c>
      <c r="J26" s="12">
        <f t="shared" si="0"/>
        <v>41</v>
      </c>
      <c r="K26" s="12">
        <f>VLOOKUP(J26,'CPI Indexes'!B$5:J$111,9,FALSE)</f>
        <v>98.494371960277462</v>
      </c>
      <c r="L26" s="21">
        <f t="shared" si="1"/>
        <v>11993.169868390034</v>
      </c>
      <c r="M26" s="21">
        <f t="shared" si="2"/>
        <v>29016.733042653756</v>
      </c>
    </row>
    <row r="27" spans="2:13" x14ac:dyDescent="0.35">
      <c r="B27">
        <f t="shared" si="3"/>
        <v>23</v>
      </c>
      <c r="C27" s="7">
        <v>1998</v>
      </c>
      <c r="D27" s="8">
        <v>1391664.48</v>
      </c>
      <c r="F27" s="16">
        <v>17.38</v>
      </c>
      <c r="H27" s="14">
        <f t="shared" si="5"/>
        <v>139166.448</v>
      </c>
      <c r="J27" s="12">
        <f t="shared" si="0"/>
        <v>40</v>
      </c>
      <c r="K27" s="12">
        <f>VLOOKUP(J27,'CPI Indexes'!B$5:J$111,9,FALSE)</f>
        <v>93.970478997857782</v>
      </c>
      <c r="L27" s="21">
        <f t="shared" si="1"/>
        <v>1480.9592276652388</v>
      </c>
      <c r="M27" s="21">
        <f t="shared" si="2"/>
        <v>3453.5800423827309</v>
      </c>
    </row>
    <row r="28" spans="2:13" x14ac:dyDescent="0.35">
      <c r="B28">
        <f t="shared" si="3"/>
        <v>22</v>
      </c>
      <c r="C28" s="7">
        <v>1999</v>
      </c>
      <c r="D28" s="8">
        <v>4654045.4000000004</v>
      </c>
      <c r="F28" s="16">
        <v>18.25</v>
      </c>
      <c r="H28" s="14">
        <f t="shared" si="5"/>
        <v>465404.54000000004</v>
      </c>
      <c r="J28" s="12">
        <f t="shared" si="0"/>
        <v>40</v>
      </c>
      <c r="K28" s="12">
        <f>VLOOKUP(J28,'CPI Indexes'!B$5:J$111,9,FALSE)</f>
        <v>93.970478997857782</v>
      </c>
      <c r="L28" s="21">
        <f t="shared" si="1"/>
        <v>4952.6675288162542</v>
      </c>
      <c r="M28" s="21">
        <f t="shared" si="2"/>
        <v>11132.110109109786</v>
      </c>
    </row>
    <row r="29" spans="2:13" x14ac:dyDescent="0.35">
      <c r="B29">
        <f t="shared" si="3"/>
        <v>21</v>
      </c>
      <c r="C29" s="7">
        <v>2000</v>
      </c>
      <c r="D29" s="8">
        <v>6216427.8300000001</v>
      </c>
      <c r="F29" s="16">
        <v>19.13</v>
      </c>
      <c r="H29" s="14">
        <f t="shared" si="5"/>
        <v>621642.78300000005</v>
      </c>
      <c r="J29" s="12">
        <f t="shared" si="0"/>
        <v>40</v>
      </c>
      <c r="K29" s="12">
        <f>VLOOKUP(J29,'CPI Indexes'!B$5:J$111,9,FALSE)</f>
        <v>93.970478997857782</v>
      </c>
      <c r="L29" s="21">
        <f t="shared" si="1"/>
        <v>6615.2986515496159</v>
      </c>
      <c r="M29" s="21">
        <f t="shared" si="2"/>
        <v>14331.76467491601</v>
      </c>
    </row>
    <row r="30" spans="2:13" x14ac:dyDescent="0.35">
      <c r="B30">
        <f t="shared" si="3"/>
        <v>20</v>
      </c>
      <c r="C30" s="7">
        <v>2001</v>
      </c>
      <c r="D30" s="8">
        <v>1393425.54</v>
      </c>
      <c r="F30" s="16">
        <v>20.03</v>
      </c>
      <c r="H30" s="14">
        <f t="shared" si="5"/>
        <v>139342.554</v>
      </c>
      <c r="J30" s="12">
        <f t="shared" si="0"/>
        <v>40</v>
      </c>
      <c r="K30" s="12">
        <f>VLOOKUP(J30,'CPI Indexes'!B$5:J$111,9,FALSE)</f>
        <v>93.970478997857782</v>
      </c>
      <c r="L30" s="21">
        <f t="shared" si="1"/>
        <v>1482.8332843038563</v>
      </c>
      <c r="M30" s="21">
        <f t="shared" si="2"/>
        <v>3096.3812825531454</v>
      </c>
    </row>
    <row r="31" spans="2:13" x14ac:dyDescent="0.35">
      <c r="B31">
        <f t="shared" si="3"/>
        <v>19</v>
      </c>
      <c r="C31" s="7">
        <v>2002</v>
      </c>
      <c r="D31" s="8">
        <v>1160036.3799999999</v>
      </c>
      <c r="F31" s="16">
        <v>20.94</v>
      </c>
      <c r="H31" s="14">
        <f t="shared" si="5"/>
        <v>116003.63799999999</v>
      </c>
      <c r="J31" s="12">
        <f t="shared" si="0"/>
        <v>40</v>
      </c>
      <c r="K31" s="12">
        <f>VLOOKUP(J31,'CPI Indexes'!B$5:J$111,9,FALSE)</f>
        <v>93.970478997857782</v>
      </c>
      <c r="L31" s="21">
        <f t="shared" si="1"/>
        <v>1234.4689442590209</v>
      </c>
      <c r="M31" s="21">
        <f t="shared" si="2"/>
        <v>2484.5867856578307</v>
      </c>
    </row>
    <row r="32" spans="2:13" x14ac:dyDescent="0.35">
      <c r="B32">
        <f t="shared" si="3"/>
        <v>18</v>
      </c>
      <c r="C32" s="7">
        <v>2003</v>
      </c>
      <c r="D32" s="9">
        <v>3830111.14</v>
      </c>
      <c r="F32" s="16">
        <v>21.86</v>
      </c>
      <c r="H32" s="14">
        <f t="shared" si="5"/>
        <v>383011.11400000006</v>
      </c>
      <c r="J32" s="12">
        <f t="shared" si="0"/>
        <v>40</v>
      </c>
      <c r="K32" s="12">
        <f>VLOOKUP(J32,'CPI Indexes'!B$5:J$111,9,FALSE)</f>
        <v>93.970478997857782</v>
      </c>
      <c r="L32" s="21">
        <f t="shared" si="1"/>
        <v>4075.8663580796629</v>
      </c>
      <c r="M32" s="21">
        <f t="shared" si="2"/>
        <v>7906.8924688980323</v>
      </c>
    </row>
    <row r="33" spans="2:13" x14ac:dyDescent="0.35">
      <c r="B33">
        <f t="shared" si="3"/>
        <v>17</v>
      </c>
      <c r="C33" s="7">
        <v>2004</v>
      </c>
      <c r="D33" s="8">
        <v>2422471.54</v>
      </c>
      <c r="F33" s="16">
        <v>22.8</v>
      </c>
      <c r="H33" s="14">
        <f t="shared" si="5"/>
        <v>242247.15400000001</v>
      </c>
      <c r="J33" s="12">
        <f t="shared" si="0"/>
        <v>40</v>
      </c>
      <c r="K33" s="12">
        <f>VLOOKUP(J33,'CPI Indexes'!B$5:J$111,9,FALSE)</f>
        <v>93.970478997857782</v>
      </c>
      <c r="L33" s="21">
        <f t="shared" si="1"/>
        <v>2577.9069829528321</v>
      </c>
      <c r="M33" s="21">
        <f t="shared" si="2"/>
        <v>4820.1997343382673</v>
      </c>
    </row>
    <row r="34" spans="2:13" x14ac:dyDescent="0.35">
      <c r="B34">
        <f t="shared" si="3"/>
        <v>16</v>
      </c>
      <c r="C34" s="7">
        <v>2005</v>
      </c>
      <c r="D34" s="8">
        <v>2936058.69</v>
      </c>
      <c r="F34" s="16">
        <v>23.74</v>
      </c>
      <c r="H34" s="14">
        <f t="shared" si="5"/>
        <v>293605.86900000001</v>
      </c>
      <c r="J34" s="12">
        <f t="shared" si="0"/>
        <v>40</v>
      </c>
      <c r="K34" s="12">
        <f>VLOOKUP(J34,'CPI Indexes'!B$5:J$111,9,FALSE)</f>
        <v>93.970478997857782</v>
      </c>
      <c r="L34" s="21">
        <f t="shared" si="1"/>
        <v>3124.4479344060092</v>
      </c>
      <c r="M34" s="21">
        <f t="shared" si="2"/>
        <v>5630.9669477198922</v>
      </c>
    </row>
    <row r="35" spans="2:13" x14ac:dyDescent="0.35">
      <c r="B35">
        <f t="shared" si="3"/>
        <v>15</v>
      </c>
      <c r="C35" s="7">
        <v>2006</v>
      </c>
      <c r="D35" s="8">
        <v>41638746.810000002</v>
      </c>
      <c r="F35" s="16">
        <v>24.69</v>
      </c>
      <c r="H35" s="14">
        <f t="shared" si="5"/>
        <v>4163874.6810000003</v>
      </c>
      <c r="J35" s="12">
        <f t="shared" si="0"/>
        <v>40</v>
      </c>
      <c r="K35" s="12">
        <f>VLOOKUP(J35,'CPI Indexes'!B$5:J$111,9,FALSE)</f>
        <v>93.970478997857782</v>
      </c>
      <c r="L35" s="21">
        <f t="shared" si="1"/>
        <v>44310.455000393507</v>
      </c>
      <c r="M35" s="21">
        <f t="shared" si="2"/>
        <v>76971.117229542433</v>
      </c>
    </row>
    <row r="36" spans="2:13" x14ac:dyDescent="0.35">
      <c r="B36">
        <f t="shared" si="3"/>
        <v>14</v>
      </c>
      <c r="C36" s="7">
        <v>2007</v>
      </c>
      <c r="D36" s="8">
        <v>1982802.66</v>
      </c>
      <c r="F36" s="16">
        <v>25.65</v>
      </c>
      <c r="H36" s="14">
        <f t="shared" si="5"/>
        <v>198280.266</v>
      </c>
      <c r="J36" s="12">
        <f t="shared" si="0"/>
        <v>40</v>
      </c>
      <c r="K36" s="12">
        <f>VLOOKUP(J36,'CPI Indexes'!B$5:J$111,9,FALSE)</f>
        <v>93.970478997857782</v>
      </c>
      <c r="L36" s="21">
        <f t="shared" si="1"/>
        <v>2110.0271927369886</v>
      </c>
      <c r="M36" s="21">
        <f t="shared" si="2"/>
        <v>3532.8201406047997</v>
      </c>
    </row>
    <row r="37" spans="2:13" x14ac:dyDescent="0.35">
      <c r="B37">
        <f t="shared" si="3"/>
        <v>13</v>
      </c>
      <c r="C37" s="7">
        <v>2008</v>
      </c>
      <c r="D37" s="8">
        <v>4754768.5599999996</v>
      </c>
      <c r="F37" s="16">
        <v>26.62</v>
      </c>
      <c r="H37" s="14">
        <f t="shared" si="5"/>
        <v>475476.85599999997</v>
      </c>
      <c r="J37" s="12">
        <f t="shared" si="0"/>
        <v>40</v>
      </c>
      <c r="K37" s="12">
        <f>VLOOKUP(J37,'CPI Indexes'!B$5:J$111,9,FALSE)</f>
        <v>93.970478997857782</v>
      </c>
      <c r="L37" s="21">
        <f t="shared" si="1"/>
        <v>5059.8534887838478</v>
      </c>
      <c r="M37" s="21">
        <f t="shared" si="2"/>
        <v>8165.5099386854299</v>
      </c>
    </row>
    <row r="38" spans="2:13" x14ac:dyDescent="0.35">
      <c r="B38">
        <f t="shared" si="3"/>
        <v>12</v>
      </c>
      <c r="C38" s="7">
        <v>2009</v>
      </c>
      <c r="D38" s="8">
        <v>8230265.7400000002</v>
      </c>
      <c r="F38" s="16">
        <v>27.6</v>
      </c>
      <c r="H38" s="14">
        <f t="shared" si="5"/>
        <v>823026.57400000002</v>
      </c>
      <c r="J38" s="12">
        <f t="shared" si="0"/>
        <v>40</v>
      </c>
      <c r="K38" s="12">
        <f>VLOOKUP(J38,'CPI Indexes'!B$5:J$111,9,FALSE)</f>
        <v>93.970478997857782</v>
      </c>
      <c r="L38" s="21">
        <f t="shared" si="1"/>
        <v>8758.3524397993369</v>
      </c>
      <c r="M38" s="21">
        <f t="shared" si="2"/>
        <v>13623.21723817257</v>
      </c>
    </row>
    <row r="39" spans="2:13" x14ac:dyDescent="0.35">
      <c r="B39">
        <f t="shared" si="3"/>
        <v>11</v>
      </c>
      <c r="C39" s="7">
        <v>2010</v>
      </c>
      <c r="D39" s="8">
        <v>18963278.98</v>
      </c>
      <c r="F39" s="16">
        <v>28.57</v>
      </c>
      <c r="H39" s="14">
        <f t="shared" si="5"/>
        <v>1896327.898</v>
      </c>
      <c r="J39" s="12">
        <f t="shared" si="0"/>
        <v>40</v>
      </c>
      <c r="K39" s="12">
        <f>VLOOKUP(J39,'CPI Indexes'!B$5:J$111,9,FALSE)</f>
        <v>93.970478997857782</v>
      </c>
      <c r="L39" s="21">
        <f t="shared" si="1"/>
        <v>20180.038648555044</v>
      </c>
      <c r="M39" s="21">
        <f t="shared" si="2"/>
        <v>30254.581709068818</v>
      </c>
    </row>
    <row r="40" spans="2:13" x14ac:dyDescent="0.35">
      <c r="B40">
        <f t="shared" si="3"/>
        <v>10</v>
      </c>
      <c r="C40" s="7">
        <v>2011</v>
      </c>
      <c r="D40" s="8">
        <v>22734383.870000001</v>
      </c>
      <c r="F40" s="16">
        <v>29.56</v>
      </c>
      <c r="H40" s="14">
        <f t="shared" si="5"/>
        <v>2273438.3870000001</v>
      </c>
      <c r="J40" s="12">
        <f t="shared" si="0"/>
        <v>40</v>
      </c>
      <c r="K40" s="12">
        <f>VLOOKUP(J40,'CPI Indexes'!B$5:J$111,9,FALSE)</f>
        <v>93.970478997857782</v>
      </c>
      <c r="L40" s="21">
        <f t="shared" si="1"/>
        <v>24193.112680119753</v>
      </c>
      <c r="M40" s="21">
        <f t="shared" si="2"/>
        <v>34960.110931792369</v>
      </c>
    </row>
    <row r="41" spans="2:13" x14ac:dyDescent="0.35">
      <c r="B41">
        <f t="shared" si="3"/>
        <v>9</v>
      </c>
      <c r="C41" s="7">
        <v>2012</v>
      </c>
      <c r="D41" s="8">
        <v>742894.91</v>
      </c>
      <c r="F41" s="16">
        <v>30.54</v>
      </c>
      <c r="H41" s="14">
        <f t="shared" si="5"/>
        <v>74289.491000000009</v>
      </c>
      <c r="J41" s="12">
        <f t="shared" si="0"/>
        <v>40</v>
      </c>
      <c r="K41" s="12">
        <f>VLOOKUP(J41,'CPI Indexes'!B$5:J$111,9,FALSE)</f>
        <v>93.970478997857782</v>
      </c>
      <c r="L41" s="21">
        <f t="shared" si="1"/>
        <v>790.56201258369197</v>
      </c>
      <c r="M41" s="21">
        <f t="shared" si="2"/>
        <v>1101.1053952367308</v>
      </c>
    </row>
    <row r="42" spans="2:13" x14ac:dyDescent="0.35">
      <c r="B42">
        <f t="shared" si="3"/>
        <v>8</v>
      </c>
      <c r="C42" s="7">
        <v>2013</v>
      </c>
      <c r="D42" s="8">
        <v>3838998.78</v>
      </c>
      <c r="F42" s="16">
        <v>31.53</v>
      </c>
      <c r="H42" s="14">
        <f t="shared" si="5"/>
        <v>383899.87800000003</v>
      </c>
      <c r="J42" s="12">
        <f t="shared" si="0"/>
        <v>40</v>
      </c>
      <c r="K42" s="12">
        <f>VLOOKUP(J42,'CPI Indexes'!B$5:J$111,9,FALSE)</f>
        <v>93.970478997857782</v>
      </c>
      <c r="L42" s="21">
        <f t="shared" si="1"/>
        <v>4085.3242645357982</v>
      </c>
      <c r="M42" s="21">
        <f t="shared" si="2"/>
        <v>5484.4284694094231</v>
      </c>
    </row>
    <row r="43" spans="2:13" x14ac:dyDescent="0.35">
      <c r="B43">
        <f t="shared" si="3"/>
        <v>7</v>
      </c>
      <c r="C43" s="7">
        <v>2014</v>
      </c>
      <c r="D43" s="8">
        <v>8802463.8200000003</v>
      </c>
      <c r="F43" s="16">
        <v>32.520000000000003</v>
      </c>
      <c r="H43" s="14">
        <f t="shared" si="5"/>
        <v>880246.3820000001</v>
      </c>
      <c r="J43" s="12">
        <f t="shared" si="0"/>
        <v>40</v>
      </c>
      <c r="K43" s="12">
        <f>VLOOKUP(J43,'CPI Indexes'!B$5:J$111,9,FALSE)</f>
        <v>93.970478997857782</v>
      </c>
      <c r="L43" s="21">
        <f t="shared" si="1"/>
        <v>9367.2650324584047</v>
      </c>
      <c r="M43" s="21">
        <f t="shared" si="2"/>
        <v>12120.75145502765</v>
      </c>
    </row>
    <row r="44" spans="2:13" x14ac:dyDescent="0.35">
      <c r="B44">
        <f t="shared" si="3"/>
        <v>6</v>
      </c>
      <c r="C44" s="7">
        <v>2015</v>
      </c>
      <c r="D44" s="8">
        <v>10552699.220000001</v>
      </c>
      <c r="F44" s="16">
        <v>33.520000000000003</v>
      </c>
      <c r="H44" s="14">
        <f t="shared" si="5"/>
        <v>1055269.922</v>
      </c>
      <c r="J44" s="12">
        <f t="shared" si="0"/>
        <v>40</v>
      </c>
      <c r="K44" s="12">
        <f>VLOOKUP(J44,'CPI Indexes'!B$5:J$111,9,FALSE)</f>
        <v>93.970478997857782</v>
      </c>
      <c r="L44" s="21">
        <f t="shared" si="1"/>
        <v>11229.802521535052</v>
      </c>
      <c r="M44" s="21">
        <f t="shared" si="2"/>
        <v>14005.568806651343</v>
      </c>
    </row>
    <row r="45" spans="2:13" x14ac:dyDescent="0.35">
      <c r="B45">
        <f t="shared" si="3"/>
        <v>5</v>
      </c>
      <c r="C45" s="7">
        <v>2016</v>
      </c>
      <c r="D45" s="8">
        <v>71355004.629999995</v>
      </c>
      <c r="F45" s="16">
        <v>34.51</v>
      </c>
      <c r="H45" s="14">
        <f t="shared" si="5"/>
        <v>7135500.4629999995</v>
      </c>
      <c r="J45" s="12">
        <f t="shared" si="0"/>
        <v>40</v>
      </c>
      <c r="K45" s="12">
        <f>VLOOKUP(J45,'CPI Indexes'!B$5:J$111,9,FALSE)</f>
        <v>93.970478997857782</v>
      </c>
      <c r="L45" s="21">
        <f t="shared" si="1"/>
        <v>75933.42653029006</v>
      </c>
      <c r="M45" s="21">
        <f t="shared" si="2"/>
        <v>91279.557270833495</v>
      </c>
    </row>
    <row r="46" spans="2:13" x14ac:dyDescent="0.35">
      <c r="B46">
        <f t="shared" si="3"/>
        <v>4</v>
      </c>
      <c r="C46" s="7">
        <v>2017</v>
      </c>
      <c r="D46" s="8">
        <v>189165293.56</v>
      </c>
      <c r="F46" s="16">
        <v>35.51</v>
      </c>
      <c r="H46" s="14">
        <f t="shared" si="5"/>
        <v>18916529.356000002</v>
      </c>
      <c r="J46" s="12">
        <f t="shared" si="0"/>
        <v>40</v>
      </c>
      <c r="K46" s="12">
        <f>VLOOKUP(J46,'CPI Indexes'!B$5:J$111,9,FALSE)</f>
        <v>93.970478997857782</v>
      </c>
      <c r="L46" s="21">
        <f t="shared" si="1"/>
        <v>201302.89382084811</v>
      </c>
      <c r="M46" s="21">
        <f t="shared" si="2"/>
        <v>233239.68147409012</v>
      </c>
    </row>
    <row r="47" spans="2:13" x14ac:dyDescent="0.35">
      <c r="B47">
        <f t="shared" si="3"/>
        <v>3</v>
      </c>
      <c r="C47" s="7">
        <v>2018</v>
      </c>
      <c r="D47" s="8">
        <v>13369323.73</v>
      </c>
      <c r="F47" s="16">
        <v>36.51</v>
      </c>
      <c r="H47" s="14">
        <f t="shared" si="5"/>
        <v>1336932.3730000001</v>
      </c>
      <c r="J47" s="12">
        <f t="shared" si="0"/>
        <v>40</v>
      </c>
      <c r="K47" s="12">
        <f>VLOOKUP(J47,'CPI Indexes'!B$5:J$111,9,FALSE)</f>
        <v>93.970478997857782</v>
      </c>
      <c r="L47" s="21">
        <f t="shared" si="1"/>
        <v>14227.152902247926</v>
      </c>
      <c r="M47" s="21">
        <f t="shared" si="2"/>
        <v>15888.47866507351</v>
      </c>
    </row>
    <row r="48" spans="2:13" x14ac:dyDescent="0.35">
      <c r="B48">
        <f t="shared" si="3"/>
        <v>2</v>
      </c>
      <c r="C48" s="7">
        <v>2019</v>
      </c>
      <c r="D48" s="8">
        <v>4246796.96</v>
      </c>
      <c r="F48" s="16">
        <v>37.5</v>
      </c>
      <c r="H48" s="14">
        <f t="shared" si="5"/>
        <v>424679.696</v>
      </c>
      <c r="J48" s="12">
        <f t="shared" si="0"/>
        <v>40</v>
      </c>
      <c r="K48" s="12">
        <f>VLOOKUP(J48,'CPI Indexes'!B$5:J$111,9,FALSE)</f>
        <v>93.970478997857782</v>
      </c>
      <c r="L48" s="21">
        <f t="shared" si="1"/>
        <v>4519.2884034323297</v>
      </c>
      <c r="M48" s="21">
        <f t="shared" si="2"/>
        <v>4864.5902830070818</v>
      </c>
    </row>
    <row r="49" spans="2:13" x14ac:dyDescent="0.35">
      <c r="B49">
        <f t="shared" si="3"/>
        <v>1</v>
      </c>
      <c r="C49" s="7">
        <v>2020</v>
      </c>
      <c r="D49" s="8">
        <v>12480935.91</v>
      </c>
      <c r="F49" s="16">
        <v>38.5</v>
      </c>
      <c r="H49" s="14">
        <f t="shared" si="5"/>
        <v>1248093.591</v>
      </c>
      <c r="J49" s="12">
        <f t="shared" si="0"/>
        <v>40</v>
      </c>
      <c r="K49" s="12">
        <f>VLOOKUP(J49,'CPI Indexes'!B$5:J$111,9,FALSE)</f>
        <v>93.970478997857782</v>
      </c>
      <c r="L49" s="21">
        <f t="shared" si="1"/>
        <v>13281.762573844626</v>
      </c>
      <c r="M49" s="21">
        <f t="shared" si="2"/>
        <v>13779.8286703638</v>
      </c>
    </row>
    <row r="50" spans="2:13" x14ac:dyDescent="0.35">
      <c r="B50">
        <f t="shared" si="3"/>
        <v>0</v>
      </c>
      <c r="C50" s="7">
        <v>2021</v>
      </c>
      <c r="D50" s="8">
        <v>52097290.659999996</v>
      </c>
      <c r="F50" s="16">
        <v>39.5</v>
      </c>
      <c r="H50" s="14">
        <f t="shared" si="5"/>
        <v>5209729.0659999996</v>
      </c>
      <c r="J50" s="12">
        <f t="shared" si="0"/>
        <v>40</v>
      </c>
      <c r="K50" s="12">
        <f>VLOOKUP(J50,'CPI Indexes'!B$5:J$111,9,FALSE)</f>
        <v>93.970478997857782</v>
      </c>
      <c r="L50" s="21">
        <f t="shared" si="1"/>
        <v>55440.060767581745</v>
      </c>
      <c r="M50" s="21">
        <f t="shared" si="2"/>
        <v>55440.060767581745</v>
      </c>
    </row>
    <row r="51" spans="2:13" x14ac:dyDescent="0.35">
      <c r="H51" s="3"/>
      <c r="J51" s="12"/>
      <c r="K51" s="12"/>
      <c r="L51" s="21"/>
      <c r="M51" s="21"/>
    </row>
    <row r="52" spans="2:13" x14ac:dyDescent="0.35">
      <c r="D52" s="1">
        <f>SUM(D9:D51)</f>
        <v>645562022.25999999</v>
      </c>
      <c r="H52" s="3">
        <f>SUM(H9:H51)</f>
        <v>64556202.226000004</v>
      </c>
      <c r="J52" s="12"/>
      <c r="K52" s="12"/>
      <c r="L52" s="21"/>
      <c r="M52" s="21"/>
    </row>
    <row r="53" spans="2:13" x14ac:dyDescent="0.35">
      <c r="H53" s="3"/>
      <c r="J53" s="12"/>
      <c r="K53" s="12"/>
      <c r="L53" s="21"/>
      <c r="M53" s="21"/>
    </row>
    <row r="54" spans="2:13" x14ac:dyDescent="0.35">
      <c r="H54" s="3">
        <f>H52/D52</f>
        <v>0.1</v>
      </c>
      <c r="J54" s="12"/>
      <c r="K54" s="12"/>
      <c r="L54" s="21"/>
      <c r="M54" s="21"/>
    </row>
    <row r="55" spans="2:13" x14ac:dyDescent="0.35">
      <c r="H55" s="3"/>
      <c r="J55" s="12"/>
      <c r="K55" s="12"/>
      <c r="L55" s="21"/>
      <c r="M55" s="21"/>
    </row>
    <row r="56" spans="2:13" x14ac:dyDescent="0.35">
      <c r="D56" s="1"/>
      <c r="F56" s="2"/>
      <c r="H56" s="2"/>
      <c r="J56" s="12"/>
      <c r="K56" s="12"/>
      <c r="L56" s="21"/>
      <c r="M56" s="21"/>
    </row>
    <row r="57" spans="2:13" x14ac:dyDescent="0.35">
      <c r="D57" s="1"/>
      <c r="F57" s="2"/>
      <c r="H57" s="2"/>
      <c r="J57" s="12"/>
      <c r="K57" s="12"/>
      <c r="L57" s="21"/>
      <c r="M57" s="21"/>
    </row>
    <row r="58" spans="2:13" x14ac:dyDescent="0.35">
      <c r="D58" s="1"/>
      <c r="F58" s="2"/>
      <c r="H58" s="2"/>
      <c r="J58" s="12"/>
      <c r="K58" s="12"/>
      <c r="L58" s="21"/>
      <c r="M58" s="21"/>
    </row>
    <row r="59" spans="2:13" x14ac:dyDescent="0.35">
      <c r="D59" s="1"/>
      <c r="F59" s="2"/>
      <c r="H59" s="2"/>
      <c r="J59" s="12"/>
      <c r="K59" s="12"/>
      <c r="L59" s="21"/>
      <c r="M59" s="21"/>
    </row>
    <row r="60" spans="2:13" x14ac:dyDescent="0.35">
      <c r="D60" s="1"/>
      <c r="F60" s="2"/>
      <c r="H60" s="2"/>
      <c r="J60" s="12"/>
      <c r="K60" s="12"/>
      <c r="L60" s="21"/>
      <c r="M60" s="21"/>
    </row>
    <row r="61" spans="2:13" x14ac:dyDescent="0.35">
      <c r="D61" s="1"/>
      <c r="F61" s="2"/>
      <c r="H61" s="2"/>
      <c r="J61" s="12"/>
      <c r="K61" s="12"/>
      <c r="L61" s="21"/>
      <c r="M61" s="21"/>
    </row>
    <row r="62" spans="2:13" x14ac:dyDescent="0.35">
      <c r="D62" s="1"/>
      <c r="F62" s="2"/>
      <c r="H62" s="2"/>
      <c r="J62" s="12"/>
      <c r="K62" s="12"/>
      <c r="L62" s="21"/>
      <c r="M62" s="21"/>
    </row>
    <row r="63" spans="2:13" x14ac:dyDescent="0.35">
      <c r="D63" s="1"/>
      <c r="F63" s="2"/>
      <c r="H63" s="2"/>
      <c r="J63" s="12"/>
      <c r="K63" s="12"/>
      <c r="L63" s="21"/>
      <c r="M63" s="21"/>
    </row>
    <row r="64" spans="2:13" x14ac:dyDescent="0.35">
      <c r="D64" s="1"/>
      <c r="F64" s="2"/>
      <c r="H64" s="2"/>
    </row>
    <row r="65" spans="4:15" x14ac:dyDescent="0.35">
      <c r="D65" s="1"/>
      <c r="F65" s="2"/>
      <c r="H65" s="2"/>
      <c r="J65" s="18"/>
      <c r="K65" s="18"/>
      <c r="L65" s="18"/>
      <c r="M65" s="18">
        <f t="shared" ref="M65" si="6">SUM(M9:M63)</f>
        <v>1119329.3193388737</v>
      </c>
    </row>
    <row r="66" spans="4:15" x14ac:dyDescent="0.35">
      <c r="D66" s="1"/>
      <c r="F66" s="2"/>
      <c r="H66" s="2"/>
    </row>
    <row r="67" spans="4:15" x14ac:dyDescent="0.35">
      <c r="D67" s="1"/>
      <c r="F67" s="2"/>
      <c r="H67" s="2"/>
      <c r="M67" s="14"/>
      <c r="N67" s="14"/>
      <c r="O67" s="14"/>
    </row>
    <row r="68" spans="4:15" x14ac:dyDescent="0.35">
      <c r="M68" s="20"/>
      <c r="N68" s="20"/>
      <c r="O68" s="20"/>
    </row>
    <row r="69" spans="4:15" x14ac:dyDescent="0.35">
      <c r="D69" s="1"/>
      <c r="M69" s="20"/>
      <c r="N69" s="20"/>
      <c r="O69" s="20"/>
    </row>
    <row r="70" spans="4:15" x14ac:dyDescent="0.35">
      <c r="M70" s="14"/>
      <c r="N70" s="14"/>
      <c r="O70" s="14"/>
    </row>
    <row r="71" spans="4:15" x14ac:dyDescent="0.35">
      <c r="M71" s="14"/>
      <c r="N71" s="14"/>
      <c r="O71" s="14"/>
    </row>
    <row r="72" spans="4:15" x14ac:dyDescent="0.35">
      <c r="M72" s="21"/>
      <c r="N72" s="21"/>
      <c r="O72" s="21"/>
    </row>
  </sheetData>
  <printOptions horizontalCentered="1"/>
  <pageMargins left="0.7" right="0.7" top="0.75" bottom="0.75" header="0.3" footer="0.3"/>
  <pageSetup scale="49" fitToWidth="0" orientation="landscape" r:id="rId1"/>
  <headerFooter>
    <oddHeader xml:space="preserve">&amp;RFiled: 2023-03-08
 EB-2022-0200
 Exhibit I.4.5-IGUA-14
Attachment 1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O72"/>
  <sheetViews>
    <sheetView view="pageBreakPreview" zoomScale="60" zoomScaleNormal="70" workbookViewId="0">
      <selection activeCell="H8" sqref="H8"/>
    </sheetView>
  </sheetViews>
  <sheetFormatPr defaultRowHeight="14.5" x14ac:dyDescent="0.35"/>
  <cols>
    <col min="4" max="4" width="15.81640625" customWidth="1"/>
    <col min="5" max="5" width="2.26953125" customWidth="1"/>
    <col min="6" max="6" width="13.453125" bestFit="1" customWidth="1"/>
    <col min="7" max="7" width="3" bestFit="1" customWidth="1"/>
    <col min="8" max="8" width="15.54296875" customWidth="1"/>
    <col min="10" max="10" width="10.54296875" customWidth="1"/>
    <col min="11" max="11" width="14.54296875" customWidth="1"/>
    <col min="12" max="12" width="13.7265625" customWidth="1"/>
    <col min="13" max="13" width="16.1796875" customWidth="1"/>
    <col min="14" max="14" width="15.54296875" customWidth="1"/>
    <col min="15" max="15" width="21.54296875" customWidth="1"/>
  </cols>
  <sheetData>
    <row r="2" spans="2:13" x14ac:dyDescent="0.35">
      <c r="B2" t="s">
        <v>21</v>
      </c>
    </row>
    <row r="3" spans="2:13" x14ac:dyDescent="0.35">
      <c r="B3" t="s">
        <v>1</v>
      </c>
      <c r="F3">
        <v>0.2</v>
      </c>
    </row>
    <row r="4" spans="2:13" x14ac:dyDescent="0.35">
      <c r="F4" s="12"/>
      <c r="G4" s="13"/>
    </row>
    <row r="5" spans="2:13" x14ac:dyDescent="0.35">
      <c r="B5" t="s">
        <v>3</v>
      </c>
      <c r="F5">
        <f>'CPI Indexes'!$D$2*100</f>
        <v>3.75</v>
      </c>
    </row>
    <row r="8" spans="2:13" ht="58" x14ac:dyDescent="0.35">
      <c r="B8" s="48" t="s">
        <v>11</v>
      </c>
      <c r="C8" s="48" t="s">
        <v>12</v>
      </c>
      <c r="D8" s="48" t="s">
        <v>13</v>
      </c>
      <c r="E8" s="48"/>
      <c r="F8" s="48" t="s">
        <v>14</v>
      </c>
      <c r="G8" s="48"/>
      <c r="H8" s="45" t="s">
        <v>43</v>
      </c>
      <c r="I8" s="48"/>
      <c r="J8" s="45" t="s">
        <v>44</v>
      </c>
      <c r="K8" s="45" t="s">
        <v>40</v>
      </c>
      <c r="L8" s="45" t="s">
        <v>41</v>
      </c>
      <c r="M8" s="45" t="s">
        <v>42</v>
      </c>
    </row>
    <row r="9" spans="2:13" x14ac:dyDescent="0.35">
      <c r="B9">
        <f>2021-C9</f>
        <v>58</v>
      </c>
      <c r="C9" s="7">
        <v>1963</v>
      </c>
      <c r="D9" s="8">
        <v>130385</v>
      </c>
      <c r="F9" s="15">
        <v>0.5</v>
      </c>
      <c r="H9" s="14">
        <f>D9*F$3</f>
        <v>26077</v>
      </c>
      <c r="J9" s="12">
        <f t="shared" ref="J9:J49" si="0">ROUND(F9+B9,0)</f>
        <v>59</v>
      </c>
      <c r="K9" s="12">
        <f>VLOOKUP(J9,'CPI Indexes'!B$5:J$111,9,FALSE)</f>
        <v>216.13689625120708</v>
      </c>
      <c r="L9" s="21">
        <f t="shared" ref="L9:L49" si="1">H9/K9</f>
        <v>120.65038617789611</v>
      </c>
      <c r="M9" s="21">
        <f t="shared" ref="M9:M49" si="2">L9*(1+$F$5/100)^B9</f>
        <v>1020.5606723092687</v>
      </c>
    </row>
    <row r="10" spans="2:13" x14ac:dyDescent="0.35">
      <c r="B10">
        <f t="shared" ref="B10:B48" si="3">2021-C10</f>
        <v>54</v>
      </c>
      <c r="C10" s="7">
        <v>1967</v>
      </c>
      <c r="D10" s="8">
        <v>523963.56</v>
      </c>
      <c r="F10" s="15">
        <v>1.17</v>
      </c>
      <c r="H10" s="14">
        <f t="shared" ref="H10" si="4">D10*F$3</f>
        <v>104792.712</v>
      </c>
      <c r="J10" s="12">
        <f t="shared" si="0"/>
        <v>55</v>
      </c>
      <c r="K10" s="12">
        <f>VLOOKUP(J10,'CPI Indexes'!B$5:J$111,9,FALSE)</f>
        <v>182.89055591430295</v>
      </c>
      <c r="L10" s="21">
        <f t="shared" si="1"/>
        <v>572.980444376268</v>
      </c>
      <c r="M10" s="21">
        <f t="shared" si="2"/>
        <v>4183.0927165057601</v>
      </c>
    </row>
    <row r="11" spans="2:13" x14ac:dyDescent="0.35">
      <c r="B11">
        <f t="shared" si="3"/>
        <v>50</v>
      </c>
      <c r="C11" s="7">
        <v>1971</v>
      </c>
      <c r="D11" s="8">
        <v>29834.21</v>
      </c>
      <c r="F11" s="15">
        <v>2.14</v>
      </c>
      <c r="H11" s="14">
        <f t="shared" ref="H11:H49" si="5">D11*F$3</f>
        <v>5966.8420000000006</v>
      </c>
      <c r="J11" s="12">
        <f t="shared" si="0"/>
        <v>52</v>
      </c>
      <c r="K11" s="12">
        <f>VLOOKUP(J11,'CPI Indexes'!B$5:J$111,9,FALSE)</f>
        <v>160.97890408163011</v>
      </c>
      <c r="L11" s="21">
        <f t="shared" si="1"/>
        <v>37.065987211431754</v>
      </c>
      <c r="M11" s="21">
        <f t="shared" si="2"/>
        <v>233.55052117703517</v>
      </c>
    </row>
    <row r="12" spans="2:13" x14ac:dyDescent="0.35">
      <c r="B12">
        <f t="shared" si="3"/>
        <v>48</v>
      </c>
      <c r="C12" s="7">
        <v>1973</v>
      </c>
      <c r="D12" s="8">
        <v>1199914</v>
      </c>
      <c r="F12" s="15">
        <v>2.65</v>
      </c>
      <c r="H12" s="14">
        <f t="shared" si="5"/>
        <v>239982.80000000002</v>
      </c>
      <c r="J12" s="12">
        <f t="shared" si="0"/>
        <v>51</v>
      </c>
      <c r="K12" s="12">
        <f>VLOOKUP(J12,'CPI Indexes'!B$5:J$111,9,FALSE)</f>
        <v>154.19653405458325</v>
      </c>
      <c r="L12" s="21">
        <f t="shared" si="1"/>
        <v>1556.3436718691078</v>
      </c>
      <c r="M12" s="21">
        <f t="shared" si="2"/>
        <v>9110.3395250700014</v>
      </c>
    </row>
    <row r="13" spans="2:13" x14ac:dyDescent="0.35">
      <c r="B13">
        <f t="shared" si="3"/>
        <v>46</v>
      </c>
      <c r="C13" s="7">
        <v>1975</v>
      </c>
      <c r="D13" s="8">
        <v>332093.69</v>
      </c>
      <c r="F13" s="15">
        <v>3.17</v>
      </c>
      <c r="H13" s="14">
        <f t="shared" si="5"/>
        <v>66418.737999999998</v>
      </c>
      <c r="J13" s="12">
        <f t="shared" si="0"/>
        <v>49</v>
      </c>
      <c r="K13" s="12">
        <f>VLOOKUP(J13,'CPI Indexes'!B$5:J$111,9,FALSE)</f>
        <v>141.35837101891894</v>
      </c>
      <c r="L13" s="21">
        <f t="shared" si="1"/>
        <v>469.86066351253248</v>
      </c>
      <c r="M13" s="21">
        <f t="shared" si="2"/>
        <v>2555.1825642014096</v>
      </c>
    </row>
    <row r="14" spans="2:13" x14ac:dyDescent="0.35">
      <c r="B14">
        <f t="shared" si="3"/>
        <v>43</v>
      </c>
      <c r="C14" s="7">
        <v>1978</v>
      </c>
      <c r="D14" s="8">
        <v>2395075.7799999998</v>
      </c>
      <c r="F14" s="15">
        <v>3.97</v>
      </c>
      <c r="H14" s="14">
        <f t="shared" si="5"/>
        <v>479015.15599999996</v>
      </c>
      <c r="J14" s="12">
        <f t="shared" si="0"/>
        <v>47</v>
      </c>
      <c r="K14" s="12">
        <f>VLOOKUP(J14,'CPI Indexes'!B$5:J$111,9,FALSE)</f>
        <v>129.43149579345055</v>
      </c>
      <c r="L14" s="21">
        <f t="shared" si="1"/>
        <v>3700.9164814445335</v>
      </c>
      <c r="M14" s="21">
        <f t="shared" si="2"/>
        <v>18021.785487750702</v>
      </c>
    </row>
    <row r="15" spans="2:13" x14ac:dyDescent="0.35">
      <c r="B15">
        <f t="shared" si="3"/>
        <v>42</v>
      </c>
      <c r="C15" s="7">
        <v>1979</v>
      </c>
      <c r="D15" s="8">
        <v>10902.48</v>
      </c>
      <c r="F15" s="15">
        <v>4.26</v>
      </c>
      <c r="H15" s="14">
        <f t="shared" si="5"/>
        <v>2180.4960000000001</v>
      </c>
      <c r="J15" s="12">
        <f t="shared" si="0"/>
        <v>46</v>
      </c>
      <c r="K15" s="12">
        <f>VLOOKUP(J15,'CPI Indexes'!B$5:J$111,9,FALSE)</f>
        <v>123.78939353585595</v>
      </c>
      <c r="L15" s="21">
        <f t="shared" si="1"/>
        <v>17.614562425078958</v>
      </c>
      <c r="M15" s="21">
        <f t="shared" si="2"/>
        <v>82.674634803076216</v>
      </c>
    </row>
    <row r="16" spans="2:13" x14ac:dyDescent="0.35">
      <c r="B16">
        <f t="shared" si="3"/>
        <v>37</v>
      </c>
      <c r="C16" s="7">
        <v>1984</v>
      </c>
      <c r="D16" s="8">
        <v>99162.31</v>
      </c>
      <c r="F16" s="15">
        <v>5.98</v>
      </c>
      <c r="H16" s="14">
        <f t="shared" si="5"/>
        <v>19832.462</v>
      </c>
      <c r="J16" s="12">
        <f t="shared" si="0"/>
        <v>43</v>
      </c>
      <c r="K16" s="12">
        <f>VLOOKUP(J16,'CPI Indexes'!B$5:J$111,9,FALSE)</f>
        <v>108.05745756786744</v>
      </c>
      <c r="L16" s="21">
        <f t="shared" si="1"/>
        <v>183.53626345080221</v>
      </c>
      <c r="M16" s="21">
        <f t="shared" si="2"/>
        <v>716.60821918049839</v>
      </c>
    </row>
    <row r="17" spans="2:13" x14ac:dyDescent="0.35">
      <c r="B17">
        <f t="shared" si="3"/>
        <v>34</v>
      </c>
      <c r="C17" s="7">
        <v>1987</v>
      </c>
      <c r="D17" s="8">
        <v>944986.41</v>
      </c>
      <c r="F17" s="15">
        <v>7.31</v>
      </c>
      <c r="H17" s="14">
        <f t="shared" si="5"/>
        <v>188997.28200000001</v>
      </c>
      <c r="J17" s="12">
        <f t="shared" si="0"/>
        <v>41</v>
      </c>
      <c r="K17" s="12">
        <f>VLOOKUP(J17,'CPI Indexes'!B$5:J$111,9,FALSE)</f>
        <v>98.494371960277462</v>
      </c>
      <c r="L17" s="21">
        <f t="shared" si="1"/>
        <v>1918.8637709799514</v>
      </c>
      <c r="M17" s="21">
        <f t="shared" si="2"/>
        <v>6708.7209282368458</v>
      </c>
    </row>
    <row r="18" spans="2:13" x14ac:dyDescent="0.35">
      <c r="B18">
        <f t="shared" si="3"/>
        <v>33</v>
      </c>
      <c r="C18" s="7">
        <v>1988</v>
      </c>
      <c r="D18" s="8">
        <v>1869447.09</v>
      </c>
      <c r="F18" s="15">
        <v>7.8</v>
      </c>
      <c r="H18" s="14">
        <f t="shared" si="5"/>
        <v>373889.41800000006</v>
      </c>
      <c r="J18" s="12">
        <f t="shared" si="0"/>
        <v>41</v>
      </c>
      <c r="K18" s="12">
        <f>VLOOKUP(J18,'CPI Indexes'!B$5:J$111,9,FALSE)</f>
        <v>98.494371960277462</v>
      </c>
      <c r="L18" s="21">
        <f t="shared" si="1"/>
        <v>3796.0485513912281</v>
      </c>
      <c r="M18" s="21">
        <f t="shared" si="2"/>
        <v>12792.023132166634</v>
      </c>
    </row>
    <row r="19" spans="2:13" x14ac:dyDescent="0.35">
      <c r="B19">
        <f t="shared" si="3"/>
        <v>32</v>
      </c>
      <c r="C19" s="7">
        <v>1989</v>
      </c>
      <c r="D19" s="8">
        <v>980804.54</v>
      </c>
      <c r="F19" s="15">
        <v>8.33</v>
      </c>
      <c r="H19" s="14">
        <f t="shared" si="5"/>
        <v>196160.90800000002</v>
      </c>
      <c r="J19" s="12">
        <f t="shared" si="0"/>
        <v>40</v>
      </c>
      <c r="K19" s="12">
        <f>VLOOKUP(J19,'CPI Indexes'!B$5:J$111,9,FALSE)</f>
        <v>93.970478997857782</v>
      </c>
      <c r="L19" s="21">
        <f t="shared" si="1"/>
        <v>2087.4737480530653</v>
      </c>
      <c r="M19" s="21">
        <f t="shared" si="2"/>
        <v>6780.167060278156</v>
      </c>
    </row>
    <row r="20" spans="2:13" x14ac:dyDescent="0.35">
      <c r="B20">
        <f t="shared" si="3"/>
        <v>31</v>
      </c>
      <c r="C20" s="7">
        <v>1990</v>
      </c>
      <c r="D20" s="8">
        <v>3532968.44</v>
      </c>
      <c r="F20" s="15">
        <v>8.8800000000000008</v>
      </c>
      <c r="H20" s="14">
        <f t="shared" si="5"/>
        <v>706593.68800000008</v>
      </c>
      <c r="J20" s="12">
        <f t="shared" si="0"/>
        <v>40</v>
      </c>
      <c r="K20" s="12">
        <f>VLOOKUP(J20,'CPI Indexes'!B$5:J$111,9,FALSE)</f>
        <v>93.970478997857782</v>
      </c>
      <c r="L20" s="21">
        <f t="shared" si="1"/>
        <v>7519.3155928906999</v>
      </c>
      <c r="M20" s="21">
        <f t="shared" si="2"/>
        <v>23540.169187492269</v>
      </c>
    </row>
    <row r="21" spans="2:13" x14ac:dyDescent="0.35">
      <c r="B21">
        <f t="shared" si="3"/>
        <v>30</v>
      </c>
      <c r="C21" s="7">
        <v>1991</v>
      </c>
      <c r="D21" s="8">
        <v>7023272.2199999997</v>
      </c>
      <c r="F21" s="15">
        <v>9.4499999999999993</v>
      </c>
      <c r="H21" s="14">
        <f t="shared" si="5"/>
        <v>1404654.4440000001</v>
      </c>
      <c r="J21" s="12">
        <f t="shared" si="0"/>
        <v>39</v>
      </c>
      <c r="K21" s="12">
        <f>VLOOKUP(J21,'CPI Indexes'!B$5:J$111,9,FALSE)</f>
        <v>89.610100238899051</v>
      </c>
      <c r="L21" s="21">
        <f t="shared" si="1"/>
        <v>15675.179921183153</v>
      </c>
      <c r="M21" s="21">
        <f t="shared" si="2"/>
        <v>47299.406997095379</v>
      </c>
    </row>
    <row r="22" spans="2:13" x14ac:dyDescent="0.35">
      <c r="B22">
        <f t="shared" si="3"/>
        <v>29</v>
      </c>
      <c r="C22" s="7">
        <v>1992</v>
      </c>
      <c r="D22" s="8">
        <v>3495881.74</v>
      </c>
      <c r="F22" s="15">
        <v>10.050000000000001</v>
      </c>
      <c r="H22" s="14">
        <f t="shared" si="5"/>
        <v>699176.34800000011</v>
      </c>
      <c r="J22" s="12">
        <f t="shared" si="0"/>
        <v>39</v>
      </c>
      <c r="K22" s="12">
        <f>VLOOKUP(J22,'CPI Indexes'!B$5:J$111,9,FALSE)</f>
        <v>89.610100238899051</v>
      </c>
      <c r="L22" s="21">
        <f t="shared" si="1"/>
        <v>7802.4279197993028</v>
      </c>
      <c r="M22" s="21">
        <f t="shared" si="2"/>
        <v>22692.62944224264</v>
      </c>
    </row>
    <row r="23" spans="2:13" x14ac:dyDescent="0.35">
      <c r="B23">
        <f t="shared" si="3"/>
        <v>28</v>
      </c>
      <c r="C23" s="7">
        <v>1993</v>
      </c>
      <c r="D23" s="8">
        <v>2347659.4</v>
      </c>
      <c r="F23" s="15">
        <v>10.68</v>
      </c>
      <c r="H23" s="14">
        <f t="shared" si="5"/>
        <v>469531.88</v>
      </c>
      <c r="J23" s="12">
        <f t="shared" si="0"/>
        <v>39</v>
      </c>
      <c r="K23" s="12">
        <f>VLOOKUP(J23,'CPI Indexes'!B$5:J$111,9,FALSE)</f>
        <v>89.610100238899051</v>
      </c>
      <c r="L23" s="21">
        <f t="shared" si="1"/>
        <v>5239.7205086060139</v>
      </c>
      <c r="M23" s="21">
        <f t="shared" si="2"/>
        <v>14688.419677642727</v>
      </c>
    </row>
    <row r="24" spans="2:13" x14ac:dyDescent="0.35">
      <c r="B24">
        <f t="shared" si="3"/>
        <v>27</v>
      </c>
      <c r="C24" s="7">
        <v>1994</v>
      </c>
      <c r="D24" s="8">
        <v>446474.29</v>
      </c>
      <c r="F24" s="15">
        <v>11.33</v>
      </c>
      <c r="H24" s="14">
        <f t="shared" si="5"/>
        <v>89294.858000000007</v>
      </c>
      <c r="J24" s="12">
        <f t="shared" si="0"/>
        <v>38</v>
      </c>
      <c r="K24" s="12">
        <f>VLOOKUP(J24,'CPI Indexes'!B$5:J$111,9,FALSE)</f>
        <v>85.407325531468942</v>
      </c>
      <c r="L24" s="21">
        <f t="shared" si="1"/>
        <v>1045.5175530241686</v>
      </c>
      <c r="M24" s="21">
        <f t="shared" si="2"/>
        <v>2824.94615200114</v>
      </c>
    </row>
    <row r="25" spans="2:13" x14ac:dyDescent="0.35">
      <c r="B25">
        <f t="shared" si="3"/>
        <v>26</v>
      </c>
      <c r="C25" s="7">
        <v>1995</v>
      </c>
      <c r="D25" s="8">
        <v>605066.61</v>
      </c>
      <c r="F25" s="15">
        <v>11.99</v>
      </c>
      <c r="H25" s="14">
        <f t="shared" si="5"/>
        <v>121013.322</v>
      </c>
      <c r="J25" s="12">
        <f t="shared" si="0"/>
        <v>38</v>
      </c>
      <c r="K25" s="12">
        <f>VLOOKUP(J25,'CPI Indexes'!B$5:J$111,9,FALSE)</f>
        <v>85.407325531468942</v>
      </c>
      <c r="L25" s="21">
        <f t="shared" si="1"/>
        <v>1416.8962819870969</v>
      </c>
      <c r="M25" s="21">
        <f t="shared" si="2"/>
        <v>3690.0206849998058</v>
      </c>
    </row>
    <row r="26" spans="2:13" x14ac:dyDescent="0.35">
      <c r="B26">
        <f t="shared" si="3"/>
        <v>25</v>
      </c>
      <c r="C26" s="7">
        <v>1996</v>
      </c>
      <c r="D26" s="8">
        <v>401253.74</v>
      </c>
      <c r="F26" s="16">
        <v>12.68</v>
      </c>
      <c r="H26" s="14">
        <f t="shared" si="5"/>
        <v>80250.748000000007</v>
      </c>
      <c r="J26" s="12">
        <f t="shared" si="0"/>
        <v>38</v>
      </c>
      <c r="K26" s="12">
        <f>VLOOKUP(J26,'CPI Indexes'!B$5:J$111,9,FALSE)</f>
        <v>85.407325531468942</v>
      </c>
      <c r="L26" s="21">
        <f t="shared" si="1"/>
        <v>939.62370909777576</v>
      </c>
      <c r="M26" s="21">
        <f t="shared" si="2"/>
        <v>2358.6125290589703</v>
      </c>
    </row>
    <row r="27" spans="2:13" x14ac:dyDescent="0.35">
      <c r="B27">
        <f t="shared" si="3"/>
        <v>24</v>
      </c>
      <c r="C27" s="7">
        <v>1997</v>
      </c>
      <c r="D27" s="8">
        <v>1144218.51</v>
      </c>
      <c r="F27" s="16">
        <v>13.39</v>
      </c>
      <c r="H27" s="14">
        <f t="shared" si="5"/>
        <v>228843.70200000002</v>
      </c>
      <c r="J27" s="12">
        <f t="shared" si="0"/>
        <v>37</v>
      </c>
      <c r="K27" s="12">
        <f>VLOOKUP(J27,'CPI Indexes'!B$5:J$111,9,FALSE)</f>
        <v>81.356458343584521</v>
      </c>
      <c r="L27" s="21">
        <f t="shared" si="1"/>
        <v>2812.8523126405958</v>
      </c>
      <c r="M27" s="21">
        <f t="shared" si="2"/>
        <v>6805.5222714243155</v>
      </c>
    </row>
    <row r="28" spans="2:13" x14ac:dyDescent="0.35">
      <c r="B28">
        <f t="shared" si="3"/>
        <v>22</v>
      </c>
      <c r="C28" s="7">
        <v>1999</v>
      </c>
      <c r="D28" s="8">
        <v>3202846.25</v>
      </c>
      <c r="F28" s="16">
        <v>14.87</v>
      </c>
      <c r="H28" s="14">
        <f t="shared" si="5"/>
        <v>640569.25</v>
      </c>
      <c r="J28" s="12">
        <f t="shared" si="0"/>
        <v>37</v>
      </c>
      <c r="K28" s="12">
        <f>VLOOKUP(J28,'CPI Indexes'!B$5:J$111,9,FALSE)</f>
        <v>81.356458343584521</v>
      </c>
      <c r="L28" s="21">
        <f t="shared" si="1"/>
        <v>7873.6127781613668</v>
      </c>
      <c r="M28" s="21">
        <f t="shared" si="2"/>
        <v>17697.518335929064</v>
      </c>
    </row>
    <row r="29" spans="2:13" x14ac:dyDescent="0.35">
      <c r="B29">
        <f t="shared" si="3"/>
        <v>21</v>
      </c>
      <c r="C29" s="7">
        <v>2000</v>
      </c>
      <c r="D29" s="8">
        <v>9675905.2699999996</v>
      </c>
      <c r="F29" s="16">
        <v>15.63</v>
      </c>
      <c r="H29" s="14">
        <f t="shared" si="5"/>
        <v>1935181.054</v>
      </c>
      <c r="J29" s="12">
        <f t="shared" si="0"/>
        <v>37</v>
      </c>
      <c r="K29" s="12">
        <f>VLOOKUP(J29,'CPI Indexes'!B$5:J$111,9,FALSE)</f>
        <v>81.356458343584521</v>
      </c>
      <c r="L29" s="21">
        <f t="shared" si="1"/>
        <v>23786.446625138782</v>
      </c>
      <c r="M29" s="21">
        <f t="shared" si="2"/>
        <v>51532.330351265977</v>
      </c>
    </row>
    <row r="30" spans="2:13" x14ac:dyDescent="0.35">
      <c r="B30">
        <f t="shared" si="3"/>
        <v>20</v>
      </c>
      <c r="C30" s="7">
        <v>2001</v>
      </c>
      <c r="D30" s="8">
        <v>4193144.09</v>
      </c>
      <c r="F30" s="16">
        <v>16.399999999999999</v>
      </c>
      <c r="H30" s="14">
        <f t="shared" si="5"/>
        <v>838628.81799999997</v>
      </c>
      <c r="J30" s="12">
        <f t="shared" si="0"/>
        <v>36</v>
      </c>
      <c r="K30" s="12">
        <f>VLOOKUP(J30,'CPI Indexes'!B$5:J$111,9,FALSE)</f>
        <v>77.452008042009169</v>
      </c>
      <c r="L30" s="21">
        <f t="shared" si="1"/>
        <v>10827.722084947576</v>
      </c>
      <c r="M30" s="21">
        <f t="shared" si="2"/>
        <v>22609.929485268302</v>
      </c>
    </row>
    <row r="31" spans="2:13" x14ac:dyDescent="0.35">
      <c r="B31">
        <f t="shared" si="3"/>
        <v>19</v>
      </c>
      <c r="C31" s="7">
        <v>2002</v>
      </c>
      <c r="D31" s="8">
        <v>1073800.54</v>
      </c>
      <c r="F31" s="16">
        <v>17.2</v>
      </c>
      <c r="H31" s="14">
        <f t="shared" si="5"/>
        <v>214760.10800000001</v>
      </c>
      <c r="J31" s="12">
        <f t="shared" si="0"/>
        <v>36</v>
      </c>
      <c r="K31" s="12">
        <f>VLOOKUP(J31,'CPI Indexes'!B$5:J$111,9,FALSE)</f>
        <v>77.452008042009169</v>
      </c>
      <c r="L31" s="21">
        <f t="shared" si="1"/>
        <v>2772.8152365464348</v>
      </c>
      <c r="M31" s="21">
        <f t="shared" si="2"/>
        <v>5580.7804058847396</v>
      </c>
    </row>
    <row r="32" spans="2:13" x14ac:dyDescent="0.35">
      <c r="B32">
        <f t="shared" si="3"/>
        <v>18</v>
      </c>
      <c r="C32" s="7">
        <v>2003</v>
      </c>
      <c r="D32" s="9">
        <v>595307.24</v>
      </c>
      <c r="F32" s="16">
        <v>18.010000000000002</v>
      </c>
      <c r="H32" s="14">
        <f t="shared" si="5"/>
        <v>119061.448</v>
      </c>
      <c r="J32" s="12">
        <f t="shared" si="0"/>
        <v>36</v>
      </c>
      <c r="K32" s="12">
        <f>VLOOKUP(J32,'CPI Indexes'!B$5:J$111,9,FALSE)</f>
        <v>77.452008042009169</v>
      </c>
      <c r="L32" s="21">
        <f t="shared" si="1"/>
        <v>1537.2286788926415</v>
      </c>
      <c r="M32" s="21">
        <f t="shared" si="2"/>
        <v>2982.1149165050065</v>
      </c>
    </row>
    <row r="33" spans="2:13" x14ac:dyDescent="0.35">
      <c r="B33">
        <f t="shared" si="3"/>
        <v>16</v>
      </c>
      <c r="C33" s="7">
        <v>2005</v>
      </c>
      <c r="D33" s="8">
        <v>871579.18</v>
      </c>
      <c r="F33" s="16">
        <v>19.66</v>
      </c>
      <c r="H33" s="14">
        <f t="shared" si="5"/>
        <v>174315.83600000001</v>
      </c>
      <c r="J33" s="12">
        <f t="shared" si="0"/>
        <v>36</v>
      </c>
      <c r="K33" s="12">
        <f>VLOOKUP(J33,'CPI Indexes'!B$5:J$111,9,FALSE)</f>
        <v>77.452008042009169</v>
      </c>
      <c r="L33" s="21">
        <f t="shared" si="1"/>
        <v>2250.6302987709873</v>
      </c>
      <c r="M33" s="21">
        <f t="shared" si="2"/>
        <v>4056.1485068643624</v>
      </c>
    </row>
    <row r="34" spans="2:13" x14ac:dyDescent="0.35">
      <c r="B34">
        <f t="shared" si="3"/>
        <v>15</v>
      </c>
      <c r="C34" s="7">
        <v>2006</v>
      </c>
      <c r="D34" s="8">
        <v>2373565.7200000002</v>
      </c>
      <c r="F34" s="16">
        <v>20.52</v>
      </c>
      <c r="H34" s="14">
        <f t="shared" si="5"/>
        <v>474713.14400000009</v>
      </c>
      <c r="J34" s="12">
        <f t="shared" si="0"/>
        <v>36</v>
      </c>
      <c r="K34" s="12">
        <f>VLOOKUP(J34,'CPI Indexes'!B$5:J$111,9,FALSE)</f>
        <v>77.452008042009169</v>
      </c>
      <c r="L34" s="21">
        <f t="shared" si="1"/>
        <v>6129.1263583833825</v>
      </c>
      <c r="M34" s="21">
        <f t="shared" si="2"/>
        <v>10646.82597914231</v>
      </c>
    </row>
    <row r="35" spans="2:13" x14ac:dyDescent="0.35">
      <c r="B35">
        <f t="shared" si="3"/>
        <v>14</v>
      </c>
      <c r="C35" s="7">
        <v>2007</v>
      </c>
      <c r="D35" s="8">
        <v>142651.85</v>
      </c>
      <c r="F35" s="16">
        <v>21.38</v>
      </c>
      <c r="H35" s="14">
        <f t="shared" si="5"/>
        <v>28530.370000000003</v>
      </c>
      <c r="J35" s="12">
        <f t="shared" si="0"/>
        <v>35</v>
      </c>
      <c r="K35" s="12">
        <f>VLOOKUP(J35,'CPI Indexes'!B$5:J$111,9,FALSE)</f>
        <v>73.688682450129321</v>
      </c>
      <c r="L35" s="21">
        <f t="shared" si="1"/>
        <v>387.17438080547379</v>
      </c>
      <c r="M35" s="21">
        <f t="shared" si="2"/>
        <v>648.24636153694655</v>
      </c>
    </row>
    <row r="36" spans="2:13" x14ac:dyDescent="0.35">
      <c r="B36">
        <f t="shared" si="3"/>
        <v>13</v>
      </c>
      <c r="C36" s="7">
        <v>2008</v>
      </c>
      <c r="D36" s="8">
        <v>196488.02</v>
      </c>
      <c r="F36" s="16">
        <v>22.25</v>
      </c>
      <c r="H36" s="14">
        <f t="shared" si="5"/>
        <v>39297.603999999999</v>
      </c>
      <c r="J36" s="12">
        <f t="shared" si="0"/>
        <v>35</v>
      </c>
      <c r="K36" s="12">
        <f>VLOOKUP(J36,'CPI Indexes'!B$5:J$111,9,FALSE)</f>
        <v>73.688682450129321</v>
      </c>
      <c r="L36" s="21">
        <f t="shared" si="1"/>
        <v>533.29225999658286</v>
      </c>
      <c r="M36" s="21">
        <f t="shared" si="2"/>
        <v>860.61844653781759</v>
      </c>
    </row>
    <row r="37" spans="2:13" x14ac:dyDescent="0.35">
      <c r="B37">
        <f t="shared" si="3"/>
        <v>12</v>
      </c>
      <c r="C37" s="7">
        <v>2009</v>
      </c>
      <c r="D37" s="8">
        <v>1520178.69</v>
      </c>
      <c r="F37" s="16">
        <v>23.14</v>
      </c>
      <c r="H37" s="14">
        <f t="shared" si="5"/>
        <v>304035.73800000001</v>
      </c>
      <c r="J37" s="12">
        <f t="shared" si="0"/>
        <v>35</v>
      </c>
      <c r="K37" s="12">
        <f>VLOOKUP(J37,'CPI Indexes'!B$5:J$111,9,FALSE)</f>
        <v>73.688682450129321</v>
      </c>
      <c r="L37" s="21">
        <f t="shared" si="1"/>
        <v>4125.9488959619257</v>
      </c>
      <c r="M37" s="21">
        <f t="shared" si="2"/>
        <v>6417.7250812454622</v>
      </c>
    </row>
    <row r="38" spans="2:13" x14ac:dyDescent="0.35">
      <c r="B38">
        <f t="shared" si="3"/>
        <v>11</v>
      </c>
      <c r="C38" s="7">
        <v>2010</v>
      </c>
      <c r="D38" s="8">
        <v>2644373.64</v>
      </c>
      <c r="F38" s="16">
        <v>24.04</v>
      </c>
      <c r="H38" s="14">
        <f t="shared" si="5"/>
        <v>528874.728</v>
      </c>
      <c r="J38" s="12">
        <f t="shared" si="0"/>
        <v>35</v>
      </c>
      <c r="K38" s="12">
        <f>VLOOKUP(J38,'CPI Indexes'!B$5:J$111,9,FALSE)</f>
        <v>73.688682450129321</v>
      </c>
      <c r="L38" s="21">
        <f t="shared" si="1"/>
        <v>7177.1500102194032</v>
      </c>
      <c r="M38" s="21">
        <f t="shared" si="2"/>
        <v>10760.220790656171</v>
      </c>
    </row>
    <row r="39" spans="2:13" x14ac:dyDescent="0.35">
      <c r="B39">
        <f t="shared" si="3"/>
        <v>10</v>
      </c>
      <c r="C39" s="7">
        <v>2011</v>
      </c>
      <c r="D39" s="8">
        <v>21908472.760000002</v>
      </c>
      <c r="F39" s="16">
        <v>24.95</v>
      </c>
      <c r="H39" s="14">
        <f t="shared" si="5"/>
        <v>4381694.5520000001</v>
      </c>
      <c r="J39" s="12">
        <f t="shared" si="0"/>
        <v>35</v>
      </c>
      <c r="K39" s="12">
        <f>VLOOKUP(J39,'CPI Indexes'!B$5:J$111,9,FALSE)</f>
        <v>73.688682450129321</v>
      </c>
      <c r="L39" s="21">
        <f t="shared" si="1"/>
        <v>59462.245847120728</v>
      </c>
      <c r="M39" s="21">
        <f t="shared" si="2"/>
        <v>85925.558176607505</v>
      </c>
    </row>
    <row r="40" spans="2:13" x14ac:dyDescent="0.35">
      <c r="B40">
        <f t="shared" si="3"/>
        <v>9</v>
      </c>
      <c r="C40" s="7">
        <v>2012</v>
      </c>
      <c r="D40" s="8">
        <v>9156599.3200000003</v>
      </c>
      <c r="F40" s="16">
        <v>25.87</v>
      </c>
      <c r="H40" s="14">
        <f t="shared" si="5"/>
        <v>1831319.8640000001</v>
      </c>
      <c r="J40" s="12">
        <f t="shared" si="0"/>
        <v>35</v>
      </c>
      <c r="K40" s="12">
        <f>VLOOKUP(J40,'CPI Indexes'!B$5:J$111,9,FALSE)</f>
        <v>73.688682450129321</v>
      </c>
      <c r="L40" s="21">
        <f t="shared" si="1"/>
        <v>24852.118440839164</v>
      </c>
      <c r="M40" s="21">
        <f t="shared" si="2"/>
        <v>34614.364544075921</v>
      </c>
    </row>
    <row r="41" spans="2:13" x14ac:dyDescent="0.35">
      <c r="B41">
        <f t="shared" si="3"/>
        <v>8</v>
      </c>
      <c r="C41" s="7">
        <v>2013</v>
      </c>
      <c r="D41" s="8">
        <v>596503.55000000005</v>
      </c>
      <c r="F41" s="16">
        <v>26.8</v>
      </c>
      <c r="H41" s="14">
        <f t="shared" si="5"/>
        <v>119300.71000000002</v>
      </c>
      <c r="J41" s="12">
        <f t="shared" si="0"/>
        <v>35</v>
      </c>
      <c r="K41" s="12">
        <f>VLOOKUP(J41,'CPI Indexes'!B$5:J$111,9,FALSE)</f>
        <v>73.688682450129321</v>
      </c>
      <c r="L41" s="21">
        <f t="shared" si="1"/>
        <v>1618.9828075802523</v>
      </c>
      <c r="M41" s="21">
        <f t="shared" si="2"/>
        <v>2173.4371194122205</v>
      </c>
    </row>
    <row r="42" spans="2:13" x14ac:dyDescent="0.35">
      <c r="B42">
        <f t="shared" si="3"/>
        <v>7</v>
      </c>
      <c r="C42" s="7">
        <v>2014</v>
      </c>
      <c r="D42" s="8">
        <v>845386.68</v>
      </c>
      <c r="F42" s="16">
        <v>27.74</v>
      </c>
      <c r="H42" s="14">
        <f t="shared" si="5"/>
        <v>169077.33600000001</v>
      </c>
      <c r="J42" s="12">
        <f t="shared" si="0"/>
        <v>35</v>
      </c>
      <c r="K42" s="12">
        <f>VLOOKUP(J42,'CPI Indexes'!B$5:J$111,9,FALSE)</f>
        <v>73.688682450129321</v>
      </c>
      <c r="L42" s="21">
        <f t="shared" si="1"/>
        <v>2294.4817355694663</v>
      </c>
      <c r="M42" s="21">
        <f t="shared" si="2"/>
        <v>2968.9394651022403</v>
      </c>
    </row>
    <row r="43" spans="2:13" x14ac:dyDescent="0.35">
      <c r="B43">
        <f t="shared" si="3"/>
        <v>6</v>
      </c>
      <c r="C43" s="7">
        <v>2015</v>
      </c>
      <c r="D43" s="8">
        <v>7217429.75</v>
      </c>
      <c r="F43" s="16">
        <v>28.69</v>
      </c>
      <c r="H43" s="14">
        <f t="shared" si="5"/>
        <v>1443485.9500000002</v>
      </c>
      <c r="J43" s="12">
        <f t="shared" si="0"/>
        <v>35</v>
      </c>
      <c r="K43" s="12">
        <f>VLOOKUP(J43,'CPI Indexes'!B$5:J$111,9,FALSE)</f>
        <v>73.688682450129321</v>
      </c>
      <c r="L43" s="21">
        <f t="shared" si="1"/>
        <v>19588.97760150503</v>
      </c>
      <c r="M43" s="21">
        <f t="shared" si="2"/>
        <v>24430.952647983693</v>
      </c>
    </row>
    <row r="44" spans="2:13" x14ac:dyDescent="0.35">
      <c r="B44">
        <f t="shared" si="3"/>
        <v>5</v>
      </c>
      <c r="C44" s="7">
        <v>2016</v>
      </c>
      <c r="D44" s="8">
        <v>3130628.26</v>
      </c>
      <c r="F44" s="16">
        <v>29.65</v>
      </c>
      <c r="H44" s="14">
        <f t="shared" si="5"/>
        <v>626125.652</v>
      </c>
      <c r="J44" s="12">
        <f t="shared" si="0"/>
        <v>35</v>
      </c>
      <c r="K44" s="12">
        <f>VLOOKUP(J44,'CPI Indexes'!B$5:J$111,9,FALSE)</f>
        <v>73.688682450129321</v>
      </c>
      <c r="L44" s="21">
        <f t="shared" si="1"/>
        <v>8496.9038824075378</v>
      </c>
      <c r="M44" s="21">
        <f t="shared" si="2"/>
        <v>10214.126505269716</v>
      </c>
    </row>
    <row r="45" spans="2:13" x14ac:dyDescent="0.35">
      <c r="B45">
        <f t="shared" si="3"/>
        <v>4</v>
      </c>
      <c r="C45" s="7">
        <v>2017</v>
      </c>
      <c r="D45" s="8">
        <v>2697412.08</v>
      </c>
      <c r="F45" s="16">
        <v>30.61</v>
      </c>
      <c r="H45" s="14">
        <f t="shared" si="5"/>
        <v>539482.41600000008</v>
      </c>
      <c r="J45" s="12">
        <f t="shared" si="0"/>
        <v>35</v>
      </c>
      <c r="K45" s="12">
        <f>VLOOKUP(J45,'CPI Indexes'!B$5:J$111,9,FALSE)</f>
        <v>73.688682450129321</v>
      </c>
      <c r="L45" s="21">
        <f t="shared" si="1"/>
        <v>7321.1027536705988</v>
      </c>
      <c r="M45" s="21">
        <f t="shared" si="2"/>
        <v>8482.5987440840672</v>
      </c>
    </row>
    <row r="46" spans="2:13" x14ac:dyDescent="0.35">
      <c r="B46">
        <f t="shared" si="3"/>
        <v>3</v>
      </c>
      <c r="C46" s="7">
        <v>2018</v>
      </c>
      <c r="D46" s="8">
        <v>598240.75</v>
      </c>
      <c r="F46" s="16">
        <v>31.58</v>
      </c>
      <c r="H46" s="14">
        <f t="shared" si="5"/>
        <v>119648.15000000001</v>
      </c>
      <c r="J46" s="12">
        <f t="shared" si="0"/>
        <v>35</v>
      </c>
      <c r="K46" s="12">
        <f>VLOOKUP(J46,'CPI Indexes'!B$5:J$111,9,FALSE)</f>
        <v>73.688682450129321</v>
      </c>
      <c r="L46" s="21">
        <f t="shared" si="1"/>
        <v>1623.6977785696592</v>
      </c>
      <c r="M46" s="21">
        <f t="shared" si="2"/>
        <v>1813.2993783496288</v>
      </c>
    </row>
    <row r="47" spans="2:13" x14ac:dyDescent="0.35">
      <c r="B47">
        <f t="shared" si="3"/>
        <v>2</v>
      </c>
      <c r="C47" s="7">
        <v>2019</v>
      </c>
      <c r="D47" s="8">
        <v>1993546.54</v>
      </c>
      <c r="F47" s="16">
        <v>32.549999999999997</v>
      </c>
      <c r="H47" s="14">
        <f t="shared" si="5"/>
        <v>398709.30800000002</v>
      </c>
      <c r="J47" s="12">
        <f t="shared" si="0"/>
        <v>35</v>
      </c>
      <c r="K47" s="12">
        <f>VLOOKUP(J47,'CPI Indexes'!B$5:J$111,9,FALSE)</f>
        <v>73.688682450129321</v>
      </c>
      <c r="L47" s="21">
        <f t="shared" si="1"/>
        <v>5410.7265151583706</v>
      </c>
      <c r="M47" s="21">
        <f t="shared" si="2"/>
        <v>5824.139837957191</v>
      </c>
    </row>
    <row r="48" spans="2:13" x14ac:dyDescent="0.35">
      <c r="B48">
        <f t="shared" si="3"/>
        <v>1</v>
      </c>
      <c r="C48" s="7">
        <v>2020</v>
      </c>
      <c r="D48" s="8">
        <v>331510.40000000002</v>
      </c>
      <c r="F48" s="16">
        <v>33.53</v>
      </c>
      <c r="H48" s="14">
        <f t="shared" si="5"/>
        <v>66302.080000000002</v>
      </c>
      <c r="J48" s="12">
        <f t="shared" si="0"/>
        <v>35</v>
      </c>
      <c r="K48" s="12">
        <f>VLOOKUP(J48,'CPI Indexes'!B$5:J$111,9,FALSE)</f>
        <v>73.688682450129321</v>
      </c>
      <c r="L48" s="21">
        <f t="shared" si="1"/>
        <v>899.75933610797847</v>
      </c>
      <c r="M48" s="21">
        <f t="shared" si="2"/>
        <v>933.50031121202778</v>
      </c>
    </row>
    <row r="49" spans="2:13" x14ac:dyDescent="0.35">
      <c r="B49">
        <f>2021-C49</f>
        <v>0</v>
      </c>
      <c r="C49" s="7">
        <v>2021</v>
      </c>
      <c r="D49" s="8">
        <v>3954990.47</v>
      </c>
      <c r="F49" s="16">
        <v>34.51</v>
      </c>
      <c r="H49" s="14">
        <f t="shared" si="5"/>
        <v>790998.09400000004</v>
      </c>
      <c r="J49" s="12">
        <f t="shared" si="0"/>
        <v>35</v>
      </c>
      <c r="K49" s="12">
        <f>VLOOKUP(J49,'CPI Indexes'!B$5:J$111,9,FALSE)</f>
        <v>73.688682450129321</v>
      </c>
      <c r="L49" s="21">
        <f t="shared" si="1"/>
        <v>10734.322662578857</v>
      </c>
      <c r="M49" s="21">
        <f t="shared" si="2"/>
        <v>10734.322662578857</v>
      </c>
    </row>
    <row r="50" spans="2:13" x14ac:dyDescent="0.35">
      <c r="H50" s="3"/>
      <c r="J50" s="12"/>
      <c r="K50" s="12"/>
      <c r="L50" s="21"/>
      <c r="M50" s="21"/>
    </row>
    <row r="51" spans="2:13" x14ac:dyDescent="0.35">
      <c r="D51" s="1">
        <f>SUM(D9:D50)</f>
        <v>106433925.07000002</v>
      </c>
      <c r="H51" s="3"/>
      <c r="J51" s="12"/>
      <c r="K51" s="12"/>
      <c r="L51" s="21"/>
      <c r="M51" s="21"/>
    </row>
    <row r="52" spans="2:13" x14ac:dyDescent="0.35">
      <c r="H52" s="3"/>
      <c r="J52" s="12"/>
      <c r="K52" s="12"/>
      <c r="L52" s="21"/>
      <c r="M52" s="21"/>
    </row>
    <row r="53" spans="2:13" x14ac:dyDescent="0.35">
      <c r="H53" s="3"/>
      <c r="J53" s="12"/>
      <c r="K53" s="12"/>
      <c r="L53" s="21"/>
      <c r="M53" s="21"/>
    </row>
    <row r="54" spans="2:13" x14ac:dyDescent="0.35">
      <c r="H54" s="3"/>
      <c r="J54" s="12"/>
      <c r="K54" s="12"/>
      <c r="L54" s="21"/>
      <c r="M54" s="21"/>
    </row>
    <row r="55" spans="2:13" x14ac:dyDescent="0.35">
      <c r="D55" s="1"/>
      <c r="F55" s="2"/>
      <c r="H55" s="2"/>
      <c r="J55" s="12"/>
      <c r="K55" s="12"/>
      <c r="L55" s="21"/>
      <c r="M55" s="21"/>
    </row>
    <row r="56" spans="2:13" x14ac:dyDescent="0.35">
      <c r="D56" s="1"/>
      <c r="F56" s="2"/>
      <c r="H56" s="2"/>
      <c r="J56" s="12"/>
      <c r="K56" s="12"/>
      <c r="L56" s="21"/>
      <c r="M56" s="21"/>
    </row>
    <row r="57" spans="2:13" x14ac:dyDescent="0.35">
      <c r="D57" s="1"/>
      <c r="F57" s="2"/>
      <c r="H57" s="2"/>
      <c r="J57" s="12"/>
      <c r="K57" s="12"/>
      <c r="L57" s="21"/>
      <c r="M57" s="21"/>
    </row>
    <row r="58" spans="2:13" x14ac:dyDescent="0.35">
      <c r="D58" s="1"/>
      <c r="F58" s="2"/>
      <c r="H58" s="2"/>
      <c r="J58" s="12"/>
      <c r="K58" s="12"/>
      <c r="L58" s="21"/>
      <c r="M58" s="21"/>
    </row>
    <row r="59" spans="2:13" x14ac:dyDescent="0.35">
      <c r="D59" s="1"/>
      <c r="F59" s="2"/>
      <c r="H59" s="2"/>
      <c r="J59" s="12"/>
      <c r="K59" s="12"/>
      <c r="L59" s="21"/>
      <c r="M59" s="21"/>
    </row>
    <row r="60" spans="2:13" x14ac:dyDescent="0.35">
      <c r="D60" s="1"/>
      <c r="F60" s="2"/>
      <c r="H60" s="2"/>
      <c r="J60" s="12"/>
      <c r="K60" s="12"/>
      <c r="L60" s="21"/>
      <c r="M60" s="21"/>
    </row>
    <row r="61" spans="2:13" x14ac:dyDescent="0.35">
      <c r="D61" s="1"/>
      <c r="F61" s="2"/>
      <c r="H61" s="2"/>
      <c r="J61" s="12"/>
      <c r="K61" s="12"/>
      <c r="L61" s="21"/>
      <c r="M61" s="21"/>
    </row>
    <row r="62" spans="2:13" x14ac:dyDescent="0.35">
      <c r="D62" s="1"/>
      <c r="F62" s="2"/>
      <c r="H62" s="2"/>
      <c r="J62" s="12"/>
      <c r="K62" s="12"/>
      <c r="L62" s="21"/>
      <c r="M62" s="21"/>
    </row>
    <row r="63" spans="2:13" x14ac:dyDescent="0.35">
      <c r="D63" s="1"/>
      <c r="F63" s="2"/>
      <c r="H63" s="2"/>
      <c r="J63" s="12"/>
      <c r="K63" s="12"/>
      <c r="L63" s="21"/>
      <c r="M63" s="21"/>
    </row>
    <row r="64" spans="2:13" x14ac:dyDescent="0.35">
      <c r="D64" s="1"/>
      <c r="F64" s="2"/>
      <c r="H64" s="2"/>
    </row>
    <row r="65" spans="4:15" x14ac:dyDescent="0.35">
      <c r="D65" s="1"/>
      <c r="F65" s="2"/>
      <c r="H65" s="2"/>
      <c r="J65" s="18"/>
      <c r="K65" s="18"/>
      <c r="L65" s="18"/>
      <c r="M65" s="18">
        <f t="shared" ref="M65" si="6">SUM(M9:M63)</f>
        <v>508012.13045710587</v>
      </c>
    </row>
    <row r="66" spans="4:15" x14ac:dyDescent="0.35">
      <c r="D66" s="1"/>
      <c r="F66" s="2"/>
      <c r="H66" s="2"/>
    </row>
    <row r="67" spans="4:15" x14ac:dyDescent="0.35">
      <c r="M67" s="14"/>
      <c r="N67" s="14"/>
      <c r="O67" s="14"/>
    </row>
    <row r="68" spans="4:15" x14ac:dyDescent="0.35">
      <c r="D68" s="1"/>
      <c r="M68" s="20"/>
      <c r="N68" s="20"/>
      <c r="O68" s="20"/>
    </row>
    <row r="69" spans="4:15" x14ac:dyDescent="0.35">
      <c r="M69" s="20"/>
      <c r="N69" s="20"/>
      <c r="O69" s="20"/>
    </row>
    <row r="70" spans="4:15" x14ac:dyDescent="0.35">
      <c r="M70" s="14"/>
      <c r="N70" s="14"/>
      <c r="O70" s="14"/>
    </row>
    <row r="71" spans="4:15" x14ac:dyDescent="0.35">
      <c r="M71" s="14"/>
      <c r="N71" s="14"/>
      <c r="O71" s="14"/>
    </row>
    <row r="72" spans="4:15" x14ac:dyDescent="0.35">
      <c r="M72" s="21"/>
      <c r="N72" s="21"/>
      <c r="O72" s="21"/>
    </row>
  </sheetData>
  <printOptions horizontalCentered="1"/>
  <pageMargins left="0.7" right="0.7" top="0.75" bottom="0.75" header="0.3" footer="0.3"/>
  <pageSetup scale="49" fitToWidth="0" orientation="landscape" r:id="rId1"/>
  <headerFooter>
    <oddHeader xml:space="preserve">&amp;RFiled: 2023-03-08
 EB-2022-0200
 Exhibit I.4.5-IGUA-14
Attachment 1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E20DB-1E86-449E-8C5D-9034330664CF}">
  <dimension ref="B2:O72"/>
  <sheetViews>
    <sheetView view="pageBreakPreview" zoomScale="60" zoomScaleNormal="100" workbookViewId="0">
      <selection activeCell="H8" sqref="H8"/>
    </sheetView>
  </sheetViews>
  <sheetFormatPr defaultRowHeight="14.5" x14ac:dyDescent="0.35"/>
  <cols>
    <col min="4" max="4" width="16" customWidth="1"/>
    <col min="5" max="5" width="2.26953125" customWidth="1"/>
    <col min="6" max="6" width="13.453125" bestFit="1" customWidth="1"/>
    <col min="7" max="7" width="3" bestFit="1" customWidth="1"/>
    <col min="8" max="8" width="16.26953125" customWidth="1"/>
    <col min="10" max="10" width="10.54296875" customWidth="1"/>
    <col min="11" max="11" width="14.54296875" customWidth="1"/>
    <col min="12" max="12" width="13.7265625" customWidth="1"/>
    <col min="13" max="14" width="20" customWidth="1"/>
    <col min="15" max="15" width="17.453125" customWidth="1"/>
  </cols>
  <sheetData>
    <row r="2" spans="2:13" x14ac:dyDescent="0.35">
      <c r="B2" t="s">
        <v>22</v>
      </c>
    </row>
    <row r="3" spans="2:13" x14ac:dyDescent="0.35">
      <c r="B3" t="s">
        <v>1</v>
      </c>
      <c r="F3">
        <v>0.1</v>
      </c>
    </row>
    <row r="4" spans="2:13" x14ac:dyDescent="0.35">
      <c r="F4" s="12"/>
      <c r="G4" s="13"/>
    </row>
    <row r="5" spans="2:13" x14ac:dyDescent="0.35">
      <c r="B5" t="s">
        <v>3</v>
      </c>
      <c r="F5">
        <f>'CPI Indexes'!$D$2*100</f>
        <v>3.75</v>
      </c>
    </row>
    <row r="8" spans="2:13" ht="58" x14ac:dyDescent="0.35">
      <c r="B8" s="48" t="s">
        <v>11</v>
      </c>
      <c r="C8" s="48" t="s">
        <v>12</v>
      </c>
      <c r="D8" s="48" t="s">
        <v>13</v>
      </c>
      <c r="E8" s="48"/>
      <c r="F8" s="48" t="s">
        <v>14</v>
      </c>
      <c r="G8" s="48"/>
      <c r="H8" s="45" t="s">
        <v>43</v>
      </c>
      <c r="I8" s="48"/>
      <c r="J8" s="45" t="s">
        <v>44</v>
      </c>
      <c r="K8" s="45" t="s">
        <v>40</v>
      </c>
      <c r="L8" s="45" t="s">
        <v>41</v>
      </c>
      <c r="M8" s="45" t="s">
        <v>42</v>
      </c>
    </row>
    <row r="9" spans="2:13" x14ac:dyDescent="0.35">
      <c r="B9">
        <f>2021-C9</f>
        <v>50</v>
      </c>
      <c r="C9" s="7">
        <v>1971</v>
      </c>
      <c r="D9" s="8">
        <v>1187168.1399999999</v>
      </c>
      <c r="F9" s="15">
        <v>6.81</v>
      </c>
      <c r="H9" s="14">
        <f>D9*F$3</f>
        <v>118716.814</v>
      </c>
      <c r="J9" s="12">
        <f t="shared" ref="J9:J49" si="0">ROUND(F9+B9,0)</f>
        <v>57</v>
      </c>
      <c r="K9" s="12">
        <f>VLOOKUP(J9,'CPI Indexes'!B$5:J$111,9,FALSE)</f>
        <v>198.90203745213017</v>
      </c>
      <c r="L9" s="21">
        <f t="shared" ref="L9:L49" si="1">H9/K9</f>
        <v>596.86072360405865</v>
      </c>
      <c r="M9" s="21">
        <f t="shared" ref="M9:M49" si="2">L9*(1+$F$5/100)^B9</f>
        <v>3760.7829591231794</v>
      </c>
    </row>
    <row r="10" spans="2:13" x14ac:dyDescent="0.35">
      <c r="B10">
        <f t="shared" ref="B10:B37" si="3">2021-C10</f>
        <v>48</v>
      </c>
      <c r="C10" s="7">
        <v>1973</v>
      </c>
      <c r="D10" s="8">
        <v>391089.8</v>
      </c>
      <c r="F10" s="15">
        <v>7.59</v>
      </c>
      <c r="H10" s="14">
        <f t="shared" ref="H10:H12" si="4">D10*F$3</f>
        <v>39108.980000000003</v>
      </c>
      <c r="J10" s="12">
        <f t="shared" si="0"/>
        <v>56</v>
      </c>
      <c r="K10" s="12">
        <f>VLOOKUP(J10,'CPI Indexes'!B$5:J$111,9,FALSE)</f>
        <v>190.74895176108933</v>
      </c>
      <c r="L10" s="21">
        <f t="shared" si="1"/>
        <v>205.0285447910797</v>
      </c>
      <c r="M10" s="21">
        <f t="shared" si="2"/>
        <v>1200.1717160159801</v>
      </c>
    </row>
    <row r="11" spans="2:13" x14ac:dyDescent="0.35">
      <c r="B11">
        <f t="shared" si="3"/>
        <v>40</v>
      </c>
      <c r="C11" s="7">
        <v>1981</v>
      </c>
      <c r="D11" s="8">
        <v>157038.16</v>
      </c>
      <c r="F11" s="15">
        <v>11.76</v>
      </c>
      <c r="H11" s="14">
        <f t="shared" si="4"/>
        <v>15703.816000000001</v>
      </c>
      <c r="J11" s="12">
        <f t="shared" si="0"/>
        <v>52</v>
      </c>
      <c r="K11" s="12">
        <f>VLOOKUP(J11,'CPI Indexes'!B$5:J$111,9,FALSE)</f>
        <v>160.97890408163011</v>
      </c>
      <c r="L11" s="21">
        <f t="shared" si="1"/>
        <v>97.552012107355509</v>
      </c>
      <c r="M11" s="21">
        <f t="shared" si="2"/>
        <v>425.3637214865974</v>
      </c>
    </row>
    <row r="12" spans="2:13" x14ac:dyDescent="0.35">
      <c r="B12">
        <f t="shared" si="3"/>
        <v>39</v>
      </c>
      <c r="C12" s="7">
        <v>1982</v>
      </c>
      <c r="D12" s="8">
        <v>17874.86</v>
      </c>
      <c r="F12" s="15">
        <v>12.42</v>
      </c>
      <c r="H12" s="14">
        <f t="shared" si="4"/>
        <v>1787.4860000000001</v>
      </c>
      <c r="J12" s="12">
        <f t="shared" si="0"/>
        <v>51</v>
      </c>
      <c r="K12" s="12">
        <f>VLOOKUP(J12,'CPI Indexes'!B$5:J$111,9,FALSE)</f>
        <v>154.19653405458325</v>
      </c>
      <c r="L12" s="21">
        <f t="shared" si="1"/>
        <v>11.592257964548391</v>
      </c>
      <c r="M12" s="21">
        <f t="shared" si="2"/>
        <v>48.719648575409074</v>
      </c>
    </row>
    <row r="13" spans="2:13" x14ac:dyDescent="0.35">
      <c r="B13">
        <f t="shared" si="3"/>
        <v>38</v>
      </c>
      <c r="C13" s="7">
        <v>1983</v>
      </c>
      <c r="D13" s="8">
        <v>30260.92</v>
      </c>
      <c r="F13" s="15">
        <v>13.11</v>
      </c>
      <c r="H13" s="14">
        <f t="shared" ref="H13:H49" si="5">D13*F$3</f>
        <v>3026.0920000000001</v>
      </c>
      <c r="J13" s="12">
        <f t="shared" si="0"/>
        <v>51</v>
      </c>
      <c r="K13" s="12">
        <f>VLOOKUP(J13,'CPI Indexes'!B$5:J$111,9,FALSE)</f>
        <v>154.19653405458325</v>
      </c>
      <c r="L13" s="21">
        <f t="shared" si="1"/>
        <v>19.624902845927842</v>
      </c>
      <c r="M13" s="21">
        <f t="shared" si="2"/>
        <v>79.497875003988867</v>
      </c>
    </row>
    <row r="14" spans="2:13" x14ac:dyDescent="0.35">
      <c r="B14">
        <f t="shared" si="3"/>
        <v>37</v>
      </c>
      <c r="C14" s="7">
        <v>1984</v>
      </c>
      <c r="D14" s="8">
        <v>8255.91</v>
      </c>
      <c r="F14" s="15">
        <v>13.84</v>
      </c>
      <c r="H14" s="14">
        <f t="shared" si="5"/>
        <v>825.59100000000001</v>
      </c>
      <c r="J14" s="12">
        <f t="shared" si="0"/>
        <v>51</v>
      </c>
      <c r="K14" s="12">
        <f>VLOOKUP(J14,'CPI Indexes'!B$5:J$111,9,FALSE)</f>
        <v>154.19653405458325</v>
      </c>
      <c r="L14" s="21">
        <f t="shared" si="1"/>
        <v>5.3541475822520965</v>
      </c>
      <c r="M14" s="21">
        <f t="shared" si="2"/>
        <v>20.905003142203153</v>
      </c>
    </row>
    <row r="15" spans="2:13" x14ac:dyDescent="0.35">
      <c r="B15">
        <f t="shared" si="3"/>
        <v>36</v>
      </c>
      <c r="C15" s="7">
        <v>1985</v>
      </c>
      <c r="D15" s="8">
        <v>57902.35</v>
      </c>
      <c r="F15" s="15">
        <v>14.6</v>
      </c>
      <c r="H15" s="14">
        <f t="shared" si="5"/>
        <v>5790.2350000000006</v>
      </c>
      <c r="J15" s="12">
        <f t="shared" si="0"/>
        <v>51</v>
      </c>
      <c r="K15" s="12">
        <f>VLOOKUP(J15,'CPI Indexes'!B$5:J$111,9,FALSE)</f>
        <v>154.19653405458325</v>
      </c>
      <c r="L15" s="21">
        <f t="shared" si="1"/>
        <v>37.551006159129003</v>
      </c>
      <c r="M15" s="21">
        <f t="shared" si="2"/>
        <v>141.3166624794884</v>
      </c>
    </row>
    <row r="16" spans="2:13" x14ac:dyDescent="0.35">
      <c r="B16">
        <f t="shared" si="3"/>
        <v>35</v>
      </c>
      <c r="C16" s="7">
        <v>1986</v>
      </c>
      <c r="D16" s="8">
        <v>152439.49</v>
      </c>
      <c r="F16" s="15">
        <v>15.39</v>
      </c>
      <c r="H16" s="14">
        <f t="shared" si="5"/>
        <v>15243.949000000001</v>
      </c>
      <c r="J16" s="12">
        <f t="shared" si="0"/>
        <v>50</v>
      </c>
      <c r="K16" s="12">
        <f>VLOOKUP(J16,'CPI Indexes'!B$5:J$111,9,FALSE)</f>
        <v>147.65930993212842</v>
      </c>
      <c r="L16" s="21">
        <f t="shared" si="1"/>
        <v>103.23730354020265</v>
      </c>
      <c r="M16" s="21">
        <f t="shared" si="2"/>
        <v>374.47285440916983</v>
      </c>
    </row>
    <row r="17" spans="2:13" x14ac:dyDescent="0.35">
      <c r="B17">
        <f t="shared" si="3"/>
        <v>34</v>
      </c>
      <c r="C17" s="7">
        <v>1987</v>
      </c>
      <c r="D17" s="8">
        <v>118151</v>
      </c>
      <c r="F17" s="15">
        <v>16.21</v>
      </c>
      <c r="H17" s="14">
        <f t="shared" si="5"/>
        <v>11815.1</v>
      </c>
      <c r="J17" s="12">
        <f t="shared" si="0"/>
        <v>50</v>
      </c>
      <c r="K17" s="12">
        <f>VLOOKUP(J17,'CPI Indexes'!B$5:J$111,9,FALSE)</f>
        <v>147.65930993212842</v>
      </c>
      <c r="L17" s="21">
        <f t="shared" si="1"/>
        <v>80.015950267076349</v>
      </c>
      <c r="M17" s="21">
        <f t="shared" si="2"/>
        <v>279.75132381354564</v>
      </c>
    </row>
    <row r="18" spans="2:13" x14ac:dyDescent="0.35">
      <c r="B18">
        <f t="shared" si="3"/>
        <v>33</v>
      </c>
      <c r="C18" s="7">
        <v>1988</v>
      </c>
      <c r="D18" s="8">
        <v>313455.17</v>
      </c>
      <c r="F18" s="15">
        <v>17.059999999999999</v>
      </c>
      <c r="H18" s="14">
        <f t="shared" si="5"/>
        <v>31345.517</v>
      </c>
      <c r="J18" s="12">
        <f t="shared" si="0"/>
        <v>50</v>
      </c>
      <c r="K18" s="12">
        <f>VLOOKUP(J18,'CPI Indexes'!B$5:J$111,9,FALSE)</f>
        <v>147.65930993212842</v>
      </c>
      <c r="L18" s="21">
        <f t="shared" si="1"/>
        <v>212.28270005059593</v>
      </c>
      <c r="M18" s="21">
        <f t="shared" si="2"/>
        <v>715.35576345850245</v>
      </c>
    </row>
    <row r="19" spans="2:13" x14ac:dyDescent="0.35">
      <c r="B19">
        <f t="shared" si="3"/>
        <v>32</v>
      </c>
      <c r="C19" s="7">
        <v>1989</v>
      </c>
      <c r="D19" s="8">
        <v>12381858.66</v>
      </c>
      <c r="F19" s="15">
        <v>17.93</v>
      </c>
      <c r="H19" s="14">
        <f t="shared" si="5"/>
        <v>1238185.8660000002</v>
      </c>
      <c r="J19" s="12">
        <f t="shared" si="0"/>
        <v>50</v>
      </c>
      <c r="K19" s="12">
        <f>VLOOKUP(J19,'CPI Indexes'!B$5:J$111,9,FALSE)</f>
        <v>147.65930993212842</v>
      </c>
      <c r="L19" s="21">
        <f t="shared" si="1"/>
        <v>8385.4236252975315</v>
      </c>
      <c r="M19" s="21">
        <f t="shared" si="2"/>
        <v>27236.066131968084</v>
      </c>
    </row>
    <row r="20" spans="2:13" x14ac:dyDescent="0.35">
      <c r="B20">
        <f t="shared" si="3"/>
        <v>31</v>
      </c>
      <c r="C20" s="7">
        <v>1990</v>
      </c>
      <c r="D20" s="8">
        <v>1910.45</v>
      </c>
      <c r="F20" s="15">
        <v>18.82</v>
      </c>
      <c r="H20" s="14">
        <f t="shared" si="5"/>
        <v>191.04500000000002</v>
      </c>
      <c r="J20" s="12">
        <f t="shared" si="0"/>
        <v>50</v>
      </c>
      <c r="K20" s="12">
        <f>VLOOKUP(J20,'CPI Indexes'!B$5:J$111,9,FALSE)</f>
        <v>147.65930993212842</v>
      </c>
      <c r="L20" s="21">
        <f t="shared" si="1"/>
        <v>1.2938229231046374</v>
      </c>
      <c r="M20" s="21">
        <f t="shared" si="2"/>
        <v>4.0504764206645376</v>
      </c>
    </row>
    <row r="21" spans="2:13" x14ac:dyDescent="0.35">
      <c r="B21">
        <f t="shared" si="3"/>
        <v>30</v>
      </c>
      <c r="C21" s="7">
        <v>1991</v>
      </c>
      <c r="D21" s="8">
        <v>14827114.060000001</v>
      </c>
      <c r="F21" s="15">
        <v>19.739999999999998</v>
      </c>
      <c r="H21" s="14">
        <f t="shared" si="5"/>
        <v>1482711.4060000002</v>
      </c>
      <c r="J21" s="12">
        <f t="shared" si="0"/>
        <v>50</v>
      </c>
      <c r="K21" s="12">
        <f>VLOOKUP(J21,'CPI Indexes'!B$5:J$111,9,FALSE)</f>
        <v>147.65930993212842</v>
      </c>
      <c r="L21" s="21">
        <f t="shared" si="1"/>
        <v>10041.435292373561</v>
      </c>
      <c r="M21" s="21">
        <f t="shared" si="2"/>
        <v>30299.743742470884</v>
      </c>
    </row>
    <row r="22" spans="2:13" x14ac:dyDescent="0.35">
      <c r="B22">
        <f t="shared" si="3"/>
        <v>28</v>
      </c>
      <c r="C22" s="7">
        <v>1993</v>
      </c>
      <c r="D22" s="8">
        <v>60901.07</v>
      </c>
      <c r="F22" s="15">
        <v>21.62</v>
      </c>
      <c r="H22" s="14">
        <f t="shared" si="5"/>
        <v>6090.107</v>
      </c>
      <c r="J22" s="12">
        <f t="shared" si="0"/>
        <v>50</v>
      </c>
      <c r="K22" s="12">
        <f>VLOOKUP(J22,'CPI Indexes'!B$5:J$111,9,FALSE)</f>
        <v>147.65930993212842</v>
      </c>
      <c r="L22" s="21">
        <f t="shared" si="1"/>
        <v>41.244314380172284</v>
      </c>
      <c r="M22" s="21">
        <f t="shared" si="2"/>
        <v>115.61948732524617</v>
      </c>
    </row>
    <row r="23" spans="2:13" x14ac:dyDescent="0.35">
      <c r="B23">
        <f t="shared" si="3"/>
        <v>27</v>
      </c>
      <c r="C23" s="7">
        <v>1994</v>
      </c>
      <c r="D23" s="8">
        <v>207433.61</v>
      </c>
      <c r="F23" s="15">
        <v>22.58</v>
      </c>
      <c r="H23" s="14">
        <f t="shared" si="5"/>
        <v>20743.361000000001</v>
      </c>
      <c r="J23" s="12">
        <f t="shared" si="0"/>
        <v>50</v>
      </c>
      <c r="K23" s="12">
        <f>VLOOKUP(J23,'CPI Indexes'!B$5:J$111,9,FALSE)</f>
        <v>147.65930993212842</v>
      </c>
      <c r="L23" s="21">
        <f t="shared" si="1"/>
        <v>140.48122674780672</v>
      </c>
      <c r="M23" s="21">
        <f t="shared" si="2"/>
        <v>379.5745942109902</v>
      </c>
    </row>
    <row r="24" spans="2:13" x14ac:dyDescent="0.35">
      <c r="B24">
        <f t="shared" si="3"/>
        <v>26</v>
      </c>
      <c r="C24" s="7">
        <v>1995</v>
      </c>
      <c r="D24" s="8">
        <v>643316.05000000005</v>
      </c>
      <c r="F24" s="15">
        <v>23.56</v>
      </c>
      <c r="H24" s="14">
        <f t="shared" si="5"/>
        <v>64331.60500000001</v>
      </c>
      <c r="J24" s="12">
        <f t="shared" si="0"/>
        <v>50</v>
      </c>
      <c r="K24" s="12">
        <f>VLOOKUP(J24,'CPI Indexes'!B$5:J$111,9,FALSE)</f>
        <v>147.65930993212842</v>
      </c>
      <c r="L24" s="21">
        <f t="shared" si="1"/>
        <v>435.67591525092473</v>
      </c>
      <c r="M24" s="21">
        <f t="shared" si="2"/>
        <v>1134.6300781998768</v>
      </c>
    </row>
    <row r="25" spans="2:13" x14ac:dyDescent="0.35">
      <c r="B25">
        <f t="shared" si="3"/>
        <v>25</v>
      </c>
      <c r="C25" s="7">
        <v>1996</v>
      </c>
      <c r="D25" s="8">
        <v>267511.09000000003</v>
      </c>
      <c r="F25" s="15">
        <v>24.54</v>
      </c>
      <c r="H25" s="14">
        <f t="shared" si="5"/>
        <v>26751.109000000004</v>
      </c>
      <c r="J25" s="12">
        <f t="shared" si="0"/>
        <v>50</v>
      </c>
      <c r="K25" s="12">
        <f>VLOOKUP(J25,'CPI Indexes'!B$5:J$111,9,FALSE)</f>
        <v>147.65930993212842</v>
      </c>
      <c r="L25" s="21">
        <f t="shared" si="1"/>
        <v>181.16777744861565</v>
      </c>
      <c r="M25" s="21">
        <f t="shared" si="2"/>
        <v>454.76139609372859</v>
      </c>
    </row>
    <row r="26" spans="2:13" x14ac:dyDescent="0.35">
      <c r="B26">
        <f t="shared" si="3"/>
        <v>24</v>
      </c>
      <c r="C26" s="7">
        <v>1997</v>
      </c>
      <c r="D26" s="8">
        <v>227989.35</v>
      </c>
      <c r="F26" s="16">
        <v>25.52</v>
      </c>
      <c r="H26" s="14">
        <f t="shared" si="5"/>
        <v>22798.935000000001</v>
      </c>
      <c r="J26" s="12">
        <f t="shared" si="0"/>
        <v>50</v>
      </c>
      <c r="K26" s="12">
        <f>VLOOKUP(J26,'CPI Indexes'!B$5:J$111,9,FALSE)</f>
        <v>147.65930993212842</v>
      </c>
      <c r="L26" s="21">
        <f t="shared" si="1"/>
        <v>154.40228598169347</v>
      </c>
      <c r="M26" s="21">
        <f t="shared" si="2"/>
        <v>373.56678531792608</v>
      </c>
    </row>
    <row r="27" spans="2:13" x14ac:dyDescent="0.35">
      <c r="B27">
        <f t="shared" si="3"/>
        <v>23</v>
      </c>
      <c r="C27" s="7">
        <v>1998</v>
      </c>
      <c r="D27" s="8">
        <v>160773.04</v>
      </c>
      <c r="F27" s="16">
        <v>26.51</v>
      </c>
      <c r="H27" s="14">
        <f t="shared" si="5"/>
        <v>16077.304000000002</v>
      </c>
      <c r="J27" s="12">
        <f t="shared" si="0"/>
        <v>50</v>
      </c>
      <c r="K27" s="12">
        <f>VLOOKUP(J27,'CPI Indexes'!B$5:J$111,9,FALSE)</f>
        <v>147.65930993212842</v>
      </c>
      <c r="L27" s="21">
        <f t="shared" si="1"/>
        <v>108.88107229669387</v>
      </c>
      <c r="M27" s="21">
        <f t="shared" si="2"/>
        <v>253.9094198223884</v>
      </c>
    </row>
    <row r="28" spans="2:13" x14ac:dyDescent="0.35">
      <c r="B28">
        <f t="shared" si="3"/>
        <v>22</v>
      </c>
      <c r="C28" s="7">
        <v>1999</v>
      </c>
      <c r="D28" s="8">
        <v>610814.76</v>
      </c>
      <c r="F28" s="16">
        <v>27.51</v>
      </c>
      <c r="H28" s="14">
        <f t="shared" si="5"/>
        <v>61081.476000000002</v>
      </c>
      <c r="J28" s="12">
        <f t="shared" si="0"/>
        <v>50</v>
      </c>
      <c r="K28" s="12">
        <f>VLOOKUP(J28,'CPI Indexes'!B$5:J$111,9,FALSE)</f>
        <v>147.65930993212842</v>
      </c>
      <c r="L28" s="21">
        <f t="shared" si="1"/>
        <v>413.66491573119293</v>
      </c>
      <c r="M28" s="21">
        <f t="shared" si="2"/>
        <v>929.79457300577201</v>
      </c>
    </row>
    <row r="29" spans="2:13" x14ac:dyDescent="0.35">
      <c r="B29">
        <f t="shared" si="3"/>
        <v>21</v>
      </c>
      <c r="C29" s="7">
        <v>2000</v>
      </c>
      <c r="D29" s="8">
        <v>463263.49</v>
      </c>
      <c r="F29" s="16">
        <v>28.5</v>
      </c>
      <c r="H29" s="14">
        <f t="shared" si="5"/>
        <v>46326.349000000002</v>
      </c>
      <c r="J29" s="12">
        <f t="shared" si="0"/>
        <v>50</v>
      </c>
      <c r="K29" s="12">
        <f>VLOOKUP(J29,'CPI Indexes'!B$5:J$111,9,FALSE)</f>
        <v>147.65930993212842</v>
      </c>
      <c r="L29" s="21">
        <f t="shared" si="1"/>
        <v>313.73808411602289</v>
      </c>
      <c r="M29" s="21">
        <f t="shared" si="2"/>
        <v>679.70028685803481</v>
      </c>
    </row>
    <row r="30" spans="2:13" x14ac:dyDescent="0.35">
      <c r="B30">
        <f t="shared" si="3"/>
        <v>20</v>
      </c>
      <c r="C30" s="7">
        <v>2001</v>
      </c>
      <c r="D30" s="8">
        <v>67133.960000000006</v>
      </c>
      <c r="F30" s="16">
        <v>29.5</v>
      </c>
      <c r="H30" s="14">
        <f t="shared" si="5"/>
        <v>6713.3960000000006</v>
      </c>
      <c r="J30" s="12">
        <f t="shared" si="0"/>
        <v>50</v>
      </c>
      <c r="K30" s="12">
        <f>VLOOKUP(J30,'CPI Indexes'!B$5:J$111,9,FALSE)</f>
        <v>147.65930993212842</v>
      </c>
      <c r="L30" s="21">
        <f t="shared" si="1"/>
        <v>45.465443412175041</v>
      </c>
      <c r="M30" s="21">
        <f t="shared" si="2"/>
        <v>94.938756416254193</v>
      </c>
    </row>
    <row r="31" spans="2:13" x14ac:dyDescent="0.35">
      <c r="B31">
        <f t="shared" si="3"/>
        <v>19</v>
      </c>
      <c r="C31" s="7">
        <v>2002</v>
      </c>
      <c r="D31" s="8">
        <v>20357.96</v>
      </c>
      <c r="F31" s="16">
        <v>30.5</v>
      </c>
      <c r="H31" s="14">
        <f t="shared" si="5"/>
        <v>2035.796</v>
      </c>
      <c r="J31" s="12">
        <f t="shared" si="0"/>
        <v>50</v>
      </c>
      <c r="K31" s="12">
        <f>VLOOKUP(J31,'CPI Indexes'!B$5:J$111,9,FALSE)</f>
        <v>147.65930993212842</v>
      </c>
      <c r="L31" s="21">
        <f t="shared" si="1"/>
        <v>13.787115766257836</v>
      </c>
      <c r="M31" s="21">
        <f t="shared" si="2"/>
        <v>27.749005598306397</v>
      </c>
    </row>
    <row r="32" spans="2:13" x14ac:dyDescent="0.35">
      <c r="B32">
        <f t="shared" si="3"/>
        <v>17</v>
      </c>
      <c r="C32" s="7">
        <v>2004</v>
      </c>
      <c r="D32" s="9">
        <v>197385.39</v>
      </c>
      <c r="F32" s="16">
        <v>32.5</v>
      </c>
      <c r="H32" s="14">
        <f t="shared" si="5"/>
        <v>19738.539000000004</v>
      </c>
      <c r="J32" s="12">
        <f t="shared" si="0"/>
        <v>50</v>
      </c>
      <c r="K32" s="12">
        <f>VLOOKUP(J32,'CPI Indexes'!B$5:J$111,9,FALSE)</f>
        <v>147.65930993212842</v>
      </c>
      <c r="L32" s="21">
        <f t="shared" si="1"/>
        <v>133.67622406655443</v>
      </c>
      <c r="M32" s="21">
        <f t="shared" si="2"/>
        <v>249.94932090020177</v>
      </c>
    </row>
    <row r="33" spans="2:13" x14ac:dyDescent="0.35">
      <c r="B33">
        <f t="shared" si="3"/>
        <v>16</v>
      </c>
      <c r="C33" s="7">
        <v>2005</v>
      </c>
      <c r="D33" s="8">
        <v>19215.939999999999</v>
      </c>
      <c r="F33" s="16">
        <v>33.5</v>
      </c>
      <c r="H33" s="14">
        <f t="shared" si="5"/>
        <v>1921.5940000000001</v>
      </c>
      <c r="J33" s="12">
        <f t="shared" si="0"/>
        <v>50</v>
      </c>
      <c r="K33" s="12">
        <f>VLOOKUP(J33,'CPI Indexes'!B$5:J$111,9,FALSE)</f>
        <v>147.65930993212842</v>
      </c>
      <c r="L33" s="21">
        <f t="shared" si="1"/>
        <v>13.013700259626436</v>
      </c>
      <c r="M33" s="21">
        <f t="shared" si="2"/>
        <v>23.453652474904015</v>
      </c>
    </row>
    <row r="34" spans="2:13" x14ac:dyDescent="0.35">
      <c r="B34">
        <f t="shared" si="3"/>
        <v>15</v>
      </c>
      <c r="C34" s="7">
        <v>2006</v>
      </c>
      <c r="D34" s="8">
        <v>218337.98</v>
      </c>
      <c r="F34" s="16">
        <v>34.5</v>
      </c>
      <c r="H34" s="14">
        <f t="shared" si="5"/>
        <v>21833.798000000003</v>
      </c>
      <c r="J34" s="12">
        <f t="shared" si="0"/>
        <v>50</v>
      </c>
      <c r="K34" s="12">
        <f>VLOOKUP(J34,'CPI Indexes'!B$5:J$111,9,FALSE)</f>
        <v>147.65930993212842</v>
      </c>
      <c r="L34" s="21">
        <f t="shared" si="1"/>
        <v>147.866043868388</v>
      </c>
      <c r="M34" s="21">
        <f t="shared" si="2"/>
        <v>256.85618883311588</v>
      </c>
    </row>
    <row r="35" spans="2:13" x14ac:dyDescent="0.35">
      <c r="B35">
        <f t="shared" si="3"/>
        <v>14</v>
      </c>
      <c r="C35" s="7">
        <v>2007</v>
      </c>
      <c r="D35" s="8">
        <v>5416281.8600000003</v>
      </c>
      <c r="F35" s="16">
        <v>35.5</v>
      </c>
      <c r="H35" s="14">
        <f t="shared" si="5"/>
        <v>541628.1860000001</v>
      </c>
      <c r="J35" s="12">
        <f t="shared" si="0"/>
        <v>50</v>
      </c>
      <c r="K35" s="12">
        <f>VLOOKUP(J35,'CPI Indexes'!B$5:J$111,9,FALSE)</f>
        <v>147.65930993212842</v>
      </c>
      <c r="L35" s="21">
        <f t="shared" si="1"/>
        <v>3668.0937101017162</v>
      </c>
      <c r="M35" s="21">
        <f t="shared" si="2"/>
        <v>6141.4921008027077</v>
      </c>
    </row>
    <row r="36" spans="2:13" x14ac:dyDescent="0.35">
      <c r="B36">
        <f t="shared" si="3"/>
        <v>13</v>
      </c>
      <c r="C36" s="7">
        <v>2008</v>
      </c>
      <c r="D36" s="8">
        <v>2175036.86</v>
      </c>
      <c r="F36" s="16">
        <v>36.5</v>
      </c>
      <c r="H36" s="14">
        <f t="shared" si="5"/>
        <v>217503.68599999999</v>
      </c>
      <c r="J36" s="12">
        <f t="shared" si="0"/>
        <v>50</v>
      </c>
      <c r="K36" s="12">
        <f>VLOOKUP(J36,'CPI Indexes'!B$5:J$111,9,FALSE)</f>
        <v>147.65930993212842</v>
      </c>
      <c r="L36" s="21">
        <f t="shared" si="1"/>
        <v>1473.010310694094</v>
      </c>
      <c r="M36" s="21">
        <f t="shared" si="2"/>
        <v>2377.1202779726491</v>
      </c>
    </row>
    <row r="37" spans="2:13" x14ac:dyDescent="0.35">
      <c r="B37">
        <f t="shared" si="3"/>
        <v>12</v>
      </c>
      <c r="C37" s="7">
        <v>2009</v>
      </c>
      <c r="D37" s="8">
        <v>1492133.65</v>
      </c>
      <c r="F37" s="16">
        <v>37.5</v>
      </c>
      <c r="H37" s="14">
        <f t="shared" si="5"/>
        <v>149213.36499999999</v>
      </c>
      <c r="J37" s="12">
        <f t="shared" si="0"/>
        <v>50</v>
      </c>
      <c r="K37" s="12">
        <f>VLOOKUP(J37,'CPI Indexes'!B$5:J$111,9,FALSE)</f>
        <v>147.65930993212842</v>
      </c>
      <c r="L37" s="21">
        <f t="shared" si="1"/>
        <v>1010.524599285923</v>
      </c>
      <c r="M37" s="21">
        <f t="shared" si="2"/>
        <v>1571.8248649177244</v>
      </c>
    </row>
    <row r="38" spans="2:13" x14ac:dyDescent="0.35">
      <c r="B38">
        <f>2021-C38</f>
        <v>11</v>
      </c>
      <c r="C38" s="7">
        <v>2010</v>
      </c>
      <c r="D38" s="8">
        <v>310888.09000000003</v>
      </c>
      <c r="F38" s="16">
        <v>38.5</v>
      </c>
      <c r="H38" s="14">
        <f t="shared" si="5"/>
        <v>31088.809000000005</v>
      </c>
      <c r="J38" s="12">
        <f t="shared" si="0"/>
        <v>50</v>
      </c>
      <c r="K38" s="12">
        <f>VLOOKUP(J38,'CPI Indexes'!B$5:J$111,9,FALSE)</f>
        <v>147.65930993212842</v>
      </c>
      <c r="L38" s="21">
        <f t="shared" si="1"/>
        <v>210.54418454406954</v>
      </c>
      <c r="M38" s="21">
        <f t="shared" si="2"/>
        <v>315.65480847649036</v>
      </c>
    </row>
    <row r="39" spans="2:13" x14ac:dyDescent="0.35">
      <c r="B39">
        <f t="shared" ref="B39:B49" si="6">2021-C39</f>
        <v>10</v>
      </c>
      <c r="C39" s="7">
        <v>2011</v>
      </c>
      <c r="D39" s="8">
        <v>604639.05000000005</v>
      </c>
      <c r="F39" s="16">
        <v>39.5</v>
      </c>
      <c r="H39" s="14">
        <f t="shared" si="5"/>
        <v>60463.905000000006</v>
      </c>
      <c r="J39" s="12">
        <f t="shared" si="0"/>
        <v>50</v>
      </c>
      <c r="K39" s="12">
        <f>VLOOKUP(J39,'CPI Indexes'!B$5:J$111,9,FALSE)</f>
        <v>147.65930993212842</v>
      </c>
      <c r="L39" s="21">
        <f t="shared" si="1"/>
        <v>409.48251097605856</v>
      </c>
      <c r="M39" s="21">
        <f t="shared" si="2"/>
        <v>591.72022209921897</v>
      </c>
    </row>
    <row r="40" spans="2:13" x14ac:dyDescent="0.35">
      <c r="B40">
        <f t="shared" si="6"/>
        <v>9</v>
      </c>
      <c r="C40" s="7">
        <v>2012</v>
      </c>
      <c r="D40" s="8">
        <v>411058.05</v>
      </c>
      <c r="F40" s="16">
        <v>40.5</v>
      </c>
      <c r="H40" s="14">
        <f t="shared" si="5"/>
        <v>41105.805</v>
      </c>
      <c r="J40" s="12">
        <f t="shared" si="0"/>
        <v>50</v>
      </c>
      <c r="K40" s="12">
        <f>VLOOKUP(J40,'CPI Indexes'!B$5:J$111,9,FALSE)</f>
        <v>147.65930993212842</v>
      </c>
      <c r="L40" s="21">
        <f t="shared" si="1"/>
        <v>278.38275161176279</v>
      </c>
      <c r="M40" s="21">
        <f t="shared" si="2"/>
        <v>387.73523754167024</v>
      </c>
    </row>
    <row r="41" spans="2:13" x14ac:dyDescent="0.35">
      <c r="B41">
        <f t="shared" si="6"/>
        <v>8</v>
      </c>
      <c r="C41" s="7">
        <v>2013</v>
      </c>
      <c r="D41" s="8">
        <v>1273624.43</v>
      </c>
      <c r="F41" s="16">
        <v>41.5</v>
      </c>
      <c r="H41" s="14">
        <f t="shared" si="5"/>
        <v>127362.443</v>
      </c>
      <c r="J41" s="12">
        <f t="shared" si="0"/>
        <v>50</v>
      </c>
      <c r="K41" s="12">
        <f>VLOOKUP(J41,'CPI Indexes'!B$5:J$111,9,FALSE)</f>
        <v>147.65930993212842</v>
      </c>
      <c r="L41" s="21">
        <f t="shared" si="1"/>
        <v>862.54258575732285</v>
      </c>
      <c r="M41" s="21">
        <f t="shared" si="2"/>
        <v>1157.9382215680735</v>
      </c>
    </row>
    <row r="42" spans="2:13" x14ac:dyDescent="0.35">
      <c r="B42">
        <f t="shared" si="6"/>
        <v>7</v>
      </c>
      <c r="C42" s="7">
        <v>2014</v>
      </c>
      <c r="D42" s="8">
        <v>20045894.809999999</v>
      </c>
      <c r="F42" s="16">
        <v>42.5</v>
      </c>
      <c r="H42" s="14">
        <f t="shared" si="5"/>
        <v>2004589.4809999999</v>
      </c>
      <c r="J42" s="12">
        <f t="shared" si="0"/>
        <v>50</v>
      </c>
      <c r="K42" s="12">
        <f>VLOOKUP(J42,'CPI Indexes'!B$5:J$111,9,FALSE)</f>
        <v>147.65930993212842</v>
      </c>
      <c r="L42" s="21">
        <f t="shared" si="1"/>
        <v>13575.774408815869</v>
      </c>
      <c r="M42" s="21">
        <f t="shared" si="2"/>
        <v>17566.342667641689</v>
      </c>
    </row>
    <row r="43" spans="2:13" x14ac:dyDescent="0.35">
      <c r="B43">
        <f t="shared" si="6"/>
        <v>6</v>
      </c>
      <c r="C43" s="7">
        <v>2015</v>
      </c>
      <c r="D43" s="8">
        <v>33721081.780000001</v>
      </c>
      <c r="F43" s="16">
        <v>43.5</v>
      </c>
      <c r="H43" s="14">
        <f t="shared" si="5"/>
        <v>3372108.1780000003</v>
      </c>
      <c r="J43" s="12">
        <f t="shared" si="0"/>
        <v>50</v>
      </c>
      <c r="K43" s="12">
        <f>VLOOKUP(J43,'CPI Indexes'!B$5:J$111,9,FALSE)</f>
        <v>147.65930993212842</v>
      </c>
      <c r="L43" s="21">
        <f t="shared" si="1"/>
        <v>22837.0847700019</v>
      </c>
      <c r="M43" s="21">
        <f t="shared" si="2"/>
        <v>28481.922231155128</v>
      </c>
    </row>
    <row r="44" spans="2:13" x14ac:dyDescent="0.35">
      <c r="B44">
        <f t="shared" si="6"/>
        <v>5</v>
      </c>
      <c r="C44" s="7">
        <v>2016</v>
      </c>
      <c r="D44" s="8">
        <v>23462060.960000001</v>
      </c>
      <c r="F44" s="16">
        <v>44.5</v>
      </c>
      <c r="H44" s="14">
        <f t="shared" si="5"/>
        <v>2346206.0960000004</v>
      </c>
      <c r="J44" s="12">
        <f t="shared" si="0"/>
        <v>50</v>
      </c>
      <c r="K44" s="12">
        <f>VLOOKUP(J44,'CPI Indexes'!B$5:J$111,9,FALSE)</f>
        <v>147.65930993212842</v>
      </c>
      <c r="L44" s="21">
        <f t="shared" si="1"/>
        <v>15889.320470740609</v>
      </c>
      <c r="M44" s="21">
        <f t="shared" si="2"/>
        <v>19100.549049041503</v>
      </c>
    </row>
    <row r="45" spans="2:13" x14ac:dyDescent="0.35">
      <c r="B45">
        <f t="shared" si="6"/>
        <v>4</v>
      </c>
      <c r="C45" s="7">
        <v>2017</v>
      </c>
      <c r="D45" s="8">
        <v>34656347.5</v>
      </c>
      <c r="F45" s="16">
        <v>45.5</v>
      </c>
      <c r="H45" s="14">
        <f t="shared" si="5"/>
        <v>3465634.75</v>
      </c>
      <c r="J45" s="12">
        <f t="shared" si="0"/>
        <v>50</v>
      </c>
      <c r="K45" s="12">
        <f>VLOOKUP(J45,'CPI Indexes'!B$5:J$111,9,FALSE)</f>
        <v>147.65930993212842</v>
      </c>
      <c r="L45" s="21">
        <f t="shared" si="1"/>
        <v>23470.479115695303</v>
      </c>
      <c r="M45" s="21">
        <f t="shared" si="2"/>
        <v>27194.080368566025</v>
      </c>
    </row>
    <row r="46" spans="2:13" x14ac:dyDescent="0.35">
      <c r="B46">
        <f t="shared" si="6"/>
        <v>3</v>
      </c>
      <c r="C46" s="7">
        <v>2018</v>
      </c>
      <c r="D46" s="8">
        <v>174855.13</v>
      </c>
      <c r="F46" s="16">
        <v>46.5</v>
      </c>
      <c r="H46" s="14">
        <f t="shared" si="5"/>
        <v>17485.513000000003</v>
      </c>
      <c r="J46" s="12">
        <f t="shared" si="0"/>
        <v>50</v>
      </c>
      <c r="K46" s="12">
        <f>VLOOKUP(J46,'CPI Indexes'!B$5:J$111,9,FALSE)</f>
        <v>147.65930993212842</v>
      </c>
      <c r="L46" s="21">
        <f t="shared" si="1"/>
        <v>118.41795148600664</v>
      </c>
      <c r="M46" s="21">
        <f t="shared" si="2"/>
        <v>132.24579145767441</v>
      </c>
    </row>
    <row r="47" spans="2:13" x14ac:dyDescent="0.35">
      <c r="B47">
        <f t="shared" si="6"/>
        <v>2</v>
      </c>
      <c r="C47" s="7">
        <v>2019</v>
      </c>
      <c r="D47" s="8">
        <v>189237.3</v>
      </c>
      <c r="F47" s="16">
        <v>47.5</v>
      </c>
      <c r="H47" s="14">
        <f t="shared" si="5"/>
        <v>18923.73</v>
      </c>
      <c r="J47" s="12">
        <f t="shared" si="0"/>
        <v>50</v>
      </c>
      <c r="K47" s="12">
        <f>VLOOKUP(J47,'CPI Indexes'!B$5:J$111,9,FALSE)</f>
        <v>147.65930993212842</v>
      </c>
      <c r="L47" s="21">
        <f t="shared" si="1"/>
        <v>128.15805524689429</v>
      </c>
      <c r="M47" s="21">
        <f t="shared" si="2"/>
        <v>137.95013165560235</v>
      </c>
    </row>
    <row r="48" spans="2:13" x14ac:dyDescent="0.35">
      <c r="B48">
        <f t="shared" si="6"/>
        <v>1</v>
      </c>
      <c r="C48" s="7">
        <v>2020</v>
      </c>
      <c r="D48" s="8">
        <v>286161.24</v>
      </c>
      <c r="F48" s="16">
        <v>48.5</v>
      </c>
      <c r="H48" s="14">
        <f t="shared" si="5"/>
        <v>28616.124</v>
      </c>
      <c r="J48" s="12">
        <f t="shared" si="0"/>
        <v>50</v>
      </c>
      <c r="K48" s="12">
        <f>VLOOKUP(J48,'CPI Indexes'!B$5:J$111,9,FALSE)</f>
        <v>147.65930993212842</v>
      </c>
      <c r="L48" s="21">
        <f t="shared" si="1"/>
        <v>193.79830511976112</v>
      </c>
      <c r="M48" s="21">
        <f t="shared" si="2"/>
        <v>201.06574156175219</v>
      </c>
    </row>
    <row r="49" spans="2:13" x14ac:dyDescent="0.35">
      <c r="B49">
        <f t="shared" si="6"/>
        <v>0</v>
      </c>
      <c r="C49" s="7">
        <v>2021</v>
      </c>
      <c r="D49" s="8">
        <v>10254031.189999999</v>
      </c>
      <c r="F49" s="16">
        <v>49.5</v>
      </c>
      <c r="H49" s="14">
        <f t="shared" si="5"/>
        <v>1025403.1189999999</v>
      </c>
      <c r="J49" s="12">
        <f t="shared" si="0"/>
        <v>50</v>
      </c>
      <c r="K49" s="12">
        <f>VLOOKUP(J49,'CPI Indexes'!B$5:J$111,9,FALSE)</f>
        <v>147.65930993212842</v>
      </c>
      <c r="L49" s="21">
        <f t="shared" si="1"/>
        <v>6944.3851489711442</v>
      </c>
      <c r="M49" s="21">
        <f t="shared" si="2"/>
        <v>6944.3851489711442</v>
      </c>
    </row>
    <row r="50" spans="2:13" x14ac:dyDescent="0.35">
      <c r="C50" s="7"/>
      <c r="D50" s="8"/>
      <c r="F50" s="16"/>
      <c r="H50" s="14"/>
      <c r="J50" s="12"/>
      <c r="K50" s="12"/>
      <c r="L50" s="21"/>
      <c r="M50" s="21"/>
    </row>
    <row r="51" spans="2:13" x14ac:dyDescent="0.35">
      <c r="D51" s="1">
        <f>SUM(D9:D50)</f>
        <v>167282284.56</v>
      </c>
      <c r="H51" s="3"/>
      <c r="J51" s="12"/>
      <c r="K51" s="12"/>
      <c r="L51" s="21"/>
      <c r="M51" s="21"/>
    </row>
    <row r="52" spans="2:13" x14ac:dyDescent="0.35">
      <c r="H52" s="3"/>
      <c r="J52" s="12"/>
      <c r="K52" s="12"/>
      <c r="L52" s="21"/>
      <c r="M52" s="21"/>
    </row>
    <row r="53" spans="2:13" x14ac:dyDescent="0.35">
      <c r="H53" s="3"/>
      <c r="J53" s="12"/>
      <c r="K53" s="12"/>
      <c r="L53" s="21"/>
      <c r="M53" s="21"/>
    </row>
    <row r="54" spans="2:13" x14ac:dyDescent="0.35">
      <c r="H54" s="3"/>
      <c r="J54" s="12"/>
      <c r="K54" s="12"/>
      <c r="L54" s="21"/>
      <c r="M54" s="21"/>
    </row>
    <row r="55" spans="2:13" x14ac:dyDescent="0.35">
      <c r="D55" s="1"/>
      <c r="F55" s="2"/>
      <c r="H55" s="2"/>
      <c r="J55" s="12"/>
      <c r="K55" s="12"/>
      <c r="L55" s="21"/>
      <c r="M55" s="21"/>
    </row>
    <row r="56" spans="2:13" x14ac:dyDescent="0.35">
      <c r="D56" s="1"/>
      <c r="F56" s="2"/>
      <c r="H56" s="2"/>
      <c r="J56" s="12"/>
      <c r="K56" s="12"/>
      <c r="L56" s="21"/>
      <c r="M56" s="21"/>
    </row>
    <row r="57" spans="2:13" x14ac:dyDescent="0.35">
      <c r="D57" s="1"/>
      <c r="F57" s="2"/>
      <c r="H57" s="2"/>
      <c r="J57" s="12"/>
      <c r="K57" s="12"/>
      <c r="L57" s="21"/>
      <c r="M57" s="21"/>
    </row>
    <row r="58" spans="2:13" x14ac:dyDescent="0.35">
      <c r="D58" s="1"/>
      <c r="F58" s="2"/>
      <c r="H58" s="2"/>
      <c r="J58" s="12"/>
      <c r="K58" s="12"/>
      <c r="L58" s="21"/>
      <c r="M58" s="21"/>
    </row>
    <row r="59" spans="2:13" x14ac:dyDescent="0.35">
      <c r="D59" s="1"/>
      <c r="F59" s="2"/>
      <c r="H59" s="2"/>
      <c r="J59" s="12"/>
      <c r="K59" s="12"/>
      <c r="L59" s="21"/>
      <c r="M59" s="21"/>
    </row>
    <row r="60" spans="2:13" x14ac:dyDescent="0.35">
      <c r="D60" s="1"/>
      <c r="F60" s="2"/>
      <c r="H60" s="2"/>
      <c r="J60" s="12"/>
      <c r="K60" s="12"/>
      <c r="L60" s="21"/>
      <c r="M60" s="21"/>
    </row>
    <row r="61" spans="2:13" x14ac:dyDescent="0.35">
      <c r="D61" s="1"/>
      <c r="F61" s="2"/>
      <c r="H61" s="2"/>
      <c r="J61" s="12"/>
      <c r="K61" s="12"/>
      <c r="L61" s="21"/>
      <c r="M61" s="21"/>
    </row>
    <row r="62" spans="2:13" x14ac:dyDescent="0.35">
      <c r="D62" s="1"/>
      <c r="F62" s="2"/>
      <c r="H62" s="2"/>
      <c r="J62" s="12"/>
      <c r="K62" s="12"/>
      <c r="L62" s="21"/>
      <c r="M62" s="21"/>
    </row>
    <row r="63" spans="2:13" x14ac:dyDescent="0.35">
      <c r="D63" s="1"/>
      <c r="F63" s="2"/>
      <c r="H63" s="2"/>
      <c r="J63" s="12"/>
      <c r="K63" s="12"/>
      <c r="L63" s="21"/>
      <c r="M63" s="21"/>
    </row>
    <row r="64" spans="2:13" x14ac:dyDescent="0.35">
      <c r="D64" s="1"/>
      <c r="F64" s="2"/>
      <c r="H64" s="2"/>
    </row>
    <row r="65" spans="4:15" x14ac:dyDescent="0.35">
      <c r="D65" s="1"/>
      <c r="F65" s="2"/>
      <c r="H65" s="2"/>
      <c r="J65" s="18"/>
      <c r="K65" s="18"/>
      <c r="L65" s="18"/>
      <c r="M65" s="18">
        <f t="shared" ref="M65" si="7">SUM(M9:M63)</f>
        <v>181862.7282868535</v>
      </c>
    </row>
    <row r="66" spans="4:15" x14ac:dyDescent="0.35">
      <c r="D66" s="1"/>
      <c r="F66" s="2"/>
      <c r="H66" s="2"/>
    </row>
    <row r="67" spans="4:15" x14ac:dyDescent="0.35">
      <c r="M67" s="14"/>
      <c r="N67" s="14"/>
      <c r="O67" s="14"/>
    </row>
    <row r="68" spans="4:15" x14ac:dyDescent="0.35">
      <c r="D68" s="1"/>
      <c r="M68" s="20"/>
      <c r="N68" s="20"/>
      <c r="O68" s="20"/>
    </row>
    <row r="69" spans="4:15" x14ac:dyDescent="0.35">
      <c r="M69" s="20"/>
      <c r="N69" s="20"/>
      <c r="O69" s="20"/>
    </row>
    <row r="70" spans="4:15" x14ac:dyDescent="0.35">
      <c r="M70" s="14"/>
      <c r="N70" s="14"/>
      <c r="O70" s="14"/>
    </row>
    <row r="71" spans="4:15" x14ac:dyDescent="0.35">
      <c r="M71" s="14"/>
      <c r="N71" s="14"/>
      <c r="O71" s="14"/>
    </row>
    <row r="72" spans="4:15" x14ac:dyDescent="0.35">
      <c r="M72" s="21"/>
      <c r="N72" s="21"/>
      <c r="O72" s="21"/>
    </row>
  </sheetData>
  <printOptions horizontalCentered="1"/>
  <pageMargins left="0.7" right="0.7" top="0.75" bottom="0.75" header="0.3" footer="0.3"/>
  <pageSetup scale="48" fitToWidth="0" orientation="landscape" r:id="rId1"/>
  <headerFooter>
    <oddHeader xml:space="preserve">&amp;RFiled: 2023-03-08
 EB-2022-0200
 Exhibit I.4.5-IGUA-14
Attachment 1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88E5B-E6F0-4CF0-9F9F-430F602E54D2}">
  <dimension ref="B2:O85"/>
  <sheetViews>
    <sheetView view="pageBreakPreview" zoomScale="60" zoomScaleNormal="55" workbookViewId="0">
      <selection activeCell="H8" sqref="H8"/>
    </sheetView>
  </sheetViews>
  <sheetFormatPr defaultRowHeight="14.5" x14ac:dyDescent="0.35"/>
  <cols>
    <col min="4" max="4" width="15" bestFit="1" customWidth="1"/>
    <col min="5" max="5" width="2.26953125" customWidth="1"/>
    <col min="6" max="6" width="13.453125" bestFit="1" customWidth="1"/>
    <col min="7" max="7" width="3" bestFit="1" customWidth="1"/>
    <col min="8" max="8" width="14.26953125" bestFit="1" customWidth="1"/>
    <col min="10" max="10" width="10.54296875" customWidth="1"/>
    <col min="11" max="11" width="14.54296875" customWidth="1"/>
    <col min="12" max="12" width="13.7265625" customWidth="1"/>
    <col min="13" max="13" width="17.7265625" customWidth="1"/>
    <col min="14" max="14" width="16.54296875" customWidth="1"/>
    <col min="15" max="15" width="16.81640625" customWidth="1"/>
  </cols>
  <sheetData>
    <row r="2" spans="2:13" x14ac:dyDescent="0.35">
      <c r="B2" t="s">
        <v>23</v>
      </c>
    </row>
    <row r="3" spans="2:13" x14ac:dyDescent="0.35">
      <c r="B3" t="s">
        <v>1</v>
      </c>
      <c r="F3">
        <v>0.1</v>
      </c>
    </row>
    <row r="4" spans="2:13" x14ac:dyDescent="0.35">
      <c r="F4" s="12"/>
      <c r="G4" s="13"/>
    </row>
    <row r="5" spans="2:13" x14ac:dyDescent="0.35">
      <c r="B5" t="s">
        <v>3</v>
      </c>
      <c r="F5">
        <f>'CPI Indexes'!$D$2*100</f>
        <v>3.75</v>
      </c>
    </row>
    <row r="8" spans="2:13" ht="58" x14ac:dyDescent="0.35">
      <c r="B8" s="48" t="s">
        <v>11</v>
      </c>
      <c r="C8" s="48" t="s">
        <v>12</v>
      </c>
      <c r="D8" s="48" t="s">
        <v>13</v>
      </c>
      <c r="E8" s="48"/>
      <c r="F8" s="48" t="s">
        <v>14</v>
      </c>
      <c r="G8" s="48"/>
      <c r="H8" s="45" t="s">
        <v>43</v>
      </c>
      <c r="I8" s="48"/>
      <c r="J8" s="45" t="s">
        <v>44</v>
      </c>
      <c r="K8" s="45" t="s">
        <v>40</v>
      </c>
      <c r="L8" s="45" t="s">
        <v>41</v>
      </c>
      <c r="M8" s="45" t="s">
        <v>42</v>
      </c>
    </row>
    <row r="9" spans="2:13" x14ac:dyDescent="0.35">
      <c r="B9">
        <f>2021-C9</f>
        <v>90</v>
      </c>
      <c r="C9" s="7">
        <v>1931</v>
      </c>
      <c r="D9" s="8">
        <v>583.35</v>
      </c>
      <c r="F9" s="15">
        <v>1.2</v>
      </c>
      <c r="H9" s="14">
        <f>D9*F$3</f>
        <v>58.335000000000008</v>
      </c>
      <c r="J9" s="12">
        <f t="shared" ref="J9:J40" si="0">ROUND(F9+B9,0)</f>
        <v>91</v>
      </c>
      <c r="K9" s="12">
        <f>VLOOKUP(J9,'CPI Indexes'!B$5:J$111,9,FALSE)</f>
        <v>761.96539203556063</v>
      </c>
      <c r="L9" s="21">
        <f t="shared" ref="L9:L40" si="1">H9/K9</f>
        <v>7.6558595193097087E-2</v>
      </c>
      <c r="M9" s="21">
        <f t="shared" ref="M9:M40" si="2">L9*(1+$F$5/100)^B9</f>
        <v>2.1034076076695967</v>
      </c>
    </row>
    <row r="10" spans="2:13" x14ac:dyDescent="0.35">
      <c r="B10">
        <f t="shared" ref="B10:B65" si="3">2021-C10</f>
        <v>67</v>
      </c>
      <c r="C10" s="7">
        <v>1954</v>
      </c>
      <c r="D10" s="8">
        <v>826.6</v>
      </c>
      <c r="F10" s="15">
        <v>4.25</v>
      </c>
      <c r="H10" s="14">
        <f t="shared" ref="H10:H11" si="4">D10*F$3</f>
        <v>82.660000000000011</v>
      </c>
      <c r="J10" s="12">
        <f t="shared" si="0"/>
        <v>71</v>
      </c>
      <c r="K10" s="12">
        <f>VLOOKUP(J10,'CPI Indexes'!B$5:J$111,9,FALSE)</f>
        <v>351.00318694660928</v>
      </c>
      <c r="L10" s="21">
        <f t="shared" si="1"/>
        <v>0.23549643728042086</v>
      </c>
      <c r="M10" s="21">
        <f t="shared" si="2"/>
        <v>2.7745170756494044</v>
      </c>
    </row>
    <row r="11" spans="2:13" x14ac:dyDescent="0.35">
      <c r="B11">
        <f t="shared" si="3"/>
        <v>63</v>
      </c>
      <c r="C11" s="7">
        <v>1958</v>
      </c>
      <c r="D11" s="8">
        <v>322414.21999999997</v>
      </c>
      <c r="F11" s="15">
        <v>5.13</v>
      </c>
      <c r="H11" s="14">
        <f t="shared" si="4"/>
        <v>32241.421999999999</v>
      </c>
      <c r="J11" s="12">
        <f t="shared" si="0"/>
        <v>68</v>
      </c>
      <c r="K11" s="12">
        <f>VLOOKUP(J11,'CPI Indexes'!B$5:J$111,9,FALSE)</f>
        <v>311.51339872481162</v>
      </c>
      <c r="L11" s="21">
        <f t="shared" si="1"/>
        <v>103.49931056571279</v>
      </c>
      <c r="M11" s="21">
        <f t="shared" si="2"/>
        <v>1052.4175847483875</v>
      </c>
    </row>
    <row r="12" spans="2:13" x14ac:dyDescent="0.35">
      <c r="B12">
        <f t="shared" si="3"/>
        <v>62</v>
      </c>
      <c r="C12" s="7">
        <v>1959</v>
      </c>
      <c r="D12" s="8">
        <v>3884.4</v>
      </c>
      <c r="F12" s="15">
        <v>5.38</v>
      </c>
      <c r="H12" s="14">
        <f t="shared" ref="H12:H66" si="5">D12*F$3</f>
        <v>388.44000000000005</v>
      </c>
      <c r="J12" s="12">
        <f t="shared" si="0"/>
        <v>67</v>
      </c>
      <c r="K12" s="12">
        <f>VLOOKUP(J12,'CPI Indexes'!B$5:J$111,9,FALSE)</f>
        <v>299.29002286728831</v>
      </c>
      <c r="L12" s="21">
        <f t="shared" si="1"/>
        <v>1.2978715303591752</v>
      </c>
      <c r="M12" s="21">
        <f t="shared" si="2"/>
        <v>12.720208787920875</v>
      </c>
    </row>
    <row r="13" spans="2:13" x14ac:dyDescent="0.35">
      <c r="B13">
        <f t="shared" si="3"/>
        <v>61</v>
      </c>
      <c r="C13" s="7">
        <v>1960</v>
      </c>
      <c r="D13" s="8">
        <v>170882.37</v>
      </c>
      <c r="F13" s="15">
        <v>5.64</v>
      </c>
      <c r="H13" s="14">
        <f t="shared" si="5"/>
        <v>17088.237000000001</v>
      </c>
      <c r="J13" s="12">
        <f t="shared" si="0"/>
        <v>67</v>
      </c>
      <c r="K13" s="12">
        <f>VLOOKUP(J13,'CPI Indexes'!B$5:J$111,9,FALSE)</f>
        <v>299.29002286728831</v>
      </c>
      <c r="L13" s="21">
        <f t="shared" si="1"/>
        <v>57.095912641155081</v>
      </c>
      <c r="M13" s="21">
        <f t="shared" si="2"/>
        <v>539.36088489261238</v>
      </c>
    </row>
    <row r="14" spans="2:13" x14ac:dyDescent="0.35">
      <c r="B14">
        <f t="shared" si="3"/>
        <v>60</v>
      </c>
      <c r="C14" s="7">
        <v>1961</v>
      </c>
      <c r="D14" s="8">
        <v>68923.58</v>
      </c>
      <c r="F14" s="15">
        <v>5.91</v>
      </c>
      <c r="H14" s="14">
        <f t="shared" si="5"/>
        <v>6892.3580000000002</v>
      </c>
      <c r="J14" s="12">
        <f t="shared" si="0"/>
        <v>66</v>
      </c>
      <c r="K14" s="12">
        <f>VLOOKUP(J14,'CPI Indexes'!B$5:J$111,9,FALSE)</f>
        <v>287.50845577569959</v>
      </c>
      <c r="L14" s="21">
        <f t="shared" si="1"/>
        <v>23.972714059502618</v>
      </c>
      <c r="M14" s="21">
        <f t="shared" si="2"/>
        <v>218.27476449219961</v>
      </c>
    </row>
    <row r="15" spans="2:13" x14ac:dyDescent="0.35">
      <c r="B15">
        <f t="shared" si="3"/>
        <v>59</v>
      </c>
      <c r="C15" s="7">
        <v>1962</v>
      </c>
      <c r="D15" s="8">
        <v>19415.52</v>
      </c>
      <c r="F15" s="15">
        <v>6.2</v>
      </c>
      <c r="H15" s="14">
        <f t="shared" si="5"/>
        <v>1941.5520000000001</v>
      </c>
      <c r="J15" s="12">
        <f t="shared" si="0"/>
        <v>65</v>
      </c>
      <c r="K15" s="12">
        <f>VLOOKUP(J15,'CPI Indexes'!B$5:J$111,9,FALSE)</f>
        <v>276.15272845850552</v>
      </c>
      <c r="L15" s="21">
        <f t="shared" si="1"/>
        <v>7.0307181494740734</v>
      </c>
      <c r="M15" s="21">
        <f t="shared" si="2"/>
        <v>61.701810237241055</v>
      </c>
    </row>
    <row r="16" spans="2:13" x14ac:dyDescent="0.35">
      <c r="B16">
        <f t="shared" si="3"/>
        <v>58</v>
      </c>
      <c r="C16" s="7">
        <v>1963</v>
      </c>
      <c r="D16" s="8">
        <v>5480.23</v>
      </c>
      <c r="F16" s="15">
        <v>6.5</v>
      </c>
      <c r="H16" s="14">
        <f t="shared" si="5"/>
        <v>548.02300000000002</v>
      </c>
      <c r="J16" s="12">
        <f t="shared" si="0"/>
        <v>65</v>
      </c>
      <c r="K16" s="12">
        <f>VLOOKUP(J16,'CPI Indexes'!B$5:J$111,9,FALSE)</f>
        <v>276.15272845850552</v>
      </c>
      <c r="L16" s="21">
        <f t="shared" si="1"/>
        <v>1.9844924330789131</v>
      </c>
      <c r="M16" s="21">
        <f t="shared" si="2"/>
        <v>16.786476992368868</v>
      </c>
    </row>
    <row r="17" spans="2:13" x14ac:dyDescent="0.35">
      <c r="B17">
        <f t="shared" si="3"/>
        <v>57</v>
      </c>
      <c r="C17" s="7">
        <v>1964</v>
      </c>
      <c r="D17" s="8">
        <v>82870.600000000006</v>
      </c>
      <c r="F17" s="15">
        <v>6.82</v>
      </c>
      <c r="H17" s="14">
        <f t="shared" si="5"/>
        <v>8287.0600000000013</v>
      </c>
      <c r="J17" s="12">
        <f t="shared" si="0"/>
        <v>64</v>
      </c>
      <c r="K17" s="12">
        <f>VLOOKUP(J17,'CPI Indexes'!B$5:J$111,9,FALSE)</f>
        <v>265.20744911663189</v>
      </c>
      <c r="L17" s="21">
        <f t="shared" si="1"/>
        <v>31.247463174971191</v>
      </c>
      <c r="M17" s="21">
        <f t="shared" si="2"/>
        <v>254.76324489318418</v>
      </c>
    </row>
    <row r="18" spans="2:13" x14ac:dyDescent="0.35">
      <c r="B18">
        <f t="shared" si="3"/>
        <v>56</v>
      </c>
      <c r="C18" s="7">
        <v>1965</v>
      </c>
      <c r="D18" s="8">
        <v>113466.2</v>
      </c>
      <c r="F18" s="15">
        <v>7.16</v>
      </c>
      <c r="H18" s="14">
        <f t="shared" si="5"/>
        <v>11346.62</v>
      </c>
      <c r="J18" s="12">
        <f t="shared" si="0"/>
        <v>63</v>
      </c>
      <c r="K18" s="12">
        <f>VLOOKUP(J18,'CPI Indexes'!B$5:J$111,9,FALSE)</f>
        <v>254.65778228109093</v>
      </c>
      <c r="L18" s="21">
        <f t="shared" si="1"/>
        <v>44.556344983306325</v>
      </c>
      <c r="M18" s="21">
        <f t="shared" si="2"/>
        <v>350.14139636479564</v>
      </c>
    </row>
    <row r="19" spans="2:13" x14ac:dyDescent="0.35">
      <c r="B19">
        <f t="shared" si="3"/>
        <v>55</v>
      </c>
      <c r="C19" s="7">
        <v>1966</v>
      </c>
      <c r="D19" s="8">
        <v>12889.72</v>
      </c>
      <c r="F19" s="15">
        <v>7.51</v>
      </c>
      <c r="H19" s="14">
        <f t="shared" si="5"/>
        <v>1288.972</v>
      </c>
      <c r="J19" s="12">
        <f t="shared" si="0"/>
        <v>63</v>
      </c>
      <c r="K19" s="12">
        <f>VLOOKUP(J19,'CPI Indexes'!B$5:J$111,9,FALSE)</f>
        <v>254.65778228109093</v>
      </c>
      <c r="L19" s="21">
        <f t="shared" si="1"/>
        <v>5.0615849570905098</v>
      </c>
      <c r="M19" s="21">
        <f t="shared" si="2"/>
        <v>38.338253691524315</v>
      </c>
    </row>
    <row r="20" spans="2:13" x14ac:dyDescent="0.35">
      <c r="B20">
        <f t="shared" si="3"/>
        <v>53</v>
      </c>
      <c r="C20" s="7">
        <v>1968</v>
      </c>
      <c r="D20" s="8">
        <v>16260.15</v>
      </c>
      <c r="F20" s="15">
        <v>8.2799999999999994</v>
      </c>
      <c r="H20" s="14">
        <f t="shared" si="5"/>
        <v>1626.0150000000001</v>
      </c>
      <c r="J20" s="12">
        <f t="shared" si="0"/>
        <v>61</v>
      </c>
      <c r="K20" s="12">
        <f>VLOOKUP(J20,'CPI Indexes'!B$5:J$111,9,FALSE)</f>
        <v>234.68860598040089</v>
      </c>
      <c r="L20" s="21">
        <f t="shared" si="1"/>
        <v>6.9283934480218887</v>
      </c>
      <c r="M20" s="21">
        <f t="shared" si="2"/>
        <v>48.753087859606168</v>
      </c>
    </row>
    <row r="21" spans="2:13" x14ac:dyDescent="0.35">
      <c r="B21">
        <f t="shared" si="3"/>
        <v>52</v>
      </c>
      <c r="C21" s="7">
        <v>1969</v>
      </c>
      <c r="D21" s="8">
        <v>11439.49</v>
      </c>
      <c r="F21" s="15">
        <v>8.6999999999999993</v>
      </c>
      <c r="H21" s="14">
        <f t="shared" si="5"/>
        <v>1143.9490000000001</v>
      </c>
      <c r="J21" s="12">
        <f t="shared" si="0"/>
        <v>61</v>
      </c>
      <c r="K21" s="12">
        <f>VLOOKUP(J21,'CPI Indexes'!B$5:J$111,9,FALSE)</f>
        <v>234.68860598040089</v>
      </c>
      <c r="L21" s="21">
        <f t="shared" si="1"/>
        <v>4.8743269628331785</v>
      </c>
      <c r="M21" s="21">
        <f t="shared" si="2"/>
        <v>33.059489094746255</v>
      </c>
    </row>
    <row r="22" spans="2:13" x14ac:dyDescent="0.35">
      <c r="B22">
        <f t="shared" si="3"/>
        <v>51</v>
      </c>
      <c r="C22" s="7">
        <v>1970</v>
      </c>
      <c r="D22" s="8">
        <v>3366.51</v>
      </c>
      <c r="F22" s="15">
        <v>9.14</v>
      </c>
      <c r="H22" s="14">
        <f t="shared" si="5"/>
        <v>336.65100000000007</v>
      </c>
      <c r="J22" s="12">
        <f t="shared" si="0"/>
        <v>60</v>
      </c>
      <c r="K22" s="12">
        <f>VLOOKUP(J22,'CPI Indexes'!B$5:J$111,9,FALSE)</f>
        <v>225.24202986062735</v>
      </c>
      <c r="L22" s="21">
        <f t="shared" si="1"/>
        <v>1.4946189226242947</v>
      </c>
      <c r="M22" s="21">
        <f t="shared" si="2"/>
        <v>9.7706588748569931</v>
      </c>
    </row>
    <row r="23" spans="2:13" x14ac:dyDescent="0.35">
      <c r="B23">
        <f t="shared" si="3"/>
        <v>50</v>
      </c>
      <c r="C23" s="7">
        <v>1971</v>
      </c>
      <c r="D23" s="8">
        <v>12064.5</v>
      </c>
      <c r="F23" s="15">
        <v>9.61</v>
      </c>
      <c r="H23" s="14">
        <f t="shared" si="5"/>
        <v>1206.45</v>
      </c>
      <c r="J23" s="12">
        <f t="shared" si="0"/>
        <v>60</v>
      </c>
      <c r="K23" s="12">
        <f>VLOOKUP(J23,'CPI Indexes'!B$5:J$111,9,FALSE)</f>
        <v>225.24202986062735</v>
      </c>
      <c r="L23" s="21">
        <f t="shared" si="1"/>
        <v>5.3562383572307226</v>
      </c>
      <c r="M23" s="21">
        <f t="shared" si="2"/>
        <v>33.749330693500262</v>
      </c>
    </row>
    <row r="24" spans="2:13" x14ac:dyDescent="0.35">
      <c r="B24">
        <f t="shared" si="3"/>
        <v>49</v>
      </c>
      <c r="C24" s="7">
        <v>1972</v>
      </c>
      <c r="D24" s="8">
        <v>4526.37</v>
      </c>
      <c r="F24" s="15">
        <v>10.1</v>
      </c>
      <c r="H24" s="14">
        <f t="shared" si="5"/>
        <v>452.637</v>
      </c>
      <c r="J24" s="12">
        <f t="shared" si="0"/>
        <v>59</v>
      </c>
      <c r="K24" s="12">
        <f>VLOOKUP(J24,'CPI Indexes'!B$5:J$111,9,FALSE)</f>
        <v>216.13689625120708</v>
      </c>
      <c r="L24" s="21">
        <f t="shared" si="1"/>
        <v>2.0942143976839498</v>
      </c>
      <c r="M24" s="21">
        <f t="shared" si="2"/>
        <v>12.718570593706355</v>
      </c>
    </row>
    <row r="25" spans="2:13" x14ac:dyDescent="0.35">
      <c r="B25">
        <f t="shared" si="3"/>
        <v>48</v>
      </c>
      <c r="C25" s="7">
        <v>1973</v>
      </c>
      <c r="D25" s="8">
        <v>7696.36</v>
      </c>
      <c r="F25" s="15">
        <v>10.62</v>
      </c>
      <c r="H25" s="14">
        <f t="shared" si="5"/>
        <v>769.63599999999997</v>
      </c>
      <c r="J25" s="12">
        <f t="shared" si="0"/>
        <v>59</v>
      </c>
      <c r="K25" s="12">
        <f>VLOOKUP(J25,'CPI Indexes'!B$5:J$111,9,FALSE)</f>
        <v>216.13689625120708</v>
      </c>
      <c r="L25" s="21">
        <f t="shared" si="1"/>
        <v>3.5608728234233711</v>
      </c>
      <c r="M25" s="21">
        <f t="shared" si="2"/>
        <v>20.844213918395972</v>
      </c>
    </row>
    <row r="26" spans="2:13" x14ac:dyDescent="0.35">
      <c r="B26">
        <f t="shared" si="3"/>
        <v>47</v>
      </c>
      <c r="C26" s="7">
        <v>1974</v>
      </c>
      <c r="D26" s="8">
        <v>96065.03</v>
      </c>
      <c r="F26" s="16">
        <v>11.16</v>
      </c>
      <c r="H26" s="14">
        <f t="shared" si="5"/>
        <v>9606.5030000000006</v>
      </c>
      <c r="J26" s="12">
        <f t="shared" si="0"/>
        <v>58</v>
      </c>
      <c r="K26" s="12">
        <f>VLOOKUP(J26,'CPI Indexes'!B$5:J$111,9,FALSE)</f>
        <v>207.3608638565851</v>
      </c>
      <c r="L26" s="21">
        <f t="shared" si="1"/>
        <v>46.327464215446405</v>
      </c>
      <c r="M26" s="21">
        <f t="shared" si="2"/>
        <v>261.38429043860378</v>
      </c>
    </row>
    <row r="27" spans="2:13" x14ac:dyDescent="0.35">
      <c r="B27">
        <f t="shared" si="3"/>
        <v>46</v>
      </c>
      <c r="C27" s="7">
        <v>1975</v>
      </c>
      <c r="D27" s="8">
        <v>55403.35</v>
      </c>
      <c r="F27" s="16">
        <v>11.73</v>
      </c>
      <c r="H27" s="14">
        <f t="shared" si="5"/>
        <v>5540.335</v>
      </c>
      <c r="J27" s="12">
        <f t="shared" si="0"/>
        <v>58</v>
      </c>
      <c r="K27" s="12">
        <f>VLOOKUP(J27,'CPI Indexes'!B$5:J$111,9,FALSE)</f>
        <v>207.3608638565851</v>
      </c>
      <c r="L27" s="21">
        <f t="shared" si="1"/>
        <v>26.718325227617715</v>
      </c>
      <c r="M27" s="21">
        <f t="shared" si="2"/>
        <v>145.29881743218218</v>
      </c>
    </row>
    <row r="28" spans="2:13" x14ac:dyDescent="0.35">
      <c r="B28">
        <f t="shared" si="3"/>
        <v>45</v>
      </c>
      <c r="C28" s="7">
        <v>1976</v>
      </c>
      <c r="D28" s="8">
        <v>12794.87</v>
      </c>
      <c r="F28" s="16">
        <v>12.34</v>
      </c>
      <c r="H28" s="14">
        <f t="shared" si="5"/>
        <v>1279.4870000000001</v>
      </c>
      <c r="J28" s="12">
        <f t="shared" si="0"/>
        <v>57</v>
      </c>
      <c r="K28" s="12">
        <f>VLOOKUP(J28,'CPI Indexes'!B$5:J$111,9,FALSE)</f>
        <v>198.90203745213017</v>
      </c>
      <c r="L28" s="21">
        <f t="shared" si="1"/>
        <v>6.4327495906518033</v>
      </c>
      <c r="M28" s="21">
        <f t="shared" si="2"/>
        <v>33.717967531271171</v>
      </c>
    </row>
    <row r="29" spans="2:13" x14ac:dyDescent="0.35">
      <c r="B29">
        <f t="shared" si="3"/>
        <v>44</v>
      </c>
      <c r="C29" s="7">
        <v>1977</v>
      </c>
      <c r="D29" s="8">
        <v>88859.03</v>
      </c>
      <c r="F29" s="16">
        <v>12.97</v>
      </c>
      <c r="H29" s="14">
        <f t="shared" si="5"/>
        <v>8885.9030000000002</v>
      </c>
      <c r="J29" s="12">
        <f t="shared" si="0"/>
        <v>57</v>
      </c>
      <c r="K29" s="12">
        <f>VLOOKUP(J29,'CPI Indexes'!B$5:J$111,9,FALSE)</f>
        <v>198.90203745213017</v>
      </c>
      <c r="L29" s="21">
        <f t="shared" si="1"/>
        <v>44.674771127664158</v>
      </c>
      <c r="M29" s="21">
        <f t="shared" si="2"/>
        <v>225.70385308323077</v>
      </c>
    </row>
    <row r="30" spans="2:13" x14ac:dyDescent="0.35">
      <c r="B30">
        <f t="shared" si="3"/>
        <v>43</v>
      </c>
      <c r="C30" s="7">
        <v>1978</v>
      </c>
      <c r="D30" s="8">
        <v>80811.59</v>
      </c>
      <c r="F30" s="16">
        <v>13.63</v>
      </c>
      <c r="H30" s="14">
        <f t="shared" si="5"/>
        <v>8081.1589999999997</v>
      </c>
      <c r="J30" s="12">
        <f t="shared" si="0"/>
        <v>57</v>
      </c>
      <c r="K30" s="12">
        <f>VLOOKUP(J30,'CPI Indexes'!B$5:J$111,9,FALSE)</f>
        <v>198.90203745213017</v>
      </c>
      <c r="L30" s="21">
        <f t="shared" si="1"/>
        <v>40.628839721890202</v>
      </c>
      <c r="M30" s="21">
        <f t="shared" si="2"/>
        <v>197.84403073000931</v>
      </c>
    </row>
    <row r="31" spans="2:13" x14ac:dyDescent="0.35">
      <c r="B31">
        <f t="shared" si="3"/>
        <v>42</v>
      </c>
      <c r="C31" s="7">
        <v>1979</v>
      </c>
      <c r="D31" s="8">
        <v>99637.42</v>
      </c>
      <c r="F31" s="16">
        <v>14.32</v>
      </c>
      <c r="H31" s="14">
        <f t="shared" si="5"/>
        <v>9963.7420000000002</v>
      </c>
      <c r="J31" s="12">
        <f t="shared" si="0"/>
        <v>56</v>
      </c>
      <c r="K31" s="12">
        <f>VLOOKUP(J31,'CPI Indexes'!B$5:J$111,9,FALSE)</f>
        <v>190.74895176108933</v>
      </c>
      <c r="L31" s="21">
        <f t="shared" si="1"/>
        <v>52.234845371414998</v>
      </c>
      <c r="M31" s="21">
        <f t="shared" si="2"/>
        <v>245.16628122015541</v>
      </c>
    </row>
    <row r="32" spans="2:13" x14ac:dyDescent="0.35">
      <c r="B32">
        <f t="shared" si="3"/>
        <v>40</v>
      </c>
      <c r="C32" s="7">
        <v>1981</v>
      </c>
      <c r="D32" s="9">
        <v>238599.34</v>
      </c>
      <c r="F32" s="16">
        <v>15.79</v>
      </c>
      <c r="H32" s="14">
        <f t="shared" si="5"/>
        <v>23859.934000000001</v>
      </c>
      <c r="J32" s="12">
        <f t="shared" si="0"/>
        <v>56</v>
      </c>
      <c r="K32" s="12">
        <f>VLOOKUP(J32,'CPI Indexes'!B$5:J$111,9,FALSE)</f>
        <v>190.74895176108933</v>
      </c>
      <c r="L32" s="21">
        <f t="shared" si="1"/>
        <v>125.08553142606135</v>
      </c>
      <c r="M32" s="21">
        <f t="shared" si="2"/>
        <v>545.42029428326214</v>
      </c>
    </row>
    <row r="33" spans="2:13" x14ac:dyDescent="0.35">
      <c r="B33">
        <f t="shared" si="3"/>
        <v>39</v>
      </c>
      <c r="C33" s="7">
        <v>1982</v>
      </c>
      <c r="D33" s="8">
        <v>146799.48000000001</v>
      </c>
      <c r="F33" s="16">
        <v>16.57</v>
      </c>
      <c r="H33" s="14">
        <f t="shared" si="5"/>
        <v>14679.948000000002</v>
      </c>
      <c r="J33" s="12">
        <f t="shared" si="0"/>
        <v>56</v>
      </c>
      <c r="K33" s="12">
        <f>VLOOKUP(J33,'CPI Indexes'!B$5:J$111,9,FALSE)</f>
        <v>190.74895176108933</v>
      </c>
      <c r="L33" s="21">
        <f t="shared" si="1"/>
        <v>76.95952121606652</v>
      </c>
      <c r="M33" s="21">
        <f t="shared" si="2"/>
        <v>323.44352926281425</v>
      </c>
    </row>
    <row r="34" spans="2:13" x14ac:dyDescent="0.35">
      <c r="B34">
        <f t="shared" si="3"/>
        <v>38</v>
      </c>
      <c r="C34" s="7">
        <v>1983</v>
      </c>
      <c r="D34" s="8">
        <v>45243.4</v>
      </c>
      <c r="F34" s="16">
        <v>17.38</v>
      </c>
      <c r="H34" s="14">
        <f t="shared" si="5"/>
        <v>4524.34</v>
      </c>
      <c r="J34" s="12">
        <f t="shared" si="0"/>
        <v>55</v>
      </c>
      <c r="K34" s="12">
        <f>VLOOKUP(J34,'CPI Indexes'!B$5:J$111,9,FALSE)</f>
        <v>182.89055591430295</v>
      </c>
      <c r="L34" s="21">
        <f t="shared" si="1"/>
        <v>24.737964064803709</v>
      </c>
      <c r="M34" s="21">
        <f t="shared" si="2"/>
        <v>100.21020692517749</v>
      </c>
    </row>
    <row r="35" spans="2:13" x14ac:dyDescent="0.35">
      <c r="B35">
        <f t="shared" si="3"/>
        <v>37</v>
      </c>
      <c r="C35" s="7">
        <v>1984</v>
      </c>
      <c r="D35" s="8">
        <v>229535.79</v>
      </c>
      <c r="F35" s="16">
        <v>18.21</v>
      </c>
      <c r="H35" s="14">
        <f t="shared" si="5"/>
        <v>22953.579000000002</v>
      </c>
      <c r="J35" s="12">
        <f t="shared" si="0"/>
        <v>55</v>
      </c>
      <c r="K35" s="12">
        <f>VLOOKUP(J35,'CPI Indexes'!B$5:J$111,9,FALSE)</f>
        <v>182.89055591430295</v>
      </c>
      <c r="L35" s="21">
        <f t="shared" si="1"/>
        <v>125.50445202187129</v>
      </c>
      <c r="M35" s="21">
        <f t="shared" si="2"/>
        <v>490.02589554584495</v>
      </c>
    </row>
    <row r="36" spans="2:13" x14ac:dyDescent="0.35">
      <c r="B36">
        <f t="shared" si="3"/>
        <v>36</v>
      </c>
      <c r="C36" s="7">
        <v>1985</v>
      </c>
      <c r="D36" s="8">
        <v>23764.54</v>
      </c>
      <c r="F36" s="16">
        <v>19.059999999999999</v>
      </c>
      <c r="H36" s="14">
        <f t="shared" si="5"/>
        <v>2376.4540000000002</v>
      </c>
      <c r="J36" s="12">
        <f t="shared" si="0"/>
        <v>55</v>
      </c>
      <c r="K36" s="12">
        <f>VLOOKUP(J36,'CPI Indexes'!B$5:J$111,9,FALSE)</f>
        <v>182.89055591430295</v>
      </c>
      <c r="L36" s="21">
        <f t="shared" si="1"/>
        <v>12.99385847519396</v>
      </c>
      <c r="M36" s="21">
        <f t="shared" si="2"/>
        <v>48.900120136962435</v>
      </c>
    </row>
    <row r="37" spans="2:13" x14ac:dyDescent="0.35">
      <c r="B37">
        <f t="shared" si="3"/>
        <v>35</v>
      </c>
      <c r="C37" s="7">
        <v>1986</v>
      </c>
      <c r="D37" s="8">
        <v>627855.34</v>
      </c>
      <c r="F37" s="16">
        <v>19.940000000000001</v>
      </c>
      <c r="H37" s="14">
        <f t="shared" si="5"/>
        <v>62785.534</v>
      </c>
      <c r="J37" s="12">
        <f t="shared" si="0"/>
        <v>55</v>
      </c>
      <c r="K37" s="12">
        <f>VLOOKUP(J37,'CPI Indexes'!B$5:J$111,9,FALSE)</f>
        <v>182.89055591430295</v>
      </c>
      <c r="L37" s="21">
        <f t="shared" si="1"/>
        <v>343.29565945121533</v>
      </c>
      <c r="M37" s="21">
        <f t="shared" si="2"/>
        <v>1245.2369549821988</v>
      </c>
    </row>
    <row r="38" spans="2:13" x14ac:dyDescent="0.35">
      <c r="B38">
        <f t="shared" si="3"/>
        <v>34</v>
      </c>
      <c r="C38" s="7">
        <v>1987</v>
      </c>
      <c r="D38" s="8">
        <v>841421.49</v>
      </c>
      <c r="F38" s="16">
        <v>20.84</v>
      </c>
      <c r="H38" s="14">
        <f t="shared" si="5"/>
        <v>84142.149000000005</v>
      </c>
      <c r="J38" s="12">
        <f t="shared" si="0"/>
        <v>55</v>
      </c>
      <c r="K38" s="12">
        <f>VLOOKUP(J38,'CPI Indexes'!B$5:J$111,9,FALSE)</f>
        <v>182.89055591430295</v>
      </c>
      <c r="L38" s="21">
        <f t="shared" si="1"/>
        <v>460.06831013967997</v>
      </c>
      <c r="M38" s="21">
        <f t="shared" si="2"/>
        <v>1608.4882873557983</v>
      </c>
    </row>
    <row r="39" spans="2:13" x14ac:dyDescent="0.35">
      <c r="B39">
        <f t="shared" si="3"/>
        <v>33</v>
      </c>
      <c r="C39" s="7">
        <v>1988</v>
      </c>
      <c r="D39" s="8">
        <v>22839.52</v>
      </c>
      <c r="F39" s="16">
        <v>21.76</v>
      </c>
      <c r="H39" s="14">
        <f t="shared" si="5"/>
        <v>2283.9520000000002</v>
      </c>
      <c r="J39" s="12">
        <f t="shared" si="0"/>
        <v>55</v>
      </c>
      <c r="K39" s="12">
        <f>VLOOKUP(J39,'CPI Indexes'!B$5:J$111,9,FALSE)</f>
        <v>182.89055591430295</v>
      </c>
      <c r="L39" s="21">
        <f t="shared" si="1"/>
        <v>12.488080582302958</v>
      </c>
      <c r="M39" s="21">
        <f t="shared" si="2"/>
        <v>42.082658723275244</v>
      </c>
    </row>
    <row r="40" spans="2:13" x14ac:dyDescent="0.35">
      <c r="B40">
        <f t="shared" si="3"/>
        <v>32</v>
      </c>
      <c r="C40" s="7">
        <v>1989</v>
      </c>
      <c r="D40" s="8">
        <v>791278.65</v>
      </c>
      <c r="F40" s="16">
        <v>22.69</v>
      </c>
      <c r="H40" s="14">
        <f t="shared" si="5"/>
        <v>79127.865000000005</v>
      </c>
      <c r="J40" s="12">
        <f t="shared" si="0"/>
        <v>55</v>
      </c>
      <c r="K40" s="12">
        <f>VLOOKUP(J40,'CPI Indexes'!B$5:J$111,9,FALSE)</f>
        <v>182.89055591430295</v>
      </c>
      <c r="L40" s="21">
        <f t="shared" si="1"/>
        <v>432.65145433248591</v>
      </c>
      <c r="M40" s="21">
        <f t="shared" si="2"/>
        <v>1405.2627689246463</v>
      </c>
    </row>
    <row r="41" spans="2:13" x14ac:dyDescent="0.35">
      <c r="B41">
        <f t="shared" si="3"/>
        <v>31</v>
      </c>
      <c r="C41" s="7">
        <v>1990</v>
      </c>
      <c r="D41" s="8">
        <v>785719.08</v>
      </c>
      <c r="F41" s="16">
        <v>23.64</v>
      </c>
      <c r="H41" s="14">
        <f t="shared" si="5"/>
        <v>78571.907999999996</v>
      </c>
      <c r="J41" s="12">
        <f t="shared" ref="J41:J66" si="6">ROUND(F41+B41,0)</f>
        <v>55</v>
      </c>
      <c r="K41" s="12">
        <f>VLOOKUP(J41,'CPI Indexes'!B$5:J$111,9,FALSE)</f>
        <v>182.89055591430295</v>
      </c>
      <c r="L41" s="21">
        <f t="shared" ref="L41:L66" si="7">H41/K41</f>
        <v>429.61161995054817</v>
      </c>
      <c r="M41" s="21">
        <f t="shared" ref="M41:M66" si="8">L41*(1+$F$5/100)^B41</f>
        <v>1344.9535524363696</v>
      </c>
    </row>
    <row r="42" spans="2:13" x14ac:dyDescent="0.35">
      <c r="B42">
        <f t="shared" si="3"/>
        <v>30</v>
      </c>
      <c r="C42" s="7">
        <v>1991</v>
      </c>
      <c r="D42" s="8">
        <v>996030.58</v>
      </c>
      <c r="F42" s="16">
        <v>24.6</v>
      </c>
      <c r="H42" s="14">
        <f t="shared" si="5"/>
        <v>99603.058000000005</v>
      </c>
      <c r="J42" s="12">
        <f t="shared" si="6"/>
        <v>55</v>
      </c>
      <c r="K42" s="12">
        <f>VLOOKUP(J42,'CPI Indexes'!B$5:J$111,9,FALSE)</f>
        <v>182.89055591430295</v>
      </c>
      <c r="L42" s="21">
        <f t="shared" si="7"/>
        <v>544.60470909537298</v>
      </c>
      <c r="M42" s="21">
        <f t="shared" si="8"/>
        <v>1643.3291303550454</v>
      </c>
    </row>
    <row r="43" spans="2:13" x14ac:dyDescent="0.35">
      <c r="B43">
        <f t="shared" si="3"/>
        <v>29</v>
      </c>
      <c r="C43" s="7">
        <v>1992</v>
      </c>
      <c r="D43" s="8">
        <v>337836.22</v>
      </c>
      <c r="F43" s="16">
        <v>25.57</v>
      </c>
      <c r="H43" s="14">
        <f t="shared" si="5"/>
        <v>33783.621999999996</v>
      </c>
      <c r="J43" s="12">
        <f t="shared" si="6"/>
        <v>55</v>
      </c>
      <c r="K43" s="12">
        <f>VLOOKUP(J43,'CPI Indexes'!B$5:J$111,9,FALSE)</f>
        <v>182.89055591430295</v>
      </c>
      <c r="L43" s="21">
        <f t="shared" si="7"/>
        <v>184.72042928137847</v>
      </c>
      <c r="M43" s="21">
        <f t="shared" si="8"/>
        <v>537.24203481038137</v>
      </c>
    </row>
    <row r="44" spans="2:13" x14ac:dyDescent="0.35">
      <c r="B44">
        <f t="shared" si="3"/>
        <v>28</v>
      </c>
      <c r="C44" s="7">
        <v>1993</v>
      </c>
      <c r="D44" s="8">
        <v>713832.36</v>
      </c>
      <c r="F44" s="16">
        <v>26.55</v>
      </c>
      <c r="H44" s="14">
        <f t="shared" si="5"/>
        <v>71383.236000000004</v>
      </c>
      <c r="J44" s="12">
        <f t="shared" si="6"/>
        <v>55</v>
      </c>
      <c r="K44" s="12">
        <f>VLOOKUP(J44,'CPI Indexes'!B$5:J$111,9,FALSE)</f>
        <v>182.89055591430295</v>
      </c>
      <c r="L44" s="21">
        <f t="shared" si="7"/>
        <v>390.30575221963926</v>
      </c>
      <c r="M44" s="21">
        <f t="shared" si="8"/>
        <v>1094.1374987051186</v>
      </c>
    </row>
    <row r="45" spans="2:13" x14ac:dyDescent="0.35">
      <c r="B45">
        <f t="shared" si="3"/>
        <v>27</v>
      </c>
      <c r="C45" s="7">
        <v>1994</v>
      </c>
      <c r="D45" s="8">
        <v>97420.36</v>
      </c>
      <c r="F45" s="16">
        <v>27.53</v>
      </c>
      <c r="H45" s="14">
        <f t="shared" si="5"/>
        <v>9742.0360000000001</v>
      </c>
      <c r="J45" s="12">
        <f t="shared" si="6"/>
        <v>55</v>
      </c>
      <c r="K45" s="12">
        <f>VLOOKUP(J45,'CPI Indexes'!B$5:J$111,9,FALSE)</f>
        <v>182.89055591430295</v>
      </c>
      <c r="L45" s="21">
        <f t="shared" si="7"/>
        <v>53.267026016175635</v>
      </c>
      <c r="M45" s="21">
        <f t="shared" si="8"/>
        <v>143.92535040438628</v>
      </c>
    </row>
    <row r="46" spans="2:13" x14ac:dyDescent="0.35">
      <c r="B46">
        <f t="shared" si="3"/>
        <v>26</v>
      </c>
      <c r="C46" s="7">
        <v>1995</v>
      </c>
      <c r="D46" s="8">
        <v>926577.87</v>
      </c>
      <c r="F46" s="16">
        <v>28.52</v>
      </c>
      <c r="H46" s="14">
        <f t="shared" si="5"/>
        <v>92657.787000000011</v>
      </c>
      <c r="J46" s="12">
        <f t="shared" si="6"/>
        <v>55</v>
      </c>
      <c r="K46" s="12">
        <f>VLOOKUP(J46,'CPI Indexes'!B$5:J$111,9,FALSE)</f>
        <v>182.89055591430295</v>
      </c>
      <c r="L46" s="21">
        <f t="shared" si="7"/>
        <v>506.62969739900996</v>
      </c>
      <c r="M46" s="21">
        <f t="shared" si="8"/>
        <v>1319.4148977621239</v>
      </c>
    </row>
    <row r="47" spans="2:13" x14ac:dyDescent="0.35">
      <c r="B47">
        <f t="shared" si="3"/>
        <v>24</v>
      </c>
      <c r="C47" s="7">
        <v>1997</v>
      </c>
      <c r="D47" s="8">
        <v>47478.23</v>
      </c>
      <c r="F47" s="16">
        <v>30.51</v>
      </c>
      <c r="H47" s="14">
        <f t="shared" si="5"/>
        <v>4747.8230000000003</v>
      </c>
      <c r="J47" s="12">
        <f t="shared" si="6"/>
        <v>55</v>
      </c>
      <c r="K47" s="12">
        <f>VLOOKUP(J47,'CPI Indexes'!B$5:J$111,9,FALSE)</f>
        <v>182.89055591430295</v>
      </c>
      <c r="L47" s="21">
        <f t="shared" si="7"/>
        <v>25.959913437108739</v>
      </c>
      <c r="M47" s="21">
        <f t="shared" si="8"/>
        <v>62.808405640977028</v>
      </c>
    </row>
    <row r="48" spans="2:13" x14ac:dyDescent="0.35">
      <c r="B48">
        <f t="shared" si="3"/>
        <v>23</v>
      </c>
      <c r="C48" s="7">
        <v>1998</v>
      </c>
      <c r="D48" s="8">
        <v>104058.13</v>
      </c>
      <c r="F48" s="16">
        <v>31.5</v>
      </c>
      <c r="H48" s="14">
        <f t="shared" si="5"/>
        <v>10405.813000000002</v>
      </c>
      <c r="J48" s="12">
        <f t="shared" si="6"/>
        <v>55</v>
      </c>
      <c r="K48" s="12">
        <f>VLOOKUP(J48,'CPI Indexes'!B$5:J$111,9,FALSE)</f>
        <v>182.89055591430295</v>
      </c>
      <c r="L48" s="21">
        <f t="shared" si="7"/>
        <v>56.896393299148016</v>
      </c>
      <c r="M48" s="21">
        <f t="shared" si="8"/>
        <v>132.68174080070813</v>
      </c>
    </row>
    <row r="49" spans="2:13" x14ac:dyDescent="0.35">
      <c r="B49">
        <f t="shared" si="3"/>
        <v>22</v>
      </c>
      <c r="C49" s="7">
        <v>1999</v>
      </c>
      <c r="D49" s="8">
        <v>5385.29</v>
      </c>
      <c r="F49" s="16">
        <v>32.5</v>
      </c>
      <c r="H49" s="14">
        <f t="shared" si="5"/>
        <v>538.529</v>
      </c>
      <c r="J49" s="12">
        <f t="shared" si="6"/>
        <v>55</v>
      </c>
      <c r="K49" s="12">
        <f>VLOOKUP(J49,'CPI Indexes'!B$5:J$111,9,FALSE)</f>
        <v>182.89055591430295</v>
      </c>
      <c r="L49" s="21">
        <f t="shared" si="7"/>
        <v>2.9445424194146939</v>
      </c>
      <c r="M49" s="21">
        <f t="shared" si="8"/>
        <v>6.618447582671366</v>
      </c>
    </row>
    <row r="50" spans="2:13" x14ac:dyDescent="0.35">
      <c r="B50">
        <f t="shared" si="3"/>
        <v>21</v>
      </c>
      <c r="C50" s="7">
        <v>2000</v>
      </c>
      <c r="D50" s="8">
        <v>49451.57</v>
      </c>
      <c r="F50" s="16">
        <v>33.5</v>
      </c>
      <c r="H50" s="14">
        <f t="shared" si="5"/>
        <v>4945.1570000000002</v>
      </c>
      <c r="J50" s="12">
        <f t="shared" si="6"/>
        <v>55</v>
      </c>
      <c r="K50" s="12">
        <f>VLOOKUP(J50,'CPI Indexes'!B$5:J$111,9,FALSE)</f>
        <v>182.89055591430295</v>
      </c>
      <c r="L50" s="21">
        <f t="shared" si="7"/>
        <v>27.038886591373</v>
      </c>
      <c r="M50" s="21">
        <f t="shared" si="8"/>
        <v>58.578603946856639</v>
      </c>
    </row>
    <row r="51" spans="2:13" x14ac:dyDescent="0.35">
      <c r="B51">
        <f t="shared" si="3"/>
        <v>19</v>
      </c>
      <c r="C51" s="7">
        <v>2002</v>
      </c>
      <c r="D51" s="8">
        <v>289511.03000000003</v>
      </c>
      <c r="F51" s="16">
        <v>35.5</v>
      </c>
      <c r="H51" s="14">
        <f t="shared" si="5"/>
        <v>28951.103000000003</v>
      </c>
      <c r="J51" s="12">
        <f t="shared" si="6"/>
        <v>55</v>
      </c>
      <c r="K51" s="12">
        <f>VLOOKUP(J51,'CPI Indexes'!B$5:J$111,9,FALSE)</f>
        <v>182.89055591430295</v>
      </c>
      <c r="L51" s="21">
        <f t="shared" si="7"/>
        <v>158.29741921483154</v>
      </c>
      <c r="M51" s="21">
        <f t="shared" si="8"/>
        <v>318.6015151000704</v>
      </c>
    </row>
    <row r="52" spans="2:13" x14ac:dyDescent="0.35">
      <c r="B52">
        <f t="shared" si="3"/>
        <v>16</v>
      </c>
      <c r="C52" s="7">
        <v>2005</v>
      </c>
      <c r="D52" s="8">
        <v>125526.9</v>
      </c>
      <c r="F52" s="16">
        <v>38.5</v>
      </c>
      <c r="H52" s="14">
        <f t="shared" si="5"/>
        <v>12552.69</v>
      </c>
      <c r="J52" s="12">
        <f t="shared" si="6"/>
        <v>55</v>
      </c>
      <c r="K52" s="12">
        <f>VLOOKUP(J52,'CPI Indexes'!B$5:J$111,9,FALSE)</f>
        <v>182.89055591430295</v>
      </c>
      <c r="L52" s="21">
        <f t="shared" si="7"/>
        <v>68.634981928109042</v>
      </c>
      <c r="M52" s="21">
        <f t="shared" si="8"/>
        <v>123.69587293763253</v>
      </c>
    </row>
    <row r="53" spans="2:13" x14ac:dyDescent="0.35">
      <c r="B53">
        <f t="shared" si="3"/>
        <v>15</v>
      </c>
      <c r="C53" s="7">
        <v>2006</v>
      </c>
      <c r="D53" s="8">
        <v>162810.09</v>
      </c>
      <c r="F53" s="16">
        <v>39.5</v>
      </c>
      <c r="H53" s="14">
        <f t="shared" si="5"/>
        <v>16281.009</v>
      </c>
      <c r="J53" s="12">
        <f t="shared" si="6"/>
        <v>55</v>
      </c>
      <c r="K53" s="12">
        <f>VLOOKUP(J53,'CPI Indexes'!B$5:J$111,9,FALSE)</f>
        <v>182.89055591430295</v>
      </c>
      <c r="L53" s="21">
        <f t="shared" si="7"/>
        <v>89.020501461151412</v>
      </c>
      <c r="M53" s="21">
        <f t="shared" si="8"/>
        <v>154.63635960718725</v>
      </c>
    </row>
    <row r="54" spans="2:13" x14ac:dyDescent="0.35">
      <c r="B54">
        <f t="shared" si="3"/>
        <v>14</v>
      </c>
      <c r="C54" s="7">
        <v>2007</v>
      </c>
      <c r="D54" s="8">
        <v>272875.71000000002</v>
      </c>
      <c r="F54" s="16">
        <v>40.5</v>
      </c>
      <c r="H54" s="14">
        <f t="shared" si="5"/>
        <v>27287.571000000004</v>
      </c>
      <c r="J54" s="12">
        <f t="shared" si="6"/>
        <v>55</v>
      </c>
      <c r="K54" s="12">
        <f>VLOOKUP(J54,'CPI Indexes'!B$5:J$111,9,FALSE)</f>
        <v>182.89055591430295</v>
      </c>
      <c r="L54" s="21">
        <f t="shared" si="7"/>
        <v>149.20164064013312</v>
      </c>
      <c r="M54" s="21">
        <f t="shared" si="8"/>
        <v>249.80842089576066</v>
      </c>
    </row>
    <row r="55" spans="2:13" x14ac:dyDescent="0.35">
      <c r="B55">
        <f t="shared" si="3"/>
        <v>13</v>
      </c>
      <c r="C55" s="7">
        <v>2008</v>
      </c>
      <c r="D55" s="8">
        <v>432488.79</v>
      </c>
      <c r="F55" s="16">
        <v>41.5</v>
      </c>
      <c r="H55" s="14">
        <f t="shared" si="5"/>
        <v>43248.879000000001</v>
      </c>
      <c r="J55" s="12">
        <f t="shared" si="6"/>
        <v>55</v>
      </c>
      <c r="K55" s="12">
        <f>VLOOKUP(J55,'CPI Indexes'!B$5:J$111,9,FALSE)</f>
        <v>182.89055591430295</v>
      </c>
      <c r="L55" s="21">
        <f t="shared" si="7"/>
        <v>236.47409667377869</v>
      </c>
      <c r="M55" s="21">
        <f t="shared" si="8"/>
        <v>381.61808260094597</v>
      </c>
    </row>
    <row r="56" spans="2:13" x14ac:dyDescent="0.35">
      <c r="B56">
        <f t="shared" si="3"/>
        <v>12</v>
      </c>
      <c r="C56" s="7">
        <v>2009</v>
      </c>
      <c r="D56" s="8">
        <v>8146.72</v>
      </c>
      <c r="F56" s="16">
        <v>42.5</v>
      </c>
      <c r="H56" s="14">
        <f t="shared" si="5"/>
        <v>814.67200000000003</v>
      </c>
      <c r="J56" s="12">
        <f t="shared" si="6"/>
        <v>55</v>
      </c>
      <c r="K56" s="12">
        <f>VLOOKUP(J56,'CPI Indexes'!B$5:J$111,9,FALSE)</f>
        <v>182.89055591430295</v>
      </c>
      <c r="L56" s="21">
        <f t="shared" si="7"/>
        <v>4.4544235536236814</v>
      </c>
      <c r="M56" s="21">
        <f t="shared" si="8"/>
        <v>6.928652410251531</v>
      </c>
    </row>
    <row r="57" spans="2:13" x14ac:dyDescent="0.35">
      <c r="B57">
        <f t="shared" si="3"/>
        <v>11</v>
      </c>
      <c r="C57" s="7">
        <v>2010</v>
      </c>
      <c r="D57" s="8">
        <v>20858.650000000001</v>
      </c>
      <c r="F57" s="16">
        <v>43.5</v>
      </c>
      <c r="H57" s="14">
        <f t="shared" si="5"/>
        <v>2085.8650000000002</v>
      </c>
      <c r="J57" s="12">
        <f t="shared" si="6"/>
        <v>55</v>
      </c>
      <c r="K57" s="12">
        <f>VLOOKUP(J57,'CPI Indexes'!B$5:J$111,9,FALSE)</f>
        <v>182.89055591430295</v>
      </c>
      <c r="L57" s="21">
        <f t="shared" si="7"/>
        <v>11.404990211618003</v>
      </c>
      <c r="M57" s="21">
        <f t="shared" si="8"/>
        <v>17.098738721852442</v>
      </c>
    </row>
    <row r="58" spans="2:13" x14ac:dyDescent="0.35">
      <c r="B58">
        <f t="shared" si="3"/>
        <v>10</v>
      </c>
      <c r="C58" s="7">
        <v>2011</v>
      </c>
      <c r="D58" s="8">
        <v>84169.67</v>
      </c>
      <c r="F58" s="16">
        <v>44.5</v>
      </c>
      <c r="H58" s="14">
        <f t="shared" si="5"/>
        <v>8416.9670000000006</v>
      </c>
      <c r="J58" s="12">
        <f t="shared" si="6"/>
        <v>55</v>
      </c>
      <c r="K58" s="12">
        <f>VLOOKUP(J58,'CPI Indexes'!B$5:J$111,9,FALSE)</f>
        <v>182.89055591430295</v>
      </c>
      <c r="L58" s="21">
        <f t="shared" si="7"/>
        <v>46.021878811194277</v>
      </c>
      <c r="M58" s="21">
        <f t="shared" si="8"/>
        <v>66.503637204606804</v>
      </c>
    </row>
    <row r="59" spans="2:13" x14ac:dyDescent="0.35">
      <c r="B59">
        <f t="shared" si="3"/>
        <v>9</v>
      </c>
      <c r="C59" s="7">
        <v>2012</v>
      </c>
      <c r="D59" s="8">
        <v>203670.58</v>
      </c>
      <c r="F59" s="16">
        <v>45.5</v>
      </c>
      <c r="H59" s="14">
        <f t="shared" si="5"/>
        <v>20367.058000000001</v>
      </c>
      <c r="J59" s="12">
        <f t="shared" si="6"/>
        <v>55</v>
      </c>
      <c r="K59" s="12">
        <f>VLOOKUP(J59,'CPI Indexes'!B$5:J$111,9,FALSE)</f>
        <v>182.89055591430295</v>
      </c>
      <c r="L59" s="21">
        <f t="shared" si="7"/>
        <v>111.36199952032185</v>
      </c>
      <c r="M59" s="21">
        <f t="shared" si="8"/>
        <v>155.10648949021623</v>
      </c>
    </row>
    <row r="60" spans="2:13" x14ac:dyDescent="0.35">
      <c r="B60">
        <f t="shared" si="3"/>
        <v>8</v>
      </c>
      <c r="C60" s="7">
        <v>2013</v>
      </c>
      <c r="D60" s="8">
        <v>3000</v>
      </c>
      <c r="F60" s="16">
        <v>46.5</v>
      </c>
      <c r="H60" s="14">
        <f t="shared" si="5"/>
        <v>300</v>
      </c>
      <c r="J60" s="12">
        <f t="shared" si="6"/>
        <v>55</v>
      </c>
      <c r="K60" s="12">
        <f>VLOOKUP(J60,'CPI Indexes'!B$5:J$111,9,FALSE)</f>
        <v>182.89055591430295</v>
      </c>
      <c r="L60" s="21">
        <f t="shared" si="7"/>
        <v>1.6403252672082806</v>
      </c>
      <c r="M60" s="21">
        <f t="shared" si="8"/>
        <v>2.2020887479273146</v>
      </c>
    </row>
    <row r="61" spans="2:13" x14ac:dyDescent="0.35">
      <c r="B61">
        <f t="shared" si="3"/>
        <v>7</v>
      </c>
      <c r="C61" s="7">
        <v>2014</v>
      </c>
      <c r="D61" s="8">
        <v>16610.27</v>
      </c>
      <c r="F61" s="16">
        <v>47.5</v>
      </c>
      <c r="H61" s="14">
        <f t="shared" si="5"/>
        <v>1661.027</v>
      </c>
      <c r="J61" s="12">
        <f t="shared" si="6"/>
        <v>55</v>
      </c>
      <c r="K61" s="12">
        <f>VLOOKUP(J61,'CPI Indexes'!B$5:J$111,9,FALSE)</f>
        <v>182.89055591430295</v>
      </c>
      <c r="L61" s="21">
        <f t="shared" si="7"/>
        <v>9.0820818587172294</v>
      </c>
      <c r="M61" s="21">
        <f t="shared" si="8"/>
        <v>11.751739330774177</v>
      </c>
    </row>
    <row r="62" spans="2:13" x14ac:dyDescent="0.35">
      <c r="B62">
        <f t="shared" si="3"/>
        <v>5</v>
      </c>
      <c r="C62" s="7">
        <v>2016</v>
      </c>
      <c r="D62" s="8">
        <v>210132.56</v>
      </c>
      <c r="F62" s="16">
        <v>49.5</v>
      </c>
      <c r="H62" s="14">
        <f t="shared" si="5"/>
        <v>21013.256000000001</v>
      </c>
      <c r="J62" s="12">
        <f t="shared" si="6"/>
        <v>55</v>
      </c>
      <c r="K62" s="12">
        <f>VLOOKUP(J62,'CPI Indexes'!B$5:J$111,9,FALSE)</f>
        <v>182.89055591430295</v>
      </c>
      <c r="L62" s="21">
        <f t="shared" si="7"/>
        <v>114.89524921038671</v>
      </c>
      <c r="M62" s="21">
        <f t="shared" si="8"/>
        <v>138.11555674051732</v>
      </c>
    </row>
    <row r="63" spans="2:13" x14ac:dyDescent="0.35">
      <c r="B63">
        <f t="shared" si="3"/>
        <v>4</v>
      </c>
      <c r="C63" s="7">
        <v>2017</v>
      </c>
      <c r="D63" s="8">
        <v>54330.04</v>
      </c>
      <c r="F63" s="16">
        <v>50.5</v>
      </c>
      <c r="H63" s="14">
        <f t="shared" si="5"/>
        <v>5433.0040000000008</v>
      </c>
      <c r="J63" s="12">
        <f t="shared" si="6"/>
        <v>55</v>
      </c>
      <c r="K63" s="12">
        <f>VLOOKUP(J63,'CPI Indexes'!B$5:J$111,9,FALSE)</f>
        <v>182.89055591430295</v>
      </c>
      <c r="L63" s="21">
        <f t="shared" si="7"/>
        <v>29.706312460145533</v>
      </c>
      <c r="M63" s="21">
        <f t="shared" si="8"/>
        <v>34.419231261227715</v>
      </c>
    </row>
    <row r="64" spans="2:13" x14ac:dyDescent="0.35">
      <c r="B64">
        <f t="shared" si="3"/>
        <v>3</v>
      </c>
      <c r="C64" s="7">
        <v>2018</v>
      </c>
      <c r="D64" s="8">
        <v>48913</v>
      </c>
      <c r="F64" s="16">
        <v>51.5</v>
      </c>
      <c r="H64" s="14">
        <f t="shared" si="5"/>
        <v>4891.3</v>
      </c>
      <c r="J64" s="12">
        <f t="shared" si="6"/>
        <v>55</v>
      </c>
      <c r="K64" s="12">
        <f>VLOOKUP(J64,'CPI Indexes'!B$5:J$111,9,FALSE)</f>
        <v>182.89055591430295</v>
      </c>
      <c r="L64" s="21">
        <f t="shared" si="7"/>
        <v>26.744409931652878</v>
      </c>
      <c r="M64" s="21">
        <f t="shared" si="8"/>
        <v>29.867394378105484</v>
      </c>
    </row>
    <row r="65" spans="2:15" x14ac:dyDescent="0.35">
      <c r="B65">
        <f t="shared" si="3"/>
        <v>2</v>
      </c>
      <c r="C65" s="7">
        <v>2019</v>
      </c>
      <c r="D65" s="8">
        <v>212068.09</v>
      </c>
      <c r="F65" s="16">
        <v>52.5</v>
      </c>
      <c r="H65" s="14">
        <f t="shared" si="5"/>
        <v>21206.809000000001</v>
      </c>
      <c r="J65" s="12">
        <f t="shared" si="6"/>
        <v>55</v>
      </c>
      <c r="K65" s="12">
        <f>VLOOKUP(J65,'CPI Indexes'!B$5:J$111,9,FALSE)</f>
        <v>182.89055591430295</v>
      </c>
      <c r="L65" s="21">
        <f t="shared" si="7"/>
        <v>115.95354879853325</v>
      </c>
      <c r="M65" s="21">
        <f t="shared" si="8"/>
        <v>124.81312463642121</v>
      </c>
    </row>
    <row r="66" spans="2:15" x14ac:dyDescent="0.35">
      <c r="B66">
        <f>2021-C66</f>
        <v>0</v>
      </c>
      <c r="C66" s="7">
        <v>2021</v>
      </c>
      <c r="D66" s="8">
        <v>785483.1</v>
      </c>
      <c r="F66" s="16">
        <v>54.5</v>
      </c>
      <c r="H66" s="14">
        <f t="shared" si="5"/>
        <v>78548.31</v>
      </c>
      <c r="J66" s="12">
        <f t="shared" si="6"/>
        <v>55</v>
      </c>
      <c r="K66" s="12">
        <f>VLOOKUP(J66,'CPI Indexes'!B$5:J$111,9,FALSE)</f>
        <v>182.89055591430295</v>
      </c>
      <c r="L66" s="21">
        <f t="shared" si="7"/>
        <v>429.48259196502954</v>
      </c>
      <c r="M66" s="21">
        <f t="shared" si="8"/>
        <v>429.48259196502954</v>
      </c>
    </row>
    <row r="67" spans="2:15" x14ac:dyDescent="0.35">
      <c r="H67" s="3"/>
      <c r="J67" s="12"/>
      <c r="K67" s="12"/>
      <c r="L67" s="21"/>
      <c r="M67" s="21"/>
    </row>
    <row r="68" spans="2:15" x14ac:dyDescent="0.35">
      <c r="D68" s="1">
        <f>SUM(D9:D67)</f>
        <v>11252283.9</v>
      </c>
      <c r="H68" s="3"/>
      <c r="M68" s="21">
        <f>SUM(M9:M66)</f>
        <v>18214.803015866957</v>
      </c>
    </row>
    <row r="69" spans="2:15" x14ac:dyDescent="0.35">
      <c r="H69" s="3"/>
    </row>
    <row r="70" spans="2:15" x14ac:dyDescent="0.35">
      <c r="H70" s="3"/>
      <c r="M70" s="14"/>
      <c r="N70" s="14"/>
      <c r="O70" s="14"/>
    </row>
    <row r="71" spans="2:15" x14ac:dyDescent="0.35">
      <c r="H71" s="3"/>
      <c r="M71" s="20"/>
      <c r="N71" s="20"/>
      <c r="O71" s="20"/>
    </row>
    <row r="72" spans="2:15" x14ac:dyDescent="0.35">
      <c r="D72" s="1"/>
      <c r="F72" s="2"/>
      <c r="H72" s="2"/>
      <c r="M72" s="20"/>
      <c r="N72" s="20"/>
      <c r="O72" s="20"/>
    </row>
    <row r="73" spans="2:15" x14ac:dyDescent="0.35">
      <c r="D73" s="1"/>
      <c r="F73" s="2"/>
      <c r="H73" s="2"/>
      <c r="M73" s="14"/>
      <c r="N73" s="14"/>
      <c r="O73" s="14"/>
    </row>
    <row r="74" spans="2:15" x14ac:dyDescent="0.35">
      <c r="D74" s="1"/>
      <c r="F74" s="2"/>
      <c r="H74" s="2"/>
      <c r="M74" s="14"/>
      <c r="N74" s="14"/>
      <c r="O74" s="14"/>
    </row>
    <row r="75" spans="2:15" x14ac:dyDescent="0.35">
      <c r="D75" s="1"/>
      <c r="F75" s="2"/>
      <c r="H75" s="2"/>
      <c r="M75" s="21"/>
      <c r="N75" s="21"/>
      <c r="O75" s="21"/>
    </row>
    <row r="76" spans="2:15" x14ac:dyDescent="0.35">
      <c r="D76" s="1"/>
      <c r="F76" s="2"/>
      <c r="H76" s="2"/>
    </row>
    <row r="77" spans="2:15" x14ac:dyDescent="0.35">
      <c r="D77" s="1"/>
      <c r="F77" s="2"/>
      <c r="H77" s="2"/>
    </row>
    <row r="78" spans="2:15" x14ac:dyDescent="0.35">
      <c r="D78" s="1"/>
      <c r="F78" s="2"/>
      <c r="H78" s="2"/>
    </row>
    <row r="79" spans="2:15" x14ac:dyDescent="0.35">
      <c r="D79" s="1"/>
      <c r="F79" s="2"/>
      <c r="H79" s="2"/>
    </row>
    <row r="80" spans="2:15" x14ac:dyDescent="0.35">
      <c r="D80" s="1"/>
      <c r="F80" s="2"/>
      <c r="H80" s="2"/>
    </row>
    <row r="81" spans="4:8" x14ac:dyDescent="0.35">
      <c r="D81" s="1"/>
      <c r="F81" s="2"/>
      <c r="H81" s="2"/>
    </row>
    <row r="82" spans="4:8" x14ac:dyDescent="0.35">
      <c r="D82" s="1"/>
      <c r="F82" s="2"/>
      <c r="H82" s="2"/>
    </row>
    <row r="83" spans="4:8" x14ac:dyDescent="0.35">
      <c r="D83" s="1"/>
      <c r="F83" s="2"/>
      <c r="H83" s="2"/>
    </row>
    <row r="85" spans="4:8" x14ac:dyDescent="0.35">
      <c r="D85" s="1"/>
    </row>
  </sheetData>
  <printOptions horizontalCentered="1"/>
  <pageMargins left="0.7" right="0.7" top="0.75" bottom="0.75" header="0.3" footer="0.3"/>
  <pageSetup scale="49" fitToWidth="0" orientation="landscape" r:id="rId1"/>
  <headerFooter>
    <oddHeader xml:space="preserve">&amp;RFiled: 2023-03-08
 EB-2022-0200
 Exhibit I.4.5-IGUA-14
Attachment 1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t_x002f_Exhibit_x002f_Tab xmlns="0f3dc55c-bcca-45e2-bb95-d6030d9207f1">04.05.12.14</Int_x002f_Exhibit_x002f_Tab>
    <Witnesses xmlns="0f3dc55c-bcca-45e2-bb95-d6030d9207f1">
      <Value>Robert Rutitis</Value>
    </Witnesses>
    <_dlc_DocId xmlns="bc9be6ef-036f-4d38-ab45-2a4da0c93cb0">C6U45NHNYSXQ-1954422155-3503</_dlc_DocId>
    <TeamsPlannerStatus xmlns="0f3dc55c-bcca-45e2-bb95-d6030d9207f1">Draft Response</TeamsPlannerStatus>
    <Legal xmlns="0f3dc55c-bcca-45e2-bb95-d6030d9207f1">
      <UserInfo>
        <DisplayName/>
        <AccountId xsi:nil="true"/>
        <AccountType/>
      </UserInfo>
    </Legal>
    <RegLead xmlns="0f3dc55c-bcca-45e2-bb95-d6030d9207f1">
      <UserInfo>
        <DisplayName/>
        <AccountId xsi:nil="true"/>
        <AccountType/>
      </UserInfo>
    </RegLead>
    <Area xmlns="0f3dc55c-bcca-45e2-bb95-d6030d9207f1">
      <Value>Finance</Value>
    </Area>
    <Exhibit xmlns="0f3dc55c-bcca-45e2-bb95-d6030d9207f1">4</Exhibit>
    <_ip_UnifiedCompliancePolicyUIAction xmlns="http://schemas.microsoft.com/sharepoint/v3" xsi:nil="true"/>
    <KeySupport xmlns="0f3dc55c-bcca-45e2-bb95-d6030d9207f1">
      <UserInfo>
        <DisplayName/>
        <AccountId xsi:nil="true"/>
        <AccountType/>
      </UserInfo>
    </KeySupport>
    <_dlc_DocIdUrl xmlns="bc9be6ef-036f-4d38-ab45-2a4da0c93cb0">
      <Url>https://enbridge.sharepoint.com/teams/EB-2022-02002024Rebasing/_layouts/15/DocIdRedir.aspx?ID=C6U45NHNYSXQ-1954422155-3503</Url>
      <Description>C6U45NHNYSXQ-1954422155-3503</Description>
    </_dlc_DocIdUrl>
    <_ip_UnifiedCompliancePolicyProperties xmlns="http://schemas.microsoft.com/sharepoint/v3" xsi:nil="true"/>
    <Intervenor xmlns="0f3dc55c-bcca-45e2-bb95-d6030d9207f1">IGUA</Intervenor>
    <Category xmlns="0f3dc55c-bcca-45e2-bb95-d6030d9207f1" xsi:nil="true"/>
    <SharedWithUsers xmlns="bc9be6ef-036f-4d38-ab45-2a4da0c93cb0">
      <UserInfo>
        <DisplayName>Javier Sola</DisplayName>
        <AccountId>909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2251B1EE19E40ADD262C998ACD182" ma:contentTypeVersion="20" ma:contentTypeDescription="Create a new document." ma:contentTypeScope="" ma:versionID="a81d501cf18b48533e8369832005ca28">
  <xsd:schema xmlns:xsd="http://www.w3.org/2001/XMLSchema" xmlns:xs="http://www.w3.org/2001/XMLSchema" xmlns:p="http://schemas.microsoft.com/office/2006/metadata/properties" xmlns:ns1="http://schemas.microsoft.com/sharepoint/v3" xmlns:ns2="0f3dc55c-bcca-45e2-bb95-d6030d9207f1" xmlns:ns3="bc9be6ef-036f-4d38-ab45-2a4da0c93cb0" targetNamespace="http://schemas.microsoft.com/office/2006/metadata/properties" ma:root="true" ma:fieldsID="fdf4d8703acdc5d5135c3978ca0c151e" ns1:_="" ns2:_="" ns3:_="">
    <xsd:import namespace="http://schemas.microsoft.com/sharepoint/v3"/>
    <xsd:import namespace="0f3dc55c-bcca-45e2-bb95-d6030d9207f1"/>
    <xsd:import namespace="bc9be6ef-036f-4d38-ab45-2a4da0c93c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Area" minOccurs="0"/>
                <xsd:element ref="ns2:RegLead" minOccurs="0"/>
                <xsd:element ref="ns2:Legal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Intervenor" minOccurs="0"/>
                <xsd:element ref="ns2:Exhibit" minOccurs="0"/>
                <xsd:element ref="ns2:Category" minOccurs="0"/>
                <xsd:element ref="ns2:KeySupport" minOccurs="0"/>
                <xsd:element ref="ns3:_dlc_DocId" minOccurs="0"/>
                <xsd:element ref="ns3:_dlc_DocIdUrl" minOccurs="0"/>
                <xsd:element ref="ns3:_dlc_DocIdPersistId" minOccurs="0"/>
                <xsd:element ref="ns2:Witnesses" minOccurs="0"/>
                <xsd:element ref="ns2:TeamsPlannerStatus" minOccurs="0"/>
                <xsd:element ref="ns1:_ip_UnifiedCompliancePolicyProperties" minOccurs="0"/>
                <xsd:element ref="ns1:_ip_UnifiedCompliancePolicyUIAction" minOccurs="0"/>
                <xsd:element ref="ns2:Int_x002f_Exhibit_x002f_Ta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dc55c-bcca-45e2-bb95-d6030d9207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Area" ma:index="10" nillable="true" ma:displayName="Area" ma:format="Dropdown" ma:internalName="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D"/>
                    <xsd:enumeration value="Customer Care"/>
                    <xsd:enumeration value="Energy Services"/>
                    <xsd:enumeration value="Energy Transition"/>
                    <xsd:enumeration value="Finance"/>
                    <xsd:enumeration value="Operations"/>
                    <xsd:enumeration value="Rates"/>
                    <xsd:enumeration value="Regulatory"/>
                  </xsd:restriction>
                </xsd:simpleType>
              </xsd:element>
            </xsd:sequence>
          </xsd:extension>
        </xsd:complexContent>
      </xsd:complexType>
    </xsd:element>
    <xsd:element name="RegLead" ma:index="11" nillable="true" ma:displayName="Regulatory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l" ma:index="12" nillable="true" ma:displayName="Legal" ma:format="Dropdown" ma:list="UserInfo" ma:SharePointGroup="0" ma:internalName="Leg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Intervenor" ma:index="17" nillable="true" ma:displayName="Intervenor" ma:format="Dropdown" ma:internalName="Intervenor">
      <xsd:simpleType>
        <xsd:restriction base="dms:Choice">
          <xsd:enumeration value="A.Valastro"/>
          <xsd:enumeration value="APPro"/>
          <xsd:enumeration value="Atura"/>
          <xsd:enumeration value="BOMA"/>
          <xsd:enumeration value="CBA"/>
          <xsd:enumeration value="CCC"/>
          <xsd:enumeration value="CME"/>
          <xsd:enumeration value="ED"/>
          <xsd:enumeration value="Enercare"/>
          <xsd:enumeration value="EP"/>
          <xsd:enumeration value="F.Shah"/>
          <xsd:enumeration value="FRPO"/>
          <xsd:enumeration value="GEC"/>
          <xsd:enumeration value="GFN"/>
          <xsd:enumeration value="IESO"/>
          <xsd:enumeration value="IGUA"/>
          <xsd:enumeration value="KCES"/>
          <xsd:enumeration value="Kitchener"/>
          <xsd:enumeration value="LPMA"/>
          <xsd:enumeration value="M.Garnick"/>
          <xsd:enumeration value="OAPPA"/>
          <xsd:enumeration value="OGVG"/>
          <xsd:enumeration value="Otter Creek"/>
          <xsd:enumeration value="PP"/>
          <xsd:enumeration value="QMA"/>
          <xsd:enumeration value="R.Houldin"/>
          <xsd:enumeration value="RNG Coalition"/>
          <xsd:enumeration value="S.Riddell"/>
          <xsd:enumeration value="SEC"/>
          <xsd:enumeration value="SNNG"/>
          <xsd:enumeration value="TCPL"/>
          <xsd:enumeration value="Three Fires"/>
          <xsd:enumeration value="Unifor"/>
          <xsd:enumeration value="VECC"/>
          <xsd:enumeration value="STAFF"/>
        </xsd:restriction>
      </xsd:simpleType>
    </xsd:element>
    <xsd:element name="Exhibit" ma:index="18" nillable="true" ma:displayName="Exhibit" ma:internalName="Exhibit">
      <xsd:simpleType>
        <xsd:restriction base="dms:Number"/>
      </xsd:simpleType>
    </xsd:element>
    <xsd:element name="Category" ma:index="19" nillable="true" ma:displayName="Classification" ma:format="Dropdown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</xsd:restriction>
                </xsd:simpleType>
              </xsd:element>
            </xsd:sequence>
          </xsd:extension>
        </xsd:complexContent>
      </xsd:complexType>
    </xsd:element>
    <xsd:element name="KeySupport" ma:index="20" nillable="true" ma:displayName="Key Support" ma:description="*Not Maintained by Regulatory*" ma:format="Dropdown" ma:list="UserInfo" ma:SharePointGroup="0" ma:internalName="KeySuppor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es" ma:index="24" nillable="true" ma:displayName="Witness" ma:format="Dropdown" ma:internalName="Witness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.J. Kearney"/>
                    <xsd:enumeration value="Alicia Lenny"/>
                    <xsd:enumeration value="Adam Gellman"/>
                    <xsd:enumeration value="Adam Stiers"/>
                    <xsd:enumeration value="Ainslie Murdock"/>
                    <xsd:enumeration value="Ala Abusalhieh"/>
                    <xsd:enumeration value="Alex Hews"/>
                    <xsd:enumeration value="Alexandra Burke"/>
                    <xsd:enumeration value="Amber Vanderiviere"/>
                    <xsd:enumeration value="Amir Hasan"/>
                    <xsd:enumeration value="Amy Leuschner"/>
                    <xsd:enumeration value="Amy Mikhaila"/>
                    <xsd:enumeration value="Andrea Seguin"/>
                    <xsd:enumeration value="Angela Scott"/>
                    <xsd:enumeration value="Ann-Marie Hessian"/>
                    <xsd:enumeration value="Anton Kacicnik"/>
                    <xsd:enumeration value="Aqeel Zaidi"/>
                    <xsd:enumeration value="Arnold Meurling"/>
                    <xsd:enumeration value="Asha Patel"/>
                    <xsd:enumeration value="Ben McIntyre"/>
                    <xsd:enumeration value="Bob Wellington"/>
                    <xsd:enumeration value="Bradley Clark"/>
                    <xsd:enumeration value="Brandon So"/>
                    <xsd:enumeration value="Brianna Hamilton"/>
                    <xsd:enumeration value="Brittany Zimmer"/>
                    <xsd:enumeration value="Cara-Lynne Wade"/>
                    <xsd:enumeration value="Catherine Ho"/>
                    <xsd:enumeration value="Chad Cook"/>
                    <xsd:enumeration value="Chris Ripley"/>
                    <xsd:enumeration value="Cody Wood"/>
                    <xsd:enumeration value="Colin Healey"/>
                    <xsd:enumeration value="Cora Carriveau"/>
                    <xsd:enumeration value="Craig Fernandes"/>
                    <xsd:enumeration value="Dan Pleckaitis"/>
                    <xsd:enumeration value="Danielle Dreveny"/>
                    <xsd:enumeration value="Dave Hoffman"/>
                    <xsd:enumeration value="Dave Janisse"/>
                    <xsd:enumeration value="Deborah Schmidt"/>
                    <xsd:enumeration value="Diane Simmons"/>
                    <xsd:enumeration value="Dwayne Conrod"/>
                    <xsd:enumeration value="Edward Hou"/>
                    <xsd:enumeration value="Elena Chang"/>
                    <xsd:enumeration value="Emily Nisbet"/>
                    <xsd:enumeration value="Eric Zhang"/>
                    <xsd:enumeration value="Faheem Ahmad"/>
                    <xsd:enumeration value="Gesiena Antuma"/>
                    <xsd:enumeration value="Gilmer Bashualdo-Hilario"/>
                    <xsd:enumeration value="Gord Dillon"/>
                    <xsd:enumeration value="Gord Lau"/>
                    <xsd:enumeration value="Greg Kaminski"/>
                    <xsd:enumeration value="Heidi Steinberg"/>
                    <xsd:enumeration value="Helen Huang"/>
                    <xsd:enumeration value="Hilary Thompson"/>
                    <xsd:enumeration value="Hulya Sayyan"/>
                    <xsd:enumeration value="Ian MacPherson"/>
                    <xsd:enumeration value="Ian McLeod"/>
                    <xsd:enumeration value="Jackie Collier"/>
                    <xsd:enumeration value="Jamee Lynn Laing"/>
                    <xsd:enumeration value="Jane Huang"/>
                    <xsd:enumeration value="Jane Pinsonneault"/>
                    <xsd:enumeration value="Janee O'Donohue"/>
                    <xsd:enumeration value="Jason Bond"/>
                    <xsd:enumeration value="Jason Gillett"/>
                    <xsd:enumeration value="Jason Vinagre"/>
                    <xsd:enumeration value="Jeff Cadotte"/>
                    <xsd:enumeration value="Jenn Cardoso"/>
                    <xsd:enumeration value="Jenna Vanderveen"/>
                    <xsd:enumeration value="Jennifer Burnham"/>
                    <xsd:enumeration value="Jennifer Heard"/>
                    <xsd:enumeration value="Jennifer Murphy"/>
                    <xsd:enumeration value="Jeremy Getson"/>
                    <xsd:enumeration value="Joseph Dimeo"/>
                    <xsd:enumeration value="Joel Denomy"/>
                    <xsd:enumeration value="Joey Cyples"/>
                    <xsd:enumeration value="John Gillis"/>
                    <xsd:enumeration value="Joseph Dimeo"/>
                    <xsd:enumeration value="Julie Rader"/>
                    <xsd:enumeration value="Karen Sweet"/>
                    <xsd:enumeration value="Katie Hooper"/>
                    <xsd:enumeration value="Kent Kerrigan"/>
                    <xsd:enumeration value="Kim Vitek"/>
                    <xsd:enumeration value="Kurt Holmes"/>
                    <xsd:enumeration value="Laura Sheehan"/>
                    <xsd:enumeration value="Leanne Sidorkewicz"/>
                    <xsd:enumeration value="Lee-Ann Giroux"/>
                    <xsd:enumeration value="Lisa Marusic"/>
                    <xsd:enumeration value="Louie Jeromel"/>
                    <xsd:enumeration value="Luna Munro"/>
                    <xsd:enumeration value="Lyne McMurchie"/>
                    <xsd:enumeration value="Margarita Suarez"/>
                    <xsd:enumeration value="Matt St. Pierre"/>
                    <xsd:enumeration value="Max Hagerman"/>
                    <xsd:enumeration value="Melinda Yan"/>
                    <xsd:enumeration value="Melissa Debevc"/>
                    <xsd:enumeration value="Michael Abate"/>
                    <xsd:enumeration value="Michael McGivery"/>
                    <xsd:enumeration value="Michelle Tian"/>
                    <xsd:enumeration value="Mike Wagle"/>
                    <xsd:enumeration value="Neerajah Raviraj"/>
                    <xsd:enumeration value="Nicole Brunner"/>
                    <xsd:enumeration value="Paaras Sood"/>
                    <xsd:enumeration value="Paolo Mastronardi"/>
                    <xsd:enumeration value="Pat Squires"/>
                    <xsd:enumeration value="Paul Baxter"/>
                    <xsd:enumeration value="Peter Mussio"/>
                    <xsd:enumeration value="Rachel Goodreau"/>
                    <xsd:enumeration value="Rakesh Torul"/>
                    <xsd:enumeration value="Ravi Sigurdson"/>
                    <xsd:enumeration value="Rob DiMaria"/>
                    <xsd:enumeration value="Rob Ford"/>
                    <xsd:enumeration value="Rob Goodreau"/>
                    <xsd:enumeration value="Robert Rutitis"/>
                    <xsd:enumeration value="Robin Stevenson"/>
                    <xsd:enumeration value="Ruth Swan"/>
                    <xsd:enumeration value="Ryan Cheung"/>
                    <xsd:enumeration value="Ryan Organ"/>
                    <xsd:enumeration value="Ryan Small"/>
                    <xsd:enumeration value="Ryan Stelmaschuk"/>
                    <xsd:enumeration value="Sam McDermott"/>
                    <xsd:enumeration value="Sara Hale"/>
                    <xsd:enumeration value="Sarah Tope"/>
                    <xsd:enumeration value="Scott Dodd"/>
                    <xsd:enumeration value="Scott Hines"/>
                    <xsd:enumeration value="Sean Collier"/>
                    <xsd:enumeration value="Stephanie Fife"/>
                    <xsd:enumeration value="Steve Dantzer"/>
                    <xsd:enumeration value="Steve Edwardson"/>
                    <xsd:enumeration value="Steve Kay"/>
                    <xsd:enumeration value="Steve Pardy"/>
                    <xsd:enumeration value="Steven Brignall"/>
                    <xsd:enumeration value="Steven Riccio"/>
                    <xsd:enumeration value="Steven Shen"/>
                    <xsd:enumeration value="Sunny Swatch"/>
                    <xsd:enumeration value="Sutha Ariyalingam"/>
                    <xsd:enumeration value="Tanya Ferguson"/>
                    <xsd:enumeration value="Teresa Chan"/>
                    <xsd:enumeration value="Tiffany Jonkins"/>
                    <xsd:enumeration value="Tom Byng"/>
                    <xsd:enumeration value="Tracey Teed Martin"/>
                    <xsd:enumeration value="Tracy Lynch"/>
                    <xsd:enumeration value="Trinette Lindley"/>
                    <xsd:enumeration value="Tyler Brady"/>
                    <xsd:enumeration value="Vanessa Innis"/>
                    <xsd:enumeration value="Victoria Wang"/>
                    <xsd:enumeration value="Warren Fisher"/>
                    <xsd:enumeration value="Warren Reinisch"/>
                    <xsd:enumeration value="Wayne Passmore"/>
                    <xsd:enumeration value="Yousuf Zaki"/>
                    <xsd:enumeration value="Malini Giridhar"/>
                    <xsd:enumeration value="Mark Kitchen"/>
                    <xsd:enumeration value="Lesley Austin"/>
                    <xsd:enumeration value="Rob Sterling"/>
                    <xsd:enumeration value="Lauren Whitwham"/>
                    <xsd:enumeration value="Evan Tomek"/>
                  </xsd:restriction>
                </xsd:simpleType>
              </xsd:element>
            </xsd:sequence>
          </xsd:extension>
        </xsd:complexContent>
      </xsd:complexType>
    </xsd:element>
    <xsd:element name="TeamsPlannerStatus" ma:index="25" nillable="true" ma:displayName="Teams Planner Status" ma:default="Draft Response" ma:format="Dropdown" ma:internalName="TeamsPlannerStatus">
      <xsd:simpleType>
        <xsd:restriction base="dms:Choice">
          <xsd:enumeration value="Draft Response"/>
          <xsd:enumeration value="Regulatory Review"/>
          <xsd:enumeration value="Back to witness"/>
          <xsd:enumeration value="Legal Review"/>
          <xsd:enumeration value="Executive Review"/>
          <xsd:enumeration value="Final"/>
          <xsd:enumeration value="Functional Area Review"/>
          <xsd:enumeration value="Back to Witness Post Functional Area"/>
        </xsd:restriction>
      </xsd:simpleType>
    </xsd:element>
    <xsd:element name="Int_x002f_Exhibit_x002f_Tab" ma:index="28" nillable="true" ma:displayName="Exhibit/Int/Quest" ma:internalName="Int_x002f_Exhibit_x002f_Tab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2DA9B579-A2CA-4755-8E7B-4F8F9D1D33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D19F92-19B5-4013-BD8F-9DE321C2CADA}">
  <ds:schemaRefs>
    <ds:schemaRef ds:uri="http://schemas.microsoft.com/office/2006/metadata/properties"/>
    <ds:schemaRef ds:uri="http://schemas.microsoft.com/office/infopath/2007/PartnerControls"/>
    <ds:schemaRef ds:uri="0f3dc55c-bcca-45e2-bb95-d6030d9207f1"/>
    <ds:schemaRef ds:uri="bc9be6ef-036f-4d38-ab45-2a4da0c93cb0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CA3A7CE3-2A8D-42AC-A0A7-CB424F2E1F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f3dc55c-bcca-45e2-bb95-d6030d9207f1"/>
    <ds:schemaRef ds:uri="bc9be6ef-036f-4d38-ab45-2a4da0c93c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45D0E18-464F-4498-88FB-349C295CFD4E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2</vt:i4>
      </vt:variant>
    </vt:vector>
  </HeadingPairs>
  <TitlesOfParts>
    <vt:vector size="24" baseType="lpstr">
      <vt:lpstr>CDNS</vt:lpstr>
      <vt:lpstr>CDNS Concentric</vt:lpstr>
      <vt:lpstr>452</vt:lpstr>
      <vt:lpstr>453</vt:lpstr>
      <vt:lpstr>455</vt:lpstr>
      <vt:lpstr>456</vt:lpstr>
      <vt:lpstr>457</vt:lpstr>
      <vt:lpstr>462</vt:lpstr>
      <vt:lpstr>463</vt:lpstr>
      <vt:lpstr>464</vt:lpstr>
      <vt:lpstr>465</vt:lpstr>
      <vt:lpstr>466</vt:lpstr>
      <vt:lpstr>467</vt:lpstr>
      <vt:lpstr> 473</vt:lpstr>
      <vt:lpstr>473.01</vt:lpstr>
      <vt:lpstr>473.02</vt:lpstr>
      <vt:lpstr>475.10</vt:lpstr>
      <vt:lpstr>475.20</vt:lpstr>
      <vt:lpstr>475.21</vt:lpstr>
      <vt:lpstr>475.30</vt:lpstr>
      <vt:lpstr>477</vt:lpstr>
      <vt:lpstr>CPI Indexes</vt:lpstr>
      <vt:lpstr>'462'!Print_Area</vt:lpstr>
      <vt:lpstr>'475.30'!Print_Area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2023-03-08T22:23:04Z</dcterms:created>
  <dcterms:modified xsi:type="dcterms:W3CDTF">2023-04-21T18:55:51Z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2023-03-08T22:23:09Z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2d3f9ba8-748c-47a3-b36b-75d0550a84c2</vt:lpwstr>
  </property>
  <property fmtid="{D5CDD505-2E9C-101B-9397-08002B2CF9AE}" pid="8" name="MSIP_Label_b1a6f161-e42b-4c47-8f69-f6a81e023e2d_ContentBits">
    <vt:lpwstr>0</vt:lpwstr>
  </property>
  <property fmtid="{D5CDD505-2E9C-101B-9397-08002B2CF9AE}" pid="9" name="Order">
    <vt:r8>100</vt:r8>
  </property>
  <property fmtid="{D5CDD505-2E9C-101B-9397-08002B2CF9AE}" pid="10" name="MediaServiceImageTags">
    <vt:lpwstr/>
  </property>
  <property fmtid="{D5CDD505-2E9C-101B-9397-08002B2CF9AE}" pid="11" name="ContentTypeId">
    <vt:lpwstr>0x010100F3E2251B1EE19E40ADD262C998ACD182</vt:lpwstr>
  </property>
  <property fmtid="{D5CDD505-2E9C-101B-9397-08002B2CF9AE}" pid="12" name="{A44787D4-0540-4523-9961-78E4036D8C6D}">
    <vt:lpwstr>{1BEB04DE-640E-412C-845E-C402AD859F9E}</vt:lpwstr>
  </property>
  <property fmtid="{D5CDD505-2E9C-101B-9397-08002B2CF9AE}" pid="13" name="_dlc_DocIdItemGuid">
    <vt:lpwstr>4b190d7c-1427-460a-97ba-21aa548eb216</vt:lpwstr>
  </property>
</Properties>
</file>