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0140B711-2EBF-470F-A2AE-F820A6669C69}" xr6:coauthVersionLast="47" xr6:coauthVersionMax="47" xr10:uidLastSave="{00000000-0000-0000-0000-000000000000}"/>
  <bookViews>
    <workbookView xWindow="-110" yWindow="-110" windowWidth="25820" windowHeight="14020" tabRatio="589" xr2:uid="{00000000-000D-0000-FFFF-FFFF00000000}"/>
  </bookViews>
  <sheets>
    <sheet name="CDNS" sheetId="35" r:id="rId1"/>
    <sheet name="CDNS Concentric" sheetId="36" r:id="rId2"/>
    <sheet name="452" sheetId="26" r:id="rId3"/>
    <sheet name="453" sheetId="19" r:id="rId4"/>
    <sheet name="455" sheetId="20" r:id="rId5"/>
    <sheet name="456" sheetId="21" r:id="rId6"/>
    <sheet name="457" sheetId="22" r:id="rId7"/>
    <sheet name="462" sheetId="27" r:id="rId8"/>
    <sheet name="463" sheetId="28" r:id="rId9"/>
    <sheet name="464" sheetId="29" r:id="rId10"/>
    <sheet name="465" sheetId="30" r:id="rId11"/>
    <sheet name="466" sheetId="31" r:id="rId12"/>
    <sheet name="467" sheetId="32" r:id="rId13"/>
    <sheet name=" 473" sheetId="4" state="hidden" r:id="rId14"/>
    <sheet name="473.01" sheetId="34" r:id="rId15"/>
    <sheet name="473.02" sheetId="33" r:id="rId16"/>
    <sheet name="475.10" sheetId="17" state="hidden" r:id="rId17"/>
    <sheet name="475.20" sheetId="18" state="hidden" r:id="rId18"/>
    <sheet name="475.21" sheetId="5" r:id="rId19"/>
    <sheet name="475.30" sheetId="8" r:id="rId20"/>
    <sheet name="477" sheetId="23" r:id="rId21"/>
    <sheet name="CPI Indexes" sheetId="25" r:id="rId2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7">'462'!$A$1:$Q$72</definedName>
    <definedName name="_xlnm.Print_Area" localSheetId="19">'475.30'!$A$1:$X$73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5" l="1"/>
  <c r="F5" i="19"/>
  <c r="F5" i="20"/>
  <c r="F5" i="21"/>
  <c r="F5" i="22"/>
  <c r="F5" i="27"/>
  <c r="F5" i="28"/>
  <c r="F5" i="29"/>
  <c r="F5" i="30"/>
  <c r="F5" i="31"/>
  <c r="F5" i="32"/>
  <c r="F5" i="34"/>
  <c r="F5" i="33"/>
  <c r="F5" i="5"/>
  <c r="F5" i="8"/>
  <c r="F5" i="23"/>
  <c r="F5" i="26"/>
  <c r="J9" i="26"/>
  <c r="H9" i="26"/>
  <c r="I8" i="35"/>
  <c r="K8" i="35" s="1"/>
  <c r="I9" i="35"/>
  <c r="K9" i="35" s="1"/>
  <c r="I10" i="35"/>
  <c r="K10" i="35" s="1"/>
  <c r="I11" i="35"/>
  <c r="K11" i="35" s="1"/>
  <c r="I12" i="35"/>
  <c r="K12" i="35" s="1"/>
  <c r="I13" i="35"/>
  <c r="K13" i="35" s="1"/>
  <c r="I14" i="35"/>
  <c r="K14" i="35" s="1"/>
  <c r="I15" i="35"/>
  <c r="K15" i="35" s="1"/>
  <c r="I16" i="35"/>
  <c r="K16" i="35" s="1"/>
  <c r="I17" i="35"/>
  <c r="K17" i="35" s="1"/>
  <c r="I18" i="35"/>
  <c r="K18" i="35" s="1"/>
  <c r="I19" i="35"/>
  <c r="K19" i="35" s="1"/>
  <c r="I20" i="35"/>
  <c r="K20" i="35" s="1"/>
  <c r="I21" i="35"/>
  <c r="K21" i="35" s="1"/>
  <c r="I22" i="35"/>
  <c r="K22" i="35" s="1"/>
  <c r="I7" i="35"/>
  <c r="K7" i="35" s="1"/>
  <c r="Q20" i="36"/>
  <c r="R20" i="36" s="1"/>
  <c r="Q19" i="36"/>
  <c r="R19" i="36" s="1"/>
  <c r="Q18" i="36"/>
  <c r="R18" i="36" s="1"/>
  <c r="Q17" i="36"/>
  <c r="R17" i="36" s="1"/>
  <c r="Q16" i="36"/>
  <c r="R16" i="36" s="1"/>
  <c r="Q15" i="36"/>
  <c r="R15" i="36" s="1"/>
  <c r="Q14" i="36"/>
  <c r="R14" i="36" s="1"/>
  <c r="Q13" i="36"/>
  <c r="R13" i="36" s="1"/>
  <c r="Q12" i="36"/>
  <c r="R12" i="36" s="1"/>
  <c r="Q11" i="36"/>
  <c r="R11" i="36" s="1"/>
  <c r="Q10" i="36"/>
  <c r="R10" i="36" s="1"/>
  <c r="Q9" i="36"/>
  <c r="R9" i="36" s="1"/>
  <c r="Q8" i="36"/>
  <c r="R8" i="36" s="1"/>
  <c r="Q7" i="36"/>
  <c r="R7" i="36" s="1"/>
  <c r="Q6" i="36"/>
  <c r="R6" i="36" s="1"/>
  <c r="Q5" i="36"/>
  <c r="R5" i="36" s="1"/>
  <c r="K6" i="36"/>
  <c r="L6" i="36" s="1"/>
  <c r="K20" i="36"/>
  <c r="L20" i="36" s="1"/>
  <c r="K19" i="36"/>
  <c r="L19" i="36" s="1"/>
  <c r="K18" i="36"/>
  <c r="L18" i="36" s="1"/>
  <c r="K17" i="36"/>
  <c r="L17" i="36" s="1"/>
  <c r="K16" i="36"/>
  <c r="L16" i="36" s="1"/>
  <c r="K15" i="36"/>
  <c r="L15" i="36" s="1"/>
  <c r="K14" i="36"/>
  <c r="L14" i="36" s="1"/>
  <c r="K13" i="36"/>
  <c r="L13" i="36" s="1"/>
  <c r="K12" i="36"/>
  <c r="L12" i="36" s="1"/>
  <c r="K11" i="36"/>
  <c r="L11" i="36" s="1"/>
  <c r="K10" i="36"/>
  <c r="L10" i="36" s="1"/>
  <c r="K9" i="36"/>
  <c r="L9" i="36" s="1"/>
  <c r="K8" i="36"/>
  <c r="L8" i="36" s="1"/>
  <c r="K7" i="36"/>
  <c r="L7" i="36" s="1"/>
  <c r="K5" i="36"/>
  <c r="L5" i="36" s="1"/>
  <c r="R22" i="36" l="1"/>
  <c r="L22" i="36"/>
  <c r="E6" i="36" l="1"/>
  <c r="F6" i="36" s="1"/>
  <c r="F8" i="35" s="1"/>
  <c r="E7" i="36"/>
  <c r="F7" i="36" s="1"/>
  <c r="F9" i="35" s="1"/>
  <c r="E8" i="36"/>
  <c r="F8" i="36" s="1"/>
  <c r="F10" i="35" s="1"/>
  <c r="E9" i="36"/>
  <c r="F9" i="36" s="1"/>
  <c r="F11" i="35" s="1"/>
  <c r="E10" i="36"/>
  <c r="F10" i="36" s="1"/>
  <c r="F12" i="35" s="1"/>
  <c r="E11" i="36"/>
  <c r="F11" i="36" s="1"/>
  <c r="F13" i="35" s="1"/>
  <c r="E12" i="36"/>
  <c r="F12" i="36" s="1"/>
  <c r="F14" i="35" s="1"/>
  <c r="E13" i="36"/>
  <c r="F13" i="36" s="1"/>
  <c r="F15" i="35" s="1"/>
  <c r="E14" i="36"/>
  <c r="F14" i="36" s="1"/>
  <c r="F16" i="35" s="1"/>
  <c r="E15" i="36"/>
  <c r="F15" i="36" s="1"/>
  <c r="F17" i="35" s="1"/>
  <c r="E16" i="36"/>
  <c r="F16" i="36" s="1"/>
  <c r="F18" i="35" s="1"/>
  <c r="E17" i="36"/>
  <c r="F17" i="36" s="1"/>
  <c r="F19" i="35" s="1"/>
  <c r="E18" i="36"/>
  <c r="F18" i="36" s="1"/>
  <c r="F20" i="35" s="1"/>
  <c r="E19" i="36"/>
  <c r="F19" i="36" s="1"/>
  <c r="F21" i="35" s="1"/>
  <c r="E20" i="36"/>
  <c r="F20" i="36" s="1"/>
  <c r="F22" i="35" s="1"/>
  <c r="E5" i="36"/>
  <c r="F5" i="36" s="1"/>
  <c r="F7" i="35" s="1"/>
  <c r="F24" i="35" l="1"/>
  <c r="F22" i="36"/>
  <c r="J24" i="35"/>
  <c r="I24" i="35"/>
  <c r="K24" i="35" l="1"/>
  <c r="I112" i="25" l="1"/>
  <c r="J112" i="25" s="1"/>
  <c r="H10" i="26" l="1"/>
  <c r="H39" i="27"/>
  <c r="H40" i="27"/>
  <c r="H41" i="27"/>
  <c r="H42" i="27"/>
  <c r="H43" i="27"/>
  <c r="H44" i="27"/>
  <c r="H45" i="27"/>
  <c r="H46" i="27"/>
  <c r="H47" i="27"/>
  <c r="H48" i="27"/>
  <c r="H49" i="27"/>
  <c r="B39" i="27"/>
  <c r="B40" i="27"/>
  <c r="B41" i="27"/>
  <c r="B42" i="27"/>
  <c r="B43" i="27"/>
  <c r="B44" i="27"/>
  <c r="B45" i="27"/>
  <c r="B46" i="27"/>
  <c r="B47" i="27"/>
  <c r="B48" i="27"/>
  <c r="B49" i="27"/>
  <c r="D51" i="27"/>
  <c r="H70" i="20"/>
  <c r="B70" i="20"/>
  <c r="H69" i="20"/>
  <c r="B69" i="20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5" i="25"/>
  <c r="I43" i="25" l="1"/>
  <c r="I35" i="25"/>
  <c r="I27" i="25"/>
  <c r="I19" i="25"/>
  <c r="I11" i="25"/>
  <c r="I9" i="25"/>
  <c r="I100" i="25"/>
  <c r="I84" i="25"/>
  <c r="I20" i="25"/>
  <c r="I99" i="25"/>
  <c r="I91" i="25"/>
  <c r="I83" i="25"/>
  <c r="I75" i="25"/>
  <c r="I67" i="25"/>
  <c r="I59" i="25"/>
  <c r="I106" i="25"/>
  <c r="I82" i="25"/>
  <c r="I66" i="25"/>
  <c r="I34" i="25"/>
  <c r="I26" i="25"/>
  <c r="I10" i="25"/>
  <c r="I89" i="25"/>
  <c r="I73" i="25"/>
  <c r="I49" i="25"/>
  <c r="I17" i="25"/>
  <c r="I104" i="25"/>
  <c r="I96" i="25"/>
  <c r="I88" i="25"/>
  <c r="I80" i="25"/>
  <c r="I72" i="25"/>
  <c r="I64" i="25"/>
  <c r="I56" i="25"/>
  <c r="I48" i="25"/>
  <c r="I40" i="25"/>
  <c r="I32" i="25"/>
  <c r="I24" i="25"/>
  <c r="I16" i="25"/>
  <c r="I8" i="25"/>
  <c r="I110" i="25"/>
  <c r="I102" i="25"/>
  <c r="I94" i="25"/>
  <c r="I86" i="25"/>
  <c r="I78" i="25"/>
  <c r="I70" i="25"/>
  <c r="I62" i="25"/>
  <c r="I54" i="25"/>
  <c r="I46" i="25"/>
  <c r="I38" i="25"/>
  <c r="I30" i="25"/>
  <c r="I22" i="25"/>
  <c r="I14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I108" i="25"/>
  <c r="I92" i="25"/>
  <c r="I76" i="25"/>
  <c r="I68" i="25"/>
  <c r="I60" i="25"/>
  <c r="I52" i="25"/>
  <c r="I44" i="25"/>
  <c r="I36" i="25"/>
  <c r="I28" i="25"/>
  <c r="I12" i="25"/>
  <c r="I107" i="25"/>
  <c r="I51" i="25"/>
  <c r="I98" i="25"/>
  <c r="I90" i="25"/>
  <c r="I74" i="25"/>
  <c r="I58" i="25"/>
  <c r="I50" i="25"/>
  <c r="I42" i="25"/>
  <c r="I18" i="25"/>
  <c r="I105" i="25"/>
  <c r="I97" i="25"/>
  <c r="I81" i="25"/>
  <c r="I65" i="25"/>
  <c r="I57" i="25"/>
  <c r="I41" i="25"/>
  <c r="I33" i="25"/>
  <c r="I25" i="25"/>
  <c r="I111" i="25"/>
  <c r="J111" i="25" s="1"/>
  <c r="I103" i="25"/>
  <c r="I95" i="25"/>
  <c r="I87" i="25"/>
  <c r="I79" i="25"/>
  <c r="I71" i="25"/>
  <c r="I63" i="25"/>
  <c r="I55" i="25"/>
  <c r="I47" i="25"/>
  <c r="I39" i="25"/>
  <c r="I31" i="25"/>
  <c r="I23" i="25"/>
  <c r="I15" i="25"/>
  <c r="I7" i="25"/>
  <c r="I6" i="25"/>
  <c r="J48" i="27"/>
  <c r="J47" i="27"/>
  <c r="J39" i="27"/>
  <c r="J69" i="20"/>
  <c r="J46" i="27"/>
  <c r="J70" i="20"/>
  <c r="J44" i="27"/>
  <c r="J49" i="27"/>
  <c r="J41" i="27"/>
  <c r="J45" i="27"/>
  <c r="J43" i="27"/>
  <c r="J40" i="27"/>
  <c r="J42" i="27"/>
  <c r="H62" i="23"/>
  <c r="B62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9" i="23"/>
  <c r="H63" i="8"/>
  <c r="B63" i="8"/>
  <c r="J63" i="8" s="1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9" i="8"/>
  <c r="H122" i="5"/>
  <c r="B122" i="5"/>
  <c r="B10" i="5"/>
  <c r="M10" i="5" s="1"/>
  <c r="B11" i="5"/>
  <c r="M11" i="5" s="1"/>
  <c r="B12" i="5"/>
  <c r="M12" i="5" s="1"/>
  <c r="B13" i="5"/>
  <c r="M13" i="5" s="1"/>
  <c r="B14" i="5"/>
  <c r="M14" i="5" s="1"/>
  <c r="B15" i="5"/>
  <c r="M15" i="5" s="1"/>
  <c r="B16" i="5"/>
  <c r="M16" i="5" s="1"/>
  <c r="B17" i="5"/>
  <c r="M17" i="5" s="1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9" i="5"/>
  <c r="M9" i="5" s="1"/>
  <c r="H71" i="33"/>
  <c r="B71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9" i="33"/>
  <c r="M9" i="33" s="1"/>
  <c r="H122" i="34"/>
  <c r="B122" i="34"/>
  <c r="B10" i="34"/>
  <c r="M10" i="34" s="1"/>
  <c r="B11" i="34"/>
  <c r="M11" i="34" s="1"/>
  <c r="B12" i="34"/>
  <c r="M12" i="34" s="1"/>
  <c r="B13" i="34"/>
  <c r="M13" i="34" s="1"/>
  <c r="B14" i="34"/>
  <c r="M14" i="34" s="1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B103" i="34"/>
  <c r="B104" i="34"/>
  <c r="B105" i="34"/>
  <c r="B106" i="34"/>
  <c r="B107" i="34"/>
  <c r="B108" i="34"/>
  <c r="B109" i="34"/>
  <c r="B110" i="34"/>
  <c r="B111" i="34"/>
  <c r="B112" i="34"/>
  <c r="B113" i="34"/>
  <c r="B114" i="34"/>
  <c r="B115" i="34"/>
  <c r="B116" i="34"/>
  <c r="B117" i="34"/>
  <c r="B118" i="34"/>
  <c r="B119" i="34"/>
  <c r="B120" i="34"/>
  <c r="B121" i="34"/>
  <c r="B9" i="34"/>
  <c r="M9" i="34" s="1"/>
  <c r="H63" i="32"/>
  <c r="B63" i="32"/>
  <c r="J63" i="32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9" i="32"/>
  <c r="H34" i="31"/>
  <c r="B34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9" i="31"/>
  <c r="H101" i="30"/>
  <c r="B101" i="30"/>
  <c r="B10" i="30"/>
  <c r="M10" i="30" s="1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9" i="30"/>
  <c r="M9" i="30" s="1"/>
  <c r="H37" i="29"/>
  <c r="B37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9" i="29"/>
  <c r="H66" i="28"/>
  <c r="B66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9" i="28"/>
  <c r="B38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9" i="27"/>
  <c r="H38" i="27"/>
  <c r="B4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9" i="22"/>
  <c r="H49" i="22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9" i="21"/>
  <c r="J110" i="25" l="1"/>
  <c r="J65" i="25"/>
  <c r="J106" i="25"/>
  <c r="J74" i="25"/>
  <c r="J107" i="25"/>
  <c r="J96" i="25"/>
  <c r="J44" i="25"/>
  <c r="J64" i="25"/>
  <c r="J49" i="25"/>
  <c r="J23" i="25"/>
  <c r="J87" i="25"/>
  <c r="J90" i="25"/>
  <c r="J72" i="25"/>
  <c r="J6" i="25"/>
  <c r="J31" i="25"/>
  <c r="J63" i="25"/>
  <c r="J95" i="25"/>
  <c r="J33" i="25"/>
  <c r="J12" i="25"/>
  <c r="J52" i="25"/>
  <c r="K63" i="8" s="1"/>
  <c r="L63" i="8" s="1"/>
  <c r="M63" i="8" s="1"/>
  <c r="J92" i="25"/>
  <c r="J29" i="25"/>
  <c r="J93" i="25"/>
  <c r="J22" i="25"/>
  <c r="J54" i="25"/>
  <c r="J86" i="25"/>
  <c r="J8" i="25"/>
  <c r="J34" i="25"/>
  <c r="J59" i="25"/>
  <c r="J91" i="25"/>
  <c r="J100" i="25"/>
  <c r="J27" i="25"/>
  <c r="J53" i="25"/>
  <c r="J55" i="25"/>
  <c r="J25" i="25"/>
  <c r="J18" i="25"/>
  <c r="J76" i="25"/>
  <c r="J85" i="25"/>
  <c r="J46" i="25"/>
  <c r="J26" i="25"/>
  <c r="J19" i="25"/>
  <c r="J81" i="25"/>
  <c r="J61" i="25"/>
  <c r="J40" i="25"/>
  <c r="K9" i="26" s="1"/>
  <c r="J73" i="25"/>
  <c r="J41" i="25"/>
  <c r="J97" i="25"/>
  <c r="J50" i="25"/>
  <c r="J98" i="25"/>
  <c r="J69" i="25"/>
  <c r="J48" i="25"/>
  <c r="J80" i="25"/>
  <c r="J89" i="25"/>
  <c r="J66" i="25"/>
  <c r="J32" i="25"/>
  <c r="J83" i="25"/>
  <c r="J42" i="25"/>
  <c r="J104" i="25"/>
  <c r="J7" i="25"/>
  <c r="J39" i="25"/>
  <c r="J71" i="25"/>
  <c r="J103" i="25"/>
  <c r="J28" i="25"/>
  <c r="J60" i="25"/>
  <c r="J108" i="25"/>
  <c r="J37" i="25"/>
  <c r="J101" i="25"/>
  <c r="J30" i="25"/>
  <c r="J62" i="25"/>
  <c r="K43" i="27" s="1"/>
  <c r="L43" i="27" s="1"/>
  <c r="M43" i="27" s="1"/>
  <c r="J94" i="25"/>
  <c r="J16" i="25"/>
  <c r="J5" i="25"/>
  <c r="J67" i="25"/>
  <c r="K63" i="32" s="1"/>
  <c r="L63" i="32" s="1"/>
  <c r="M63" i="32" s="1"/>
  <c r="J99" i="25"/>
  <c r="J9" i="25"/>
  <c r="J35" i="25"/>
  <c r="K45" i="27"/>
  <c r="L45" i="27" s="1"/>
  <c r="M45" i="27" s="1"/>
  <c r="J21" i="25"/>
  <c r="J14" i="25"/>
  <c r="J78" i="25"/>
  <c r="J84" i="25"/>
  <c r="J57" i="25"/>
  <c r="K69" i="20" s="1"/>
  <c r="L69" i="20" s="1"/>
  <c r="M69" i="20" s="1"/>
  <c r="J105" i="25"/>
  <c r="J58" i="25"/>
  <c r="J45" i="25"/>
  <c r="J109" i="25"/>
  <c r="J56" i="25"/>
  <c r="J88" i="25"/>
  <c r="J10" i="25"/>
  <c r="J15" i="25"/>
  <c r="J47" i="25"/>
  <c r="J79" i="25"/>
  <c r="J51" i="25"/>
  <c r="J36" i="25"/>
  <c r="J68" i="25"/>
  <c r="J13" i="25"/>
  <c r="J77" i="25"/>
  <c r="J38" i="25"/>
  <c r="J70" i="25"/>
  <c r="J102" i="25"/>
  <c r="J24" i="25"/>
  <c r="J17" i="25"/>
  <c r="J82" i="25"/>
  <c r="J75" i="25"/>
  <c r="J20" i="25"/>
  <c r="J11" i="25"/>
  <c r="J43" i="25"/>
  <c r="J37" i="21"/>
  <c r="J38" i="22"/>
  <c r="J29" i="27"/>
  <c r="J47" i="28"/>
  <c r="J29" i="29"/>
  <c r="J75" i="30"/>
  <c r="J35" i="30"/>
  <c r="J22" i="31"/>
  <c r="J22" i="32"/>
  <c r="J97" i="34"/>
  <c r="J57" i="34"/>
  <c r="J122" i="34"/>
  <c r="J25" i="33"/>
  <c r="J84" i="5"/>
  <c r="J20" i="5"/>
  <c r="J20" i="8"/>
  <c r="J36" i="21"/>
  <c r="J21" i="22"/>
  <c r="J38" i="28"/>
  <c r="K38" i="28" s="1"/>
  <c r="J20" i="29"/>
  <c r="K20" i="29" s="1"/>
  <c r="J66" i="30"/>
  <c r="J53" i="32"/>
  <c r="J120" i="34"/>
  <c r="J80" i="34"/>
  <c r="J32" i="34"/>
  <c r="J56" i="33"/>
  <c r="K56" i="33" s="1"/>
  <c r="J24" i="33"/>
  <c r="J16" i="33"/>
  <c r="J99" i="5"/>
  <c r="J59" i="5"/>
  <c r="J43" i="5"/>
  <c r="J27" i="5"/>
  <c r="J19" i="5"/>
  <c r="J59" i="8"/>
  <c r="K59" i="8" s="1"/>
  <c r="J43" i="8"/>
  <c r="J19" i="8"/>
  <c r="J9" i="21"/>
  <c r="J43" i="21"/>
  <c r="J35" i="21"/>
  <c r="J27" i="21"/>
  <c r="K27" i="21" s="1"/>
  <c r="J19" i="21"/>
  <c r="J11" i="21"/>
  <c r="J44" i="22"/>
  <c r="J36" i="22"/>
  <c r="J28" i="22"/>
  <c r="K28" i="22" s="1"/>
  <c r="J20" i="22"/>
  <c r="K20" i="22" s="1"/>
  <c r="J12" i="22"/>
  <c r="J35" i="27"/>
  <c r="K35" i="27" s="1"/>
  <c r="J27" i="27"/>
  <c r="J19" i="27"/>
  <c r="J11" i="27"/>
  <c r="J61" i="28"/>
  <c r="K61" i="28" s="1"/>
  <c r="J53" i="28"/>
  <c r="K53" i="28" s="1"/>
  <c r="J45" i="28"/>
  <c r="K45" i="28" s="1"/>
  <c r="J37" i="28"/>
  <c r="K37" i="28" s="1"/>
  <c r="J29" i="28"/>
  <c r="J21" i="28"/>
  <c r="J13" i="28"/>
  <c r="K13" i="28" s="1"/>
  <c r="J35" i="29"/>
  <c r="J27" i="29"/>
  <c r="J19" i="29"/>
  <c r="K19" i="29" s="1"/>
  <c r="J11" i="29"/>
  <c r="J97" i="30"/>
  <c r="J89" i="30"/>
  <c r="J81" i="30"/>
  <c r="K81" i="30" s="1"/>
  <c r="J73" i="30"/>
  <c r="K73" i="30" s="1"/>
  <c r="J65" i="30"/>
  <c r="J57" i="30"/>
  <c r="J49" i="30"/>
  <c r="J41" i="30"/>
  <c r="J33" i="30"/>
  <c r="J25" i="30"/>
  <c r="J17" i="30"/>
  <c r="J101" i="30"/>
  <c r="K101" i="30" s="1"/>
  <c r="L101" i="30" s="1"/>
  <c r="M101" i="30" s="1"/>
  <c r="J28" i="31"/>
  <c r="J20" i="31"/>
  <c r="K20" i="31" s="1"/>
  <c r="J12" i="31"/>
  <c r="J60" i="32"/>
  <c r="J52" i="32"/>
  <c r="J44" i="32"/>
  <c r="J36" i="32"/>
  <c r="J28" i="32"/>
  <c r="K28" i="32" s="1"/>
  <c r="J20" i="32"/>
  <c r="J12" i="32"/>
  <c r="K12" i="32" s="1"/>
  <c r="J119" i="34"/>
  <c r="J111" i="34"/>
  <c r="J103" i="34"/>
  <c r="K103" i="34" s="1"/>
  <c r="J95" i="34"/>
  <c r="K95" i="34" s="1"/>
  <c r="J87" i="34"/>
  <c r="J79" i="34"/>
  <c r="J71" i="34"/>
  <c r="J63" i="34"/>
  <c r="J55" i="34"/>
  <c r="J47" i="34"/>
  <c r="J39" i="34"/>
  <c r="J31" i="34"/>
  <c r="J23" i="34"/>
  <c r="J15" i="34"/>
  <c r="J63" i="33"/>
  <c r="K63" i="33" s="1"/>
  <c r="J55" i="33"/>
  <c r="K55" i="33" s="1"/>
  <c r="J47" i="33"/>
  <c r="K47" i="33" s="1"/>
  <c r="J39" i="33"/>
  <c r="J31" i="33"/>
  <c r="J23" i="33"/>
  <c r="J15" i="33"/>
  <c r="J114" i="5"/>
  <c r="K114" i="5" s="1"/>
  <c r="J106" i="5"/>
  <c r="K106" i="5" s="1"/>
  <c r="J98" i="5"/>
  <c r="K98" i="5" s="1"/>
  <c r="J90" i="5"/>
  <c r="J82" i="5"/>
  <c r="J74" i="5"/>
  <c r="J66" i="5"/>
  <c r="J58" i="5"/>
  <c r="J50" i="5"/>
  <c r="J42" i="5"/>
  <c r="K42" i="5" s="1"/>
  <c r="J34" i="5"/>
  <c r="J26" i="5"/>
  <c r="J18" i="5"/>
  <c r="J58" i="8"/>
  <c r="J50" i="8"/>
  <c r="J42" i="8"/>
  <c r="K42" i="8" s="1"/>
  <c r="J34" i="8"/>
  <c r="K34" i="8" s="1"/>
  <c r="J26" i="8"/>
  <c r="J18" i="8"/>
  <c r="J10" i="8"/>
  <c r="J57" i="23"/>
  <c r="K57" i="23" s="1"/>
  <c r="J49" i="23"/>
  <c r="J41" i="23"/>
  <c r="J33" i="23"/>
  <c r="J25" i="23"/>
  <c r="K25" i="23" s="1"/>
  <c r="J17" i="23"/>
  <c r="J62" i="23"/>
  <c r="J45" i="21"/>
  <c r="K45" i="21" s="1"/>
  <c r="J30" i="22"/>
  <c r="K30" i="22" s="1"/>
  <c r="J13" i="27"/>
  <c r="K13" i="27" s="1"/>
  <c r="J9" i="29"/>
  <c r="J83" i="30"/>
  <c r="K83" i="30" s="1"/>
  <c r="J43" i="30"/>
  <c r="J14" i="31"/>
  <c r="J30" i="32"/>
  <c r="K30" i="32" s="1"/>
  <c r="J89" i="34"/>
  <c r="K89" i="34" s="1"/>
  <c r="J41" i="34"/>
  <c r="J41" i="33"/>
  <c r="K41" i="33" s="1"/>
  <c r="J108" i="5"/>
  <c r="K108" i="5" s="1"/>
  <c r="J44" i="5"/>
  <c r="K44" i="5" s="1"/>
  <c r="J28" i="21"/>
  <c r="K28" i="21" s="1"/>
  <c r="J36" i="27"/>
  <c r="K36" i="27" s="1"/>
  <c r="J62" i="28"/>
  <c r="K62" i="28" s="1"/>
  <c r="J22" i="28"/>
  <c r="J98" i="30"/>
  <c r="J50" i="30"/>
  <c r="J18" i="30"/>
  <c r="J61" i="32"/>
  <c r="J13" i="32"/>
  <c r="J56" i="34"/>
  <c r="J83" i="5"/>
  <c r="J67" i="5"/>
  <c r="J51" i="5"/>
  <c r="J35" i="5"/>
  <c r="K35" i="5" s="1"/>
  <c r="J51" i="8"/>
  <c r="J35" i="8"/>
  <c r="K35" i="8" s="1"/>
  <c r="J27" i="8"/>
  <c r="K27" i="8" s="1"/>
  <c r="J11" i="8"/>
  <c r="K11" i="8" s="1"/>
  <c r="J58" i="23"/>
  <c r="K58" i="23" s="1"/>
  <c r="J50" i="23"/>
  <c r="K50" i="23" s="1"/>
  <c r="J42" i="23"/>
  <c r="J34" i="23"/>
  <c r="J26" i="23"/>
  <c r="J10" i="23"/>
  <c r="K10" i="23" s="1"/>
  <c r="J50" i="21"/>
  <c r="K50" i="21" s="1"/>
  <c r="J42" i="21"/>
  <c r="K42" i="21" s="1"/>
  <c r="J34" i="21"/>
  <c r="K34" i="21" s="1"/>
  <c r="J26" i="21"/>
  <c r="K26" i="21" s="1"/>
  <c r="J18" i="21"/>
  <c r="K18" i="21" s="1"/>
  <c r="J10" i="21"/>
  <c r="K10" i="21" s="1"/>
  <c r="J43" i="22"/>
  <c r="J35" i="22"/>
  <c r="J27" i="22"/>
  <c r="J19" i="22"/>
  <c r="K19" i="22" s="1"/>
  <c r="J11" i="22"/>
  <c r="J34" i="27"/>
  <c r="K34" i="27" s="1"/>
  <c r="J26" i="27"/>
  <c r="K26" i="27" s="1"/>
  <c r="J18" i="27"/>
  <c r="K18" i="27" s="1"/>
  <c r="J10" i="27"/>
  <c r="J60" i="28"/>
  <c r="K60" i="28" s="1"/>
  <c r="J52" i="28"/>
  <c r="K52" i="28" s="1"/>
  <c r="J44" i="28"/>
  <c r="K44" i="28" s="1"/>
  <c r="J36" i="28"/>
  <c r="K36" i="28" s="1"/>
  <c r="J28" i="28"/>
  <c r="J20" i="28"/>
  <c r="K20" i="28" s="1"/>
  <c r="J12" i="28"/>
  <c r="K12" i="28" s="1"/>
  <c r="J34" i="29"/>
  <c r="K34" i="29" s="1"/>
  <c r="J26" i="29"/>
  <c r="J18" i="29"/>
  <c r="J10" i="29"/>
  <c r="J96" i="30"/>
  <c r="K96" i="30" s="1"/>
  <c r="J88" i="30"/>
  <c r="J80" i="30"/>
  <c r="J72" i="30"/>
  <c r="J64" i="30"/>
  <c r="K64" i="30" s="1"/>
  <c r="J56" i="30"/>
  <c r="J48" i="30"/>
  <c r="K48" i="30" s="1"/>
  <c r="J40" i="30"/>
  <c r="K40" i="30" s="1"/>
  <c r="J32" i="30"/>
  <c r="K32" i="30" s="1"/>
  <c r="J24" i="30"/>
  <c r="J16" i="30"/>
  <c r="J27" i="31"/>
  <c r="J19" i="31"/>
  <c r="J11" i="31"/>
  <c r="K11" i="31" s="1"/>
  <c r="J59" i="32"/>
  <c r="J51" i="32"/>
  <c r="J43" i="32"/>
  <c r="J35" i="32"/>
  <c r="J27" i="32"/>
  <c r="J19" i="32"/>
  <c r="K19" i="32" s="1"/>
  <c r="J11" i="32"/>
  <c r="J118" i="34"/>
  <c r="J110" i="34"/>
  <c r="J102" i="34"/>
  <c r="K102" i="34" s="1"/>
  <c r="J94" i="34"/>
  <c r="K94" i="34" s="1"/>
  <c r="J86" i="34"/>
  <c r="J78" i="34"/>
  <c r="J70" i="34"/>
  <c r="J62" i="34"/>
  <c r="K62" i="34" s="1"/>
  <c r="J54" i="34"/>
  <c r="J46" i="34"/>
  <c r="J38" i="34"/>
  <c r="J30" i="34"/>
  <c r="J22" i="34"/>
  <c r="K22" i="34" s="1"/>
  <c r="J70" i="33"/>
  <c r="K70" i="33" s="1"/>
  <c r="J62" i="33"/>
  <c r="K62" i="33" s="1"/>
  <c r="J54" i="33"/>
  <c r="K54" i="33" s="1"/>
  <c r="J46" i="33"/>
  <c r="K46" i="33" s="1"/>
  <c r="J38" i="33"/>
  <c r="J30" i="33"/>
  <c r="J22" i="33"/>
  <c r="J14" i="33"/>
  <c r="K14" i="33" s="1"/>
  <c r="J121" i="5"/>
  <c r="K121" i="5" s="1"/>
  <c r="J113" i="5"/>
  <c r="K113" i="5" s="1"/>
  <c r="J105" i="5"/>
  <c r="K105" i="5" s="1"/>
  <c r="J97" i="5"/>
  <c r="J89" i="5"/>
  <c r="J81" i="5"/>
  <c r="J73" i="5"/>
  <c r="J65" i="5"/>
  <c r="K65" i="5" s="1"/>
  <c r="J57" i="5"/>
  <c r="J49" i="5"/>
  <c r="J41" i="5"/>
  <c r="J33" i="5"/>
  <c r="J25" i="5"/>
  <c r="K25" i="5" s="1"/>
  <c r="J122" i="5"/>
  <c r="K122" i="5" s="1"/>
  <c r="L122" i="5" s="1"/>
  <c r="M122" i="5" s="1"/>
  <c r="J57" i="8"/>
  <c r="K57" i="8" s="1"/>
  <c r="J49" i="8"/>
  <c r="J41" i="8"/>
  <c r="J33" i="8"/>
  <c r="J25" i="8"/>
  <c r="K25" i="8" s="1"/>
  <c r="J17" i="8"/>
  <c r="J56" i="23"/>
  <c r="K56" i="23" s="1"/>
  <c r="J48" i="23"/>
  <c r="J40" i="23"/>
  <c r="K40" i="23" s="1"/>
  <c r="J32" i="23"/>
  <c r="K32" i="23" s="1"/>
  <c r="J24" i="23"/>
  <c r="K24" i="23" s="1"/>
  <c r="J16" i="23"/>
  <c r="J46" i="22"/>
  <c r="J21" i="27"/>
  <c r="K21" i="27" s="1"/>
  <c r="J23" i="28"/>
  <c r="J91" i="30"/>
  <c r="K91" i="30" s="1"/>
  <c r="J27" i="30"/>
  <c r="J46" i="32"/>
  <c r="J105" i="34"/>
  <c r="K105" i="34" s="1"/>
  <c r="J49" i="34"/>
  <c r="J65" i="33"/>
  <c r="K65" i="33" s="1"/>
  <c r="J17" i="33"/>
  <c r="K17" i="33" s="1"/>
  <c r="J92" i="5"/>
  <c r="J60" i="5"/>
  <c r="J28" i="5"/>
  <c r="J52" i="8"/>
  <c r="J28" i="8"/>
  <c r="K28" i="8" s="1"/>
  <c r="J51" i="23"/>
  <c r="J11" i="23"/>
  <c r="K11" i="23" s="1"/>
  <c r="J20" i="21"/>
  <c r="K20" i="21" s="1"/>
  <c r="J20" i="27"/>
  <c r="K20" i="27" s="1"/>
  <c r="J36" i="29"/>
  <c r="K36" i="29" s="1"/>
  <c r="J58" i="30"/>
  <c r="J29" i="31"/>
  <c r="J21" i="32"/>
  <c r="K21" i="32" s="1"/>
  <c r="J88" i="34"/>
  <c r="K88" i="34" s="1"/>
  <c r="J40" i="34"/>
  <c r="J48" i="33"/>
  <c r="K48" i="33" s="1"/>
  <c r="J115" i="5"/>
  <c r="K115" i="5" s="1"/>
  <c r="J18" i="23"/>
  <c r="K18" i="23" s="1"/>
  <c r="J33" i="21"/>
  <c r="K33" i="21" s="1"/>
  <c r="J10" i="22"/>
  <c r="K10" i="22" s="1"/>
  <c r="J35" i="28"/>
  <c r="K35" i="28" s="1"/>
  <c r="J37" i="29"/>
  <c r="K37" i="29" s="1"/>
  <c r="L37" i="29" s="1"/>
  <c r="M37" i="29" s="1"/>
  <c r="J63" i="30"/>
  <c r="K63" i="30" s="1"/>
  <c r="J31" i="30"/>
  <c r="J26" i="31"/>
  <c r="J18" i="31"/>
  <c r="J10" i="31"/>
  <c r="J58" i="32"/>
  <c r="J50" i="32"/>
  <c r="J42" i="32"/>
  <c r="J10" i="32"/>
  <c r="J117" i="34"/>
  <c r="J109" i="34"/>
  <c r="J101" i="34"/>
  <c r="J93" i="34"/>
  <c r="K93" i="34" s="1"/>
  <c r="J85" i="34"/>
  <c r="K85" i="34" s="1"/>
  <c r="J77" i="34"/>
  <c r="J69" i="34"/>
  <c r="J61" i="34"/>
  <c r="K61" i="34" s="1"/>
  <c r="J53" i="34"/>
  <c r="J45" i="34"/>
  <c r="J37" i="34"/>
  <c r="J29" i="34"/>
  <c r="J21" i="34"/>
  <c r="K21" i="34" s="1"/>
  <c r="J69" i="33"/>
  <c r="K69" i="33" s="1"/>
  <c r="J61" i="33"/>
  <c r="K61" i="33" s="1"/>
  <c r="J53" i="33"/>
  <c r="K53" i="33" s="1"/>
  <c r="J45" i="33"/>
  <c r="K45" i="33" s="1"/>
  <c r="J37" i="33"/>
  <c r="J29" i="33"/>
  <c r="J21" i="33"/>
  <c r="J13" i="33"/>
  <c r="K13" i="33" s="1"/>
  <c r="J120" i="5"/>
  <c r="K120" i="5" s="1"/>
  <c r="J112" i="5"/>
  <c r="K112" i="5" s="1"/>
  <c r="J104" i="5"/>
  <c r="K104" i="5" s="1"/>
  <c r="J96" i="5"/>
  <c r="J88" i="5"/>
  <c r="J80" i="5"/>
  <c r="K80" i="5" s="1"/>
  <c r="J72" i="5"/>
  <c r="J64" i="5"/>
  <c r="J56" i="5"/>
  <c r="J48" i="5"/>
  <c r="J40" i="5"/>
  <c r="J32" i="5"/>
  <c r="J24" i="5"/>
  <c r="K24" i="5" s="1"/>
  <c r="J56" i="8"/>
  <c r="K56" i="8" s="1"/>
  <c r="J48" i="8"/>
  <c r="J40" i="8"/>
  <c r="J32" i="8"/>
  <c r="J24" i="8"/>
  <c r="J16" i="8"/>
  <c r="J55" i="23"/>
  <c r="K55" i="23" s="1"/>
  <c r="J47" i="23"/>
  <c r="J39" i="23"/>
  <c r="K39" i="23" s="1"/>
  <c r="J31" i="23"/>
  <c r="K31" i="23" s="1"/>
  <c r="J23" i="23"/>
  <c r="J15" i="23"/>
  <c r="J13" i="21"/>
  <c r="J37" i="27"/>
  <c r="K37" i="27" s="1"/>
  <c r="J39" i="28"/>
  <c r="K39" i="28" s="1"/>
  <c r="J13" i="29"/>
  <c r="J51" i="30"/>
  <c r="K51" i="30" s="1"/>
  <c r="J30" i="31"/>
  <c r="J38" i="32"/>
  <c r="J113" i="34"/>
  <c r="J65" i="34"/>
  <c r="K65" i="34" s="1"/>
  <c r="J17" i="34"/>
  <c r="K17" i="34" s="1"/>
  <c r="J33" i="33"/>
  <c r="J100" i="5"/>
  <c r="J68" i="5"/>
  <c r="K68" i="5" s="1"/>
  <c r="J52" i="5"/>
  <c r="J60" i="8"/>
  <c r="J36" i="8"/>
  <c r="J59" i="23"/>
  <c r="K59" i="23" s="1"/>
  <c r="J35" i="23"/>
  <c r="J27" i="23"/>
  <c r="J37" i="22"/>
  <c r="J46" i="28"/>
  <c r="K46" i="28" s="1"/>
  <c r="J12" i="29"/>
  <c r="J74" i="30"/>
  <c r="J26" i="30"/>
  <c r="J45" i="32"/>
  <c r="J96" i="34"/>
  <c r="K96" i="34" s="1"/>
  <c r="J48" i="34"/>
  <c r="K48" i="34" s="1"/>
  <c r="J64" i="33"/>
  <c r="K64" i="33" s="1"/>
  <c r="J107" i="5"/>
  <c r="K107" i="5" s="1"/>
  <c r="J49" i="21"/>
  <c r="K49" i="21" s="1"/>
  <c r="J26" i="22"/>
  <c r="K26" i="22" s="1"/>
  <c r="J38" i="27"/>
  <c r="K38" i="27" s="1"/>
  <c r="L38" i="27" s="1"/>
  <c r="M38" i="27" s="1"/>
  <c r="J43" i="28"/>
  <c r="K43" i="28" s="1"/>
  <c r="J11" i="28"/>
  <c r="J17" i="29"/>
  <c r="K17" i="29" s="1"/>
  <c r="J79" i="30"/>
  <c r="J47" i="30"/>
  <c r="J23" i="30"/>
  <c r="J18" i="32"/>
  <c r="K18" i="32" s="1"/>
  <c r="J48" i="21"/>
  <c r="K48" i="21" s="1"/>
  <c r="J40" i="21"/>
  <c r="K40" i="21" s="1"/>
  <c r="J32" i="21"/>
  <c r="K32" i="21" s="1"/>
  <c r="J24" i="21"/>
  <c r="K24" i="21" s="1"/>
  <c r="J16" i="21"/>
  <c r="J9" i="22"/>
  <c r="J41" i="22"/>
  <c r="J33" i="22"/>
  <c r="K33" i="22" s="1"/>
  <c r="J25" i="22"/>
  <c r="K25" i="22" s="1"/>
  <c r="J17" i="22"/>
  <c r="K17" i="22" s="1"/>
  <c r="J49" i="22"/>
  <c r="J32" i="27"/>
  <c r="K32" i="27" s="1"/>
  <c r="J24" i="27"/>
  <c r="K24" i="27" s="1"/>
  <c r="J16" i="27"/>
  <c r="K16" i="27" s="1"/>
  <c r="J9" i="28"/>
  <c r="J58" i="28"/>
  <c r="K58" i="28" s="1"/>
  <c r="J50" i="28"/>
  <c r="K50" i="28" s="1"/>
  <c r="J42" i="28"/>
  <c r="K42" i="28" s="1"/>
  <c r="J34" i="28"/>
  <c r="K34" i="28" s="1"/>
  <c r="J26" i="28"/>
  <c r="J18" i="28"/>
  <c r="J10" i="28"/>
  <c r="K10" i="28" s="1"/>
  <c r="J32" i="29"/>
  <c r="K32" i="29" s="1"/>
  <c r="J24" i="29"/>
  <c r="J16" i="29"/>
  <c r="K16" i="29" s="1"/>
  <c r="J94" i="30"/>
  <c r="J86" i="30"/>
  <c r="K86" i="30" s="1"/>
  <c r="J78" i="30"/>
  <c r="K78" i="30" s="1"/>
  <c r="J70" i="30"/>
  <c r="J62" i="30"/>
  <c r="J54" i="30"/>
  <c r="J46" i="30"/>
  <c r="J38" i="30"/>
  <c r="J30" i="30"/>
  <c r="J22" i="30"/>
  <c r="J14" i="30"/>
  <c r="J33" i="31"/>
  <c r="J25" i="31"/>
  <c r="J17" i="31"/>
  <c r="J34" i="31"/>
  <c r="J57" i="32"/>
  <c r="J49" i="32"/>
  <c r="J41" i="32"/>
  <c r="J33" i="32"/>
  <c r="J25" i="32"/>
  <c r="J17" i="32"/>
  <c r="J116" i="34"/>
  <c r="J108" i="34"/>
  <c r="J100" i="34"/>
  <c r="J92" i="34"/>
  <c r="K92" i="34" s="1"/>
  <c r="J84" i="34"/>
  <c r="K84" i="34" s="1"/>
  <c r="J76" i="34"/>
  <c r="K76" i="34" s="1"/>
  <c r="J68" i="34"/>
  <c r="K68" i="34" s="1"/>
  <c r="J60" i="34"/>
  <c r="J52" i="34"/>
  <c r="J44" i="34"/>
  <c r="J36" i="34"/>
  <c r="K36" i="34" s="1"/>
  <c r="J28" i="34"/>
  <c r="J20" i="34"/>
  <c r="J68" i="33"/>
  <c r="K68" i="33" s="1"/>
  <c r="J60" i="33"/>
  <c r="K60" i="33" s="1"/>
  <c r="J52" i="33"/>
  <c r="K52" i="33" s="1"/>
  <c r="J44" i="33"/>
  <c r="K44" i="33" s="1"/>
  <c r="J36" i="33"/>
  <c r="J28" i="33"/>
  <c r="J20" i="33"/>
  <c r="J12" i="33"/>
  <c r="J119" i="5"/>
  <c r="K119" i="5" s="1"/>
  <c r="J111" i="5"/>
  <c r="K111" i="5" s="1"/>
  <c r="J103" i="5"/>
  <c r="J95" i="5"/>
  <c r="J87" i="5"/>
  <c r="J79" i="5"/>
  <c r="K79" i="5" s="1"/>
  <c r="J71" i="5"/>
  <c r="J63" i="5"/>
  <c r="J55" i="5"/>
  <c r="K55" i="5" s="1"/>
  <c r="J47" i="5"/>
  <c r="J39" i="5"/>
  <c r="J31" i="5"/>
  <c r="J23" i="5"/>
  <c r="K23" i="5" s="1"/>
  <c r="J9" i="8"/>
  <c r="J55" i="8"/>
  <c r="J47" i="8"/>
  <c r="K47" i="8" s="1"/>
  <c r="J39" i="8"/>
  <c r="K39" i="8" s="1"/>
  <c r="J31" i="8"/>
  <c r="J23" i="8"/>
  <c r="J15" i="8"/>
  <c r="J9" i="23"/>
  <c r="J54" i="23"/>
  <c r="K54" i="23" s="1"/>
  <c r="J46" i="23"/>
  <c r="J38" i="23"/>
  <c r="K38" i="23" s="1"/>
  <c r="J30" i="23"/>
  <c r="K30" i="23" s="1"/>
  <c r="J22" i="23"/>
  <c r="J14" i="23"/>
  <c r="J21" i="21"/>
  <c r="K21" i="21" s="1"/>
  <c r="J14" i="22"/>
  <c r="K14" i="22" s="1"/>
  <c r="J55" i="28"/>
  <c r="K55" i="28" s="1"/>
  <c r="J31" i="28"/>
  <c r="J21" i="29"/>
  <c r="J67" i="30"/>
  <c r="K67" i="30" s="1"/>
  <c r="J19" i="30"/>
  <c r="J54" i="32"/>
  <c r="J121" i="34"/>
  <c r="J81" i="34"/>
  <c r="J25" i="34"/>
  <c r="K25" i="34" s="1"/>
  <c r="J49" i="33"/>
  <c r="K49" i="33" s="1"/>
  <c r="J116" i="5"/>
  <c r="K116" i="5" s="1"/>
  <c r="J76" i="5"/>
  <c r="J44" i="8"/>
  <c r="J12" i="8"/>
  <c r="K12" i="8" s="1"/>
  <c r="J43" i="23"/>
  <c r="J19" i="23"/>
  <c r="J12" i="21"/>
  <c r="J29" i="22"/>
  <c r="J28" i="27"/>
  <c r="K28" i="27" s="1"/>
  <c r="J12" i="27"/>
  <c r="K12" i="27" s="1"/>
  <c r="J30" i="28"/>
  <c r="J28" i="29"/>
  <c r="K28" i="29" s="1"/>
  <c r="J82" i="30"/>
  <c r="J34" i="30"/>
  <c r="J21" i="31"/>
  <c r="J37" i="32"/>
  <c r="J112" i="34"/>
  <c r="J64" i="34"/>
  <c r="K64" i="34" s="1"/>
  <c r="J24" i="34"/>
  <c r="J40" i="33"/>
  <c r="J75" i="5"/>
  <c r="J41" i="21"/>
  <c r="K41" i="21" s="1"/>
  <c r="J17" i="21"/>
  <c r="J34" i="22"/>
  <c r="K34" i="22" s="1"/>
  <c r="J33" i="27"/>
  <c r="K33" i="27" s="1"/>
  <c r="J17" i="27"/>
  <c r="K17" i="27" s="1"/>
  <c r="J59" i="28"/>
  <c r="K59" i="28" s="1"/>
  <c r="J19" i="28"/>
  <c r="J25" i="29"/>
  <c r="K25" i="29" s="1"/>
  <c r="J87" i="30"/>
  <c r="J55" i="30"/>
  <c r="J9" i="31"/>
  <c r="K9" i="31" s="1"/>
  <c r="J26" i="32"/>
  <c r="J47" i="21"/>
  <c r="K47" i="21" s="1"/>
  <c r="J39" i="21"/>
  <c r="K39" i="21" s="1"/>
  <c r="J31" i="21"/>
  <c r="K31" i="21" s="1"/>
  <c r="J23" i="21"/>
  <c r="K23" i="21" s="1"/>
  <c r="J15" i="21"/>
  <c r="K15" i="21" s="1"/>
  <c r="J48" i="22"/>
  <c r="J40" i="22"/>
  <c r="J32" i="22"/>
  <c r="K32" i="22" s="1"/>
  <c r="J24" i="22"/>
  <c r="K24" i="22" s="1"/>
  <c r="J16" i="22"/>
  <c r="J31" i="27"/>
  <c r="K31" i="27" s="1"/>
  <c r="J23" i="27"/>
  <c r="K23" i="27" s="1"/>
  <c r="J15" i="27"/>
  <c r="K15" i="27" s="1"/>
  <c r="J65" i="28"/>
  <c r="K65" i="28" s="1"/>
  <c r="J57" i="28"/>
  <c r="K57" i="28" s="1"/>
  <c r="J49" i="28"/>
  <c r="K49" i="28" s="1"/>
  <c r="J41" i="28"/>
  <c r="K41" i="28" s="1"/>
  <c r="J33" i="28"/>
  <c r="J25" i="28"/>
  <c r="J17" i="28"/>
  <c r="J66" i="28"/>
  <c r="K66" i="28" s="1"/>
  <c r="L66" i="28" s="1"/>
  <c r="M66" i="28" s="1"/>
  <c r="J31" i="29"/>
  <c r="K31" i="29" s="1"/>
  <c r="J23" i="29"/>
  <c r="J15" i="29"/>
  <c r="K15" i="29" s="1"/>
  <c r="J93" i="30"/>
  <c r="K93" i="30" s="1"/>
  <c r="J85" i="30"/>
  <c r="J77" i="30"/>
  <c r="K77" i="30" s="1"/>
  <c r="J69" i="30"/>
  <c r="J61" i="30"/>
  <c r="K61" i="30" s="1"/>
  <c r="J53" i="30"/>
  <c r="J45" i="30"/>
  <c r="K45" i="30" s="1"/>
  <c r="J37" i="30"/>
  <c r="J29" i="30"/>
  <c r="K29" i="30" s="1"/>
  <c r="J21" i="30"/>
  <c r="J13" i="30"/>
  <c r="J32" i="31"/>
  <c r="J24" i="31"/>
  <c r="J16" i="31"/>
  <c r="J56" i="32"/>
  <c r="J48" i="32"/>
  <c r="J40" i="32"/>
  <c r="J32" i="32"/>
  <c r="J24" i="32"/>
  <c r="J16" i="32"/>
  <c r="K16" i="32" s="1"/>
  <c r="J115" i="34"/>
  <c r="J107" i="34"/>
  <c r="J99" i="34"/>
  <c r="J91" i="34"/>
  <c r="J83" i="34"/>
  <c r="J75" i="34"/>
  <c r="J67" i="34"/>
  <c r="K67" i="34" s="1"/>
  <c r="J59" i="34"/>
  <c r="J51" i="34"/>
  <c r="J43" i="34"/>
  <c r="J35" i="34"/>
  <c r="K35" i="34" s="1"/>
  <c r="J27" i="34"/>
  <c r="J19" i="34"/>
  <c r="K19" i="34" s="1"/>
  <c r="J67" i="33"/>
  <c r="K67" i="33" s="1"/>
  <c r="J59" i="33"/>
  <c r="K59" i="33" s="1"/>
  <c r="J51" i="33"/>
  <c r="K51" i="33" s="1"/>
  <c r="J43" i="33"/>
  <c r="K43" i="33" s="1"/>
  <c r="J35" i="33"/>
  <c r="J27" i="33"/>
  <c r="J19" i="33"/>
  <c r="K19" i="33" s="1"/>
  <c r="J11" i="33"/>
  <c r="J118" i="5"/>
  <c r="K118" i="5" s="1"/>
  <c r="J110" i="5"/>
  <c r="K110" i="5" s="1"/>
  <c r="J102" i="5"/>
  <c r="K102" i="5" s="1"/>
  <c r="J94" i="5"/>
  <c r="J86" i="5"/>
  <c r="J78" i="5"/>
  <c r="K78" i="5" s="1"/>
  <c r="J70" i="5"/>
  <c r="K70" i="5" s="1"/>
  <c r="J62" i="5"/>
  <c r="K62" i="5" s="1"/>
  <c r="J54" i="5"/>
  <c r="J46" i="5"/>
  <c r="J38" i="5"/>
  <c r="J30" i="5"/>
  <c r="J22" i="5"/>
  <c r="K22" i="5" s="1"/>
  <c r="J62" i="8"/>
  <c r="J54" i="8"/>
  <c r="K54" i="8" s="1"/>
  <c r="J46" i="8"/>
  <c r="K46" i="8" s="1"/>
  <c r="J38" i="8"/>
  <c r="J30" i="8"/>
  <c r="K30" i="8" s="1"/>
  <c r="J22" i="8"/>
  <c r="J14" i="8"/>
  <c r="J61" i="23"/>
  <c r="K61" i="23" s="1"/>
  <c r="J53" i="23"/>
  <c r="K53" i="23" s="1"/>
  <c r="J45" i="23"/>
  <c r="J37" i="23"/>
  <c r="J29" i="23"/>
  <c r="K29" i="23" s="1"/>
  <c r="J21" i="23"/>
  <c r="K21" i="23" s="1"/>
  <c r="J13" i="23"/>
  <c r="J29" i="21"/>
  <c r="K29" i="21" s="1"/>
  <c r="J22" i="22"/>
  <c r="K22" i="22" s="1"/>
  <c r="J63" i="28"/>
  <c r="K63" i="28" s="1"/>
  <c r="J15" i="28"/>
  <c r="K15" i="28" s="1"/>
  <c r="J99" i="30"/>
  <c r="K99" i="30" s="1"/>
  <c r="J59" i="30"/>
  <c r="J11" i="30"/>
  <c r="K11" i="30" s="1"/>
  <c r="J62" i="32"/>
  <c r="J14" i="32"/>
  <c r="J73" i="34"/>
  <c r="J33" i="34"/>
  <c r="J57" i="33"/>
  <c r="K57" i="33" s="1"/>
  <c r="J71" i="33"/>
  <c r="K71" i="33" s="1"/>
  <c r="L71" i="33" s="1"/>
  <c r="M71" i="33" s="1"/>
  <c r="J36" i="5"/>
  <c r="K36" i="5" s="1"/>
  <c r="J44" i="21"/>
  <c r="K44" i="21" s="1"/>
  <c r="J45" i="22"/>
  <c r="J13" i="22"/>
  <c r="J54" i="28"/>
  <c r="K54" i="28" s="1"/>
  <c r="J14" i="28"/>
  <c r="J90" i="30"/>
  <c r="K90" i="30" s="1"/>
  <c r="J42" i="30"/>
  <c r="J13" i="31"/>
  <c r="J29" i="32"/>
  <c r="K29" i="32" s="1"/>
  <c r="J104" i="34"/>
  <c r="K104" i="34" s="1"/>
  <c r="J72" i="34"/>
  <c r="K72" i="34" s="1"/>
  <c r="J16" i="34"/>
  <c r="J32" i="33"/>
  <c r="J91" i="5"/>
  <c r="J25" i="21"/>
  <c r="K25" i="21" s="1"/>
  <c r="J42" i="22"/>
  <c r="J18" i="22"/>
  <c r="K18" i="22" s="1"/>
  <c r="J25" i="27"/>
  <c r="K25" i="27" s="1"/>
  <c r="J51" i="28"/>
  <c r="K51" i="28" s="1"/>
  <c r="J27" i="28"/>
  <c r="J33" i="29"/>
  <c r="K33" i="29" s="1"/>
  <c r="J95" i="30"/>
  <c r="K95" i="30" s="1"/>
  <c r="J71" i="30"/>
  <c r="K71" i="30" s="1"/>
  <c r="J39" i="30"/>
  <c r="J15" i="30"/>
  <c r="J34" i="32"/>
  <c r="J46" i="21"/>
  <c r="K46" i="21" s="1"/>
  <c r="J38" i="21"/>
  <c r="K38" i="21" s="1"/>
  <c r="J30" i="21"/>
  <c r="K30" i="21" s="1"/>
  <c r="J22" i="21"/>
  <c r="K22" i="21" s="1"/>
  <c r="J14" i="21"/>
  <c r="J47" i="22"/>
  <c r="J39" i="22"/>
  <c r="J31" i="22"/>
  <c r="K31" i="22" s="1"/>
  <c r="J23" i="22"/>
  <c r="K23" i="22" s="1"/>
  <c r="J15" i="22"/>
  <c r="J9" i="27"/>
  <c r="J30" i="27"/>
  <c r="K30" i="27" s="1"/>
  <c r="J22" i="27"/>
  <c r="K22" i="27" s="1"/>
  <c r="J14" i="27"/>
  <c r="K14" i="27" s="1"/>
  <c r="J64" i="28"/>
  <c r="K64" i="28" s="1"/>
  <c r="J56" i="28"/>
  <c r="K56" i="28" s="1"/>
  <c r="J48" i="28"/>
  <c r="K48" i="28" s="1"/>
  <c r="J40" i="28"/>
  <c r="K40" i="28" s="1"/>
  <c r="J32" i="28"/>
  <c r="J24" i="28"/>
  <c r="J16" i="28"/>
  <c r="K16" i="28" s="1"/>
  <c r="J30" i="29"/>
  <c r="K30" i="29" s="1"/>
  <c r="J22" i="29"/>
  <c r="K22" i="29" s="1"/>
  <c r="J14" i="29"/>
  <c r="J100" i="30"/>
  <c r="J92" i="30"/>
  <c r="J84" i="30"/>
  <c r="J76" i="30"/>
  <c r="K76" i="30" s="1"/>
  <c r="J68" i="30"/>
  <c r="K68" i="30" s="1"/>
  <c r="J60" i="30"/>
  <c r="J52" i="30"/>
  <c r="K52" i="30" s="1"/>
  <c r="J44" i="30"/>
  <c r="K44" i="30" s="1"/>
  <c r="J36" i="30"/>
  <c r="J28" i="30"/>
  <c r="J20" i="30"/>
  <c r="J12" i="30"/>
  <c r="J31" i="31"/>
  <c r="J23" i="31"/>
  <c r="J15" i="31"/>
  <c r="J9" i="32"/>
  <c r="J55" i="32"/>
  <c r="J47" i="32"/>
  <c r="J39" i="32"/>
  <c r="J31" i="32"/>
  <c r="K31" i="32" s="1"/>
  <c r="J23" i="32"/>
  <c r="J15" i="32"/>
  <c r="K15" i="32" s="1"/>
  <c r="J114" i="34"/>
  <c r="J106" i="34"/>
  <c r="J98" i="34"/>
  <c r="J90" i="34"/>
  <c r="J82" i="34"/>
  <c r="J74" i="34"/>
  <c r="K74" i="34" s="1"/>
  <c r="J66" i="34"/>
  <c r="J58" i="34"/>
  <c r="J50" i="34"/>
  <c r="J42" i="34"/>
  <c r="J34" i="34"/>
  <c r="K34" i="34" s="1"/>
  <c r="J26" i="34"/>
  <c r="J18" i="34"/>
  <c r="J66" i="33"/>
  <c r="K66" i="33" s="1"/>
  <c r="J58" i="33"/>
  <c r="K58" i="33" s="1"/>
  <c r="J50" i="33"/>
  <c r="K50" i="33" s="1"/>
  <c r="J42" i="33"/>
  <c r="K42" i="33" s="1"/>
  <c r="J34" i="33"/>
  <c r="J26" i="33"/>
  <c r="J18" i="33"/>
  <c r="J10" i="33"/>
  <c r="J117" i="5"/>
  <c r="K117" i="5" s="1"/>
  <c r="J109" i="5"/>
  <c r="K109" i="5" s="1"/>
  <c r="J101" i="5"/>
  <c r="J93" i="5"/>
  <c r="K93" i="5" s="1"/>
  <c r="J85" i="5"/>
  <c r="J77" i="5"/>
  <c r="K77" i="5" s="1"/>
  <c r="J69" i="5"/>
  <c r="K69" i="5" s="1"/>
  <c r="J61" i="5"/>
  <c r="K61" i="5" s="1"/>
  <c r="J53" i="5"/>
  <c r="J45" i="5"/>
  <c r="J37" i="5"/>
  <c r="K37" i="5" s="1"/>
  <c r="J29" i="5"/>
  <c r="J21" i="5"/>
  <c r="J61" i="8"/>
  <c r="J53" i="8"/>
  <c r="J45" i="8"/>
  <c r="J37" i="8"/>
  <c r="K37" i="8" s="1"/>
  <c r="J29" i="8"/>
  <c r="K29" i="8" s="1"/>
  <c r="J21" i="8"/>
  <c r="J13" i="8"/>
  <c r="K13" i="8" s="1"/>
  <c r="J60" i="23"/>
  <c r="K60" i="23" s="1"/>
  <c r="J52" i="23"/>
  <c r="K52" i="23" s="1"/>
  <c r="J44" i="23"/>
  <c r="J36" i="23"/>
  <c r="J28" i="23"/>
  <c r="J20" i="23"/>
  <c r="J12" i="23"/>
  <c r="H66" i="20"/>
  <c r="H67" i="20"/>
  <c r="H68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9" i="20"/>
  <c r="H65" i="26"/>
  <c r="H77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9" i="19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9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D124" i="34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D73" i="33"/>
  <c r="H70" i="33"/>
  <c r="H69" i="33"/>
  <c r="H68" i="33"/>
  <c r="H67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I130" i="4"/>
  <c r="H130" i="4"/>
  <c r="F130" i="4"/>
  <c r="D134" i="4"/>
  <c r="D130" i="4"/>
  <c r="D127" i="4"/>
  <c r="D126" i="4"/>
  <c r="K42" i="34" l="1"/>
  <c r="K19" i="5"/>
  <c r="K22" i="30"/>
  <c r="K15" i="22"/>
  <c r="K16" i="34"/>
  <c r="K41" i="34"/>
  <c r="L41" i="34" s="1"/>
  <c r="M41" i="34" s="1"/>
  <c r="K43" i="34"/>
  <c r="K28" i="30"/>
  <c r="K24" i="30"/>
  <c r="K23" i="30"/>
  <c r="K28" i="5"/>
  <c r="K50" i="34"/>
  <c r="K13" i="30"/>
  <c r="K15" i="31"/>
  <c r="K13" i="32"/>
  <c r="K50" i="5"/>
  <c r="K87" i="34"/>
  <c r="K28" i="34"/>
  <c r="K49" i="34"/>
  <c r="K49" i="5"/>
  <c r="K66" i="30"/>
  <c r="K31" i="5"/>
  <c r="K107" i="34"/>
  <c r="K16" i="30"/>
  <c r="K42" i="23"/>
  <c r="K59" i="5"/>
  <c r="K51" i="34"/>
  <c r="K108" i="34"/>
  <c r="L108" i="34" s="1"/>
  <c r="M108" i="34" s="1"/>
  <c r="K35" i="32"/>
  <c r="K106" i="34"/>
  <c r="L106" i="34" s="1"/>
  <c r="M106" i="34" s="1"/>
  <c r="K34" i="32"/>
  <c r="K59" i="34"/>
  <c r="K9" i="28"/>
  <c r="K58" i="34"/>
  <c r="K32" i="32"/>
  <c r="K13" i="29"/>
  <c r="K109" i="34"/>
  <c r="K11" i="33"/>
  <c r="L11" i="33" s="1"/>
  <c r="M11" i="33" s="1"/>
  <c r="K33" i="32"/>
  <c r="K32" i="5"/>
  <c r="K58" i="5"/>
  <c r="K36" i="32"/>
  <c r="K37" i="30"/>
  <c r="K41" i="23"/>
  <c r="K31" i="34"/>
  <c r="K37" i="32"/>
  <c r="K55" i="32"/>
  <c r="K115" i="34"/>
  <c r="K19" i="23"/>
  <c r="K87" i="5"/>
  <c r="K38" i="32"/>
  <c r="K64" i="5"/>
  <c r="K58" i="32"/>
  <c r="K46" i="32"/>
  <c r="K90" i="5"/>
  <c r="K9" i="21"/>
  <c r="K99" i="5"/>
  <c r="K25" i="33"/>
  <c r="L25" i="33" s="1"/>
  <c r="M25" i="33" s="1"/>
  <c r="K39" i="22"/>
  <c r="K15" i="30"/>
  <c r="K46" i="5"/>
  <c r="K47" i="30"/>
  <c r="K30" i="34"/>
  <c r="K63" i="34"/>
  <c r="K20" i="34"/>
  <c r="K62" i="32"/>
  <c r="K54" i="30"/>
  <c r="K43" i="32"/>
  <c r="K18" i="8"/>
  <c r="K114" i="34"/>
  <c r="L114" i="34" s="1"/>
  <c r="M114" i="34" s="1"/>
  <c r="K19" i="28"/>
  <c r="K54" i="32"/>
  <c r="K60" i="34"/>
  <c r="K9" i="22"/>
  <c r="K101" i="34"/>
  <c r="K30" i="33"/>
  <c r="L30" i="33" s="1"/>
  <c r="M30" i="33" s="1"/>
  <c r="K101" i="5"/>
  <c r="K33" i="28"/>
  <c r="K18" i="28"/>
  <c r="K100" i="5"/>
  <c r="K47" i="23"/>
  <c r="K88" i="5"/>
  <c r="K37" i="33"/>
  <c r="K45" i="34"/>
  <c r="L45" i="34" s="1"/>
  <c r="M45" i="34" s="1"/>
  <c r="K89" i="5"/>
  <c r="K38" i="33"/>
  <c r="L38" i="33" s="1"/>
  <c r="M38" i="33" s="1"/>
  <c r="K46" i="34"/>
  <c r="K110" i="34"/>
  <c r="L110" i="34" s="1"/>
  <c r="M110" i="34" s="1"/>
  <c r="K59" i="32"/>
  <c r="K18" i="29"/>
  <c r="K43" i="30"/>
  <c r="K79" i="34"/>
  <c r="L79" i="34" s="1"/>
  <c r="M79" i="34" s="1"/>
  <c r="K121" i="34"/>
  <c r="K21" i="33"/>
  <c r="L21" i="33" s="1"/>
  <c r="M21" i="33" s="1"/>
  <c r="K19" i="8"/>
  <c r="K103" i="5"/>
  <c r="K29" i="33"/>
  <c r="L29" i="33" s="1"/>
  <c r="M29" i="33" s="1"/>
  <c r="K71" i="34"/>
  <c r="L71" i="34" s="1"/>
  <c r="M71" i="34" s="1"/>
  <c r="K20" i="23"/>
  <c r="K45" i="5"/>
  <c r="K66" i="34"/>
  <c r="K14" i="21"/>
  <c r="K42" i="30"/>
  <c r="K83" i="34"/>
  <c r="L83" i="34" s="1"/>
  <c r="M83" i="34" s="1"/>
  <c r="K40" i="32"/>
  <c r="K14" i="30"/>
  <c r="K26" i="28"/>
  <c r="K96" i="5"/>
  <c r="K117" i="34"/>
  <c r="K17" i="8"/>
  <c r="K97" i="5"/>
  <c r="K118" i="34"/>
  <c r="L118" i="34" s="1"/>
  <c r="M118" i="34" s="1"/>
  <c r="K56" i="30"/>
  <c r="L56" i="30" s="1"/>
  <c r="M56" i="30" s="1"/>
  <c r="K61" i="32"/>
  <c r="K15" i="33"/>
  <c r="K43" i="23"/>
  <c r="K116" i="34"/>
  <c r="K73" i="5"/>
  <c r="K25" i="28"/>
  <c r="K40" i="33"/>
  <c r="L40" i="33" s="1"/>
  <c r="M40" i="33" s="1"/>
  <c r="K14" i="23"/>
  <c r="K62" i="30"/>
  <c r="K37" i="34"/>
  <c r="K60" i="5"/>
  <c r="K24" i="28"/>
  <c r="K45" i="23"/>
  <c r="K48" i="32"/>
  <c r="K112" i="34"/>
  <c r="K21" i="29"/>
  <c r="K63" i="5"/>
  <c r="K12" i="33"/>
  <c r="K41" i="32"/>
  <c r="K11" i="28"/>
  <c r="K16" i="8"/>
  <c r="K10" i="32"/>
  <c r="K40" i="34"/>
  <c r="K10" i="27"/>
  <c r="K44" i="32"/>
  <c r="K80" i="34"/>
  <c r="L80" i="34" s="1"/>
  <c r="M80" i="34" s="1"/>
  <c r="K9" i="32"/>
  <c r="K29" i="5"/>
  <c r="K23" i="8"/>
  <c r="K51" i="32"/>
  <c r="K82" i="34"/>
  <c r="K39" i="32"/>
  <c r="K32" i="28"/>
  <c r="K32" i="33"/>
  <c r="K56" i="32"/>
  <c r="K31" i="28"/>
  <c r="K46" i="23"/>
  <c r="K20" i="33"/>
  <c r="L20" i="33" s="1"/>
  <c r="M20" i="33" s="1"/>
  <c r="K49" i="32"/>
  <c r="K45" i="32"/>
  <c r="K13" i="21"/>
  <c r="K42" i="32"/>
  <c r="K16" i="23"/>
  <c r="K74" i="5"/>
  <c r="K31" i="33"/>
  <c r="L31" i="33" s="1"/>
  <c r="M31" i="33" s="1"/>
  <c r="K43" i="5"/>
  <c r="K72" i="5"/>
  <c r="K83" i="5"/>
  <c r="K57" i="30"/>
  <c r="K122" i="34"/>
  <c r="L122" i="34" s="1"/>
  <c r="M122" i="34" s="1"/>
  <c r="K24" i="32"/>
  <c r="K48" i="23"/>
  <c r="K38" i="34"/>
  <c r="L38" i="34" s="1"/>
  <c r="M38" i="34" s="1"/>
  <c r="K44" i="23"/>
  <c r="K47" i="32"/>
  <c r="K27" i="28"/>
  <c r="K55" i="30"/>
  <c r="K12" i="21"/>
  <c r="K57" i="32"/>
  <c r="K113" i="34"/>
  <c r="K15" i="23"/>
  <c r="K50" i="32"/>
  <c r="K39" i="33"/>
  <c r="K22" i="8"/>
  <c r="K38" i="5"/>
  <c r="K75" i="5"/>
  <c r="K17" i="31"/>
  <c r="K52" i="5"/>
  <c r="K58" i="30"/>
  <c r="K27" i="30"/>
  <c r="K22" i="33"/>
  <c r="L22" i="33" s="1"/>
  <c r="M22" i="33" s="1"/>
  <c r="K62" i="23"/>
  <c r="L62" i="23" s="1"/>
  <c r="M62" i="23" s="1"/>
  <c r="K34" i="5"/>
  <c r="K27" i="29"/>
  <c r="K16" i="33"/>
  <c r="L16" i="33" s="1"/>
  <c r="M16" i="33" s="1"/>
  <c r="K47" i="28"/>
  <c r="K21" i="8"/>
  <c r="K60" i="30"/>
  <c r="K59" i="30"/>
  <c r="K16" i="22"/>
  <c r="K19" i="30"/>
  <c r="K47" i="5"/>
  <c r="K25" i="32"/>
  <c r="K16" i="21"/>
  <c r="K27" i="22"/>
  <c r="K15" i="34"/>
  <c r="L15" i="34" s="1"/>
  <c r="M15" i="34" s="1"/>
  <c r="K19" i="27"/>
  <c r="K21" i="22"/>
  <c r="K38" i="22"/>
  <c r="K23" i="32"/>
  <c r="K37" i="23"/>
  <c r="K76" i="5"/>
  <c r="K27" i="23"/>
  <c r="K33" i="33"/>
  <c r="L33" i="33" s="1"/>
  <c r="M33" i="33" s="1"/>
  <c r="K53" i="34"/>
  <c r="L53" i="34" s="1"/>
  <c r="M53" i="34" s="1"/>
  <c r="K31" i="30"/>
  <c r="K33" i="5"/>
  <c r="K26" i="29"/>
  <c r="K23" i="34"/>
  <c r="L23" i="34" s="1"/>
  <c r="M23" i="34" s="1"/>
  <c r="K17" i="30"/>
  <c r="K27" i="27"/>
  <c r="K32" i="34"/>
  <c r="L32" i="34" s="1"/>
  <c r="M32" i="34" s="1"/>
  <c r="K36" i="21"/>
  <c r="K37" i="21"/>
  <c r="K91" i="5"/>
  <c r="K26" i="32"/>
  <c r="K35" i="23"/>
  <c r="K18" i="30"/>
  <c r="K9" i="29"/>
  <c r="K23" i="33"/>
  <c r="L23" i="33" s="1"/>
  <c r="M23" i="33" s="1"/>
  <c r="K20" i="8"/>
  <c r="K36" i="23"/>
  <c r="K33" i="34"/>
  <c r="K99" i="34"/>
  <c r="K29" i="22"/>
  <c r="K30" i="30"/>
  <c r="K24" i="8"/>
  <c r="K48" i="5"/>
  <c r="K51" i="23"/>
  <c r="K50" i="30"/>
  <c r="K49" i="23"/>
  <c r="K35" i="21"/>
  <c r="K53" i="5"/>
  <c r="K73" i="34"/>
  <c r="K17" i="21"/>
  <c r="K100" i="34"/>
  <c r="L100" i="34" s="1"/>
  <c r="M100" i="34" s="1"/>
  <c r="K26" i="30"/>
  <c r="K27" i="32"/>
  <c r="K51" i="5"/>
  <c r="K18" i="5"/>
  <c r="K47" i="34"/>
  <c r="L47" i="34" s="1"/>
  <c r="M47" i="34" s="1"/>
  <c r="K43" i="21"/>
  <c r="K40" i="27"/>
  <c r="L40" i="27" s="1"/>
  <c r="M40" i="27" s="1"/>
  <c r="L9" i="26"/>
  <c r="M9" i="26" s="1"/>
  <c r="K25" i="31"/>
  <c r="K18" i="31"/>
  <c r="K26" i="8"/>
  <c r="K65" i="30"/>
  <c r="K24" i="33"/>
  <c r="L24" i="33" s="1"/>
  <c r="M24" i="33" s="1"/>
  <c r="K11" i="21"/>
  <c r="K97" i="34"/>
  <c r="L97" i="34" s="1"/>
  <c r="M97" i="34" s="1"/>
  <c r="K31" i="31"/>
  <c r="K54" i="34"/>
  <c r="L54" i="34" s="1"/>
  <c r="M54" i="34" s="1"/>
  <c r="K21" i="28"/>
  <c r="K19" i="21"/>
  <c r="K47" i="27"/>
  <c r="L47" i="27" s="1"/>
  <c r="M47" i="27" s="1"/>
  <c r="K12" i="30"/>
  <c r="K35" i="22"/>
  <c r="K33" i="23"/>
  <c r="K45" i="8"/>
  <c r="K10" i="33"/>
  <c r="L10" i="33" s="1"/>
  <c r="M10" i="33" s="1"/>
  <c r="K18" i="34"/>
  <c r="L18" i="34" s="1"/>
  <c r="M18" i="34" s="1"/>
  <c r="K20" i="30"/>
  <c r="K84" i="30"/>
  <c r="K9" i="27"/>
  <c r="K14" i="28"/>
  <c r="K62" i="8"/>
  <c r="K27" i="33"/>
  <c r="L27" i="33" s="1"/>
  <c r="M27" i="33" s="1"/>
  <c r="K23" i="29"/>
  <c r="K40" i="22"/>
  <c r="K55" i="8"/>
  <c r="K71" i="5"/>
  <c r="K94" i="30"/>
  <c r="K69" i="34"/>
  <c r="K41" i="5"/>
  <c r="K11" i="32"/>
  <c r="K19" i="31"/>
  <c r="K43" i="22"/>
  <c r="K26" i="23"/>
  <c r="K51" i="8"/>
  <c r="K50" i="8"/>
  <c r="K66" i="5"/>
  <c r="K25" i="30"/>
  <c r="K89" i="30"/>
  <c r="K29" i="28"/>
  <c r="K27" i="5"/>
  <c r="K22" i="31"/>
  <c r="K46" i="27"/>
  <c r="L46" i="27" s="1"/>
  <c r="M46" i="27" s="1"/>
  <c r="K18" i="33"/>
  <c r="K86" i="5"/>
  <c r="K35" i="33"/>
  <c r="L35" i="33" s="1"/>
  <c r="M35" i="33" s="1"/>
  <c r="K16" i="31"/>
  <c r="K53" i="30"/>
  <c r="K48" i="22"/>
  <c r="K21" i="31"/>
  <c r="K9" i="8"/>
  <c r="K28" i="33"/>
  <c r="L28" i="33" s="1"/>
  <c r="M28" i="33" s="1"/>
  <c r="K38" i="30"/>
  <c r="K36" i="8"/>
  <c r="K32" i="8"/>
  <c r="K56" i="5"/>
  <c r="K77" i="34"/>
  <c r="L77" i="34" s="1"/>
  <c r="M77" i="34" s="1"/>
  <c r="K33" i="8"/>
  <c r="K70" i="34"/>
  <c r="L70" i="34" s="1"/>
  <c r="M70" i="34" s="1"/>
  <c r="K27" i="31"/>
  <c r="K72" i="30"/>
  <c r="K34" i="23"/>
  <c r="K58" i="8"/>
  <c r="K39" i="34"/>
  <c r="L39" i="34" s="1"/>
  <c r="M39" i="34" s="1"/>
  <c r="K52" i="32"/>
  <c r="K33" i="30"/>
  <c r="K97" i="30"/>
  <c r="K12" i="22"/>
  <c r="K120" i="34"/>
  <c r="K20" i="5"/>
  <c r="K35" i="30"/>
  <c r="K42" i="27"/>
  <c r="L42" i="27" s="1"/>
  <c r="M42" i="27" s="1"/>
  <c r="K44" i="27"/>
  <c r="L44" i="27" s="1"/>
  <c r="M44" i="27" s="1"/>
  <c r="K40" i="5"/>
  <c r="K46" i="22"/>
  <c r="K22" i="32"/>
  <c r="K90" i="34"/>
  <c r="L90" i="34" s="1"/>
  <c r="M90" i="34" s="1"/>
  <c r="K92" i="30"/>
  <c r="L68" i="33"/>
  <c r="M68" i="33" s="1"/>
  <c r="K61" i="8"/>
  <c r="K26" i="33"/>
  <c r="L26" i="33" s="1"/>
  <c r="M26" i="33" s="1"/>
  <c r="K98" i="34"/>
  <c r="L98" i="34" s="1"/>
  <c r="M98" i="34" s="1"/>
  <c r="K36" i="30"/>
  <c r="K100" i="30"/>
  <c r="K13" i="22"/>
  <c r="K14" i="32"/>
  <c r="K14" i="8"/>
  <c r="K30" i="5"/>
  <c r="K94" i="5"/>
  <c r="K24" i="31"/>
  <c r="K87" i="30"/>
  <c r="K34" i="30"/>
  <c r="K81" i="34"/>
  <c r="K36" i="33"/>
  <c r="L36" i="33" s="1"/>
  <c r="M36" i="33" s="1"/>
  <c r="K44" i="34"/>
  <c r="L44" i="34" s="1"/>
  <c r="M44" i="34" s="1"/>
  <c r="K34" i="31"/>
  <c r="L34" i="31" s="1"/>
  <c r="M34" i="31" s="1"/>
  <c r="K46" i="30"/>
  <c r="K24" i="29"/>
  <c r="K74" i="30"/>
  <c r="K60" i="8"/>
  <c r="K23" i="23"/>
  <c r="K40" i="8"/>
  <c r="K29" i="31"/>
  <c r="K52" i="8"/>
  <c r="K41" i="8"/>
  <c r="K57" i="5"/>
  <c r="K78" i="34"/>
  <c r="L78" i="34" s="1"/>
  <c r="M78" i="34" s="1"/>
  <c r="K80" i="30"/>
  <c r="K98" i="30"/>
  <c r="K82" i="5"/>
  <c r="K111" i="34"/>
  <c r="L111" i="34" s="1"/>
  <c r="M111" i="34" s="1"/>
  <c r="K60" i="32"/>
  <c r="K41" i="30"/>
  <c r="K11" i="29"/>
  <c r="K53" i="32"/>
  <c r="K84" i="5"/>
  <c r="K75" i="30"/>
  <c r="K39" i="27"/>
  <c r="L39" i="27" s="1"/>
  <c r="M39" i="27" s="1"/>
  <c r="K48" i="27"/>
  <c r="L48" i="27" s="1"/>
  <c r="M48" i="27" s="1"/>
  <c r="K49" i="27"/>
  <c r="L49" i="27" s="1"/>
  <c r="M49" i="27" s="1"/>
  <c r="K70" i="20"/>
  <c r="L70" i="20" s="1"/>
  <c r="M70" i="20" s="1"/>
  <c r="K28" i="23"/>
  <c r="K27" i="34"/>
  <c r="L27" i="34" s="1"/>
  <c r="M27" i="34" s="1"/>
  <c r="K91" i="34"/>
  <c r="L91" i="34" s="1"/>
  <c r="M91" i="34" s="1"/>
  <c r="K49" i="22"/>
  <c r="L49" i="22" s="1"/>
  <c r="M49" i="22" s="1"/>
  <c r="K53" i="8"/>
  <c r="K26" i="34"/>
  <c r="L26" i="34" s="1"/>
  <c r="M26" i="34" s="1"/>
  <c r="K21" i="5"/>
  <c r="K85" i="5"/>
  <c r="K34" i="33"/>
  <c r="L34" i="33" s="1"/>
  <c r="M34" i="33" s="1"/>
  <c r="K14" i="29"/>
  <c r="K45" i="22"/>
  <c r="K13" i="23"/>
  <c r="K32" i="31"/>
  <c r="K69" i="30"/>
  <c r="K17" i="28"/>
  <c r="K82" i="30"/>
  <c r="K15" i="8"/>
  <c r="K95" i="5"/>
  <c r="K52" i="34"/>
  <c r="L52" i="34" s="1"/>
  <c r="M52" i="34" s="1"/>
  <c r="K41" i="22"/>
  <c r="K12" i="29"/>
  <c r="L12" i="29" s="1"/>
  <c r="M12" i="29" s="1"/>
  <c r="K30" i="31"/>
  <c r="K48" i="8"/>
  <c r="K29" i="34"/>
  <c r="K10" i="31"/>
  <c r="K49" i="8"/>
  <c r="K86" i="34"/>
  <c r="L86" i="34" s="1"/>
  <c r="M86" i="34" s="1"/>
  <c r="K88" i="30"/>
  <c r="K28" i="28"/>
  <c r="K67" i="5"/>
  <c r="K22" i="28"/>
  <c r="K10" i="8"/>
  <c r="K26" i="5"/>
  <c r="K55" i="34"/>
  <c r="L55" i="34" s="1"/>
  <c r="M55" i="34" s="1"/>
  <c r="K119" i="34"/>
  <c r="L119" i="34" s="1"/>
  <c r="M119" i="34" s="1"/>
  <c r="K12" i="31"/>
  <c r="K49" i="30"/>
  <c r="K29" i="29"/>
  <c r="K39" i="5"/>
  <c r="K17" i="32"/>
  <c r="K11" i="22"/>
  <c r="K36" i="22"/>
  <c r="K12" i="23"/>
  <c r="K23" i="31"/>
  <c r="K47" i="22"/>
  <c r="K39" i="30"/>
  <c r="K42" i="22"/>
  <c r="K13" i="31"/>
  <c r="K38" i="8"/>
  <c r="K54" i="5"/>
  <c r="K75" i="34"/>
  <c r="L75" i="34" s="1"/>
  <c r="M75" i="34" s="1"/>
  <c r="K21" i="30"/>
  <c r="K85" i="30"/>
  <c r="K24" i="34"/>
  <c r="L24" i="34" s="1"/>
  <c r="M24" i="34" s="1"/>
  <c r="K30" i="28"/>
  <c r="K44" i="8"/>
  <c r="K22" i="23"/>
  <c r="K31" i="8"/>
  <c r="K33" i="31"/>
  <c r="K70" i="30"/>
  <c r="K79" i="30"/>
  <c r="K37" i="22"/>
  <c r="K26" i="31"/>
  <c r="K92" i="5"/>
  <c r="K23" i="28"/>
  <c r="K81" i="5"/>
  <c r="K10" i="29"/>
  <c r="K56" i="34"/>
  <c r="K14" i="31"/>
  <c r="K17" i="23"/>
  <c r="K20" i="32"/>
  <c r="K28" i="31"/>
  <c r="K35" i="29"/>
  <c r="K11" i="27"/>
  <c r="K44" i="22"/>
  <c r="K43" i="8"/>
  <c r="K57" i="34"/>
  <c r="L57" i="34" s="1"/>
  <c r="M57" i="34" s="1"/>
  <c r="K29" i="27"/>
  <c r="K41" i="27"/>
  <c r="L41" i="27" s="1"/>
  <c r="M41" i="27" s="1"/>
  <c r="L29" i="34"/>
  <c r="M29" i="34" s="1"/>
  <c r="L60" i="33"/>
  <c r="M60" i="33" s="1"/>
  <c r="L42" i="34"/>
  <c r="M42" i="34" s="1"/>
  <c r="L74" i="34"/>
  <c r="M74" i="34" s="1"/>
  <c r="L42" i="33"/>
  <c r="M42" i="33" s="1"/>
  <c r="H67" i="26"/>
  <c r="J51" i="26"/>
  <c r="K51" i="26" s="1"/>
  <c r="L51" i="26" s="1"/>
  <c r="M51" i="26" s="1"/>
  <c r="J19" i="26"/>
  <c r="K19" i="26" s="1"/>
  <c r="L19" i="26" s="1"/>
  <c r="M19" i="26" s="1"/>
  <c r="J40" i="19"/>
  <c r="K40" i="19" s="1"/>
  <c r="J46" i="20"/>
  <c r="K46" i="20" s="1"/>
  <c r="L121" i="34"/>
  <c r="M121" i="34" s="1"/>
  <c r="J65" i="26"/>
  <c r="K65" i="26" s="1"/>
  <c r="L65" i="26" s="1"/>
  <c r="M65" i="26" s="1"/>
  <c r="J57" i="26"/>
  <c r="K57" i="26" s="1"/>
  <c r="L57" i="26" s="1"/>
  <c r="M57" i="26" s="1"/>
  <c r="J49" i="26"/>
  <c r="K49" i="26" s="1"/>
  <c r="L49" i="26" s="1"/>
  <c r="M49" i="26" s="1"/>
  <c r="J41" i="26"/>
  <c r="K41" i="26" s="1"/>
  <c r="L41" i="26" s="1"/>
  <c r="M41" i="26" s="1"/>
  <c r="J33" i="26"/>
  <c r="K33" i="26" s="1"/>
  <c r="L33" i="26" s="1"/>
  <c r="M33" i="26" s="1"/>
  <c r="J25" i="26"/>
  <c r="K25" i="26" s="1"/>
  <c r="L25" i="26" s="1"/>
  <c r="M25" i="26" s="1"/>
  <c r="J17" i="26"/>
  <c r="K17" i="26" s="1"/>
  <c r="L17" i="26" s="1"/>
  <c r="M17" i="26" s="1"/>
  <c r="J9" i="19"/>
  <c r="K9" i="19" s="1"/>
  <c r="J70" i="19"/>
  <c r="K70" i="19" s="1"/>
  <c r="J62" i="19"/>
  <c r="K62" i="19" s="1"/>
  <c r="J54" i="19"/>
  <c r="K54" i="19" s="1"/>
  <c r="J46" i="19"/>
  <c r="K46" i="19" s="1"/>
  <c r="J38" i="19"/>
  <c r="K38" i="19" s="1"/>
  <c r="J30" i="19"/>
  <c r="K30" i="19" s="1"/>
  <c r="J22" i="19"/>
  <c r="K22" i="19" s="1"/>
  <c r="J14" i="19"/>
  <c r="K14" i="19" s="1"/>
  <c r="J68" i="20"/>
  <c r="K68" i="20" s="1"/>
  <c r="L68" i="20" s="1"/>
  <c r="M68" i="20" s="1"/>
  <c r="J60" i="20"/>
  <c r="K60" i="20" s="1"/>
  <c r="J52" i="20"/>
  <c r="K52" i="20" s="1"/>
  <c r="J44" i="20"/>
  <c r="K44" i="20" s="1"/>
  <c r="J36" i="20"/>
  <c r="K36" i="20" s="1"/>
  <c r="J28" i="20"/>
  <c r="K28" i="20" s="1"/>
  <c r="J20" i="20"/>
  <c r="K20" i="20" s="1"/>
  <c r="J12" i="20"/>
  <c r="K12" i="20" s="1"/>
  <c r="L18" i="33"/>
  <c r="M18" i="33" s="1"/>
  <c r="L50" i="33"/>
  <c r="M50" i="33" s="1"/>
  <c r="L112" i="34"/>
  <c r="M112" i="34" s="1"/>
  <c r="L117" i="34"/>
  <c r="M117" i="34" s="1"/>
  <c r="L17" i="33"/>
  <c r="M17" i="33" s="1"/>
  <c r="L103" i="34"/>
  <c r="M103" i="34" s="1"/>
  <c r="J43" i="26"/>
  <c r="K43" i="26" s="1"/>
  <c r="L43" i="26" s="1"/>
  <c r="M43" i="26" s="1"/>
  <c r="J56" i="19"/>
  <c r="K56" i="19" s="1"/>
  <c r="J22" i="20"/>
  <c r="K22" i="20" s="1"/>
  <c r="J26" i="26"/>
  <c r="K26" i="26" s="1"/>
  <c r="L26" i="26" s="1"/>
  <c r="M26" i="26" s="1"/>
  <c r="J55" i="19"/>
  <c r="K55" i="19" s="1"/>
  <c r="J23" i="19"/>
  <c r="K23" i="19" s="1"/>
  <c r="J45" i="20"/>
  <c r="K45" i="20" s="1"/>
  <c r="L50" i="34"/>
  <c r="M50" i="34" s="1"/>
  <c r="K9" i="23"/>
  <c r="J64" i="26"/>
  <c r="K64" i="26" s="1"/>
  <c r="L64" i="26" s="1"/>
  <c r="M64" i="26" s="1"/>
  <c r="J56" i="26"/>
  <c r="K56" i="26" s="1"/>
  <c r="L56" i="26" s="1"/>
  <c r="M56" i="26" s="1"/>
  <c r="J48" i="26"/>
  <c r="J40" i="26"/>
  <c r="K40" i="26" s="1"/>
  <c r="L40" i="26" s="1"/>
  <c r="M40" i="26" s="1"/>
  <c r="J32" i="26"/>
  <c r="K32" i="26" s="1"/>
  <c r="L32" i="26" s="1"/>
  <c r="M32" i="26" s="1"/>
  <c r="J24" i="26"/>
  <c r="K24" i="26" s="1"/>
  <c r="L24" i="26" s="1"/>
  <c r="M24" i="26" s="1"/>
  <c r="J16" i="26"/>
  <c r="K16" i="26" s="1"/>
  <c r="L16" i="26" s="1"/>
  <c r="M16" i="26" s="1"/>
  <c r="J77" i="19"/>
  <c r="K77" i="19" s="1"/>
  <c r="L77" i="19" s="1"/>
  <c r="M77" i="19" s="1"/>
  <c r="J69" i="19"/>
  <c r="K69" i="19" s="1"/>
  <c r="J61" i="19"/>
  <c r="K61" i="19" s="1"/>
  <c r="J53" i="19"/>
  <c r="K53" i="19" s="1"/>
  <c r="J45" i="19"/>
  <c r="K45" i="19" s="1"/>
  <c r="J37" i="19"/>
  <c r="K37" i="19" s="1"/>
  <c r="J29" i="19"/>
  <c r="K29" i="19" s="1"/>
  <c r="J21" i="19"/>
  <c r="K21" i="19" s="1"/>
  <c r="J13" i="19"/>
  <c r="K13" i="19" s="1"/>
  <c r="J67" i="20"/>
  <c r="K67" i="20" s="1"/>
  <c r="L67" i="20" s="1"/>
  <c r="M67" i="20" s="1"/>
  <c r="J59" i="20"/>
  <c r="K59" i="20" s="1"/>
  <c r="J51" i="20"/>
  <c r="K51" i="20" s="1"/>
  <c r="J43" i="20"/>
  <c r="K43" i="20" s="1"/>
  <c r="J35" i="20"/>
  <c r="K35" i="20" s="1"/>
  <c r="J27" i="20"/>
  <c r="K27" i="20" s="1"/>
  <c r="J19" i="20"/>
  <c r="K19" i="20" s="1"/>
  <c r="J11" i="20"/>
  <c r="K11" i="20" s="1"/>
  <c r="L58" i="34"/>
  <c r="M58" i="34" s="1"/>
  <c r="L35" i="34"/>
  <c r="M35" i="34" s="1"/>
  <c r="L67" i="34"/>
  <c r="M67" i="34" s="1"/>
  <c r="L21" i="34"/>
  <c r="M21" i="34" s="1"/>
  <c r="L85" i="34"/>
  <c r="M85" i="34" s="1"/>
  <c r="L48" i="33"/>
  <c r="M48" i="33" s="1"/>
  <c r="L63" i="33"/>
  <c r="M63" i="33" s="1"/>
  <c r="J58" i="26"/>
  <c r="K58" i="26" s="1"/>
  <c r="L58" i="26" s="1"/>
  <c r="M58" i="26" s="1"/>
  <c r="J18" i="26"/>
  <c r="K18" i="26" s="1"/>
  <c r="L18" i="26" s="1"/>
  <c r="M18" i="26" s="1"/>
  <c r="J47" i="19"/>
  <c r="K47" i="19" s="1"/>
  <c r="J9" i="20"/>
  <c r="K9" i="20" s="1"/>
  <c r="J29" i="20"/>
  <c r="K29" i="20" s="1"/>
  <c r="J63" i="26"/>
  <c r="K63" i="26" s="1"/>
  <c r="L63" i="26" s="1"/>
  <c r="M63" i="26" s="1"/>
  <c r="J55" i="26"/>
  <c r="K55" i="26" s="1"/>
  <c r="L55" i="26" s="1"/>
  <c r="M55" i="26" s="1"/>
  <c r="J47" i="26"/>
  <c r="K47" i="26" s="1"/>
  <c r="L47" i="26" s="1"/>
  <c r="M47" i="26" s="1"/>
  <c r="J39" i="26"/>
  <c r="K39" i="26" s="1"/>
  <c r="L39" i="26" s="1"/>
  <c r="M39" i="26" s="1"/>
  <c r="J31" i="26"/>
  <c r="K31" i="26" s="1"/>
  <c r="L31" i="26" s="1"/>
  <c r="M31" i="26" s="1"/>
  <c r="J23" i="26"/>
  <c r="K23" i="26" s="1"/>
  <c r="L23" i="26" s="1"/>
  <c r="M23" i="26" s="1"/>
  <c r="J15" i="26"/>
  <c r="K15" i="26" s="1"/>
  <c r="L15" i="26" s="1"/>
  <c r="M15" i="26" s="1"/>
  <c r="J76" i="19"/>
  <c r="K76" i="19" s="1"/>
  <c r="J68" i="19"/>
  <c r="K68" i="19" s="1"/>
  <c r="J60" i="19"/>
  <c r="K60" i="19" s="1"/>
  <c r="J52" i="19"/>
  <c r="K52" i="19" s="1"/>
  <c r="J44" i="19"/>
  <c r="K44" i="19" s="1"/>
  <c r="J36" i="19"/>
  <c r="K36" i="19" s="1"/>
  <c r="J28" i="19"/>
  <c r="K28" i="19" s="1"/>
  <c r="J20" i="19"/>
  <c r="K20" i="19" s="1"/>
  <c r="J12" i="19"/>
  <c r="K12" i="19" s="1"/>
  <c r="J66" i="20"/>
  <c r="K66" i="20" s="1"/>
  <c r="L66" i="20" s="1"/>
  <c r="M66" i="20" s="1"/>
  <c r="J58" i="20"/>
  <c r="K58" i="20" s="1"/>
  <c r="J50" i="20"/>
  <c r="K50" i="20" s="1"/>
  <c r="J42" i="20"/>
  <c r="K42" i="20" s="1"/>
  <c r="J34" i="20"/>
  <c r="K34" i="20" s="1"/>
  <c r="J26" i="20"/>
  <c r="K26" i="20" s="1"/>
  <c r="J18" i="20"/>
  <c r="K18" i="20" s="1"/>
  <c r="J10" i="20"/>
  <c r="K10" i="20" s="1"/>
  <c r="L58" i="33"/>
  <c r="M58" i="33" s="1"/>
  <c r="L73" i="34"/>
  <c r="M73" i="34" s="1"/>
  <c r="L99" i="34"/>
  <c r="M99" i="34" s="1"/>
  <c r="J35" i="26"/>
  <c r="K35" i="26" s="1"/>
  <c r="L35" i="26" s="1"/>
  <c r="M35" i="26" s="1"/>
  <c r="J72" i="19"/>
  <c r="K72" i="19" s="1"/>
  <c r="J48" i="19"/>
  <c r="K48" i="19" s="1"/>
  <c r="J16" i="19"/>
  <c r="K16" i="19" s="1"/>
  <c r="J54" i="20"/>
  <c r="K54" i="20" s="1"/>
  <c r="J30" i="20"/>
  <c r="K30" i="20" s="1"/>
  <c r="J14" i="20"/>
  <c r="K14" i="20" s="1"/>
  <c r="J42" i="26"/>
  <c r="K42" i="26" s="1"/>
  <c r="L42" i="26" s="1"/>
  <c r="M42" i="26" s="1"/>
  <c r="J71" i="19"/>
  <c r="K71" i="19" s="1"/>
  <c r="J31" i="19"/>
  <c r="K31" i="19" s="1"/>
  <c r="J53" i="20"/>
  <c r="K53" i="20" s="1"/>
  <c r="J13" i="20"/>
  <c r="K13" i="20" s="1"/>
  <c r="J62" i="26"/>
  <c r="K62" i="26" s="1"/>
  <c r="L62" i="26" s="1"/>
  <c r="M62" i="26" s="1"/>
  <c r="J54" i="26"/>
  <c r="K54" i="26" s="1"/>
  <c r="L54" i="26" s="1"/>
  <c r="M54" i="26" s="1"/>
  <c r="J46" i="26"/>
  <c r="K46" i="26" s="1"/>
  <c r="L46" i="26" s="1"/>
  <c r="M46" i="26" s="1"/>
  <c r="J38" i="26"/>
  <c r="K38" i="26" s="1"/>
  <c r="L38" i="26" s="1"/>
  <c r="M38" i="26" s="1"/>
  <c r="J30" i="26"/>
  <c r="K30" i="26" s="1"/>
  <c r="L30" i="26" s="1"/>
  <c r="M30" i="26" s="1"/>
  <c r="J22" i="26"/>
  <c r="K22" i="26" s="1"/>
  <c r="L22" i="26" s="1"/>
  <c r="M22" i="26" s="1"/>
  <c r="J14" i="26"/>
  <c r="K14" i="26" s="1"/>
  <c r="L14" i="26" s="1"/>
  <c r="M14" i="26" s="1"/>
  <c r="J75" i="19"/>
  <c r="K75" i="19" s="1"/>
  <c r="J67" i="19"/>
  <c r="K67" i="19" s="1"/>
  <c r="J59" i="19"/>
  <c r="K59" i="19" s="1"/>
  <c r="J51" i="19"/>
  <c r="K51" i="19" s="1"/>
  <c r="J43" i="19"/>
  <c r="K43" i="19" s="1"/>
  <c r="J35" i="19"/>
  <c r="K35" i="19" s="1"/>
  <c r="J27" i="19"/>
  <c r="K27" i="19" s="1"/>
  <c r="J19" i="19"/>
  <c r="K19" i="19" s="1"/>
  <c r="J11" i="19"/>
  <c r="K11" i="19" s="1"/>
  <c r="J65" i="20"/>
  <c r="K65" i="20" s="1"/>
  <c r="J57" i="20"/>
  <c r="K57" i="20" s="1"/>
  <c r="J49" i="20"/>
  <c r="K49" i="20" s="1"/>
  <c r="J41" i="20"/>
  <c r="K41" i="20" s="1"/>
  <c r="J33" i="20"/>
  <c r="K33" i="20" s="1"/>
  <c r="J25" i="20"/>
  <c r="K25" i="20" s="1"/>
  <c r="J17" i="20"/>
  <c r="K17" i="20" s="1"/>
  <c r="L34" i="34"/>
  <c r="M34" i="34" s="1"/>
  <c r="L66" i="34"/>
  <c r="M66" i="34" s="1"/>
  <c r="L67" i="33"/>
  <c r="M67" i="33" s="1"/>
  <c r="J59" i="26"/>
  <c r="K59" i="26" s="1"/>
  <c r="L59" i="26" s="1"/>
  <c r="M59" i="26" s="1"/>
  <c r="J11" i="26"/>
  <c r="K11" i="26" s="1"/>
  <c r="L11" i="26" s="1"/>
  <c r="M11" i="26" s="1"/>
  <c r="J24" i="19"/>
  <c r="K24" i="19" s="1"/>
  <c r="J38" i="20"/>
  <c r="K38" i="20" s="1"/>
  <c r="J50" i="26"/>
  <c r="K50" i="26" s="1"/>
  <c r="L50" i="26" s="1"/>
  <c r="M50" i="26" s="1"/>
  <c r="J10" i="26"/>
  <c r="K10" i="26" s="1"/>
  <c r="L10" i="26" s="1"/>
  <c r="M10" i="26" s="1"/>
  <c r="J39" i="19"/>
  <c r="K39" i="19" s="1"/>
  <c r="J61" i="20"/>
  <c r="K61" i="20" s="1"/>
  <c r="J21" i="20"/>
  <c r="K21" i="20" s="1"/>
  <c r="L82" i="34"/>
  <c r="M82" i="34" s="1"/>
  <c r="J61" i="26"/>
  <c r="K61" i="26" s="1"/>
  <c r="L61" i="26" s="1"/>
  <c r="M61" i="26" s="1"/>
  <c r="J53" i="26"/>
  <c r="K53" i="26" s="1"/>
  <c r="L53" i="26" s="1"/>
  <c r="M53" i="26" s="1"/>
  <c r="J45" i="26"/>
  <c r="K45" i="26" s="1"/>
  <c r="L45" i="26" s="1"/>
  <c r="M45" i="26" s="1"/>
  <c r="J37" i="26"/>
  <c r="K37" i="26" s="1"/>
  <c r="L37" i="26" s="1"/>
  <c r="M37" i="26" s="1"/>
  <c r="J29" i="26"/>
  <c r="K29" i="26" s="1"/>
  <c r="L29" i="26" s="1"/>
  <c r="M29" i="26" s="1"/>
  <c r="J21" i="26"/>
  <c r="K21" i="26" s="1"/>
  <c r="L21" i="26" s="1"/>
  <c r="M21" i="26" s="1"/>
  <c r="J13" i="26"/>
  <c r="K13" i="26" s="1"/>
  <c r="L13" i="26" s="1"/>
  <c r="M13" i="26" s="1"/>
  <c r="J74" i="19"/>
  <c r="K74" i="19" s="1"/>
  <c r="J66" i="19"/>
  <c r="K66" i="19" s="1"/>
  <c r="J58" i="19"/>
  <c r="K58" i="19" s="1"/>
  <c r="J50" i="19"/>
  <c r="K50" i="19" s="1"/>
  <c r="J42" i="19"/>
  <c r="K42" i="19" s="1"/>
  <c r="J34" i="19"/>
  <c r="K34" i="19" s="1"/>
  <c r="J26" i="19"/>
  <c r="K26" i="19" s="1"/>
  <c r="J18" i="19"/>
  <c r="K18" i="19" s="1"/>
  <c r="J10" i="19"/>
  <c r="K10" i="19" s="1"/>
  <c r="J64" i="20"/>
  <c r="K64" i="20" s="1"/>
  <c r="J56" i="20"/>
  <c r="K56" i="20" s="1"/>
  <c r="J48" i="20"/>
  <c r="K48" i="20" s="1"/>
  <c r="J40" i="20"/>
  <c r="K40" i="20" s="1"/>
  <c r="J32" i="20"/>
  <c r="K32" i="20" s="1"/>
  <c r="J24" i="20"/>
  <c r="K24" i="20" s="1"/>
  <c r="J16" i="20"/>
  <c r="K16" i="20" s="1"/>
  <c r="L28" i="34"/>
  <c r="M28" i="34" s="1"/>
  <c r="L60" i="34"/>
  <c r="M60" i="34" s="1"/>
  <c r="L92" i="34"/>
  <c r="M92" i="34" s="1"/>
  <c r="L65" i="34"/>
  <c r="M65" i="34" s="1"/>
  <c r="J27" i="26"/>
  <c r="K27" i="26" s="1"/>
  <c r="L27" i="26" s="1"/>
  <c r="M27" i="26" s="1"/>
  <c r="J64" i="19"/>
  <c r="K64" i="19" s="1"/>
  <c r="J32" i="19"/>
  <c r="K32" i="19" s="1"/>
  <c r="J62" i="20"/>
  <c r="K62" i="20" s="1"/>
  <c r="J34" i="26"/>
  <c r="K34" i="26" s="1"/>
  <c r="L34" i="26" s="1"/>
  <c r="M34" i="26" s="1"/>
  <c r="J63" i="19"/>
  <c r="K63" i="19" s="1"/>
  <c r="J15" i="19"/>
  <c r="K15" i="19" s="1"/>
  <c r="J37" i="20"/>
  <c r="K37" i="20" s="1"/>
  <c r="J60" i="26"/>
  <c r="K60" i="26" s="1"/>
  <c r="L60" i="26" s="1"/>
  <c r="M60" i="26" s="1"/>
  <c r="J52" i="26"/>
  <c r="K52" i="26" s="1"/>
  <c r="L52" i="26" s="1"/>
  <c r="M52" i="26" s="1"/>
  <c r="J44" i="26"/>
  <c r="K44" i="26" s="1"/>
  <c r="L44" i="26" s="1"/>
  <c r="M44" i="26" s="1"/>
  <c r="J36" i="26"/>
  <c r="K36" i="26" s="1"/>
  <c r="L36" i="26" s="1"/>
  <c r="M36" i="26" s="1"/>
  <c r="J28" i="26"/>
  <c r="K28" i="26" s="1"/>
  <c r="L28" i="26" s="1"/>
  <c r="M28" i="26" s="1"/>
  <c r="J20" i="26"/>
  <c r="K20" i="26" s="1"/>
  <c r="L20" i="26" s="1"/>
  <c r="M20" i="26" s="1"/>
  <c r="J12" i="26"/>
  <c r="K12" i="26" s="1"/>
  <c r="L12" i="26" s="1"/>
  <c r="M12" i="26" s="1"/>
  <c r="J73" i="19"/>
  <c r="K73" i="19" s="1"/>
  <c r="J65" i="19"/>
  <c r="K65" i="19" s="1"/>
  <c r="J57" i="19"/>
  <c r="K57" i="19" s="1"/>
  <c r="J49" i="19"/>
  <c r="K49" i="19" s="1"/>
  <c r="J41" i="19"/>
  <c r="K41" i="19" s="1"/>
  <c r="J33" i="19"/>
  <c r="K33" i="19" s="1"/>
  <c r="J25" i="19"/>
  <c r="K25" i="19" s="1"/>
  <c r="J17" i="19"/>
  <c r="K17" i="19" s="1"/>
  <c r="J63" i="20"/>
  <c r="K63" i="20" s="1"/>
  <c r="J55" i="20"/>
  <c r="K55" i="20" s="1"/>
  <c r="J47" i="20"/>
  <c r="K47" i="20" s="1"/>
  <c r="J39" i="20"/>
  <c r="K39" i="20" s="1"/>
  <c r="J31" i="20"/>
  <c r="K31" i="20" s="1"/>
  <c r="J23" i="20"/>
  <c r="K23" i="20" s="1"/>
  <c r="J15" i="20"/>
  <c r="K15" i="20" s="1"/>
  <c r="L66" i="33"/>
  <c r="M66" i="33" s="1"/>
  <c r="L54" i="33"/>
  <c r="M54" i="33" s="1"/>
  <c r="L94" i="34"/>
  <c r="M94" i="34" s="1"/>
  <c r="L72" i="34"/>
  <c r="M72" i="34" s="1"/>
  <c r="L43" i="34"/>
  <c r="M43" i="34" s="1"/>
  <c r="L107" i="34"/>
  <c r="M107" i="34" s="1"/>
  <c r="L49" i="33"/>
  <c r="M49" i="33" s="1"/>
  <c r="L36" i="34"/>
  <c r="M36" i="34" s="1"/>
  <c r="L64" i="33"/>
  <c r="M64" i="33" s="1"/>
  <c r="L53" i="33"/>
  <c r="M53" i="33" s="1"/>
  <c r="L40" i="34"/>
  <c r="M40" i="34" s="1"/>
  <c r="L65" i="33"/>
  <c r="M65" i="33" s="1"/>
  <c r="L62" i="33"/>
  <c r="M62" i="33" s="1"/>
  <c r="L30" i="34"/>
  <c r="M30" i="34" s="1"/>
  <c r="L62" i="34"/>
  <c r="M62" i="34" s="1"/>
  <c r="L89" i="34"/>
  <c r="M89" i="34" s="1"/>
  <c r="L39" i="33"/>
  <c r="M39" i="33" s="1"/>
  <c r="L120" i="34"/>
  <c r="M120" i="34" s="1"/>
  <c r="L57" i="33"/>
  <c r="M57" i="33" s="1"/>
  <c r="L43" i="33"/>
  <c r="M43" i="33" s="1"/>
  <c r="L68" i="34"/>
  <c r="M68" i="34" s="1"/>
  <c r="L113" i="34"/>
  <c r="M113" i="34" s="1"/>
  <c r="L61" i="33"/>
  <c r="M61" i="33" s="1"/>
  <c r="L61" i="34"/>
  <c r="M61" i="34" s="1"/>
  <c r="L93" i="34"/>
  <c r="M93" i="34" s="1"/>
  <c r="L102" i="34"/>
  <c r="M102" i="34" s="1"/>
  <c r="L104" i="34"/>
  <c r="M104" i="34" s="1"/>
  <c r="L19" i="34"/>
  <c r="M19" i="34" s="1"/>
  <c r="L51" i="34"/>
  <c r="M51" i="34" s="1"/>
  <c r="L115" i="34"/>
  <c r="M115" i="34" s="1"/>
  <c r="L25" i="34"/>
  <c r="M25" i="34" s="1"/>
  <c r="L76" i="34"/>
  <c r="M76" i="34" s="1"/>
  <c r="L48" i="34"/>
  <c r="M48" i="34" s="1"/>
  <c r="L37" i="34"/>
  <c r="M37" i="34" s="1"/>
  <c r="L49" i="34"/>
  <c r="M49" i="34" s="1"/>
  <c r="L15" i="33"/>
  <c r="M15" i="33" s="1"/>
  <c r="L47" i="33"/>
  <c r="M47" i="33" s="1"/>
  <c r="L56" i="33"/>
  <c r="M56" i="33" s="1"/>
  <c r="L19" i="33"/>
  <c r="M19" i="33" s="1"/>
  <c r="L51" i="33"/>
  <c r="M51" i="33" s="1"/>
  <c r="L12" i="33"/>
  <c r="M12" i="33" s="1"/>
  <c r="L44" i="33"/>
  <c r="M44" i="33" s="1"/>
  <c r="L69" i="34"/>
  <c r="M69" i="34" s="1"/>
  <c r="L101" i="34"/>
  <c r="M101" i="34" s="1"/>
  <c r="L88" i="34"/>
  <c r="M88" i="34" s="1"/>
  <c r="L70" i="33"/>
  <c r="M70" i="33" s="1"/>
  <c r="L46" i="34"/>
  <c r="M46" i="34" s="1"/>
  <c r="L41" i="33"/>
  <c r="M41" i="33" s="1"/>
  <c r="L87" i="34"/>
  <c r="M87" i="34" s="1"/>
  <c r="L32" i="33"/>
  <c r="M32" i="33" s="1"/>
  <c r="L33" i="34"/>
  <c r="M33" i="34" s="1"/>
  <c r="L64" i="34"/>
  <c r="M64" i="34" s="1"/>
  <c r="L81" i="34"/>
  <c r="M81" i="34" s="1"/>
  <c r="L20" i="34"/>
  <c r="M20" i="34" s="1"/>
  <c r="L17" i="34"/>
  <c r="M17" i="34" s="1"/>
  <c r="L37" i="33"/>
  <c r="M37" i="33" s="1"/>
  <c r="L69" i="33"/>
  <c r="M69" i="33" s="1"/>
  <c r="L14" i="33"/>
  <c r="M14" i="33" s="1"/>
  <c r="L46" i="33"/>
  <c r="M46" i="33" s="1"/>
  <c r="L56" i="34"/>
  <c r="M56" i="34" s="1"/>
  <c r="L55" i="33"/>
  <c r="M55" i="33" s="1"/>
  <c r="L16" i="34"/>
  <c r="M16" i="34" s="1"/>
  <c r="L59" i="33"/>
  <c r="M59" i="33" s="1"/>
  <c r="L59" i="34"/>
  <c r="M59" i="34" s="1"/>
  <c r="L52" i="33"/>
  <c r="M52" i="33" s="1"/>
  <c r="L84" i="34"/>
  <c r="M84" i="34" s="1"/>
  <c r="L116" i="34"/>
  <c r="M116" i="34" s="1"/>
  <c r="L96" i="34"/>
  <c r="M96" i="34" s="1"/>
  <c r="L13" i="33"/>
  <c r="M13" i="33" s="1"/>
  <c r="L45" i="33"/>
  <c r="M45" i="33" s="1"/>
  <c r="L109" i="34"/>
  <c r="M109" i="34" s="1"/>
  <c r="L105" i="34"/>
  <c r="M105" i="34" s="1"/>
  <c r="L22" i="34"/>
  <c r="M22" i="34" s="1"/>
  <c r="L31" i="34"/>
  <c r="M31" i="34" s="1"/>
  <c r="L63" i="34"/>
  <c r="M63" i="34" s="1"/>
  <c r="L95" i="34"/>
  <c r="M95" i="34" s="1"/>
  <c r="H124" i="34"/>
  <c r="H126" i="34" s="1"/>
  <c r="H73" i="33"/>
  <c r="H75" i="33" s="1"/>
  <c r="H13" i="23"/>
  <c r="L13" i="23" s="1"/>
  <c r="M13" i="23" s="1"/>
  <c r="H14" i="23"/>
  <c r="H15" i="23"/>
  <c r="H16" i="23"/>
  <c r="H17" i="23"/>
  <c r="H18" i="23"/>
  <c r="L18" i="23" s="1"/>
  <c r="M18" i="23" s="1"/>
  <c r="H19" i="23"/>
  <c r="L19" i="23" s="1"/>
  <c r="M19" i="23" s="1"/>
  <c r="H20" i="23"/>
  <c r="L20" i="23" s="1"/>
  <c r="M20" i="23" s="1"/>
  <c r="H21" i="23"/>
  <c r="L21" i="23" s="1"/>
  <c r="M21" i="23" s="1"/>
  <c r="H22" i="23"/>
  <c r="H23" i="23"/>
  <c r="L23" i="23" s="1"/>
  <c r="M23" i="23" s="1"/>
  <c r="H24" i="23"/>
  <c r="L24" i="23" s="1"/>
  <c r="M24" i="23" s="1"/>
  <c r="H25" i="23"/>
  <c r="L25" i="23" s="1"/>
  <c r="M25" i="23" s="1"/>
  <c r="H26" i="23"/>
  <c r="H27" i="23"/>
  <c r="H28" i="23"/>
  <c r="H29" i="23"/>
  <c r="L29" i="23" s="1"/>
  <c r="M29" i="23" s="1"/>
  <c r="H30" i="23"/>
  <c r="L30" i="23" s="1"/>
  <c r="M30" i="23" s="1"/>
  <c r="H31" i="23"/>
  <c r="L31" i="23" s="1"/>
  <c r="M31" i="23" s="1"/>
  <c r="H32" i="23"/>
  <c r="L32" i="23" s="1"/>
  <c r="M32" i="23" s="1"/>
  <c r="H33" i="23"/>
  <c r="H34" i="23"/>
  <c r="H35" i="23"/>
  <c r="H36" i="23"/>
  <c r="H37" i="23"/>
  <c r="H38" i="23"/>
  <c r="L38" i="23" s="1"/>
  <c r="M38" i="23" s="1"/>
  <c r="H39" i="23"/>
  <c r="L39" i="23" s="1"/>
  <c r="M39" i="23" s="1"/>
  <c r="H40" i="23"/>
  <c r="L40" i="23" s="1"/>
  <c r="M40" i="23" s="1"/>
  <c r="H41" i="23"/>
  <c r="L41" i="23" s="1"/>
  <c r="M41" i="23" s="1"/>
  <c r="H42" i="23"/>
  <c r="L42" i="23" s="1"/>
  <c r="M42" i="23" s="1"/>
  <c r="H43" i="23"/>
  <c r="H44" i="23"/>
  <c r="H45" i="23"/>
  <c r="H46" i="23"/>
  <c r="H47" i="23"/>
  <c r="H48" i="23"/>
  <c r="L48" i="23" s="1"/>
  <c r="M48" i="23" s="1"/>
  <c r="H49" i="23"/>
  <c r="L49" i="23" s="1"/>
  <c r="M49" i="23" s="1"/>
  <c r="H50" i="23"/>
  <c r="L50" i="23" s="1"/>
  <c r="M50" i="23" s="1"/>
  <c r="H51" i="23"/>
  <c r="H52" i="23"/>
  <c r="L52" i="23" s="1"/>
  <c r="M52" i="23" s="1"/>
  <c r="H53" i="23"/>
  <c r="L53" i="23" s="1"/>
  <c r="M53" i="23" s="1"/>
  <c r="H54" i="23"/>
  <c r="L54" i="23" s="1"/>
  <c r="M54" i="23" s="1"/>
  <c r="H55" i="23"/>
  <c r="L55" i="23" s="1"/>
  <c r="M55" i="23" s="1"/>
  <c r="H56" i="23"/>
  <c r="L56" i="23" s="1"/>
  <c r="M56" i="23" s="1"/>
  <c r="H57" i="23"/>
  <c r="L57" i="23" s="1"/>
  <c r="M57" i="23" s="1"/>
  <c r="H58" i="23"/>
  <c r="L58" i="23" s="1"/>
  <c r="M58" i="23" s="1"/>
  <c r="H59" i="23"/>
  <c r="L59" i="23" s="1"/>
  <c r="M59" i="23" s="1"/>
  <c r="H60" i="23"/>
  <c r="L60" i="23" s="1"/>
  <c r="M60" i="23" s="1"/>
  <c r="H61" i="23"/>
  <c r="L61" i="23" s="1"/>
  <c r="M61" i="23" s="1"/>
  <c r="H12" i="23"/>
  <c r="H11" i="23"/>
  <c r="L11" i="23" s="1"/>
  <c r="M11" i="23" s="1"/>
  <c r="H10" i="23"/>
  <c r="L10" i="23" s="1"/>
  <c r="M10" i="23" s="1"/>
  <c r="H9" i="23"/>
  <c r="H14" i="8"/>
  <c r="H15" i="8"/>
  <c r="H16" i="8"/>
  <c r="H17" i="8"/>
  <c r="H18" i="8"/>
  <c r="L18" i="8" s="1"/>
  <c r="M18" i="8" s="1"/>
  <c r="H19" i="8"/>
  <c r="L19" i="8" s="1"/>
  <c r="M19" i="8" s="1"/>
  <c r="H20" i="8"/>
  <c r="H21" i="8"/>
  <c r="H22" i="8"/>
  <c r="H23" i="8"/>
  <c r="H24" i="8"/>
  <c r="H25" i="8"/>
  <c r="L25" i="8" s="1"/>
  <c r="M25" i="8" s="1"/>
  <c r="H26" i="8"/>
  <c r="H27" i="8"/>
  <c r="L27" i="8" s="1"/>
  <c r="M27" i="8" s="1"/>
  <c r="H28" i="8"/>
  <c r="L28" i="8" s="1"/>
  <c r="M28" i="8" s="1"/>
  <c r="H29" i="8"/>
  <c r="L29" i="8" s="1"/>
  <c r="M29" i="8" s="1"/>
  <c r="H30" i="8"/>
  <c r="L30" i="8" s="1"/>
  <c r="M30" i="8" s="1"/>
  <c r="H31" i="8"/>
  <c r="H32" i="8"/>
  <c r="H33" i="8"/>
  <c r="H34" i="8"/>
  <c r="L34" i="8" s="1"/>
  <c r="M34" i="8" s="1"/>
  <c r="H35" i="8"/>
  <c r="L35" i="8" s="1"/>
  <c r="M35" i="8" s="1"/>
  <c r="H36" i="8"/>
  <c r="H37" i="8"/>
  <c r="L37" i="8" s="1"/>
  <c r="M37" i="8" s="1"/>
  <c r="H38" i="8"/>
  <c r="H39" i="8"/>
  <c r="L39" i="8" s="1"/>
  <c r="M39" i="8" s="1"/>
  <c r="H40" i="8"/>
  <c r="H41" i="8"/>
  <c r="H42" i="8"/>
  <c r="L42" i="8" s="1"/>
  <c r="M42" i="8" s="1"/>
  <c r="H43" i="8"/>
  <c r="L43" i="8" s="1"/>
  <c r="M43" i="8" s="1"/>
  <c r="H44" i="8"/>
  <c r="L44" i="8" s="1"/>
  <c r="M44" i="8" s="1"/>
  <c r="H45" i="8"/>
  <c r="H46" i="8"/>
  <c r="L46" i="8" s="1"/>
  <c r="M46" i="8" s="1"/>
  <c r="H47" i="8"/>
  <c r="L47" i="8" s="1"/>
  <c r="M47" i="8" s="1"/>
  <c r="H48" i="8"/>
  <c r="H49" i="8"/>
  <c r="H50" i="8"/>
  <c r="H51" i="8"/>
  <c r="H52" i="8"/>
  <c r="H53" i="8"/>
  <c r="H54" i="8"/>
  <c r="L54" i="8" s="1"/>
  <c r="M54" i="8" s="1"/>
  <c r="H55" i="8"/>
  <c r="H56" i="8"/>
  <c r="L56" i="8" s="1"/>
  <c r="M56" i="8" s="1"/>
  <c r="H57" i="8"/>
  <c r="L57" i="8" s="1"/>
  <c r="M57" i="8" s="1"/>
  <c r="H58" i="8"/>
  <c r="H59" i="8"/>
  <c r="L59" i="8" s="1"/>
  <c r="M59" i="8" s="1"/>
  <c r="H60" i="8"/>
  <c r="H61" i="8"/>
  <c r="H62" i="8"/>
  <c r="H13" i="8"/>
  <c r="L13" i="8" s="1"/>
  <c r="M13" i="8" s="1"/>
  <c r="H12" i="8"/>
  <c r="L12" i="8" s="1"/>
  <c r="M12" i="8" s="1"/>
  <c r="H11" i="8"/>
  <c r="L11" i="8" s="1"/>
  <c r="M11" i="8" s="1"/>
  <c r="H10" i="8"/>
  <c r="H9" i="8"/>
  <c r="H14" i="5"/>
  <c r="H15" i="5"/>
  <c r="H16" i="5"/>
  <c r="H17" i="5"/>
  <c r="H18" i="5"/>
  <c r="L18" i="5" s="1"/>
  <c r="M18" i="5" s="1"/>
  <c r="H19" i="5"/>
  <c r="L19" i="5" s="1"/>
  <c r="M19" i="5" s="1"/>
  <c r="H20" i="5"/>
  <c r="H21" i="5"/>
  <c r="H22" i="5"/>
  <c r="L22" i="5" s="1"/>
  <c r="M22" i="5" s="1"/>
  <c r="H23" i="5"/>
  <c r="L23" i="5" s="1"/>
  <c r="M23" i="5" s="1"/>
  <c r="H24" i="5"/>
  <c r="L24" i="5" s="1"/>
  <c r="M24" i="5" s="1"/>
  <c r="H25" i="5"/>
  <c r="L25" i="5" s="1"/>
  <c r="M25" i="5" s="1"/>
  <c r="H26" i="5"/>
  <c r="H27" i="5"/>
  <c r="H28" i="5"/>
  <c r="L28" i="5" s="1"/>
  <c r="M28" i="5" s="1"/>
  <c r="H29" i="5"/>
  <c r="L29" i="5" s="1"/>
  <c r="M29" i="5" s="1"/>
  <c r="H30" i="5"/>
  <c r="H31" i="5"/>
  <c r="H32" i="5"/>
  <c r="L32" i="5" s="1"/>
  <c r="M32" i="5" s="1"/>
  <c r="H33" i="5"/>
  <c r="H34" i="5"/>
  <c r="H35" i="5"/>
  <c r="L35" i="5" s="1"/>
  <c r="M35" i="5" s="1"/>
  <c r="H36" i="5"/>
  <c r="L36" i="5" s="1"/>
  <c r="M36" i="5" s="1"/>
  <c r="H37" i="5"/>
  <c r="L37" i="5" s="1"/>
  <c r="M37" i="5" s="1"/>
  <c r="H38" i="5"/>
  <c r="H39" i="5"/>
  <c r="H40" i="5"/>
  <c r="H41" i="5"/>
  <c r="H42" i="5"/>
  <c r="L42" i="5" s="1"/>
  <c r="M42" i="5" s="1"/>
  <c r="H43" i="5"/>
  <c r="H44" i="5"/>
  <c r="L44" i="5" s="1"/>
  <c r="M44" i="5" s="1"/>
  <c r="H45" i="5"/>
  <c r="H46" i="5"/>
  <c r="L46" i="5" s="1"/>
  <c r="M46" i="5" s="1"/>
  <c r="H47" i="5"/>
  <c r="L47" i="5" s="1"/>
  <c r="M47" i="5" s="1"/>
  <c r="H48" i="5"/>
  <c r="H49" i="5"/>
  <c r="L49" i="5" s="1"/>
  <c r="M49" i="5" s="1"/>
  <c r="H50" i="5"/>
  <c r="L50" i="5" s="1"/>
  <c r="M50" i="5" s="1"/>
  <c r="H51" i="5"/>
  <c r="H52" i="5"/>
  <c r="L52" i="5" s="1"/>
  <c r="M52" i="5" s="1"/>
  <c r="H53" i="5"/>
  <c r="H54" i="5"/>
  <c r="H55" i="5"/>
  <c r="L55" i="5" s="1"/>
  <c r="M55" i="5" s="1"/>
  <c r="H56" i="5"/>
  <c r="H57" i="5"/>
  <c r="H58" i="5"/>
  <c r="L58" i="5" s="1"/>
  <c r="M58" i="5" s="1"/>
  <c r="H59" i="5"/>
  <c r="H60" i="5"/>
  <c r="H61" i="5"/>
  <c r="L61" i="5" s="1"/>
  <c r="M61" i="5" s="1"/>
  <c r="H62" i="5"/>
  <c r="L62" i="5" s="1"/>
  <c r="M62" i="5" s="1"/>
  <c r="H63" i="5"/>
  <c r="L63" i="5" s="1"/>
  <c r="M63" i="5" s="1"/>
  <c r="H64" i="5"/>
  <c r="H65" i="5"/>
  <c r="L65" i="5" s="1"/>
  <c r="M65" i="5" s="1"/>
  <c r="H66" i="5"/>
  <c r="L66" i="5" s="1"/>
  <c r="M66" i="5" s="1"/>
  <c r="H67" i="5"/>
  <c r="H68" i="5"/>
  <c r="L68" i="5" s="1"/>
  <c r="M68" i="5" s="1"/>
  <c r="H69" i="5"/>
  <c r="L69" i="5" s="1"/>
  <c r="M69" i="5" s="1"/>
  <c r="H70" i="5"/>
  <c r="L70" i="5" s="1"/>
  <c r="M70" i="5" s="1"/>
  <c r="H71" i="5"/>
  <c r="H72" i="5"/>
  <c r="H73" i="5"/>
  <c r="H74" i="5"/>
  <c r="L74" i="5" s="1"/>
  <c r="M74" i="5" s="1"/>
  <c r="H75" i="5"/>
  <c r="L75" i="5" s="1"/>
  <c r="M75" i="5" s="1"/>
  <c r="H76" i="5"/>
  <c r="L76" i="5" s="1"/>
  <c r="M76" i="5" s="1"/>
  <c r="H77" i="5"/>
  <c r="L77" i="5" s="1"/>
  <c r="M77" i="5" s="1"/>
  <c r="H78" i="5"/>
  <c r="L78" i="5" s="1"/>
  <c r="M78" i="5" s="1"/>
  <c r="H79" i="5"/>
  <c r="L79" i="5" s="1"/>
  <c r="M79" i="5" s="1"/>
  <c r="H80" i="5"/>
  <c r="L80" i="5" s="1"/>
  <c r="M80" i="5" s="1"/>
  <c r="H81" i="5"/>
  <c r="H82" i="5"/>
  <c r="H83" i="5"/>
  <c r="H84" i="5"/>
  <c r="H85" i="5"/>
  <c r="H86" i="5"/>
  <c r="L86" i="5" s="1"/>
  <c r="M86" i="5" s="1"/>
  <c r="H87" i="5"/>
  <c r="L87" i="5" s="1"/>
  <c r="M87" i="5" s="1"/>
  <c r="H88" i="5"/>
  <c r="H89" i="5"/>
  <c r="L89" i="5" s="1"/>
  <c r="M89" i="5" s="1"/>
  <c r="H90" i="5"/>
  <c r="L90" i="5" s="1"/>
  <c r="M90" i="5" s="1"/>
  <c r="H91" i="5"/>
  <c r="H92" i="5"/>
  <c r="H93" i="5"/>
  <c r="L93" i="5" s="1"/>
  <c r="M93" i="5" s="1"/>
  <c r="H94" i="5"/>
  <c r="L94" i="5" s="1"/>
  <c r="M94" i="5" s="1"/>
  <c r="H95" i="5"/>
  <c r="H96" i="5"/>
  <c r="H97" i="5"/>
  <c r="H98" i="5"/>
  <c r="L98" i="5" s="1"/>
  <c r="M98" i="5" s="1"/>
  <c r="H99" i="5"/>
  <c r="L99" i="5" s="1"/>
  <c r="M99" i="5" s="1"/>
  <c r="H100" i="5"/>
  <c r="H101" i="5"/>
  <c r="L101" i="5" s="1"/>
  <c r="M101" i="5" s="1"/>
  <c r="H102" i="5"/>
  <c r="L102" i="5" s="1"/>
  <c r="M102" i="5" s="1"/>
  <c r="H103" i="5"/>
  <c r="H104" i="5"/>
  <c r="L104" i="5" s="1"/>
  <c r="M104" i="5" s="1"/>
  <c r="H105" i="5"/>
  <c r="L105" i="5" s="1"/>
  <c r="M105" i="5" s="1"/>
  <c r="H106" i="5"/>
  <c r="L106" i="5" s="1"/>
  <c r="M106" i="5" s="1"/>
  <c r="H107" i="5"/>
  <c r="L107" i="5" s="1"/>
  <c r="M107" i="5" s="1"/>
  <c r="H108" i="5"/>
  <c r="L108" i="5" s="1"/>
  <c r="M108" i="5" s="1"/>
  <c r="H109" i="5"/>
  <c r="L109" i="5" s="1"/>
  <c r="M109" i="5" s="1"/>
  <c r="H110" i="5"/>
  <c r="L110" i="5" s="1"/>
  <c r="M110" i="5" s="1"/>
  <c r="H111" i="5"/>
  <c r="L111" i="5" s="1"/>
  <c r="M111" i="5" s="1"/>
  <c r="H112" i="5"/>
  <c r="L112" i="5" s="1"/>
  <c r="M112" i="5" s="1"/>
  <c r="H113" i="5"/>
  <c r="L113" i="5" s="1"/>
  <c r="M113" i="5" s="1"/>
  <c r="H114" i="5"/>
  <c r="L114" i="5" s="1"/>
  <c r="M114" i="5" s="1"/>
  <c r="H115" i="5"/>
  <c r="L115" i="5" s="1"/>
  <c r="M115" i="5" s="1"/>
  <c r="H116" i="5"/>
  <c r="L116" i="5" s="1"/>
  <c r="M116" i="5" s="1"/>
  <c r="H117" i="5"/>
  <c r="L117" i="5" s="1"/>
  <c r="M117" i="5" s="1"/>
  <c r="H118" i="5"/>
  <c r="L118" i="5" s="1"/>
  <c r="M118" i="5" s="1"/>
  <c r="H119" i="5"/>
  <c r="L119" i="5" s="1"/>
  <c r="M119" i="5" s="1"/>
  <c r="H120" i="5"/>
  <c r="L120" i="5" s="1"/>
  <c r="M120" i="5" s="1"/>
  <c r="H121" i="5"/>
  <c r="L121" i="5" s="1"/>
  <c r="M121" i="5" s="1"/>
  <c r="H13" i="5"/>
  <c r="H12" i="5"/>
  <c r="H11" i="5"/>
  <c r="H10" i="5"/>
  <c r="H9" i="5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N25" i="18"/>
  <c r="H26" i="18"/>
  <c r="N26" i="18"/>
  <c r="H27" i="18"/>
  <c r="N27" i="18"/>
  <c r="H28" i="18"/>
  <c r="N28" i="18"/>
  <c r="H29" i="18"/>
  <c r="N29" i="18"/>
  <c r="H30" i="18"/>
  <c r="N30" i="18"/>
  <c r="H31" i="18"/>
  <c r="N31" i="18"/>
  <c r="H32" i="18"/>
  <c r="N32" i="18"/>
  <c r="H33" i="18"/>
  <c r="N33" i="18"/>
  <c r="H34" i="18"/>
  <c r="N34" i="18"/>
  <c r="H35" i="18"/>
  <c r="N35" i="18"/>
  <c r="H36" i="18"/>
  <c r="N36" i="18"/>
  <c r="H37" i="18"/>
  <c r="N37" i="18"/>
  <c r="H38" i="18"/>
  <c r="N38" i="18"/>
  <c r="H39" i="18"/>
  <c r="N39" i="18"/>
  <c r="H40" i="18"/>
  <c r="N40" i="18"/>
  <c r="H41" i="18"/>
  <c r="N41" i="18"/>
  <c r="H42" i="18"/>
  <c r="N42" i="18"/>
  <c r="H43" i="18"/>
  <c r="N43" i="18"/>
  <c r="H44" i="18"/>
  <c r="N44" i="18"/>
  <c r="H45" i="18"/>
  <c r="N45" i="18"/>
  <c r="H46" i="18"/>
  <c r="N46" i="18"/>
  <c r="H47" i="18"/>
  <c r="N47" i="18"/>
  <c r="H48" i="18"/>
  <c r="N48" i="18"/>
  <c r="H12" i="18"/>
  <c r="H11" i="18"/>
  <c r="H10" i="18"/>
  <c r="H9" i="18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N25" i="17"/>
  <c r="H26" i="17"/>
  <c r="N26" i="17"/>
  <c r="H27" i="17"/>
  <c r="N27" i="17"/>
  <c r="H28" i="17"/>
  <c r="N28" i="17"/>
  <c r="H29" i="17"/>
  <c r="N29" i="17"/>
  <c r="H30" i="17"/>
  <c r="N30" i="17"/>
  <c r="H31" i="17"/>
  <c r="N31" i="17"/>
  <c r="H32" i="17"/>
  <c r="N32" i="17"/>
  <c r="H33" i="17"/>
  <c r="N33" i="17"/>
  <c r="H34" i="17"/>
  <c r="N34" i="17"/>
  <c r="H35" i="17"/>
  <c r="N35" i="17"/>
  <c r="H36" i="17"/>
  <c r="N36" i="17"/>
  <c r="H37" i="17"/>
  <c r="N37" i="17"/>
  <c r="H38" i="17"/>
  <c r="N38" i="17"/>
  <c r="H39" i="17"/>
  <c r="N39" i="17"/>
  <c r="H40" i="17"/>
  <c r="N40" i="17"/>
  <c r="H41" i="17"/>
  <c r="N41" i="17"/>
  <c r="H42" i="17"/>
  <c r="N42" i="17"/>
  <c r="H43" i="17"/>
  <c r="N43" i="17"/>
  <c r="H44" i="17"/>
  <c r="N44" i="17"/>
  <c r="H45" i="17"/>
  <c r="N45" i="17"/>
  <c r="H46" i="17"/>
  <c r="N46" i="17"/>
  <c r="H47" i="17"/>
  <c r="N47" i="17"/>
  <c r="H48" i="17"/>
  <c r="N48" i="17"/>
  <c r="H12" i="17"/>
  <c r="H11" i="17"/>
  <c r="H10" i="17"/>
  <c r="H9" i="17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N97" i="4"/>
  <c r="H98" i="4"/>
  <c r="N98" i="4"/>
  <c r="H99" i="4"/>
  <c r="N99" i="4"/>
  <c r="H100" i="4"/>
  <c r="N100" i="4"/>
  <c r="H101" i="4"/>
  <c r="N101" i="4"/>
  <c r="H102" i="4"/>
  <c r="N102" i="4"/>
  <c r="H103" i="4"/>
  <c r="N103" i="4"/>
  <c r="H104" i="4"/>
  <c r="N104" i="4"/>
  <c r="H105" i="4"/>
  <c r="N105" i="4"/>
  <c r="H106" i="4"/>
  <c r="N106" i="4"/>
  <c r="H107" i="4"/>
  <c r="N107" i="4"/>
  <c r="H108" i="4"/>
  <c r="N108" i="4"/>
  <c r="H109" i="4"/>
  <c r="N109" i="4"/>
  <c r="H110" i="4"/>
  <c r="N110" i="4"/>
  <c r="H111" i="4"/>
  <c r="N111" i="4"/>
  <c r="H112" i="4"/>
  <c r="N112" i="4"/>
  <c r="H113" i="4"/>
  <c r="N113" i="4"/>
  <c r="H114" i="4"/>
  <c r="N114" i="4"/>
  <c r="H115" i="4"/>
  <c r="N115" i="4"/>
  <c r="H116" i="4"/>
  <c r="N116" i="4"/>
  <c r="H117" i="4"/>
  <c r="N117" i="4"/>
  <c r="H118" i="4"/>
  <c r="N118" i="4"/>
  <c r="H119" i="4"/>
  <c r="N119" i="4"/>
  <c r="H120" i="4"/>
  <c r="N120" i="4"/>
  <c r="H121" i="4"/>
  <c r="M121" i="4"/>
  <c r="N121" i="4"/>
  <c r="H12" i="4"/>
  <c r="H11" i="4"/>
  <c r="H10" i="4"/>
  <c r="H9" i="4"/>
  <c r="H11" i="32"/>
  <c r="H12" i="32"/>
  <c r="L12" i="32" s="1"/>
  <c r="M12" i="32" s="1"/>
  <c r="H13" i="32"/>
  <c r="L13" i="32" s="1"/>
  <c r="M13" i="32" s="1"/>
  <c r="H14" i="32"/>
  <c r="H15" i="32"/>
  <c r="L15" i="32" s="1"/>
  <c r="M15" i="32" s="1"/>
  <c r="H16" i="32"/>
  <c r="L16" i="32" s="1"/>
  <c r="M16" i="32" s="1"/>
  <c r="H17" i="32"/>
  <c r="H18" i="32"/>
  <c r="L18" i="32" s="1"/>
  <c r="M18" i="32" s="1"/>
  <c r="H19" i="32"/>
  <c r="L19" i="32" s="1"/>
  <c r="M19" i="32" s="1"/>
  <c r="H20" i="32"/>
  <c r="H21" i="32"/>
  <c r="L21" i="32" s="1"/>
  <c r="M21" i="32" s="1"/>
  <c r="H22" i="32"/>
  <c r="H23" i="32"/>
  <c r="L23" i="32" s="1"/>
  <c r="M23" i="32" s="1"/>
  <c r="H24" i="32"/>
  <c r="H25" i="32"/>
  <c r="H26" i="32"/>
  <c r="L26" i="32" s="1"/>
  <c r="M26" i="32" s="1"/>
  <c r="H27" i="32"/>
  <c r="H28" i="32"/>
  <c r="L28" i="32" s="1"/>
  <c r="M28" i="32" s="1"/>
  <c r="H29" i="32"/>
  <c r="L29" i="32" s="1"/>
  <c r="M29" i="32" s="1"/>
  <c r="H30" i="32"/>
  <c r="L30" i="32" s="1"/>
  <c r="M30" i="32" s="1"/>
  <c r="H31" i="32"/>
  <c r="L31" i="32" s="1"/>
  <c r="M31" i="32" s="1"/>
  <c r="H32" i="32"/>
  <c r="L32" i="32" s="1"/>
  <c r="M32" i="32" s="1"/>
  <c r="H33" i="32"/>
  <c r="L33" i="32" s="1"/>
  <c r="M33" i="32" s="1"/>
  <c r="H34" i="32"/>
  <c r="L34" i="32" s="1"/>
  <c r="M34" i="32" s="1"/>
  <c r="H35" i="32"/>
  <c r="L35" i="32" s="1"/>
  <c r="M35" i="32" s="1"/>
  <c r="H36" i="32"/>
  <c r="H37" i="32"/>
  <c r="H38" i="32"/>
  <c r="L38" i="32" s="1"/>
  <c r="M38" i="32" s="1"/>
  <c r="H39" i="32"/>
  <c r="L39" i="32" s="1"/>
  <c r="M39" i="32" s="1"/>
  <c r="H40" i="32"/>
  <c r="H41" i="32"/>
  <c r="H42" i="32"/>
  <c r="L42" i="32" s="1"/>
  <c r="M42" i="32" s="1"/>
  <c r="H43" i="32"/>
  <c r="H44" i="32"/>
  <c r="H45" i="32"/>
  <c r="H46" i="32"/>
  <c r="H47" i="32"/>
  <c r="L47" i="32" s="1"/>
  <c r="M47" i="32" s="1"/>
  <c r="H48" i="32"/>
  <c r="H49" i="32"/>
  <c r="H50" i="32"/>
  <c r="H51" i="32"/>
  <c r="H52" i="32"/>
  <c r="H53" i="32"/>
  <c r="H54" i="32"/>
  <c r="L54" i="32" s="1"/>
  <c r="M54" i="32" s="1"/>
  <c r="H55" i="32"/>
  <c r="L55" i="32" s="1"/>
  <c r="M55" i="32" s="1"/>
  <c r="H56" i="32"/>
  <c r="H57" i="32"/>
  <c r="H58" i="32"/>
  <c r="L58" i="32" s="1"/>
  <c r="M58" i="32" s="1"/>
  <c r="H59" i="32"/>
  <c r="H60" i="32"/>
  <c r="H61" i="32"/>
  <c r="H62" i="32"/>
  <c r="L62" i="32" s="1"/>
  <c r="M62" i="32" s="1"/>
  <c r="H10" i="32"/>
  <c r="L10" i="32" s="1"/>
  <c r="M10" i="32" s="1"/>
  <c r="H9" i="32"/>
  <c r="H14" i="31"/>
  <c r="H15" i="31"/>
  <c r="H16" i="31"/>
  <c r="H17" i="31"/>
  <c r="H18" i="31"/>
  <c r="H19" i="31"/>
  <c r="H20" i="31"/>
  <c r="L20" i="31" s="1"/>
  <c r="M20" i="31" s="1"/>
  <c r="H21" i="31"/>
  <c r="L21" i="31" s="1"/>
  <c r="M21" i="31" s="1"/>
  <c r="H22" i="31"/>
  <c r="H23" i="31"/>
  <c r="L23" i="31" s="1"/>
  <c r="M23" i="31" s="1"/>
  <c r="H24" i="31"/>
  <c r="H25" i="31"/>
  <c r="H26" i="31"/>
  <c r="H27" i="31"/>
  <c r="H28" i="31"/>
  <c r="L28" i="31" s="1"/>
  <c r="M28" i="31" s="1"/>
  <c r="H29" i="31"/>
  <c r="H30" i="31"/>
  <c r="H31" i="31"/>
  <c r="H32" i="31"/>
  <c r="H33" i="31"/>
  <c r="H13" i="31"/>
  <c r="H12" i="31"/>
  <c r="L12" i="31" s="1"/>
  <c r="M12" i="31" s="1"/>
  <c r="H11" i="31"/>
  <c r="L11" i="31" s="1"/>
  <c r="M11" i="31" s="1"/>
  <c r="H10" i="31"/>
  <c r="L10" i="31" s="1"/>
  <c r="M10" i="31" s="1"/>
  <c r="H9" i="31"/>
  <c r="L9" i="31" s="1"/>
  <c r="M9" i="31" s="1"/>
  <c r="H14" i="30"/>
  <c r="H15" i="30"/>
  <c r="H16" i="30"/>
  <c r="L16" i="30" s="1"/>
  <c r="M16" i="30" s="1"/>
  <c r="H17" i="30"/>
  <c r="L17" i="30" s="1"/>
  <c r="M17" i="30" s="1"/>
  <c r="H18" i="30"/>
  <c r="L18" i="30" s="1"/>
  <c r="M18" i="30" s="1"/>
  <c r="H19" i="30"/>
  <c r="H20" i="30"/>
  <c r="L20" i="30" s="1"/>
  <c r="M20" i="30" s="1"/>
  <c r="H21" i="30"/>
  <c r="L21" i="30" s="1"/>
  <c r="M21" i="30" s="1"/>
  <c r="H22" i="30"/>
  <c r="L22" i="30" s="1"/>
  <c r="M22" i="30" s="1"/>
  <c r="H23" i="30"/>
  <c r="L23" i="30" s="1"/>
  <c r="M23" i="30" s="1"/>
  <c r="H24" i="30"/>
  <c r="L24" i="30" s="1"/>
  <c r="M24" i="30" s="1"/>
  <c r="H25" i="30"/>
  <c r="H26" i="30"/>
  <c r="H27" i="30"/>
  <c r="H28" i="30"/>
  <c r="L28" i="30" s="1"/>
  <c r="M28" i="30" s="1"/>
  <c r="H29" i="30"/>
  <c r="L29" i="30" s="1"/>
  <c r="M29" i="30" s="1"/>
  <c r="H30" i="30"/>
  <c r="L30" i="30" s="1"/>
  <c r="M30" i="30" s="1"/>
  <c r="H31" i="30"/>
  <c r="H32" i="30"/>
  <c r="L32" i="30" s="1"/>
  <c r="M32" i="30" s="1"/>
  <c r="H33" i="30"/>
  <c r="H34" i="30"/>
  <c r="H35" i="30"/>
  <c r="H36" i="30"/>
  <c r="H37" i="30"/>
  <c r="L37" i="30" s="1"/>
  <c r="M37" i="30" s="1"/>
  <c r="H38" i="30"/>
  <c r="L38" i="30" s="1"/>
  <c r="M38" i="30" s="1"/>
  <c r="H39" i="30"/>
  <c r="H40" i="30"/>
  <c r="L40" i="30" s="1"/>
  <c r="M40" i="30" s="1"/>
  <c r="H41" i="30"/>
  <c r="H42" i="30"/>
  <c r="L42" i="30" s="1"/>
  <c r="M42" i="30" s="1"/>
  <c r="H43" i="30"/>
  <c r="L43" i="30" s="1"/>
  <c r="M43" i="30" s="1"/>
  <c r="H44" i="30"/>
  <c r="L44" i="30" s="1"/>
  <c r="M44" i="30" s="1"/>
  <c r="H45" i="30"/>
  <c r="L45" i="30" s="1"/>
  <c r="M45" i="30" s="1"/>
  <c r="H46" i="30"/>
  <c r="H47" i="30"/>
  <c r="H48" i="30"/>
  <c r="L48" i="30" s="1"/>
  <c r="M48" i="30" s="1"/>
  <c r="H49" i="30"/>
  <c r="H50" i="30"/>
  <c r="H51" i="30"/>
  <c r="L51" i="30" s="1"/>
  <c r="M51" i="30" s="1"/>
  <c r="H52" i="30"/>
  <c r="L52" i="30" s="1"/>
  <c r="M52" i="30" s="1"/>
  <c r="H53" i="30"/>
  <c r="H54" i="30"/>
  <c r="L54" i="30" s="1"/>
  <c r="M54" i="30" s="1"/>
  <c r="H55" i="30"/>
  <c r="H56" i="30"/>
  <c r="H57" i="30"/>
  <c r="H58" i="30"/>
  <c r="H59" i="30"/>
  <c r="H60" i="30"/>
  <c r="H61" i="30"/>
  <c r="L61" i="30" s="1"/>
  <c r="M61" i="30" s="1"/>
  <c r="H62" i="30"/>
  <c r="H63" i="30"/>
  <c r="L63" i="30" s="1"/>
  <c r="M63" i="30" s="1"/>
  <c r="H64" i="30"/>
  <c r="L64" i="30" s="1"/>
  <c r="M64" i="30" s="1"/>
  <c r="H65" i="30"/>
  <c r="L65" i="30" s="1"/>
  <c r="M65" i="30" s="1"/>
  <c r="H66" i="30"/>
  <c r="L66" i="30" s="1"/>
  <c r="M66" i="30" s="1"/>
  <c r="H67" i="30"/>
  <c r="L67" i="30" s="1"/>
  <c r="M67" i="30" s="1"/>
  <c r="H68" i="30"/>
  <c r="L68" i="30" s="1"/>
  <c r="M68" i="30" s="1"/>
  <c r="H69" i="30"/>
  <c r="H70" i="30"/>
  <c r="L70" i="30" s="1"/>
  <c r="M70" i="30" s="1"/>
  <c r="H71" i="30"/>
  <c r="L71" i="30" s="1"/>
  <c r="M71" i="30" s="1"/>
  <c r="H72" i="30"/>
  <c r="L72" i="30" s="1"/>
  <c r="M72" i="30" s="1"/>
  <c r="H73" i="30"/>
  <c r="L73" i="30" s="1"/>
  <c r="M73" i="30" s="1"/>
  <c r="H74" i="30"/>
  <c r="H75" i="30"/>
  <c r="L75" i="30" s="1"/>
  <c r="M75" i="30" s="1"/>
  <c r="H76" i="30"/>
  <c r="L76" i="30" s="1"/>
  <c r="M76" i="30" s="1"/>
  <c r="H77" i="30"/>
  <c r="L77" i="30" s="1"/>
  <c r="M77" i="30" s="1"/>
  <c r="H78" i="30"/>
  <c r="L78" i="30" s="1"/>
  <c r="M78" i="30" s="1"/>
  <c r="H79" i="30"/>
  <c r="H80" i="30"/>
  <c r="H81" i="30"/>
  <c r="L81" i="30" s="1"/>
  <c r="M81" i="30" s="1"/>
  <c r="H82" i="30"/>
  <c r="H83" i="30"/>
  <c r="L83" i="30" s="1"/>
  <c r="M83" i="30" s="1"/>
  <c r="H84" i="30"/>
  <c r="H85" i="30"/>
  <c r="H86" i="30"/>
  <c r="L86" i="30" s="1"/>
  <c r="M86" i="30" s="1"/>
  <c r="H87" i="30"/>
  <c r="H88" i="30"/>
  <c r="L88" i="30" s="1"/>
  <c r="M88" i="30" s="1"/>
  <c r="H89" i="30"/>
  <c r="H90" i="30"/>
  <c r="L90" i="30" s="1"/>
  <c r="M90" i="30" s="1"/>
  <c r="H91" i="30"/>
  <c r="L91" i="30" s="1"/>
  <c r="M91" i="30" s="1"/>
  <c r="H92" i="30"/>
  <c r="H93" i="30"/>
  <c r="L93" i="30" s="1"/>
  <c r="M93" i="30" s="1"/>
  <c r="H94" i="30"/>
  <c r="H95" i="30"/>
  <c r="L95" i="30" s="1"/>
  <c r="M95" i="30" s="1"/>
  <c r="H96" i="30"/>
  <c r="L96" i="30" s="1"/>
  <c r="M96" i="30" s="1"/>
  <c r="H97" i="30"/>
  <c r="H98" i="30"/>
  <c r="L98" i="30" s="1"/>
  <c r="M98" i="30" s="1"/>
  <c r="H99" i="30"/>
  <c r="L99" i="30" s="1"/>
  <c r="M99" i="30" s="1"/>
  <c r="H100" i="30"/>
  <c r="H13" i="30"/>
  <c r="L13" i="30" s="1"/>
  <c r="M13" i="30" s="1"/>
  <c r="H12" i="30"/>
  <c r="H11" i="30"/>
  <c r="L11" i="30" s="1"/>
  <c r="M11" i="30" s="1"/>
  <c r="H10" i="30"/>
  <c r="H9" i="30"/>
  <c r="H13" i="29"/>
  <c r="L13" i="29" s="1"/>
  <c r="M13" i="29" s="1"/>
  <c r="H14" i="29"/>
  <c r="H15" i="29"/>
  <c r="L15" i="29" s="1"/>
  <c r="M15" i="29" s="1"/>
  <c r="H16" i="29"/>
  <c r="L16" i="29" s="1"/>
  <c r="M16" i="29" s="1"/>
  <c r="H17" i="29"/>
  <c r="L17" i="29" s="1"/>
  <c r="M17" i="29" s="1"/>
  <c r="H18" i="29"/>
  <c r="H19" i="29"/>
  <c r="L19" i="29" s="1"/>
  <c r="M19" i="29" s="1"/>
  <c r="H20" i="29"/>
  <c r="L20" i="29" s="1"/>
  <c r="M20" i="29" s="1"/>
  <c r="H21" i="29"/>
  <c r="H22" i="29"/>
  <c r="L22" i="29" s="1"/>
  <c r="M22" i="29" s="1"/>
  <c r="H23" i="29"/>
  <c r="H24" i="29"/>
  <c r="H25" i="29"/>
  <c r="L25" i="29" s="1"/>
  <c r="M25" i="29" s="1"/>
  <c r="H26" i="29"/>
  <c r="L26" i="29" s="1"/>
  <c r="M26" i="29" s="1"/>
  <c r="H27" i="29"/>
  <c r="L27" i="29" s="1"/>
  <c r="M27" i="29" s="1"/>
  <c r="H28" i="29"/>
  <c r="L28" i="29" s="1"/>
  <c r="M28" i="29" s="1"/>
  <c r="H29" i="29"/>
  <c r="H30" i="29"/>
  <c r="L30" i="29" s="1"/>
  <c r="M30" i="29" s="1"/>
  <c r="H31" i="29"/>
  <c r="L31" i="29" s="1"/>
  <c r="M31" i="29" s="1"/>
  <c r="H32" i="29"/>
  <c r="L32" i="29" s="1"/>
  <c r="M32" i="29" s="1"/>
  <c r="H33" i="29"/>
  <c r="L33" i="29" s="1"/>
  <c r="M33" i="29" s="1"/>
  <c r="H34" i="29"/>
  <c r="L34" i="29" s="1"/>
  <c r="M34" i="29" s="1"/>
  <c r="H35" i="29"/>
  <c r="H36" i="29"/>
  <c r="L36" i="29" s="1"/>
  <c r="M36" i="29" s="1"/>
  <c r="H12" i="29"/>
  <c r="H11" i="29"/>
  <c r="H10" i="29"/>
  <c r="H9" i="29"/>
  <c r="H12" i="28"/>
  <c r="L12" i="28" s="1"/>
  <c r="M12" i="28" s="1"/>
  <c r="H13" i="28"/>
  <c r="L13" i="28" s="1"/>
  <c r="M13" i="28" s="1"/>
  <c r="H14" i="28"/>
  <c r="L14" i="28" s="1"/>
  <c r="M14" i="28" s="1"/>
  <c r="H15" i="28"/>
  <c r="L15" i="28" s="1"/>
  <c r="M15" i="28" s="1"/>
  <c r="H16" i="28"/>
  <c r="L16" i="28" s="1"/>
  <c r="M16" i="28" s="1"/>
  <c r="H17" i="28"/>
  <c r="H18" i="28"/>
  <c r="H19" i="28"/>
  <c r="H20" i="28"/>
  <c r="L20" i="28" s="1"/>
  <c r="M20" i="28" s="1"/>
  <c r="H21" i="28"/>
  <c r="H22" i="28"/>
  <c r="H23" i="28"/>
  <c r="H24" i="28"/>
  <c r="L24" i="28" s="1"/>
  <c r="M24" i="28" s="1"/>
  <c r="H25" i="28"/>
  <c r="L25" i="28" s="1"/>
  <c r="M25" i="28" s="1"/>
  <c r="H26" i="28"/>
  <c r="L26" i="28" s="1"/>
  <c r="M26" i="28" s="1"/>
  <c r="H27" i="28"/>
  <c r="H28" i="28"/>
  <c r="H29" i="28"/>
  <c r="H30" i="28"/>
  <c r="H31" i="28"/>
  <c r="L31" i="28" s="1"/>
  <c r="M31" i="28" s="1"/>
  <c r="H32" i="28"/>
  <c r="L32" i="28" s="1"/>
  <c r="M32" i="28" s="1"/>
  <c r="H33" i="28"/>
  <c r="H34" i="28"/>
  <c r="L34" i="28" s="1"/>
  <c r="M34" i="28" s="1"/>
  <c r="H35" i="28"/>
  <c r="L35" i="28" s="1"/>
  <c r="M35" i="28" s="1"/>
  <c r="H36" i="28"/>
  <c r="L36" i="28" s="1"/>
  <c r="M36" i="28" s="1"/>
  <c r="H37" i="28"/>
  <c r="L37" i="28" s="1"/>
  <c r="M37" i="28" s="1"/>
  <c r="H38" i="28"/>
  <c r="L38" i="28" s="1"/>
  <c r="M38" i="28" s="1"/>
  <c r="H39" i="28"/>
  <c r="L39" i="28" s="1"/>
  <c r="M39" i="28" s="1"/>
  <c r="H40" i="28"/>
  <c r="L40" i="28" s="1"/>
  <c r="M40" i="28" s="1"/>
  <c r="H41" i="28"/>
  <c r="L41" i="28" s="1"/>
  <c r="M41" i="28" s="1"/>
  <c r="H42" i="28"/>
  <c r="L42" i="28" s="1"/>
  <c r="M42" i="28" s="1"/>
  <c r="H43" i="28"/>
  <c r="L43" i="28" s="1"/>
  <c r="M43" i="28" s="1"/>
  <c r="H44" i="28"/>
  <c r="L44" i="28" s="1"/>
  <c r="M44" i="28" s="1"/>
  <c r="H45" i="28"/>
  <c r="L45" i="28" s="1"/>
  <c r="M45" i="28" s="1"/>
  <c r="H46" i="28"/>
  <c r="L46" i="28" s="1"/>
  <c r="M46" i="28" s="1"/>
  <c r="H47" i="28"/>
  <c r="L47" i="28" s="1"/>
  <c r="M47" i="28" s="1"/>
  <c r="H48" i="28"/>
  <c r="L48" i="28" s="1"/>
  <c r="M48" i="28" s="1"/>
  <c r="H49" i="28"/>
  <c r="L49" i="28" s="1"/>
  <c r="M49" i="28" s="1"/>
  <c r="H50" i="28"/>
  <c r="L50" i="28" s="1"/>
  <c r="M50" i="28" s="1"/>
  <c r="H51" i="28"/>
  <c r="L51" i="28" s="1"/>
  <c r="M51" i="28" s="1"/>
  <c r="H52" i="28"/>
  <c r="L52" i="28" s="1"/>
  <c r="M52" i="28" s="1"/>
  <c r="H53" i="28"/>
  <c r="L53" i="28" s="1"/>
  <c r="M53" i="28" s="1"/>
  <c r="H54" i="28"/>
  <c r="L54" i="28" s="1"/>
  <c r="M54" i="28" s="1"/>
  <c r="H55" i="28"/>
  <c r="L55" i="28" s="1"/>
  <c r="M55" i="28" s="1"/>
  <c r="H56" i="28"/>
  <c r="L56" i="28" s="1"/>
  <c r="M56" i="28" s="1"/>
  <c r="H57" i="28"/>
  <c r="L57" i="28" s="1"/>
  <c r="M57" i="28" s="1"/>
  <c r="H58" i="28"/>
  <c r="L58" i="28" s="1"/>
  <c r="M58" i="28" s="1"/>
  <c r="H59" i="28"/>
  <c r="L59" i="28" s="1"/>
  <c r="M59" i="28" s="1"/>
  <c r="H60" i="28"/>
  <c r="L60" i="28" s="1"/>
  <c r="M60" i="28" s="1"/>
  <c r="H61" i="28"/>
  <c r="L61" i="28" s="1"/>
  <c r="M61" i="28" s="1"/>
  <c r="H62" i="28"/>
  <c r="L62" i="28" s="1"/>
  <c r="M62" i="28" s="1"/>
  <c r="H63" i="28"/>
  <c r="L63" i="28" s="1"/>
  <c r="M63" i="28" s="1"/>
  <c r="H64" i="28"/>
  <c r="L64" i="28" s="1"/>
  <c r="M64" i="28" s="1"/>
  <c r="H65" i="28"/>
  <c r="L65" i="28" s="1"/>
  <c r="M65" i="28" s="1"/>
  <c r="H11" i="28"/>
  <c r="L11" i="28" s="1"/>
  <c r="M11" i="28" s="1"/>
  <c r="H10" i="28"/>
  <c r="L10" i="28" s="1"/>
  <c r="M10" i="28" s="1"/>
  <c r="H9" i="28"/>
  <c r="L9" i="28" s="1"/>
  <c r="M9" i="28" s="1"/>
  <c r="H13" i="27"/>
  <c r="L13" i="27" s="1"/>
  <c r="M13" i="27" s="1"/>
  <c r="H14" i="27"/>
  <c r="L14" i="27" s="1"/>
  <c r="M14" i="27" s="1"/>
  <c r="H15" i="27"/>
  <c r="L15" i="27" s="1"/>
  <c r="M15" i="27" s="1"/>
  <c r="H16" i="27"/>
  <c r="L16" i="27" s="1"/>
  <c r="M16" i="27" s="1"/>
  <c r="H17" i="27"/>
  <c r="L17" i="27" s="1"/>
  <c r="M17" i="27" s="1"/>
  <c r="H18" i="27"/>
  <c r="L18" i="27" s="1"/>
  <c r="M18" i="27" s="1"/>
  <c r="H19" i="27"/>
  <c r="H20" i="27"/>
  <c r="L20" i="27" s="1"/>
  <c r="M20" i="27" s="1"/>
  <c r="H21" i="27"/>
  <c r="L21" i="27" s="1"/>
  <c r="M21" i="27" s="1"/>
  <c r="H22" i="27"/>
  <c r="L22" i="27" s="1"/>
  <c r="M22" i="27" s="1"/>
  <c r="H23" i="27"/>
  <c r="L23" i="27" s="1"/>
  <c r="M23" i="27" s="1"/>
  <c r="H24" i="27"/>
  <c r="L24" i="27" s="1"/>
  <c r="M24" i="27" s="1"/>
  <c r="H25" i="27"/>
  <c r="L25" i="27" s="1"/>
  <c r="M25" i="27" s="1"/>
  <c r="H26" i="27"/>
  <c r="L26" i="27" s="1"/>
  <c r="M26" i="27" s="1"/>
  <c r="H27" i="27"/>
  <c r="H28" i="27"/>
  <c r="L28" i="27" s="1"/>
  <c r="M28" i="27" s="1"/>
  <c r="H29" i="27"/>
  <c r="H30" i="27"/>
  <c r="L30" i="27" s="1"/>
  <c r="M30" i="27" s="1"/>
  <c r="H31" i="27"/>
  <c r="L31" i="27" s="1"/>
  <c r="M31" i="27" s="1"/>
  <c r="H32" i="27"/>
  <c r="L32" i="27" s="1"/>
  <c r="M32" i="27" s="1"/>
  <c r="H33" i="27"/>
  <c r="L33" i="27" s="1"/>
  <c r="M33" i="27" s="1"/>
  <c r="H34" i="27"/>
  <c r="L34" i="27" s="1"/>
  <c r="M34" i="27" s="1"/>
  <c r="H35" i="27"/>
  <c r="L35" i="27" s="1"/>
  <c r="M35" i="27" s="1"/>
  <c r="H36" i="27"/>
  <c r="L36" i="27" s="1"/>
  <c r="M36" i="27" s="1"/>
  <c r="H37" i="27"/>
  <c r="L37" i="27" s="1"/>
  <c r="M37" i="27" s="1"/>
  <c r="H12" i="27"/>
  <c r="L12" i="27" s="1"/>
  <c r="M12" i="27" s="1"/>
  <c r="H11" i="27"/>
  <c r="H10" i="27"/>
  <c r="H9" i="27"/>
  <c r="H11" i="22"/>
  <c r="L11" i="22" s="1"/>
  <c r="M11" i="22" s="1"/>
  <c r="H12" i="22"/>
  <c r="H13" i="22"/>
  <c r="L13" i="22" s="1"/>
  <c r="M13" i="22" s="1"/>
  <c r="H14" i="22"/>
  <c r="L14" i="22" s="1"/>
  <c r="M14" i="22" s="1"/>
  <c r="H15" i="22"/>
  <c r="L15" i="22" s="1"/>
  <c r="M15" i="22" s="1"/>
  <c r="H16" i="22"/>
  <c r="H17" i="22"/>
  <c r="L17" i="22" s="1"/>
  <c r="M17" i="22" s="1"/>
  <c r="H18" i="22"/>
  <c r="L18" i="22" s="1"/>
  <c r="M18" i="22" s="1"/>
  <c r="H19" i="22"/>
  <c r="L19" i="22" s="1"/>
  <c r="M19" i="22" s="1"/>
  <c r="H20" i="22"/>
  <c r="L20" i="22" s="1"/>
  <c r="M20" i="22" s="1"/>
  <c r="H21" i="22"/>
  <c r="H22" i="22"/>
  <c r="L22" i="22" s="1"/>
  <c r="M22" i="22" s="1"/>
  <c r="H23" i="22"/>
  <c r="L23" i="22" s="1"/>
  <c r="M23" i="22" s="1"/>
  <c r="H24" i="22"/>
  <c r="L24" i="22" s="1"/>
  <c r="M24" i="22" s="1"/>
  <c r="H25" i="22"/>
  <c r="L25" i="22" s="1"/>
  <c r="M25" i="22" s="1"/>
  <c r="H26" i="22"/>
  <c r="L26" i="22" s="1"/>
  <c r="M26" i="22" s="1"/>
  <c r="H27" i="22"/>
  <c r="H28" i="22"/>
  <c r="L28" i="22" s="1"/>
  <c r="M28" i="22" s="1"/>
  <c r="H29" i="22"/>
  <c r="H30" i="22"/>
  <c r="L30" i="22" s="1"/>
  <c r="M30" i="22" s="1"/>
  <c r="H31" i="22"/>
  <c r="L31" i="22" s="1"/>
  <c r="M31" i="22" s="1"/>
  <c r="H32" i="22"/>
  <c r="L32" i="22" s="1"/>
  <c r="M32" i="22" s="1"/>
  <c r="H33" i="22"/>
  <c r="L33" i="22" s="1"/>
  <c r="M33" i="22" s="1"/>
  <c r="H34" i="22"/>
  <c r="L34" i="22" s="1"/>
  <c r="M34" i="22" s="1"/>
  <c r="H35" i="22"/>
  <c r="L35" i="22" s="1"/>
  <c r="M35" i="22" s="1"/>
  <c r="H36" i="22"/>
  <c r="H37" i="22"/>
  <c r="H38" i="22"/>
  <c r="H39" i="22"/>
  <c r="L39" i="22" s="1"/>
  <c r="M39" i="22" s="1"/>
  <c r="H40" i="22"/>
  <c r="H41" i="22"/>
  <c r="L41" i="22" s="1"/>
  <c r="M41" i="22" s="1"/>
  <c r="H42" i="22"/>
  <c r="H43" i="22"/>
  <c r="H44" i="22"/>
  <c r="H45" i="22"/>
  <c r="H46" i="22"/>
  <c r="H47" i="22"/>
  <c r="H48" i="22"/>
  <c r="H10" i="22"/>
  <c r="L10" i="22" s="1"/>
  <c r="M10" i="22" s="1"/>
  <c r="H9" i="22"/>
  <c r="H12" i="21"/>
  <c r="L12" i="21" s="1"/>
  <c r="M12" i="21" s="1"/>
  <c r="H13" i="21"/>
  <c r="H14" i="21"/>
  <c r="H15" i="21"/>
  <c r="L15" i="21" s="1"/>
  <c r="M15" i="21" s="1"/>
  <c r="H16" i="21"/>
  <c r="L16" i="21" s="1"/>
  <c r="M16" i="21" s="1"/>
  <c r="H17" i="21"/>
  <c r="H18" i="21"/>
  <c r="L18" i="21" s="1"/>
  <c r="M18" i="21" s="1"/>
  <c r="H19" i="21"/>
  <c r="H20" i="21"/>
  <c r="L20" i="21" s="1"/>
  <c r="M20" i="21" s="1"/>
  <c r="H21" i="21"/>
  <c r="L21" i="21" s="1"/>
  <c r="M21" i="21" s="1"/>
  <c r="H22" i="21"/>
  <c r="L22" i="21" s="1"/>
  <c r="M22" i="21" s="1"/>
  <c r="H23" i="21"/>
  <c r="L23" i="21" s="1"/>
  <c r="M23" i="21" s="1"/>
  <c r="H24" i="21"/>
  <c r="L24" i="21" s="1"/>
  <c r="M24" i="21" s="1"/>
  <c r="H25" i="21"/>
  <c r="L25" i="21" s="1"/>
  <c r="M25" i="21" s="1"/>
  <c r="H26" i="21"/>
  <c r="L26" i="21" s="1"/>
  <c r="M26" i="21" s="1"/>
  <c r="H27" i="21"/>
  <c r="L27" i="21" s="1"/>
  <c r="M27" i="21" s="1"/>
  <c r="H28" i="21"/>
  <c r="L28" i="21" s="1"/>
  <c r="M28" i="21" s="1"/>
  <c r="H29" i="21"/>
  <c r="L29" i="21" s="1"/>
  <c r="M29" i="21" s="1"/>
  <c r="H30" i="21"/>
  <c r="L30" i="21" s="1"/>
  <c r="M30" i="21" s="1"/>
  <c r="H31" i="21"/>
  <c r="L31" i="21" s="1"/>
  <c r="M31" i="21" s="1"/>
  <c r="H32" i="21"/>
  <c r="L32" i="21" s="1"/>
  <c r="M32" i="21" s="1"/>
  <c r="H33" i="21"/>
  <c r="L33" i="21" s="1"/>
  <c r="M33" i="21" s="1"/>
  <c r="H34" i="21"/>
  <c r="L34" i="21" s="1"/>
  <c r="M34" i="21" s="1"/>
  <c r="H35" i="21"/>
  <c r="L35" i="21" s="1"/>
  <c r="M35" i="21" s="1"/>
  <c r="H36" i="21"/>
  <c r="H37" i="21"/>
  <c r="H38" i="21"/>
  <c r="L38" i="21" s="1"/>
  <c r="M38" i="21" s="1"/>
  <c r="H39" i="21"/>
  <c r="L39" i="21" s="1"/>
  <c r="M39" i="21" s="1"/>
  <c r="H40" i="21"/>
  <c r="L40" i="21" s="1"/>
  <c r="M40" i="21" s="1"/>
  <c r="H41" i="21"/>
  <c r="L41" i="21" s="1"/>
  <c r="M41" i="21" s="1"/>
  <c r="H42" i="21"/>
  <c r="L42" i="21" s="1"/>
  <c r="M42" i="21" s="1"/>
  <c r="H43" i="21"/>
  <c r="L43" i="21" s="1"/>
  <c r="M43" i="21" s="1"/>
  <c r="H44" i="21"/>
  <c r="L44" i="21" s="1"/>
  <c r="M44" i="21" s="1"/>
  <c r="H45" i="21"/>
  <c r="L45" i="21" s="1"/>
  <c r="M45" i="21" s="1"/>
  <c r="H46" i="21"/>
  <c r="L46" i="21" s="1"/>
  <c r="M46" i="21" s="1"/>
  <c r="H47" i="21"/>
  <c r="L47" i="21" s="1"/>
  <c r="M47" i="21" s="1"/>
  <c r="H48" i="21"/>
  <c r="L48" i="21" s="1"/>
  <c r="M48" i="21" s="1"/>
  <c r="H49" i="21"/>
  <c r="L49" i="21" s="1"/>
  <c r="M49" i="21" s="1"/>
  <c r="H50" i="21"/>
  <c r="L50" i="21" s="1"/>
  <c r="M50" i="21" s="1"/>
  <c r="H11" i="21"/>
  <c r="L11" i="21" s="1"/>
  <c r="M11" i="21" s="1"/>
  <c r="H10" i="21"/>
  <c r="L10" i="21" s="1"/>
  <c r="M10" i="21" s="1"/>
  <c r="H9" i="21"/>
  <c r="L9" i="21" s="1"/>
  <c r="M9" i="21" s="1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11" i="20"/>
  <c r="H10" i="20"/>
  <c r="H9" i="20"/>
  <c r="H65" i="19"/>
  <c r="H66" i="19"/>
  <c r="H67" i="19"/>
  <c r="H68" i="19"/>
  <c r="H69" i="19"/>
  <c r="H70" i="19"/>
  <c r="H71" i="19"/>
  <c r="H72" i="19"/>
  <c r="H73" i="19"/>
  <c r="H74" i="19"/>
  <c r="H75" i="19"/>
  <c r="H76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L33" i="28" l="1"/>
  <c r="M33" i="28" s="1"/>
  <c r="L15" i="31"/>
  <c r="M15" i="31" s="1"/>
  <c r="L31" i="5"/>
  <c r="M31" i="5" s="1"/>
  <c r="L19" i="21"/>
  <c r="M19" i="21" s="1"/>
  <c r="L9" i="22"/>
  <c r="M9" i="22" s="1"/>
  <c r="L9" i="27"/>
  <c r="M9" i="27" s="1"/>
  <c r="L11" i="29"/>
  <c r="M11" i="29" s="1"/>
  <c r="L19" i="30"/>
  <c r="M19" i="30" s="1"/>
  <c r="L38" i="5"/>
  <c r="M38" i="5" s="1"/>
  <c r="L60" i="8"/>
  <c r="M60" i="8" s="1"/>
  <c r="L16" i="23"/>
  <c r="M16" i="23" s="1"/>
  <c r="L23" i="28"/>
  <c r="M23" i="28" s="1"/>
  <c r="L57" i="30"/>
  <c r="M57" i="30" s="1"/>
  <c r="L33" i="30"/>
  <c r="M33" i="30" s="1"/>
  <c r="L61" i="32"/>
  <c r="M61" i="32" s="1"/>
  <c r="L84" i="5"/>
  <c r="M84" i="5" s="1"/>
  <c r="L60" i="5"/>
  <c r="M60" i="5" s="1"/>
  <c r="L50" i="8"/>
  <c r="M50" i="8" s="1"/>
  <c r="L26" i="8"/>
  <c r="M26" i="8" s="1"/>
  <c r="L12" i="23"/>
  <c r="M12" i="23" s="1"/>
  <c r="L35" i="29"/>
  <c r="M35" i="29" s="1"/>
  <c r="L44" i="32"/>
  <c r="M44" i="32" s="1"/>
  <c r="L36" i="32"/>
  <c r="M36" i="32" s="1"/>
  <c r="L91" i="5"/>
  <c r="M91" i="5" s="1"/>
  <c r="L59" i="5"/>
  <c r="M59" i="5" s="1"/>
  <c r="L51" i="5"/>
  <c r="M51" i="5" s="1"/>
  <c r="L38" i="22"/>
  <c r="M38" i="22" s="1"/>
  <c r="L18" i="29"/>
  <c r="M18" i="29" s="1"/>
  <c r="L55" i="30"/>
  <c r="M55" i="30" s="1"/>
  <c r="L24" i="31"/>
  <c r="M24" i="31" s="1"/>
  <c r="L34" i="5"/>
  <c r="M34" i="5" s="1"/>
  <c r="L62" i="30"/>
  <c r="M62" i="30" s="1"/>
  <c r="L14" i="30"/>
  <c r="M14" i="30" s="1"/>
  <c r="L33" i="5"/>
  <c r="M33" i="5" s="1"/>
  <c r="L13" i="21"/>
  <c r="M13" i="21" s="1"/>
  <c r="L24" i="29"/>
  <c r="M24" i="29" s="1"/>
  <c r="L22" i="31"/>
  <c r="M22" i="31" s="1"/>
  <c r="L88" i="5"/>
  <c r="M88" i="5" s="1"/>
  <c r="L40" i="5"/>
  <c r="M40" i="5" s="1"/>
  <c r="L38" i="8"/>
  <c r="M38" i="8" s="1"/>
  <c r="L26" i="23"/>
  <c r="M26" i="23" s="1"/>
  <c r="L17" i="21"/>
  <c r="M17" i="21" s="1"/>
  <c r="L37" i="32"/>
  <c r="M37" i="32" s="1"/>
  <c r="L20" i="5"/>
  <c r="M20" i="5" s="1"/>
  <c r="L46" i="23"/>
  <c r="M46" i="23" s="1"/>
  <c r="L49" i="30"/>
  <c r="M49" i="30" s="1"/>
  <c r="L25" i="30"/>
  <c r="M25" i="30" s="1"/>
  <c r="L58" i="30"/>
  <c r="M58" i="30" s="1"/>
  <c r="L34" i="30"/>
  <c r="M34" i="30" s="1"/>
  <c r="L27" i="31"/>
  <c r="M27" i="31" s="1"/>
  <c r="L46" i="32"/>
  <c r="M46" i="32" s="1"/>
  <c r="L22" i="32"/>
  <c r="M22" i="32" s="1"/>
  <c r="L53" i="5"/>
  <c r="M53" i="5" s="1"/>
  <c r="L45" i="5"/>
  <c r="M45" i="5" s="1"/>
  <c r="L15" i="23"/>
  <c r="M15" i="23" s="1"/>
  <c r="L80" i="30"/>
  <c r="M80" i="30" s="1"/>
  <c r="L33" i="31"/>
  <c r="M33" i="31" s="1"/>
  <c r="L17" i="31"/>
  <c r="M17" i="31" s="1"/>
  <c r="L17" i="8"/>
  <c r="M17" i="8" s="1"/>
  <c r="L45" i="23"/>
  <c r="M45" i="23" s="1"/>
  <c r="L37" i="23"/>
  <c r="M37" i="23" s="1"/>
  <c r="L47" i="30"/>
  <c r="M47" i="30" s="1"/>
  <c r="L15" i="30"/>
  <c r="M15" i="30" s="1"/>
  <c r="L43" i="32"/>
  <c r="M43" i="32" s="1"/>
  <c r="L24" i="8"/>
  <c r="M24" i="8" s="1"/>
  <c r="L16" i="8"/>
  <c r="M16" i="8" s="1"/>
  <c r="L14" i="21"/>
  <c r="M14" i="21" s="1"/>
  <c r="L45" i="22"/>
  <c r="M45" i="22" s="1"/>
  <c r="L29" i="22"/>
  <c r="M29" i="22" s="1"/>
  <c r="L12" i="30"/>
  <c r="M12" i="30" s="1"/>
  <c r="L94" i="30"/>
  <c r="M94" i="30" s="1"/>
  <c r="L73" i="5"/>
  <c r="M73" i="5" s="1"/>
  <c r="L41" i="5"/>
  <c r="M41" i="5" s="1"/>
  <c r="L23" i="8"/>
  <c r="M23" i="8" s="1"/>
  <c r="L43" i="23"/>
  <c r="M43" i="23" s="1"/>
  <c r="L35" i="23"/>
  <c r="M35" i="23" s="1"/>
  <c r="L27" i="23"/>
  <c r="M27" i="23" s="1"/>
  <c r="L44" i="22"/>
  <c r="M44" i="22" s="1"/>
  <c r="L12" i="22"/>
  <c r="M12" i="22" s="1"/>
  <c r="L27" i="27"/>
  <c r="M27" i="27" s="1"/>
  <c r="L9" i="29"/>
  <c r="M9" i="29" s="1"/>
  <c r="L57" i="32"/>
  <c r="M57" i="32" s="1"/>
  <c r="L41" i="32"/>
  <c r="M41" i="32" s="1"/>
  <c r="L25" i="32"/>
  <c r="M25" i="32" s="1"/>
  <c r="L96" i="5"/>
  <c r="M96" i="5" s="1"/>
  <c r="L64" i="5"/>
  <c r="M64" i="5" s="1"/>
  <c r="L27" i="22"/>
  <c r="M27" i="22" s="1"/>
  <c r="L10" i="29"/>
  <c r="M10" i="29" s="1"/>
  <c r="L100" i="30"/>
  <c r="M100" i="30" s="1"/>
  <c r="L9" i="32"/>
  <c r="M9" i="32" s="1"/>
  <c r="L56" i="32"/>
  <c r="M56" i="32" s="1"/>
  <c r="L24" i="32"/>
  <c r="M24" i="32" s="1"/>
  <c r="L21" i="8"/>
  <c r="M21" i="8" s="1"/>
  <c r="L82" i="30"/>
  <c r="M82" i="30" s="1"/>
  <c r="L50" i="30"/>
  <c r="M50" i="30" s="1"/>
  <c r="L47" i="23"/>
  <c r="M47" i="23" s="1"/>
  <c r="L18" i="31"/>
  <c r="M18" i="31" s="1"/>
  <c r="L45" i="32"/>
  <c r="M45" i="32" s="1"/>
  <c r="L92" i="5"/>
  <c r="M92" i="5" s="1"/>
  <c r="L52" i="32"/>
  <c r="M52" i="32" s="1"/>
  <c r="L83" i="5"/>
  <c r="M83" i="5" s="1"/>
  <c r="L43" i="5"/>
  <c r="M43" i="5" s="1"/>
  <c r="L27" i="5"/>
  <c r="M27" i="5" s="1"/>
  <c r="L41" i="8"/>
  <c r="M41" i="8" s="1"/>
  <c r="L48" i="8"/>
  <c r="M48" i="8" s="1"/>
  <c r="L44" i="23"/>
  <c r="M44" i="23" s="1"/>
  <c r="L36" i="23"/>
  <c r="M36" i="23" s="1"/>
  <c r="L21" i="29"/>
  <c r="M21" i="29" s="1"/>
  <c r="L48" i="22"/>
  <c r="M48" i="22" s="1"/>
  <c r="L41" i="30"/>
  <c r="M41" i="30" s="1"/>
  <c r="L31" i="30"/>
  <c r="M31" i="30" s="1"/>
  <c r="L59" i="32"/>
  <c r="M59" i="32" s="1"/>
  <c r="L51" i="32"/>
  <c r="M51" i="32" s="1"/>
  <c r="L27" i="32"/>
  <c r="M27" i="32" s="1"/>
  <c r="L37" i="22"/>
  <c r="M37" i="22" s="1"/>
  <c r="L21" i="22"/>
  <c r="M21" i="22" s="1"/>
  <c r="L46" i="30"/>
  <c r="M46" i="30" s="1"/>
  <c r="L31" i="31"/>
  <c r="M31" i="31" s="1"/>
  <c r="L50" i="32"/>
  <c r="M50" i="32" s="1"/>
  <c r="L97" i="5"/>
  <c r="M97" i="5" s="1"/>
  <c r="L85" i="5"/>
  <c r="M85" i="5" s="1"/>
  <c r="L40" i="22"/>
  <c r="M40" i="22" s="1"/>
  <c r="L16" i="22"/>
  <c r="M16" i="22" s="1"/>
  <c r="L13" i="31"/>
  <c r="M13" i="31" s="1"/>
  <c r="L10" i="8"/>
  <c r="M10" i="8" s="1"/>
  <c r="L14" i="23"/>
  <c r="M14" i="23" s="1"/>
  <c r="L29" i="28"/>
  <c r="M29" i="28" s="1"/>
  <c r="L37" i="21"/>
  <c r="M37" i="21" s="1"/>
  <c r="L27" i="28"/>
  <c r="M27" i="28" s="1"/>
  <c r="L19" i="28"/>
  <c r="M19" i="28" s="1"/>
  <c r="L49" i="32"/>
  <c r="M49" i="32" s="1"/>
  <c r="L17" i="32"/>
  <c r="M17" i="32" s="1"/>
  <c r="L72" i="5"/>
  <c r="M72" i="5" s="1"/>
  <c r="L22" i="8"/>
  <c r="M22" i="8" s="1"/>
  <c r="L10" i="27"/>
  <c r="M10" i="27" s="1"/>
  <c r="L100" i="5"/>
  <c r="M100" i="5" s="1"/>
  <c r="L21" i="28"/>
  <c r="M21" i="28" s="1"/>
  <c r="L43" i="22"/>
  <c r="M43" i="22" s="1"/>
  <c r="L18" i="28"/>
  <c r="M18" i="28" s="1"/>
  <c r="L48" i="32"/>
  <c r="M48" i="32" s="1"/>
  <c r="L40" i="32"/>
  <c r="M40" i="32" s="1"/>
  <c r="L103" i="5"/>
  <c r="M103" i="5" s="1"/>
  <c r="L9" i="23"/>
  <c r="M9" i="23" s="1"/>
  <c r="L56" i="5"/>
  <c r="M56" i="5" s="1"/>
  <c r="L48" i="5"/>
  <c r="M48" i="5" s="1"/>
  <c r="L36" i="21"/>
  <c r="M36" i="21" s="1"/>
  <c r="L23" i="29"/>
  <c r="M23" i="29" s="1"/>
  <c r="L60" i="30"/>
  <c r="M60" i="30" s="1"/>
  <c r="L39" i="5"/>
  <c r="M39" i="5" s="1"/>
  <c r="L61" i="8"/>
  <c r="M61" i="8" s="1"/>
  <c r="L53" i="30"/>
  <c r="M53" i="30" s="1"/>
  <c r="L42" i="22"/>
  <c r="M42" i="22" s="1"/>
  <c r="L17" i="28"/>
  <c r="M17" i="28" s="1"/>
  <c r="L59" i="30"/>
  <c r="M59" i="30" s="1"/>
  <c r="L27" i="30"/>
  <c r="M27" i="30" s="1"/>
  <c r="L30" i="5"/>
  <c r="M30" i="5" s="1"/>
  <c r="L52" i="8"/>
  <c r="M52" i="8" s="1"/>
  <c r="L20" i="8"/>
  <c r="M20" i="8" s="1"/>
  <c r="L26" i="30"/>
  <c r="M26" i="30" s="1"/>
  <c r="L19" i="31"/>
  <c r="M19" i="31" s="1"/>
  <c r="L21" i="5"/>
  <c r="M21" i="5" s="1"/>
  <c r="L38" i="31"/>
  <c r="L19" i="27"/>
  <c r="M19" i="27" s="1"/>
  <c r="L26" i="31"/>
  <c r="M26" i="31" s="1"/>
  <c r="L51" i="23"/>
  <c r="M51" i="23" s="1"/>
  <c r="L30" i="28"/>
  <c r="M30" i="28" s="1"/>
  <c r="L22" i="28"/>
  <c r="M22" i="28" s="1"/>
  <c r="L25" i="31"/>
  <c r="M25" i="31" s="1"/>
  <c r="L60" i="32"/>
  <c r="M60" i="32" s="1"/>
  <c r="L20" i="32"/>
  <c r="M20" i="32" s="1"/>
  <c r="L47" i="22"/>
  <c r="M47" i="22" s="1"/>
  <c r="L79" i="30"/>
  <c r="M79" i="30" s="1"/>
  <c r="L32" i="31"/>
  <c r="M32" i="31" s="1"/>
  <c r="L82" i="5"/>
  <c r="M82" i="5" s="1"/>
  <c r="L40" i="8"/>
  <c r="M40" i="8" s="1"/>
  <c r="L14" i="31"/>
  <c r="M14" i="31" s="1"/>
  <c r="L62" i="8"/>
  <c r="M62" i="8" s="1"/>
  <c r="L34" i="23"/>
  <c r="M34" i="23" s="1"/>
  <c r="L85" i="30"/>
  <c r="M85" i="30" s="1"/>
  <c r="L92" i="30"/>
  <c r="M92" i="30" s="1"/>
  <c r="L53" i="8"/>
  <c r="M53" i="8" s="1"/>
  <c r="L33" i="23"/>
  <c r="M33" i="23" s="1"/>
  <c r="L28" i="28"/>
  <c r="M28" i="28" s="1"/>
  <c r="L36" i="8"/>
  <c r="M36" i="8" s="1"/>
  <c r="L14" i="32"/>
  <c r="M14" i="32" s="1"/>
  <c r="L14" i="8"/>
  <c r="M14" i="8" s="1"/>
  <c r="L29" i="31"/>
  <c r="M29" i="31" s="1"/>
  <c r="L45" i="8"/>
  <c r="M45" i="8" s="1"/>
  <c r="L17" i="23"/>
  <c r="M17" i="23" s="1"/>
  <c r="L35" i="30"/>
  <c r="M35" i="30" s="1"/>
  <c r="L30" i="31"/>
  <c r="M30" i="31" s="1"/>
  <c r="L29" i="29"/>
  <c r="M29" i="29" s="1"/>
  <c r="L89" i="30"/>
  <c r="M89" i="30" s="1"/>
  <c r="L58" i="8"/>
  <c r="M58" i="8" s="1"/>
  <c r="L67" i="5"/>
  <c r="M67" i="5" s="1"/>
  <c r="L69" i="30"/>
  <c r="M69" i="30" s="1"/>
  <c r="L29" i="27"/>
  <c r="M29" i="27" s="1"/>
  <c r="L39" i="30"/>
  <c r="M39" i="30" s="1"/>
  <c r="L16" i="31"/>
  <c r="M16" i="31" s="1"/>
  <c r="L11" i="32"/>
  <c r="M11" i="32" s="1"/>
  <c r="L32" i="8"/>
  <c r="M32" i="8" s="1"/>
  <c r="L46" i="22"/>
  <c r="M46" i="22" s="1"/>
  <c r="L87" i="30"/>
  <c r="M87" i="30" s="1"/>
  <c r="L36" i="22"/>
  <c r="M36" i="22" s="1"/>
  <c r="L84" i="30"/>
  <c r="M84" i="30" s="1"/>
  <c r="L36" i="30"/>
  <c r="M36" i="30" s="1"/>
  <c r="L95" i="5"/>
  <c r="M95" i="5" s="1"/>
  <c r="L71" i="5"/>
  <c r="M71" i="5" s="1"/>
  <c r="L14" i="29"/>
  <c r="M14" i="29" s="1"/>
  <c r="L74" i="30"/>
  <c r="M74" i="30" s="1"/>
  <c r="L11" i="27"/>
  <c r="M11" i="27" s="1"/>
  <c r="L97" i="30"/>
  <c r="M97" i="30" s="1"/>
  <c r="L53" i="32"/>
  <c r="M53" i="32" s="1"/>
  <c r="L54" i="5"/>
  <c r="M54" i="5" s="1"/>
  <c r="L9" i="8"/>
  <c r="M9" i="8" s="1"/>
  <c r="L51" i="8"/>
  <c r="M51" i="8" s="1"/>
  <c r="L22" i="23"/>
  <c r="M22" i="23" s="1"/>
  <c r="L49" i="8"/>
  <c r="M49" i="8" s="1"/>
  <c r="L33" i="8"/>
  <c r="M33" i="8" s="1"/>
  <c r="L26" i="5"/>
  <c r="M26" i="5" s="1"/>
  <c r="L28" i="23"/>
  <c r="M28" i="23" s="1"/>
  <c r="L81" i="5"/>
  <c r="M81" i="5" s="1"/>
  <c r="L57" i="5"/>
  <c r="M57" i="5" s="1"/>
  <c r="L55" i="8"/>
  <c r="M55" i="8" s="1"/>
  <c r="L31" i="8"/>
  <c r="M31" i="8" s="1"/>
  <c r="L15" i="8"/>
  <c r="M15" i="8" s="1"/>
  <c r="K48" i="26"/>
  <c r="L48" i="26" s="1"/>
  <c r="M48" i="26" s="1"/>
  <c r="L46" i="20"/>
  <c r="M46" i="20" s="1"/>
  <c r="L66" i="19"/>
  <c r="M66" i="19" s="1"/>
  <c r="L39" i="19"/>
  <c r="M39" i="19" s="1"/>
  <c r="L65" i="20"/>
  <c r="M65" i="20" s="1"/>
  <c r="L41" i="20"/>
  <c r="M41" i="20" s="1"/>
  <c r="L71" i="19"/>
  <c r="M71" i="19" s="1"/>
  <c r="L61" i="20"/>
  <c r="M61" i="20" s="1"/>
  <c r="L57" i="19"/>
  <c r="M57" i="19" s="1"/>
  <c r="L40" i="20"/>
  <c r="M40" i="20" s="1"/>
  <c r="L45" i="20"/>
  <c r="M45" i="20" s="1"/>
  <c r="L25" i="19"/>
  <c r="M25" i="19" s="1"/>
  <c r="L64" i="19"/>
  <c r="M64" i="19" s="1"/>
  <c r="L16" i="20"/>
  <c r="M16" i="20" s="1"/>
  <c r="L48" i="20"/>
  <c r="M48" i="20" s="1"/>
  <c r="L56" i="19"/>
  <c r="M56" i="19" s="1"/>
  <c r="L20" i="19"/>
  <c r="M20" i="19" s="1"/>
  <c r="L29" i="20"/>
  <c r="M29" i="20" s="1"/>
  <c r="L27" i="20"/>
  <c r="M27" i="20" s="1"/>
  <c r="L38" i="19"/>
  <c r="M38" i="19" s="1"/>
  <c r="L70" i="19"/>
  <c r="M70" i="19" s="1"/>
  <c r="L63" i="19"/>
  <c r="M63" i="19" s="1"/>
  <c r="L18" i="20"/>
  <c r="M18" i="20" s="1"/>
  <c r="L50" i="20"/>
  <c r="M50" i="20" s="1"/>
  <c r="L52" i="19"/>
  <c r="M52" i="19" s="1"/>
  <c r="L9" i="20"/>
  <c r="M9" i="20" s="1"/>
  <c r="L37" i="19"/>
  <c r="M37" i="19" s="1"/>
  <c r="L69" i="19"/>
  <c r="M69" i="19" s="1"/>
  <c r="L44" i="20"/>
  <c r="M44" i="20" s="1"/>
  <c r="L14" i="19"/>
  <c r="M14" i="19" s="1"/>
  <c r="L46" i="19"/>
  <c r="M46" i="19" s="1"/>
  <c r="L43" i="19"/>
  <c r="M43" i="19" s="1"/>
  <c r="L75" i="19"/>
  <c r="M75" i="19" s="1"/>
  <c r="L48" i="19"/>
  <c r="M48" i="19" s="1"/>
  <c r="L26" i="20"/>
  <c r="M26" i="20" s="1"/>
  <c r="L35" i="20"/>
  <c r="M35" i="20" s="1"/>
  <c r="L23" i="19"/>
  <c r="M23" i="19" s="1"/>
  <c r="L40" i="19"/>
  <c r="M40" i="19" s="1"/>
  <c r="L15" i="20"/>
  <c r="M15" i="20" s="1"/>
  <c r="L47" i="20"/>
  <c r="M47" i="20" s="1"/>
  <c r="L74" i="19"/>
  <c r="M74" i="19" s="1"/>
  <c r="L14" i="20"/>
  <c r="M14" i="20" s="1"/>
  <c r="L23" i="20"/>
  <c r="M23" i="20" s="1"/>
  <c r="L55" i="20"/>
  <c r="M55" i="20" s="1"/>
  <c r="L33" i="19"/>
  <c r="M33" i="19" s="1"/>
  <c r="L65" i="19"/>
  <c r="M65" i="19" s="1"/>
  <c r="L37" i="20"/>
  <c r="M37" i="20" s="1"/>
  <c r="L24" i="20"/>
  <c r="M24" i="20" s="1"/>
  <c r="L56" i="20"/>
  <c r="M56" i="20" s="1"/>
  <c r="L50" i="19"/>
  <c r="M50" i="19" s="1"/>
  <c r="L24" i="19"/>
  <c r="M24" i="19" s="1"/>
  <c r="L17" i="20"/>
  <c r="M17" i="20" s="1"/>
  <c r="L49" i="20"/>
  <c r="M49" i="20" s="1"/>
  <c r="L19" i="19"/>
  <c r="M19" i="19" s="1"/>
  <c r="L51" i="19"/>
  <c r="M51" i="19" s="1"/>
  <c r="L13" i="20"/>
  <c r="M13" i="20" s="1"/>
  <c r="L30" i="20"/>
  <c r="M30" i="20" s="1"/>
  <c r="L58" i="20"/>
  <c r="M58" i="20" s="1"/>
  <c r="L28" i="19"/>
  <c r="M28" i="19" s="1"/>
  <c r="L60" i="19"/>
  <c r="M60" i="19" s="1"/>
  <c r="L47" i="19"/>
  <c r="M47" i="19" s="1"/>
  <c r="L11" i="20"/>
  <c r="M11" i="20" s="1"/>
  <c r="L43" i="20"/>
  <c r="M43" i="20" s="1"/>
  <c r="L13" i="19"/>
  <c r="M13" i="19" s="1"/>
  <c r="L20" i="20"/>
  <c r="M20" i="20" s="1"/>
  <c r="L22" i="19"/>
  <c r="M22" i="19" s="1"/>
  <c r="L54" i="19"/>
  <c r="M54" i="19" s="1"/>
  <c r="L9" i="19"/>
  <c r="M9" i="19" s="1"/>
  <c r="L10" i="19"/>
  <c r="M10" i="19" s="1"/>
  <c r="L38" i="20"/>
  <c r="M38" i="20" s="1"/>
  <c r="L12" i="20"/>
  <c r="M12" i="20" s="1"/>
  <c r="L31" i="20"/>
  <c r="M31" i="20" s="1"/>
  <c r="L41" i="19"/>
  <c r="M41" i="19" s="1"/>
  <c r="M73" i="33"/>
  <c r="D19" i="35" s="1"/>
  <c r="G19" i="35" s="1"/>
  <c r="L18" i="19"/>
  <c r="M18" i="19" s="1"/>
  <c r="L53" i="20"/>
  <c r="M53" i="20" s="1"/>
  <c r="L72" i="19"/>
  <c r="M72" i="19" s="1"/>
  <c r="L34" i="20"/>
  <c r="M34" i="20" s="1"/>
  <c r="L36" i="19"/>
  <c r="M36" i="19" s="1"/>
  <c r="L45" i="19"/>
  <c r="M45" i="19" s="1"/>
  <c r="L52" i="20"/>
  <c r="M52" i="20" s="1"/>
  <c r="L63" i="20"/>
  <c r="M63" i="20" s="1"/>
  <c r="L73" i="19"/>
  <c r="M73" i="19" s="1"/>
  <c r="L62" i="20"/>
  <c r="M62" i="20" s="1"/>
  <c r="L64" i="20"/>
  <c r="M64" i="20" s="1"/>
  <c r="L25" i="20"/>
  <c r="M25" i="20" s="1"/>
  <c r="L27" i="19"/>
  <c r="M27" i="19" s="1"/>
  <c r="L59" i="19"/>
  <c r="M59" i="19" s="1"/>
  <c r="L68" i="19"/>
  <c r="M68" i="19" s="1"/>
  <c r="L19" i="20"/>
  <c r="M19" i="20" s="1"/>
  <c r="L51" i="20"/>
  <c r="M51" i="20" s="1"/>
  <c r="L21" i="19"/>
  <c r="M21" i="19" s="1"/>
  <c r="L53" i="19"/>
  <c r="M53" i="19" s="1"/>
  <c r="L55" i="19"/>
  <c r="M55" i="19" s="1"/>
  <c r="L28" i="20"/>
  <c r="M28" i="20" s="1"/>
  <c r="L60" i="20"/>
  <c r="M60" i="20" s="1"/>
  <c r="L30" i="19"/>
  <c r="M30" i="19" s="1"/>
  <c r="L42" i="19"/>
  <c r="M42" i="19" s="1"/>
  <c r="L39" i="20"/>
  <c r="M39" i="20" s="1"/>
  <c r="L17" i="19"/>
  <c r="M17" i="19" s="1"/>
  <c r="L49" i="19"/>
  <c r="M49" i="19" s="1"/>
  <c r="L15" i="19"/>
  <c r="M15" i="19" s="1"/>
  <c r="L32" i="19"/>
  <c r="M32" i="19" s="1"/>
  <c r="L32" i="20"/>
  <c r="M32" i="20" s="1"/>
  <c r="L26" i="19"/>
  <c r="M26" i="19" s="1"/>
  <c r="L58" i="19"/>
  <c r="M58" i="19" s="1"/>
  <c r="L21" i="20"/>
  <c r="M21" i="20" s="1"/>
  <c r="L57" i="20"/>
  <c r="M57" i="20" s="1"/>
  <c r="L54" i="20"/>
  <c r="M54" i="20" s="1"/>
  <c r="L10" i="20"/>
  <c r="M10" i="20" s="1"/>
  <c r="L42" i="20"/>
  <c r="M42" i="20" s="1"/>
  <c r="L12" i="19"/>
  <c r="M12" i="19" s="1"/>
  <c r="L44" i="19"/>
  <c r="M44" i="19" s="1"/>
  <c r="L76" i="19"/>
  <c r="M76" i="19" s="1"/>
  <c r="L22" i="20"/>
  <c r="M22" i="20" s="1"/>
  <c r="L62" i="19"/>
  <c r="M62" i="19" s="1"/>
  <c r="L67" i="19"/>
  <c r="M67" i="19" s="1"/>
  <c r="L11" i="19"/>
  <c r="M11" i="19" s="1"/>
  <c r="M124" i="34"/>
  <c r="D18" i="35" s="1"/>
  <c r="G18" i="35" s="1"/>
  <c r="L34" i="19"/>
  <c r="M34" i="19" s="1"/>
  <c r="L33" i="20"/>
  <c r="M33" i="20" s="1"/>
  <c r="L35" i="19"/>
  <c r="M35" i="19" s="1"/>
  <c r="L31" i="19"/>
  <c r="M31" i="19" s="1"/>
  <c r="L16" i="19"/>
  <c r="M16" i="19" s="1"/>
  <c r="L59" i="20"/>
  <c r="M59" i="20" s="1"/>
  <c r="L29" i="19"/>
  <c r="M29" i="19" s="1"/>
  <c r="L61" i="19"/>
  <c r="M61" i="19" s="1"/>
  <c r="L36" i="20"/>
  <c r="M36" i="20" s="1"/>
  <c r="O121" i="4"/>
  <c r="I121" i="4" s="1"/>
  <c r="J121" i="4" s="1"/>
  <c r="K121" i="4" s="1"/>
  <c r="L121" i="4" s="1"/>
  <c r="H79" i="19"/>
  <c r="M65" i="21" l="1"/>
  <c r="D10" i="35" s="1"/>
  <c r="G10" i="35" s="1"/>
  <c r="M65" i="27"/>
  <c r="D12" i="35" s="1"/>
  <c r="G12" i="35" s="1"/>
  <c r="M65" i="32"/>
  <c r="D17" i="35" s="1"/>
  <c r="G17" i="35" s="1"/>
  <c r="M68" i="28"/>
  <c r="D13" i="35" s="1"/>
  <c r="G13" i="35" s="1"/>
  <c r="M65" i="31"/>
  <c r="D16" i="35" s="1"/>
  <c r="G16" i="35" s="1"/>
  <c r="M65" i="22"/>
  <c r="D11" i="35" s="1"/>
  <c r="G11" i="35" s="1"/>
  <c r="M65" i="29"/>
  <c r="D14" i="35" s="1"/>
  <c r="G14" i="35" s="1"/>
  <c r="M103" i="30"/>
  <c r="D15" i="35" s="1"/>
  <c r="G15" i="35" s="1"/>
  <c r="M65" i="23"/>
  <c r="D22" i="35" s="1"/>
  <c r="G22" i="35" s="1"/>
  <c r="M124" i="5"/>
  <c r="D20" i="35" s="1"/>
  <c r="G20" i="35" s="1"/>
  <c r="M65" i="8"/>
  <c r="D21" i="35" s="1"/>
  <c r="G21" i="35" s="1"/>
  <c r="M72" i="20"/>
  <c r="D9" i="35" s="1"/>
  <c r="G9" i="35" s="1"/>
  <c r="M67" i="26"/>
  <c r="D7" i="35" s="1"/>
  <c r="M79" i="19"/>
  <c r="D8" i="35" s="1"/>
  <c r="G8" i="35" s="1"/>
  <c r="D24" i="35" l="1"/>
  <c r="D34" i="35" s="1"/>
  <c r="G7" i="35"/>
  <c r="G24" i="35" s="1"/>
  <c r="K28" i="35" s="1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D65" i="32"/>
  <c r="D36" i="31"/>
  <c r="D103" i="30"/>
  <c r="D39" i="29"/>
  <c r="D68" i="28"/>
  <c r="D67" i="26"/>
  <c r="H69" i="26" s="1"/>
  <c r="D64" i="23"/>
  <c r="D65" i="8"/>
  <c r="D124" i="5"/>
  <c r="D50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G4" i="18"/>
  <c r="D50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G4" i="17"/>
  <c r="D123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G4" i="4"/>
  <c r="D51" i="22"/>
  <c r="D52" i="21"/>
  <c r="D72" i="20"/>
  <c r="M35" i="4"/>
  <c r="M33" i="4"/>
  <c r="M32" i="4"/>
  <c r="M31" i="4"/>
  <c r="M30" i="4"/>
  <c r="M29" i="4"/>
  <c r="M28" i="4"/>
  <c r="M27" i="4"/>
  <c r="M24" i="4"/>
  <c r="M23" i="4"/>
  <c r="M22" i="4"/>
  <c r="M21" i="4"/>
  <c r="M20" i="4"/>
  <c r="M19" i="4"/>
  <c r="M18" i="4"/>
  <c r="M17" i="4"/>
  <c r="M16" i="4"/>
  <c r="M48" i="4" l="1"/>
  <c r="N24" i="4"/>
  <c r="N56" i="4"/>
  <c r="M80" i="4"/>
  <c r="N24" i="17"/>
  <c r="N24" i="18"/>
  <c r="N96" i="4"/>
  <c r="M120" i="4"/>
  <c r="O120" i="4" s="1"/>
  <c r="I120" i="4" s="1"/>
  <c r="J120" i="4" s="1"/>
  <c r="K120" i="4" s="1"/>
  <c r="L120" i="4" s="1"/>
  <c r="N25" i="4"/>
  <c r="M49" i="4"/>
  <c r="N49" i="4"/>
  <c r="M73" i="4"/>
  <c r="M17" i="17"/>
  <c r="M17" i="18"/>
  <c r="N21" i="18"/>
  <c r="N21" i="17"/>
  <c r="M113" i="4"/>
  <c r="O113" i="4" s="1"/>
  <c r="I113" i="4" s="1"/>
  <c r="J113" i="4" s="1"/>
  <c r="K113" i="4" s="1"/>
  <c r="L113" i="4" s="1"/>
  <c r="N89" i="4"/>
  <c r="M42" i="4"/>
  <c r="N18" i="4"/>
  <c r="O18" i="4" s="1"/>
  <c r="I18" i="4" s="1"/>
  <c r="J18" i="4" s="1"/>
  <c r="K18" i="4" s="1"/>
  <c r="L18" i="4" s="1"/>
  <c r="N50" i="4"/>
  <c r="M74" i="4"/>
  <c r="M18" i="18"/>
  <c r="M18" i="17"/>
  <c r="M114" i="4"/>
  <c r="O114" i="4" s="1"/>
  <c r="I114" i="4" s="1"/>
  <c r="J114" i="4" s="1"/>
  <c r="K114" i="4" s="1"/>
  <c r="L114" i="4" s="1"/>
  <c r="N90" i="4"/>
  <c r="M43" i="4"/>
  <c r="N19" i="4"/>
  <c r="O19" i="4" s="1"/>
  <c r="I19" i="4" s="1"/>
  <c r="J19" i="4" s="1"/>
  <c r="K19" i="4" s="1"/>
  <c r="L19" i="4" s="1"/>
  <c r="M51" i="4"/>
  <c r="N27" i="4"/>
  <c r="O27" i="4" s="1"/>
  <c r="I27" i="4" s="1"/>
  <c r="J27" i="4" s="1"/>
  <c r="K27" i="4" s="1"/>
  <c r="L27" i="4" s="1"/>
  <c r="M59" i="4"/>
  <c r="N35" i="4"/>
  <c r="O35" i="4" s="1"/>
  <c r="I35" i="4" s="1"/>
  <c r="J35" i="4" s="1"/>
  <c r="K35" i="4" s="1"/>
  <c r="L35" i="4" s="1"/>
  <c r="M12" i="18"/>
  <c r="M12" i="17"/>
  <c r="M67" i="4"/>
  <c r="N43" i="4"/>
  <c r="M19" i="17"/>
  <c r="M19" i="18"/>
  <c r="N51" i="4"/>
  <c r="M75" i="4"/>
  <c r="N59" i="4"/>
  <c r="M83" i="4"/>
  <c r="M30" i="18"/>
  <c r="O30" i="18" s="1"/>
  <c r="I30" i="18" s="1"/>
  <c r="J30" i="18" s="1"/>
  <c r="K30" i="18" s="1"/>
  <c r="L30" i="18" s="1"/>
  <c r="M30" i="17"/>
  <c r="O30" i="17" s="1"/>
  <c r="I30" i="17" s="1"/>
  <c r="J30" i="17" s="1"/>
  <c r="K30" i="17" s="1"/>
  <c r="L30" i="17" s="1"/>
  <c r="N67" i="4"/>
  <c r="M91" i="4"/>
  <c r="M36" i="18"/>
  <c r="O36" i="18" s="1"/>
  <c r="I36" i="18" s="1"/>
  <c r="J36" i="18" s="1"/>
  <c r="K36" i="18" s="1"/>
  <c r="L36" i="18" s="1"/>
  <c r="M36" i="17"/>
  <c r="O36" i="17" s="1"/>
  <c r="I36" i="17" s="1"/>
  <c r="N75" i="4"/>
  <c r="M99" i="4"/>
  <c r="O99" i="4" s="1"/>
  <c r="I99" i="4" s="1"/>
  <c r="J99" i="4" s="1"/>
  <c r="K99" i="4" s="1"/>
  <c r="L99" i="4" s="1"/>
  <c r="N83" i="4"/>
  <c r="M44" i="18"/>
  <c r="O44" i="18" s="1"/>
  <c r="I44" i="18" s="1"/>
  <c r="J44" i="18" s="1"/>
  <c r="K44" i="18" s="1"/>
  <c r="L44" i="18" s="1"/>
  <c r="M44" i="17"/>
  <c r="O44" i="17" s="1"/>
  <c r="I44" i="17" s="1"/>
  <c r="J44" i="17" s="1"/>
  <c r="K44" i="17" s="1"/>
  <c r="L44" i="17" s="1"/>
  <c r="M107" i="4"/>
  <c r="O107" i="4" s="1"/>
  <c r="I107" i="4" s="1"/>
  <c r="J107" i="4" s="1"/>
  <c r="K107" i="4" s="1"/>
  <c r="L107" i="4" s="1"/>
  <c r="N15" i="18"/>
  <c r="N15" i="17"/>
  <c r="N91" i="4"/>
  <c r="N22" i="17"/>
  <c r="N22" i="18"/>
  <c r="M115" i="4"/>
  <c r="O115" i="4" s="1"/>
  <c r="I115" i="4" s="1"/>
  <c r="J115" i="4" s="1"/>
  <c r="K115" i="4" s="1"/>
  <c r="L115" i="4" s="1"/>
  <c r="M9" i="18"/>
  <c r="M9" i="17"/>
  <c r="N40" i="4"/>
  <c r="M64" i="4"/>
  <c r="M41" i="18"/>
  <c r="O41" i="18" s="1"/>
  <c r="I41" i="18" s="1"/>
  <c r="M41" i="17"/>
  <c r="O41" i="17" s="1"/>
  <c r="I41" i="17" s="1"/>
  <c r="M104" i="4"/>
  <c r="O104" i="4" s="1"/>
  <c r="I104" i="4" s="1"/>
  <c r="J104" i="4" s="1"/>
  <c r="K104" i="4" s="1"/>
  <c r="L104" i="4" s="1"/>
  <c r="N80" i="4"/>
  <c r="O80" i="4" s="1"/>
  <c r="I80" i="4" s="1"/>
  <c r="J80" i="4" s="1"/>
  <c r="K80" i="4" s="1"/>
  <c r="L80" i="4" s="1"/>
  <c r="N65" i="4"/>
  <c r="M89" i="4"/>
  <c r="O89" i="4" s="1"/>
  <c r="I89" i="4" s="1"/>
  <c r="J89" i="4" s="1"/>
  <c r="K89" i="4" s="1"/>
  <c r="L89" i="4" s="1"/>
  <c r="M28" i="18"/>
  <c r="O28" i="18" s="1"/>
  <c r="I28" i="18" s="1"/>
  <c r="J28" i="18" s="1"/>
  <c r="K28" i="18" s="1"/>
  <c r="L28" i="18" s="1"/>
  <c r="M28" i="17"/>
  <c r="O28" i="17" s="1"/>
  <c r="I28" i="17" s="1"/>
  <c r="J28" i="17" s="1"/>
  <c r="K28" i="17" s="1"/>
  <c r="L28" i="17" s="1"/>
  <c r="N58" i="4"/>
  <c r="M82" i="4"/>
  <c r="M36" i="4"/>
  <c r="N12" i="4"/>
  <c r="M44" i="4"/>
  <c r="N20" i="4"/>
  <c r="O20" i="4" s="1"/>
  <c r="I20" i="4" s="1"/>
  <c r="J20" i="4" s="1"/>
  <c r="K20" i="4" s="1"/>
  <c r="L20" i="4" s="1"/>
  <c r="M52" i="4"/>
  <c r="N28" i="4"/>
  <c r="O28" i="4" s="1"/>
  <c r="I28" i="4" s="1"/>
  <c r="J28" i="4" s="1"/>
  <c r="K28" i="4" s="1"/>
  <c r="L28" i="4" s="1"/>
  <c r="M60" i="4"/>
  <c r="N36" i="4"/>
  <c r="N44" i="4"/>
  <c r="M68" i="4"/>
  <c r="N52" i="4"/>
  <c r="M76" i="4"/>
  <c r="M20" i="18"/>
  <c r="M20" i="17"/>
  <c r="M24" i="18"/>
  <c r="M24" i="17"/>
  <c r="N60" i="4"/>
  <c r="M84" i="4"/>
  <c r="N68" i="4"/>
  <c r="M92" i="4"/>
  <c r="M31" i="18"/>
  <c r="O31" i="18" s="1"/>
  <c r="I31" i="18" s="1"/>
  <c r="J31" i="18" s="1"/>
  <c r="K31" i="18" s="1"/>
  <c r="L31" i="18" s="1"/>
  <c r="M31" i="17"/>
  <c r="O31" i="17" s="1"/>
  <c r="I31" i="17" s="1"/>
  <c r="J31" i="17" s="1"/>
  <c r="K31" i="17" s="1"/>
  <c r="L31" i="17" s="1"/>
  <c r="N76" i="4"/>
  <c r="M100" i="4"/>
  <c r="O100" i="4" s="1"/>
  <c r="I100" i="4" s="1"/>
  <c r="J100" i="4" s="1"/>
  <c r="K100" i="4" s="1"/>
  <c r="L100" i="4" s="1"/>
  <c r="N9" i="18"/>
  <c r="N9" i="17"/>
  <c r="M37" i="18"/>
  <c r="O37" i="18" s="1"/>
  <c r="I37" i="18" s="1"/>
  <c r="M37" i="17"/>
  <c r="O37" i="17" s="1"/>
  <c r="I37" i="17" s="1"/>
  <c r="N16" i="17"/>
  <c r="N16" i="18"/>
  <c r="M108" i="4"/>
  <c r="O108" i="4" s="1"/>
  <c r="I108" i="4" s="1"/>
  <c r="J108" i="4" s="1"/>
  <c r="K108" i="4" s="1"/>
  <c r="L108" i="4" s="1"/>
  <c r="N84" i="4"/>
  <c r="M45" i="17"/>
  <c r="O45" i="17" s="1"/>
  <c r="I45" i="17" s="1"/>
  <c r="M45" i="18"/>
  <c r="O45" i="18" s="1"/>
  <c r="I45" i="18" s="1"/>
  <c r="J45" i="18" s="1"/>
  <c r="K45" i="18" s="1"/>
  <c r="L45" i="18" s="1"/>
  <c r="M116" i="4"/>
  <c r="O116" i="4" s="1"/>
  <c r="I116" i="4" s="1"/>
  <c r="J116" i="4" s="1"/>
  <c r="K116" i="4" s="1"/>
  <c r="L116" i="4" s="1"/>
  <c r="N92" i="4"/>
  <c r="O24" i="4"/>
  <c r="I24" i="4" s="1"/>
  <c r="J24" i="4" s="1"/>
  <c r="K24" i="4" s="1"/>
  <c r="L24" i="4" s="1"/>
  <c r="M56" i="4"/>
  <c r="O56" i="4" s="1"/>
  <c r="I56" i="4" s="1"/>
  <c r="N32" i="4"/>
  <c r="M27" i="17"/>
  <c r="O27" i="17" s="1"/>
  <c r="I27" i="17" s="1"/>
  <c r="J27" i="17" s="1"/>
  <c r="K27" i="17" s="1"/>
  <c r="L27" i="17" s="1"/>
  <c r="M27" i="18"/>
  <c r="O27" i="18" s="1"/>
  <c r="I27" i="18" s="1"/>
  <c r="J27" i="18" s="1"/>
  <c r="K27" i="18" s="1"/>
  <c r="L27" i="18" s="1"/>
  <c r="M88" i="4"/>
  <c r="N64" i="4"/>
  <c r="N33" i="4"/>
  <c r="O33" i="4" s="1"/>
  <c r="I33" i="4" s="1"/>
  <c r="J33" i="4" s="1"/>
  <c r="K33" i="4" s="1"/>
  <c r="L33" i="4" s="1"/>
  <c r="M57" i="4"/>
  <c r="N73" i="4"/>
  <c r="M97" i="4"/>
  <c r="O97" i="4" s="1"/>
  <c r="I97" i="4" s="1"/>
  <c r="J97" i="4" s="1"/>
  <c r="K97" i="4" s="1"/>
  <c r="L97" i="4" s="1"/>
  <c r="M34" i="18"/>
  <c r="O34" i="18" s="1"/>
  <c r="I34" i="18" s="1"/>
  <c r="J34" i="18" s="1"/>
  <c r="K34" i="18" s="1"/>
  <c r="L34" i="18" s="1"/>
  <c r="M34" i="17"/>
  <c r="O34" i="17" s="1"/>
  <c r="I34" i="17" s="1"/>
  <c r="J34" i="17" s="1"/>
  <c r="K34" i="17" s="1"/>
  <c r="L34" i="17" s="1"/>
  <c r="M34" i="4"/>
  <c r="N11" i="4"/>
  <c r="M58" i="4"/>
  <c r="O58" i="4" s="1"/>
  <c r="I58" i="4" s="1"/>
  <c r="J58" i="4" s="1"/>
  <c r="K58" i="4" s="1"/>
  <c r="L58" i="4" s="1"/>
  <c r="N34" i="4"/>
  <c r="M35" i="18"/>
  <c r="O35" i="18" s="1"/>
  <c r="I35" i="18" s="1"/>
  <c r="J35" i="18" s="1"/>
  <c r="K35" i="18" s="1"/>
  <c r="L35" i="18" s="1"/>
  <c r="M35" i="17"/>
  <c r="O35" i="17" s="1"/>
  <c r="I35" i="17" s="1"/>
  <c r="J35" i="17" s="1"/>
  <c r="K35" i="17" s="1"/>
  <c r="L35" i="17" s="1"/>
  <c r="N74" i="4"/>
  <c r="M98" i="4"/>
  <c r="O98" i="4" s="1"/>
  <c r="I98" i="4" s="1"/>
  <c r="J98" i="4" s="1"/>
  <c r="K98" i="4" s="1"/>
  <c r="L98" i="4" s="1"/>
  <c r="M37" i="4"/>
  <c r="N13" i="4"/>
  <c r="M45" i="4"/>
  <c r="N21" i="4"/>
  <c r="O21" i="4" s="1"/>
  <c r="I21" i="4" s="1"/>
  <c r="J21" i="4" s="1"/>
  <c r="K21" i="4" s="1"/>
  <c r="L21" i="4" s="1"/>
  <c r="M53" i="4"/>
  <c r="N29" i="4"/>
  <c r="O29" i="4" s="1"/>
  <c r="I29" i="4" s="1"/>
  <c r="J29" i="4" s="1"/>
  <c r="K29" i="4" s="1"/>
  <c r="L29" i="4" s="1"/>
  <c r="M61" i="4"/>
  <c r="N37" i="4"/>
  <c r="N45" i="4"/>
  <c r="M69" i="4"/>
  <c r="M13" i="18"/>
  <c r="M13" i="17"/>
  <c r="N53" i="4"/>
  <c r="O53" i="4" s="1"/>
  <c r="I53" i="4" s="1"/>
  <c r="J53" i="4" s="1"/>
  <c r="K53" i="4" s="1"/>
  <c r="L53" i="4" s="1"/>
  <c r="M77" i="4"/>
  <c r="M21" i="18"/>
  <c r="M21" i="17"/>
  <c r="M25" i="17"/>
  <c r="O25" i="17" s="1"/>
  <c r="I25" i="17" s="1"/>
  <c r="M25" i="18"/>
  <c r="O25" i="18" s="1"/>
  <c r="I25" i="18" s="1"/>
  <c r="J25" i="18" s="1"/>
  <c r="K25" i="18" s="1"/>
  <c r="L25" i="18" s="1"/>
  <c r="N61" i="4"/>
  <c r="M85" i="4"/>
  <c r="N69" i="4"/>
  <c r="M93" i="4"/>
  <c r="N10" i="18"/>
  <c r="N10" i="17"/>
  <c r="M38" i="18"/>
  <c r="O38" i="18" s="1"/>
  <c r="I38" i="18" s="1"/>
  <c r="J38" i="18" s="1"/>
  <c r="K38" i="18" s="1"/>
  <c r="L38" i="18" s="1"/>
  <c r="M38" i="17"/>
  <c r="O38" i="17" s="1"/>
  <c r="I38" i="17" s="1"/>
  <c r="J38" i="17" s="1"/>
  <c r="K38" i="17" s="1"/>
  <c r="L38" i="17" s="1"/>
  <c r="N77" i="4"/>
  <c r="M101" i="4"/>
  <c r="O101" i="4" s="1"/>
  <c r="I101" i="4" s="1"/>
  <c r="J101" i="4" s="1"/>
  <c r="K101" i="4" s="1"/>
  <c r="L101" i="4" s="1"/>
  <c r="M46" i="18"/>
  <c r="O46" i="18" s="1"/>
  <c r="I46" i="18" s="1"/>
  <c r="J46" i="18" s="1"/>
  <c r="K46" i="18" s="1"/>
  <c r="L46" i="18" s="1"/>
  <c r="M46" i="17"/>
  <c r="O46" i="17" s="1"/>
  <c r="I46" i="17" s="1"/>
  <c r="J46" i="17" s="1"/>
  <c r="K46" i="17" s="1"/>
  <c r="L46" i="17" s="1"/>
  <c r="N17" i="18"/>
  <c r="N17" i="17"/>
  <c r="N85" i="4"/>
  <c r="M109" i="4"/>
  <c r="O109" i="4" s="1"/>
  <c r="I109" i="4" s="1"/>
  <c r="J109" i="4" s="1"/>
  <c r="K109" i="4" s="1"/>
  <c r="L109" i="4" s="1"/>
  <c r="M117" i="4"/>
  <c r="O117" i="4" s="1"/>
  <c r="I117" i="4" s="1"/>
  <c r="J117" i="4" s="1"/>
  <c r="K117" i="4" s="1"/>
  <c r="L117" i="4" s="1"/>
  <c r="N23" i="18"/>
  <c r="N23" i="17"/>
  <c r="N93" i="4"/>
  <c r="M40" i="4"/>
  <c r="N16" i="4"/>
  <c r="O16" i="4" s="1"/>
  <c r="I16" i="4" s="1"/>
  <c r="J16" i="4" s="1"/>
  <c r="K16" i="4" s="1"/>
  <c r="L16" i="4" s="1"/>
  <c r="N72" i="4"/>
  <c r="M96" i="4"/>
  <c r="N9" i="4"/>
  <c r="M25" i="4"/>
  <c r="O25" i="4" s="1"/>
  <c r="I25" i="4" s="1"/>
  <c r="J25" i="4" s="1"/>
  <c r="K25" i="4" s="1"/>
  <c r="L25" i="4" s="1"/>
  <c r="N57" i="4"/>
  <c r="M81" i="4"/>
  <c r="M23" i="18"/>
  <c r="M23" i="17"/>
  <c r="M26" i="4"/>
  <c r="N10" i="4"/>
  <c r="N66" i="4"/>
  <c r="M90" i="4"/>
  <c r="O90" i="4" s="1"/>
  <c r="I90" i="4" s="1"/>
  <c r="J90" i="4" s="1"/>
  <c r="K90" i="4" s="1"/>
  <c r="L90" i="4" s="1"/>
  <c r="M29" i="18"/>
  <c r="O29" i="18" s="1"/>
  <c r="I29" i="18" s="1"/>
  <c r="M29" i="17"/>
  <c r="O29" i="17" s="1"/>
  <c r="I29" i="17" s="1"/>
  <c r="M38" i="4"/>
  <c r="N14" i="4"/>
  <c r="M46" i="4"/>
  <c r="N22" i="4"/>
  <c r="O22" i="4" s="1"/>
  <c r="I22" i="4" s="1"/>
  <c r="J22" i="4" s="1"/>
  <c r="K22" i="4" s="1"/>
  <c r="L22" i="4" s="1"/>
  <c r="M54" i="4"/>
  <c r="N30" i="4"/>
  <c r="O30" i="4" s="1"/>
  <c r="I30" i="4" s="1"/>
  <c r="J30" i="4" s="1"/>
  <c r="K30" i="4" s="1"/>
  <c r="L30" i="4" s="1"/>
  <c r="M62" i="4"/>
  <c r="N38" i="4"/>
  <c r="M14" i="18"/>
  <c r="M14" i="17"/>
  <c r="M70" i="4"/>
  <c r="N46" i="4"/>
  <c r="N54" i="4"/>
  <c r="M78" i="4"/>
  <c r="M86" i="4"/>
  <c r="M26" i="18"/>
  <c r="O26" i="18" s="1"/>
  <c r="I26" i="18" s="1"/>
  <c r="J26" i="18" s="1"/>
  <c r="K26" i="18" s="1"/>
  <c r="L26" i="18" s="1"/>
  <c r="M26" i="17"/>
  <c r="O26" i="17" s="1"/>
  <c r="I26" i="17" s="1"/>
  <c r="N62" i="4"/>
  <c r="M32" i="18"/>
  <c r="O32" i="18" s="1"/>
  <c r="I32" i="18" s="1"/>
  <c r="M32" i="17"/>
  <c r="O32" i="17" s="1"/>
  <c r="I32" i="17" s="1"/>
  <c r="J32" i="17" s="1"/>
  <c r="K32" i="17" s="1"/>
  <c r="L32" i="17" s="1"/>
  <c r="N70" i="4"/>
  <c r="M94" i="4"/>
  <c r="N78" i="4"/>
  <c r="M102" i="4"/>
  <c r="O102" i="4" s="1"/>
  <c r="I102" i="4" s="1"/>
  <c r="J102" i="4" s="1"/>
  <c r="K102" i="4" s="1"/>
  <c r="L102" i="4" s="1"/>
  <c r="M39" i="18"/>
  <c r="O39" i="18" s="1"/>
  <c r="I39" i="18" s="1"/>
  <c r="J39" i="18" s="1"/>
  <c r="K39" i="18" s="1"/>
  <c r="L39" i="18" s="1"/>
  <c r="N11" i="18"/>
  <c r="M39" i="17"/>
  <c r="O39" i="17" s="1"/>
  <c r="I39" i="17" s="1"/>
  <c r="J39" i="17" s="1"/>
  <c r="K39" i="17" s="1"/>
  <c r="L39" i="17" s="1"/>
  <c r="N11" i="17"/>
  <c r="M110" i="4"/>
  <c r="O110" i="4" s="1"/>
  <c r="I110" i="4" s="1"/>
  <c r="J110" i="4" s="1"/>
  <c r="K110" i="4" s="1"/>
  <c r="L110" i="4" s="1"/>
  <c r="N86" i="4"/>
  <c r="M47" i="18"/>
  <c r="O47" i="18" s="1"/>
  <c r="I47" i="18" s="1"/>
  <c r="J47" i="18" s="1"/>
  <c r="K47" i="18" s="1"/>
  <c r="L47" i="18" s="1"/>
  <c r="M47" i="17"/>
  <c r="O47" i="17" s="1"/>
  <c r="I47" i="17" s="1"/>
  <c r="N18" i="18"/>
  <c r="N18" i="17"/>
  <c r="M118" i="4"/>
  <c r="O118" i="4" s="1"/>
  <c r="I118" i="4" s="1"/>
  <c r="J118" i="4" s="1"/>
  <c r="K118" i="4" s="1"/>
  <c r="L118" i="4" s="1"/>
  <c r="N94" i="4"/>
  <c r="O32" i="4"/>
  <c r="I32" i="4" s="1"/>
  <c r="J32" i="4" s="1"/>
  <c r="K32" i="4" s="1"/>
  <c r="L32" i="4" s="1"/>
  <c r="M16" i="18"/>
  <c r="M16" i="17"/>
  <c r="N48" i="4"/>
  <c r="M72" i="4"/>
  <c r="N88" i="4"/>
  <c r="N20" i="18"/>
  <c r="N20" i="17"/>
  <c r="M112" i="4"/>
  <c r="O112" i="4" s="1"/>
  <c r="I112" i="4" s="1"/>
  <c r="J112" i="4" s="1"/>
  <c r="K112" i="4" s="1"/>
  <c r="L112" i="4" s="1"/>
  <c r="N17" i="4"/>
  <c r="O17" i="4" s="1"/>
  <c r="I17" i="4" s="1"/>
  <c r="J17" i="4" s="1"/>
  <c r="K17" i="4" s="1"/>
  <c r="L17" i="4" s="1"/>
  <c r="M41" i="4"/>
  <c r="N41" i="4"/>
  <c r="M65" i="4"/>
  <c r="M10" i="18"/>
  <c r="M10" i="17"/>
  <c r="N13" i="18"/>
  <c r="N13" i="17"/>
  <c r="N81" i="4"/>
  <c r="M42" i="18"/>
  <c r="O42" i="18" s="1"/>
  <c r="I42" i="18" s="1"/>
  <c r="J42" i="18" s="1"/>
  <c r="K42" i="18" s="1"/>
  <c r="L42" i="18" s="1"/>
  <c r="M42" i="17"/>
  <c r="O42" i="17" s="1"/>
  <c r="I42" i="17" s="1"/>
  <c r="J42" i="17" s="1"/>
  <c r="K42" i="17" s="1"/>
  <c r="L42" i="17" s="1"/>
  <c r="M105" i="4"/>
  <c r="O105" i="4" s="1"/>
  <c r="I105" i="4" s="1"/>
  <c r="J105" i="4" s="1"/>
  <c r="K105" i="4" s="1"/>
  <c r="L105" i="4" s="1"/>
  <c r="M50" i="4"/>
  <c r="O50" i="4" s="1"/>
  <c r="I50" i="4" s="1"/>
  <c r="J50" i="4" s="1"/>
  <c r="K50" i="4" s="1"/>
  <c r="L50" i="4" s="1"/>
  <c r="N26" i="4"/>
  <c r="N42" i="4"/>
  <c r="M66" i="4"/>
  <c r="M11" i="18"/>
  <c r="M11" i="17"/>
  <c r="M43" i="18"/>
  <c r="O43" i="18" s="1"/>
  <c r="I43" i="18" s="1"/>
  <c r="J43" i="18" s="1"/>
  <c r="K43" i="18" s="1"/>
  <c r="L43" i="18" s="1"/>
  <c r="M43" i="17"/>
  <c r="O43" i="17" s="1"/>
  <c r="I43" i="17" s="1"/>
  <c r="J43" i="17" s="1"/>
  <c r="K43" i="17" s="1"/>
  <c r="L43" i="17" s="1"/>
  <c r="N14" i="17"/>
  <c r="N14" i="18"/>
  <c r="M106" i="4"/>
  <c r="O106" i="4" s="1"/>
  <c r="I106" i="4" s="1"/>
  <c r="J106" i="4" s="1"/>
  <c r="K106" i="4" s="1"/>
  <c r="L106" i="4" s="1"/>
  <c r="N82" i="4"/>
  <c r="M12" i="4"/>
  <c r="M13" i="4"/>
  <c r="M15" i="4"/>
  <c r="M14" i="4"/>
  <c r="M9" i="4"/>
  <c r="M10" i="4"/>
  <c r="M11" i="4"/>
  <c r="M39" i="4"/>
  <c r="N15" i="4"/>
  <c r="M47" i="4"/>
  <c r="N23" i="4"/>
  <c r="O23" i="4" s="1"/>
  <c r="I23" i="4" s="1"/>
  <c r="J23" i="4" s="1"/>
  <c r="K23" i="4" s="1"/>
  <c r="L23" i="4" s="1"/>
  <c r="M55" i="4"/>
  <c r="N31" i="4"/>
  <c r="O31" i="4" s="1"/>
  <c r="I31" i="4" s="1"/>
  <c r="J31" i="4" s="1"/>
  <c r="K31" i="4" s="1"/>
  <c r="L31" i="4" s="1"/>
  <c r="N39" i="4"/>
  <c r="M63" i="4"/>
  <c r="N47" i="4"/>
  <c r="M71" i="4"/>
  <c r="M15" i="18"/>
  <c r="M15" i="17"/>
  <c r="M22" i="18"/>
  <c r="O22" i="18" s="1"/>
  <c r="I22" i="18" s="1"/>
  <c r="J22" i="18" s="1"/>
  <c r="K22" i="18" s="1"/>
  <c r="L22" i="18" s="1"/>
  <c r="M22" i="17"/>
  <c r="O22" i="17" s="1"/>
  <c r="I22" i="17" s="1"/>
  <c r="N55" i="4"/>
  <c r="M79" i="4"/>
  <c r="N63" i="4"/>
  <c r="M87" i="4"/>
  <c r="M33" i="18"/>
  <c r="O33" i="18" s="1"/>
  <c r="I33" i="18" s="1"/>
  <c r="M33" i="17"/>
  <c r="O33" i="17" s="1"/>
  <c r="I33" i="17" s="1"/>
  <c r="N71" i="4"/>
  <c r="M95" i="4"/>
  <c r="M40" i="18"/>
  <c r="O40" i="18" s="1"/>
  <c r="I40" i="18" s="1"/>
  <c r="J40" i="18" s="1"/>
  <c r="K40" i="18" s="1"/>
  <c r="L40" i="18" s="1"/>
  <c r="M40" i="17"/>
  <c r="O40" i="17" s="1"/>
  <c r="I40" i="17" s="1"/>
  <c r="J40" i="17" s="1"/>
  <c r="K40" i="17" s="1"/>
  <c r="L40" i="17" s="1"/>
  <c r="N12" i="18"/>
  <c r="N12" i="17"/>
  <c r="N79" i="4"/>
  <c r="M103" i="4"/>
  <c r="O103" i="4" s="1"/>
  <c r="I103" i="4" s="1"/>
  <c r="J103" i="4" s="1"/>
  <c r="K103" i="4" s="1"/>
  <c r="L103" i="4" s="1"/>
  <c r="M48" i="18"/>
  <c r="O48" i="18" s="1"/>
  <c r="I48" i="18" s="1"/>
  <c r="J48" i="18" s="1"/>
  <c r="K48" i="18" s="1"/>
  <c r="L48" i="18" s="1"/>
  <c r="M48" i="17"/>
  <c r="O48" i="17" s="1"/>
  <c r="I48" i="17" s="1"/>
  <c r="J48" i="17" s="1"/>
  <c r="K48" i="17" s="1"/>
  <c r="L48" i="17" s="1"/>
  <c r="N19" i="18"/>
  <c r="N19" i="17"/>
  <c r="M111" i="4"/>
  <c r="O111" i="4" s="1"/>
  <c r="I111" i="4" s="1"/>
  <c r="J111" i="4" s="1"/>
  <c r="K111" i="4" s="1"/>
  <c r="L111" i="4" s="1"/>
  <c r="N87" i="4"/>
  <c r="O87" i="4" s="1"/>
  <c r="I87" i="4" s="1"/>
  <c r="J87" i="4" s="1"/>
  <c r="K87" i="4" s="1"/>
  <c r="L87" i="4" s="1"/>
  <c r="M119" i="4"/>
  <c r="O119" i="4" s="1"/>
  <c r="I119" i="4" s="1"/>
  <c r="J119" i="4" s="1"/>
  <c r="K119" i="4" s="1"/>
  <c r="L119" i="4" s="1"/>
  <c r="N95" i="4"/>
  <c r="H36" i="31"/>
  <c r="H38" i="31" s="1"/>
  <c r="H103" i="30"/>
  <c r="H105" i="30" s="1"/>
  <c r="H65" i="32"/>
  <c r="H67" i="32" s="1"/>
  <c r="H64" i="23"/>
  <c r="H66" i="23" s="1"/>
  <c r="H65" i="8"/>
  <c r="H67" i="8" s="1"/>
  <c r="H124" i="5"/>
  <c r="H126" i="5" s="1"/>
  <c r="H50" i="18"/>
  <c r="H52" i="18" s="1"/>
  <c r="H50" i="17"/>
  <c r="H52" i="17" s="1"/>
  <c r="H123" i="4"/>
  <c r="H125" i="4" s="1"/>
  <c r="H52" i="21"/>
  <c r="H54" i="21" s="1"/>
  <c r="O12" i="4" l="1"/>
  <c r="I12" i="4" s="1"/>
  <c r="J12" i="4" s="1"/>
  <c r="K12" i="4" s="1"/>
  <c r="L12" i="4" s="1"/>
  <c r="O72" i="4"/>
  <c r="I72" i="4" s="1"/>
  <c r="J72" i="4" s="1"/>
  <c r="K72" i="4" s="1"/>
  <c r="L72" i="4" s="1"/>
  <c r="O11" i="18"/>
  <c r="I11" i="18" s="1"/>
  <c r="O52" i="4"/>
  <c r="I52" i="4" s="1"/>
  <c r="J52" i="4" s="1"/>
  <c r="K52" i="4" s="1"/>
  <c r="L52" i="4" s="1"/>
  <c r="O10" i="4"/>
  <c r="I10" i="4" s="1"/>
  <c r="J10" i="4" s="1"/>
  <c r="K10" i="4" s="1"/>
  <c r="L10" i="4" s="1"/>
  <c r="O65" i="4"/>
  <c r="I65" i="4" s="1"/>
  <c r="J65" i="4" s="1"/>
  <c r="K65" i="4" s="1"/>
  <c r="L65" i="4" s="1"/>
  <c r="O38" i="4"/>
  <c r="I38" i="4" s="1"/>
  <c r="J38" i="4" s="1"/>
  <c r="K38" i="4" s="1"/>
  <c r="L38" i="4" s="1"/>
  <c r="O24" i="17"/>
  <c r="I24" i="17" s="1"/>
  <c r="J24" i="17" s="1"/>
  <c r="K24" i="17" s="1"/>
  <c r="L24" i="17" s="1"/>
  <c r="O10" i="17"/>
  <c r="I10" i="17" s="1"/>
  <c r="J10" i="17" s="1"/>
  <c r="K10" i="17" s="1"/>
  <c r="L10" i="17" s="1"/>
  <c r="O55" i="4"/>
  <c r="I55" i="4" s="1"/>
  <c r="J55" i="4" s="1"/>
  <c r="K55" i="4" s="1"/>
  <c r="L55" i="4" s="1"/>
  <c r="O14" i="4"/>
  <c r="I14" i="4" s="1"/>
  <c r="O15" i="18"/>
  <c r="I15" i="18" s="1"/>
  <c r="J15" i="18" s="1"/>
  <c r="K15" i="18" s="1"/>
  <c r="L15" i="18" s="1"/>
  <c r="O71" i="4"/>
  <c r="I71" i="4" s="1"/>
  <c r="J71" i="4" s="1"/>
  <c r="K71" i="4" s="1"/>
  <c r="L71" i="4" s="1"/>
  <c r="O63" i="4"/>
  <c r="I63" i="4" s="1"/>
  <c r="J63" i="4" s="1"/>
  <c r="K63" i="4" s="1"/>
  <c r="L63" i="4" s="1"/>
  <c r="O91" i="4"/>
  <c r="I91" i="4" s="1"/>
  <c r="J91" i="4" s="1"/>
  <c r="K91" i="4" s="1"/>
  <c r="L91" i="4" s="1"/>
  <c r="O85" i="4"/>
  <c r="I85" i="4" s="1"/>
  <c r="J85" i="4" s="1"/>
  <c r="K85" i="4" s="1"/>
  <c r="L85" i="4" s="1"/>
  <c r="O51" i="4"/>
  <c r="I51" i="4" s="1"/>
  <c r="J51" i="4" s="1"/>
  <c r="K51" i="4" s="1"/>
  <c r="L51" i="4" s="1"/>
  <c r="O95" i="4"/>
  <c r="I95" i="4" s="1"/>
  <c r="J95" i="4" s="1"/>
  <c r="K95" i="4" s="1"/>
  <c r="L95" i="4" s="1"/>
  <c r="O10" i="18"/>
  <c r="I10" i="18" s="1"/>
  <c r="J10" i="18" s="1"/>
  <c r="K10" i="18" s="1"/>
  <c r="L10" i="18" s="1"/>
  <c r="O40" i="4"/>
  <c r="I40" i="4" s="1"/>
  <c r="J40" i="4" s="1"/>
  <c r="K40" i="4" s="1"/>
  <c r="L40" i="4" s="1"/>
  <c r="O70" i="4"/>
  <c r="I70" i="4" s="1"/>
  <c r="J70" i="4" s="1"/>
  <c r="K70" i="4" s="1"/>
  <c r="L70" i="4" s="1"/>
  <c r="O69" i="4"/>
  <c r="I69" i="4" s="1"/>
  <c r="J69" i="4" s="1"/>
  <c r="K69" i="4" s="1"/>
  <c r="L69" i="4" s="1"/>
  <c r="O68" i="4"/>
  <c r="I68" i="4" s="1"/>
  <c r="J68" i="4" s="1"/>
  <c r="K68" i="4" s="1"/>
  <c r="L68" i="4" s="1"/>
  <c r="O96" i="4"/>
  <c r="I96" i="4" s="1"/>
  <c r="J96" i="4" s="1"/>
  <c r="K96" i="4" s="1"/>
  <c r="L96" i="4" s="1"/>
  <c r="O26" i="4"/>
  <c r="I26" i="4" s="1"/>
  <c r="J26" i="4" s="1"/>
  <c r="K26" i="4" s="1"/>
  <c r="L26" i="4" s="1"/>
  <c r="O74" i="4"/>
  <c r="I74" i="4" s="1"/>
  <c r="J74" i="4" s="1"/>
  <c r="K74" i="4" s="1"/>
  <c r="L74" i="4" s="1"/>
  <c r="O17" i="18"/>
  <c r="I17" i="18" s="1"/>
  <c r="J17" i="18" s="1"/>
  <c r="K17" i="18" s="1"/>
  <c r="L17" i="18" s="1"/>
  <c r="O9" i="4"/>
  <c r="I9" i="4" s="1"/>
  <c r="J9" i="4" s="1"/>
  <c r="K9" i="4" s="1"/>
  <c r="O14" i="18"/>
  <c r="I14" i="18" s="1"/>
  <c r="J14" i="18" s="1"/>
  <c r="K14" i="18" s="1"/>
  <c r="L14" i="18" s="1"/>
  <c r="O23" i="17"/>
  <c r="I23" i="17" s="1"/>
  <c r="J23" i="17" s="1"/>
  <c r="O21" i="17"/>
  <c r="I21" i="17" s="1"/>
  <c r="J21" i="17" s="1"/>
  <c r="O15" i="17"/>
  <c r="I15" i="17" s="1"/>
  <c r="J15" i="17" s="1"/>
  <c r="O47" i="4"/>
  <c r="I47" i="4" s="1"/>
  <c r="J47" i="4" s="1"/>
  <c r="K47" i="4" s="1"/>
  <c r="L47" i="4" s="1"/>
  <c r="O82" i="4"/>
  <c r="I82" i="4" s="1"/>
  <c r="J82" i="4" s="1"/>
  <c r="K82" i="4" s="1"/>
  <c r="L82" i="4" s="1"/>
  <c r="O67" i="4"/>
  <c r="I67" i="4" s="1"/>
  <c r="J67" i="4" s="1"/>
  <c r="K67" i="4" s="1"/>
  <c r="L67" i="4" s="1"/>
  <c r="O20" i="17"/>
  <c r="I20" i="17" s="1"/>
  <c r="J20" i="17" s="1"/>
  <c r="K20" i="17" s="1"/>
  <c r="L20" i="17" s="1"/>
  <c r="O66" i="4"/>
  <c r="I66" i="4" s="1"/>
  <c r="J66" i="4" s="1"/>
  <c r="K66" i="4" s="1"/>
  <c r="L66" i="4" s="1"/>
  <c r="O57" i="4"/>
  <c r="I57" i="4" s="1"/>
  <c r="J57" i="4" s="1"/>
  <c r="K57" i="4" s="1"/>
  <c r="L57" i="4" s="1"/>
  <c r="O20" i="18"/>
  <c r="I20" i="18" s="1"/>
  <c r="J20" i="18" s="1"/>
  <c r="K20" i="18" s="1"/>
  <c r="L20" i="18" s="1"/>
  <c r="O18" i="18"/>
  <c r="I18" i="18" s="1"/>
  <c r="J18" i="18" s="1"/>
  <c r="K18" i="18" s="1"/>
  <c r="L18" i="18" s="1"/>
  <c r="J47" i="17"/>
  <c r="K47" i="17" s="1"/>
  <c r="L47" i="17" s="1"/>
  <c r="O39" i="4"/>
  <c r="I39" i="4" s="1"/>
  <c r="J39" i="4" s="1"/>
  <c r="K39" i="4" s="1"/>
  <c r="L39" i="4" s="1"/>
  <c r="O13" i="4"/>
  <c r="I13" i="4" s="1"/>
  <c r="J13" i="4" s="1"/>
  <c r="K13" i="4" s="1"/>
  <c r="L13" i="4" s="1"/>
  <c r="O11" i="17"/>
  <c r="I11" i="17" s="1"/>
  <c r="J11" i="17" s="1"/>
  <c r="K11" i="17" s="1"/>
  <c r="L11" i="17" s="1"/>
  <c r="O41" i="4"/>
  <c r="I41" i="4" s="1"/>
  <c r="J41" i="4" s="1"/>
  <c r="K41" i="4" s="1"/>
  <c r="L41" i="4" s="1"/>
  <c r="O16" i="17"/>
  <c r="I16" i="17" s="1"/>
  <c r="J16" i="17" s="1"/>
  <c r="K16" i="17" s="1"/>
  <c r="L16" i="17" s="1"/>
  <c r="O78" i="4"/>
  <c r="I78" i="4" s="1"/>
  <c r="J78" i="4" s="1"/>
  <c r="K78" i="4" s="1"/>
  <c r="L78" i="4" s="1"/>
  <c r="O86" i="4"/>
  <c r="I86" i="4" s="1"/>
  <c r="J86" i="4" s="1"/>
  <c r="K86" i="4" s="1"/>
  <c r="L86" i="4" s="1"/>
  <c r="O62" i="4"/>
  <c r="I62" i="4" s="1"/>
  <c r="J62" i="4" s="1"/>
  <c r="K62" i="4" s="1"/>
  <c r="L62" i="4" s="1"/>
  <c r="O23" i="18"/>
  <c r="I23" i="18" s="1"/>
  <c r="J23" i="18" s="1"/>
  <c r="K23" i="18" s="1"/>
  <c r="L23" i="18" s="1"/>
  <c r="O37" i="4"/>
  <c r="I37" i="4" s="1"/>
  <c r="J37" i="4" s="1"/>
  <c r="K37" i="4" s="1"/>
  <c r="L37" i="4" s="1"/>
  <c r="O11" i="4"/>
  <c r="I11" i="4" s="1"/>
  <c r="J11" i="4" s="1"/>
  <c r="K11" i="4" s="1"/>
  <c r="L11" i="4" s="1"/>
  <c r="J37" i="17"/>
  <c r="K37" i="17" s="1"/>
  <c r="L37" i="17" s="1"/>
  <c r="O92" i="4"/>
  <c r="I92" i="4" s="1"/>
  <c r="J92" i="4" s="1"/>
  <c r="K92" i="4" s="1"/>
  <c r="L92" i="4" s="1"/>
  <c r="O76" i="4"/>
  <c r="I76" i="4" s="1"/>
  <c r="J76" i="4" s="1"/>
  <c r="K76" i="4" s="1"/>
  <c r="L76" i="4" s="1"/>
  <c r="J41" i="17"/>
  <c r="K41" i="17" s="1"/>
  <c r="L41" i="17" s="1"/>
  <c r="O83" i="4"/>
  <c r="I83" i="4" s="1"/>
  <c r="J83" i="4" s="1"/>
  <c r="K83" i="4" s="1"/>
  <c r="L83" i="4" s="1"/>
  <c r="O12" i="17"/>
  <c r="I12" i="17" s="1"/>
  <c r="J12" i="17" s="1"/>
  <c r="K12" i="17" s="1"/>
  <c r="L12" i="17" s="1"/>
  <c r="O17" i="17"/>
  <c r="I17" i="17" s="1"/>
  <c r="J17" i="17" s="1"/>
  <c r="K17" i="17" s="1"/>
  <c r="L17" i="17" s="1"/>
  <c r="J56" i="4"/>
  <c r="K56" i="4" s="1"/>
  <c r="L56" i="4" s="1"/>
  <c r="O43" i="4"/>
  <c r="I43" i="4" s="1"/>
  <c r="J43" i="4" s="1"/>
  <c r="K43" i="4" s="1"/>
  <c r="L43" i="4" s="1"/>
  <c r="O79" i="4"/>
  <c r="I79" i="4" s="1"/>
  <c r="J79" i="4" s="1"/>
  <c r="K79" i="4" s="1"/>
  <c r="L79" i="4" s="1"/>
  <c r="J11" i="18"/>
  <c r="K11" i="18" s="1"/>
  <c r="L11" i="18" s="1"/>
  <c r="O16" i="18"/>
  <c r="I16" i="18" s="1"/>
  <c r="J16" i="18" s="1"/>
  <c r="K16" i="18" s="1"/>
  <c r="L16" i="18" s="1"/>
  <c r="O94" i="4"/>
  <c r="I94" i="4" s="1"/>
  <c r="J94" i="4" s="1"/>
  <c r="K94" i="4" s="1"/>
  <c r="L94" i="4" s="1"/>
  <c r="J29" i="17"/>
  <c r="K29" i="17" s="1"/>
  <c r="L29" i="17" s="1"/>
  <c r="O81" i="4"/>
  <c r="I81" i="4" s="1"/>
  <c r="J81" i="4" s="1"/>
  <c r="K81" i="4" s="1"/>
  <c r="L81" i="4" s="1"/>
  <c r="O21" i="18"/>
  <c r="I21" i="18" s="1"/>
  <c r="O61" i="4"/>
  <c r="I61" i="4" s="1"/>
  <c r="J61" i="4" s="1"/>
  <c r="K61" i="4" s="1"/>
  <c r="L61" i="4" s="1"/>
  <c r="O34" i="4"/>
  <c r="I34" i="4" s="1"/>
  <c r="J34" i="4" s="1"/>
  <c r="K34" i="4" s="1"/>
  <c r="L34" i="4" s="1"/>
  <c r="J37" i="18"/>
  <c r="K37" i="18" s="1"/>
  <c r="L37" i="18" s="1"/>
  <c r="O44" i="4"/>
  <c r="I44" i="4" s="1"/>
  <c r="J44" i="4" s="1"/>
  <c r="K44" i="4" s="1"/>
  <c r="L44" i="4" s="1"/>
  <c r="J41" i="18"/>
  <c r="K41" i="18" s="1"/>
  <c r="L41" i="18" s="1"/>
  <c r="O12" i="18"/>
  <c r="I12" i="18" s="1"/>
  <c r="J12" i="18" s="1"/>
  <c r="K12" i="18" s="1"/>
  <c r="L12" i="18" s="1"/>
  <c r="O73" i="4"/>
  <c r="I73" i="4" s="1"/>
  <c r="J73" i="4" s="1"/>
  <c r="K73" i="4" s="1"/>
  <c r="L73" i="4" s="1"/>
  <c r="J25" i="17"/>
  <c r="K25" i="17" s="1"/>
  <c r="L25" i="17" s="1"/>
  <c r="O54" i="4"/>
  <c r="I54" i="4" s="1"/>
  <c r="J54" i="4" s="1"/>
  <c r="K54" i="4" s="1"/>
  <c r="L54" i="4" s="1"/>
  <c r="J29" i="18"/>
  <c r="K29" i="18" s="1"/>
  <c r="L29" i="18" s="1"/>
  <c r="O93" i="4"/>
  <c r="I93" i="4" s="1"/>
  <c r="J93" i="4" s="1"/>
  <c r="K93" i="4" s="1"/>
  <c r="L93" i="4" s="1"/>
  <c r="O77" i="4"/>
  <c r="I77" i="4" s="1"/>
  <c r="J77" i="4" s="1"/>
  <c r="K77" i="4" s="1"/>
  <c r="L77" i="4" s="1"/>
  <c r="O88" i="4"/>
  <c r="I88" i="4" s="1"/>
  <c r="J88" i="4" s="1"/>
  <c r="K88" i="4" s="1"/>
  <c r="L88" i="4" s="1"/>
  <c r="O84" i="4"/>
  <c r="I84" i="4" s="1"/>
  <c r="J84" i="4" s="1"/>
  <c r="K84" i="4" s="1"/>
  <c r="L84" i="4" s="1"/>
  <c r="O64" i="4"/>
  <c r="I64" i="4" s="1"/>
  <c r="J64" i="4" s="1"/>
  <c r="K64" i="4" s="1"/>
  <c r="L64" i="4" s="1"/>
  <c r="J36" i="17"/>
  <c r="K36" i="17" s="1"/>
  <c r="L36" i="17" s="1"/>
  <c r="O75" i="4"/>
  <c r="I75" i="4" s="1"/>
  <c r="J75" i="4" s="1"/>
  <c r="K75" i="4" s="1"/>
  <c r="L75" i="4" s="1"/>
  <c r="O42" i="4"/>
  <c r="I42" i="4" s="1"/>
  <c r="J42" i="4" s="1"/>
  <c r="K42" i="4" s="1"/>
  <c r="L42" i="4" s="1"/>
  <c r="J33" i="18"/>
  <c r="K33" i="18" s="1"/>
  <c r="L33" i="18" s="1"/>
  <c r="J14" i="4"/>
  <c r="K14" i="4" s="1"/>
  <c r="L14" i="4" s="1"/>
  <c r="J22" i="17"/>
  <c r="K22" i="17" s="1"/>
  <c r="L22" i="17" s="1"/>
  <c r="J45" i="17"/>
  <c r="K45" i="17" s="1"/>
  <c r="L45" i="17" s="1"/>
  <c r="O36" i="4"/>
  <c r="I36" i="4" s="1"/>
  <c r="J36" i="4" s="1"/>
  <c r="K36" i="4" s="1"/>
  <c r="L36" i="4" s="1"/>
  <c r="O59" i="4"/>
  <c r="I59" i="4" s="1"/>
  <c r="J59" i="4" s="1"/>
  <c r="K59" i="4" s="1"/>
  <c r="L59" i="4" s="1"/>
  <c r="O49" i="4"/>
  <c r="I49" i="4" s="1"/>
  <c r="J49" i="4" s="1"/>
  <c r="K49" i="4" s="1"/>
  <c r="L49" i="4" s="1"/>
  <c r="J26" i="17"/>
  <c r="K26" i="17" s="1"/>
  <c r="L26" i="17" s="1"/>
  <c r="J32" i="18"/>
  <c r="K32" i="18" s="1"/>
  <c r="L32" i="18" s="1"/>
  <c r="O46" i="4"/>
  <c r="I46" i="4" s="1"/>
  <c r="J46" i="4" s="1"/>
  <c r="K46" i="4" s="1"/>
  <c r="L46" i="4" s="1"/>
  <c r="O13" i="17"/>
  <c r="I13" i="17" s="1"/>
  <c r="O9" i="17"/>
  <c r="I9" i="17" s="1"/>
  <c r="O19" i="18"/>
  <c r="I19" i="18" s="1"/>
  <c r="J19" i="18" s="1"/>
  <c r="K19" i="18" s="1"/>
  <c r="L19" i="18" s="1"/>
  <c r="O48" i="4"/>
  <c r="I48" i="4" s="1"/>
  <c r="J48" i="4" s="1"/>
  <c r="K48" i="4" s="1"/>
  <c r="L48" i="4" s="1"/>
  <c r="O15" i="4"/>
  <c r="I15" i="4" s="1"/>
  <c r="J15" i="4" s="1"/>
  <c r="K15" i="4" s="1"/>
  <c r="L15" i="4" s="1"/>
  <c r="J33" i="17"/>
  <c r="K33" i="17" s="1"/>
  <c r="L33" i="17" s="1"/>
  <c r="O14" i="17"/>
  <c r="I14" i="17" s="1"/>
  <c r="J14" i="17" s="1"/>
  <c r="K14" i="17" s="1"/>
  <c r="L14" i="17" s="1"/>
  <c r="O13" i="18"/>
  <c r="I13" i="18" s="1"/>
  <c r="O45" i="4"/>
  <c r="I45" i="4" s="1"/>
  <c r="J45" i="4" s="1"/>
  <c r="K45" i="4" s="1"/>
  <c r="L45" i="4" s="1"/>
  <c r="O24" i="18"/>
  <c r="I24" i="18" s="1"/>
  <c r="J24" i="18" s="1"/>
  <c r="K24" i="18" s="1"/>
  <c r="L24" i="18" s="1"/>
  <c r="O60" i="4"/>
  <c r="I60" i="4" s="1"/>
  <c r="J60" i="4" s="1"/>
  <c r="K60" i="4" s="1"/>
  <c r="L60" i="4" s="1"/>
  <c r="O9" i="18"/>
  <c r="I9" i="18" s="1"/>
  <c r="O19" i="17"/>
  <c r="I19" i="17" s="1"/>
  <c r="J19" i="17" s="1"/>
  <c r="K19" i="17" s="1"/>
  <c r="L19" i="17" s="1"/>
  <c r="O18" i="17"/>
  <c r="I18" i="17" s="1"/>
  <c r="J18" i="17" s="1"/>
  <c r="K18" i="17" s="1"/>
  <c r="L18" i="17" s="1"/>
  <c r="K15" i="17" l="1"/>
  <c r="L15" i="17" s="1"/>
  <c r="K21" i="17"/>
  <c r="L21" i="17" s="1"/>
  <c r="K23" i="17"/>
  <c r="L23" i="17" s="1"/>
  <c r="I123" i="4"/>
  <c r="I125" i="4" s="1"/>
  <c r="J9" i="18"/>
  <c r="K9" i="18" s="1"/>
  <c r="I50" i="18"/>
  <c r="I52" i="18" s="1"/>
  <c r="J21" i="18"/>
  <c r="K21" i="18" s="1"/>
  <c r="L21" i="18" s="1"/>
  <c r="L9" i="4"/>
  <c r="L123" i="4" s="1"/>
  <c r="L125" i="4" s="1"/>
  <c r="K123" i="4"/>
  <c r="K125" i="4" s="1"/>
  <c r="D133" i="4" s="1"/>
  <c r="D135" i="4" s="1"/>
  <c r="J13" i="17"/>
  <c r="K13" i="17" s="1"/>
  <c r="L13" i="17" s="1"/>
  <c r="J13" i="18"/>
  <c r="K13" i="18" s="1"/>
  <c r="L13" i="18" s="1"/>
  <c r="J9" i="17"/>
  <c r="K9" i="17" s="1"/>
  <c r="I50" i="17"/>
  <c r="I52" i="17" s="1"/>
  <c r="D79" i="19"/>
  <c r="F135" i="4" l="1"/>
  <c r="H135" i="4"/>
  <c r="L9" i="17"/>
  <c r="L50" i="17" s="1"/>
  <c r="L52" i="17" s="1"/>
  <c r="K50" i="17"/>
  <c r="K52" i="17" s="1"/>
  <c r="L9" i="18"/>
  <c r="L50" i="18" s="1"/>
  <c r="L52" i="18" s="1"/>
  <c r="K50" i="18"/>
  <c r="K52" i="18" s="1"/>
  <c r="I135" i="4" l="1"/>
</calcChain>
</file>

<file path=xl/sharedStrings.xml><?xml version="1.0" encoding="utf-8"?>
<sst xmlns="http://schemas.openxmlformats.org/spreadsheetml/2006/main" count="317" uniqueCount="75">
  <si>
    <t>Account 452.00</t>
  </si>
  <si>
    <t>Cost of Removal Estimate</t>
  </si>
  <si>
    <t>Average Age of Retirements</t>
  </si>
  <si>
    <t>Credit Adjusted Risk Free Rate</t>
  </si>
  <si>
    <t>current value</t>
  </si>
  <si>
    <t xml:space="preserve">Future Inflation Rate = </t>
  </si>
  <si>
    <t>Net Salvage</t>
  </si>
  <si>
    <t xml:space="preserve">Adjusted </t>
  </si>
  <si>
    <t>Adjusted Net</t>
  </si>
  <si>
    <t>Future Salvage</t>
  </si>
  <si>
    <t>Discounted</t>
  </si>
  <si>
    <t>Age</t>
  </si>
  <si>
    <t>Vintage</t>
  </si>
  <si>
    <t>Original Cost</t>
  </si>
  <si>
    <t>R/L</t>
  </si>
  <si>
    <t>Requirement</t>
  </si>
  <si>
    <t>Salvage Rate</t>
  </si>
  <si>
    <t>Salvage Requirement</t>
  </si>
  <si>
    <t>Account 453.00</t>
  </si>
  <si>
    <t>Account 455.00</t>
  </si>
  <si>
    <t>Account 456.00</t>
  </si>
  <si>
    <t>Account 457.00</t>
  </si>
  <si>
    <t>Account 462</t>
  </si>
  <si>
    <t>Account 463</t>
  </si>
  <si>
    <t>Account 464</t>
  </si>
  <si>
    <t>Account 465</t>
  </si>
  <si>
    <t>Account 466</t>
  </si>
  <si>
    <t>Account 467</t>
  </si>
  <si>
    <t>Account 473.00</t>
  </si>
  <si>
    <t xml:space="preserve">Canada Long term Bond rate = </t>
  </si>
  <si>
    <t>EPH</t>
  </si>
  <si>
    <t>No EPH</t>
  </si>
  <si>
    <t>UnDiscounted</t>
  </si>
  <si>
    <t>Undiscounted</t>
  </si>
  <si>
    <t>Account 473.01</t>
  </si>
  <si>
    <t>Account 473.02</t>
  </si>
  <si>
    <t>Account 475.10</t>
  </si>
  <si>
    <t>Account 475.2</t>
  </si>
  <si>
    <t>Account 475.21</t>
  </si>
  <si>
    <t>Account 475.30</t>
  </si>
  <si>
    <t>Cumulative Dscount Rate Over the Asset Life</t>
  </si>
  <si>
    <t>Initial (Year 1) Accrual</t>
  </si>
  <si>
    <t>Annual Accrual in 2021</t>
  </si>
  <si>
    <t>Net Salvage Requirement at Traditional Rate</t>
  </si>
  <si>
    <t>Expected Life of Vintage</t>
  </si>
  <si>
    <t>Account</t>
  </si>
  <si>
    <t>difference</t>
  </si>
  <si>
    <t>ELG</t>
  </si>
  <si>
    <t>ASL</t>
  </si>
  <si>
    <t>Total</t>
  </si>
  <si>
    <t>annual</t>
  </si>
  <si>
    <t xml:space="preserve">annual </t>
  </si>
  <si>
    <t>annual plus</t>
  </si>
  <si>
    <t>true-up</t>
  </si>
  <si>
    <t>Notes:</t>
  </si>
  <si>
    <t>1. Exhibit I.4.5-STAFF-173 Attachment 3, Column 7</t>
  </si>
  <si>
    <t>Net Salvage Rate Included in Annual Depreciation Accrual</t>
  </si>
  <si>
    <t>Annual Life Accrual Amount</t>
  </si>
  <si>
    <t>Annual Net Salvage Accrual Amount</t>
  </si>
  <si>
    <t>A</t>
  </si>
  <si>
    <t>B</t>
  </si>
  <si>
    <t>C=A/(1-B)</t>
  </si>
  <si>
    <t>D=A-C</t>
  </si>
  <si>
    <t>1. Exhibit 4, Tab 5, Schedule 1, Attachment 1, page 40 of 451, column 9</t>
  </si>
  <si>
    <t>ELG Annual Depreciation Accrual Amount (Whole Life) (note 1)</t>
  </si>
  <si>
    <t>ELG Annual Depreciation Accrual Amount (Remaining Life) (note 1)</t>
  </si>
  <si>
    <t>ALG Annual Depreciation Accrual Amount (Remaining Life) (note 1)</t>
  </si>
  <si>
    <t>1. Exhibit I.4.5-STAFF-173 Attachment 1, Column 9</t>
  </si>
  <si>
    <t>Calculated CDNS ($)</t>
  </si>
  <si>
    <t>Concentric CDNS - Whole Life ($)</t>
  </si>
  <si>
    <t>Concentric CDNS - Remaining Life ($)</t>
  </si>
  <si>
    <t>Estimated CDNS Accrual Difference from Concentric CDNS with ASL Whole Life Procedure</t>
  </si>
  <si>
    <t>Year of Installation</t>
  </si>
  <si>
    <t>Discount Rate</t>
  </si>
  <si>
    <t>Cumulative Discount Rate Over the Asset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</si>
</sst>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00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ourier New"/>
      <family val="3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4" fontId="0" fillId="0" borderId="0" xfId="0" applyNumberFormat="1"/>
    <xf numFmtId="3" fontId="0" fillId="0" borderId="0" xfId="0" applyNumberFormat="1"/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8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4" fontId="0" fillId="0" borderId="0" xfId="2" applyFont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44" fontId="0" fillId="0" borderId="0" xfId="2" applyFont="1" applyFill="1"/>
    <xf numFmtId="167" fontId="0" fillId="0" borderId="0" xfId="0" applyNumberFormat="1"/>
    <xf numFmtId="165" fontId="0" fillId="0" borderId="0" xfId="0" applyNumberFormat="1"/>
    <xf numFmtId="9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16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9" fontId="5" fillId="0" borderId="0" xfId="0" applyNumberFormat="1" applyFont="1"/>
    <xf numFmtId="167" fontId="4" fillId="0" borderId="4" xfId="0" applyNumberFormat="1" applyFont="1" applyBorder="1"/>
    <xf numFmtId="167" fontId="4" fillId="0" borderId="0" xfId="0" applyNumberFormat="1" applyFont="1" applyAlignment="1">
      <alignment horizontal="center"/>
    </xf>
    <xf numFmtId="167" fontId="5" fillId="0" borderId="5" xfId="0" applyNumberFormat="1" applyFont="1" applyBorder="1"/>
    <xf numFmtId="0" fontId="4" fillId="0" borderId="4" xfId="0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5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9" fontId="4" fillId="0" borderId="0" xfId="0" applyNumberFormat="1" applyFont="1"/>
    <xf numFmtId="0" fontId="0" fillId="0" borderId="0" xfId="0" applyAlignment="1">
      <alignment horizontal="center" wrapText="1"/>
    </xf>
    <xf numFmtId="166" fontId="4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9B14-7C46-4AAB-9837-21A4F7158CED}">
  <sheetPr>
    <pageSetUpPr fitToPage="1"/>
  </sheetPr>
  <dimension ref="B4:N34"/>
  <sheetViews>
    <sheetView tabSelected="1" zoomScaleNormal="100" workbookViewId="0">
      <selection activeCell="F11" sqref="F11"/>
    </sheetView>
  </sheetViews>
  <sheetFormatPr defaultColWidth="9.1796875" defaultRowHeight="13" x14ac:dyDescent="0.3"/>
  <cols>
    <col min="1" max="1" width="9.1796875" style="22"/>
    <col min="2" max="2" width="9.26953125" style="22" bestFit="1" customWidth="1"/>
    <col min="3" max="3" width="1.81640625" style="22" customWidth="1"/>
    <col min="4" max="4" width="15" style="22" customWidth="1"/>
    <col min="5" max="5" width="1.81640625" style="22" customWidth="1"/>
    <col min="6" max="6" width="17.453125" style="22" customWidth="1"/>
    <col min="7" max="7" width="15.453125" style="23" customWidth="1"/>
    <col min="8" max="8" width="3.54296875" style="22" customWidth="1"/>
    <col min="9" max="9" width="17.26953125" style="22" customWidth="1"/>
    <col min="10" max="10" width="12.7265625" style="22" bestFit="1" customWidth="1"/>
    <col min="11" max="11" width="12.453125" style="22" customWidth="1"/>
    <col min="12" max="12" width="9.1796875" style="22"/>
    <col min="13" max="13" width="12.54296875" style="22" bestFit="1" customWidth="1"/>
    <col min="14" max="14" width="13.26953125" style="22" bestFit="1" customWidth="1"/>
    <col min="15" max="16384" width="9.1796875" style="22"/>
  </cols>
  <sheetData>
    <row r="4" spans="2:14" x14ac:dyDescent="0.3">
      <c r="B4" s="24"/>
    </row>
    <row r="5" spans="2:14" ht="25.5" x14ac:dyDescent="0.3">
      <c r="B5" s="26" t="s">
        <v>45</v>
      </c>
      <c r="D5" s="38" t="s">
        <v>68</v>
      </c>
      <c r="E5" s="37"/>
      <c r="F5" s="39" t="s">
        <v>69</v>
      </c>
      <c r="G5" s="40" t="s">
        <v>46</v>
      </c>
      <c r="H5" s="26"/>
      <c r="I5" s="49" t="s">
        <v>70</v>
      </c>
      <c r="J5" s="50"/>
      <c r="K5" s="40" t="s">
        <v>46</v>
      </c>
    </row>
    <row r="6" spans="2:14" x14ac:dyDescent="0.3">
      <c r="D6" s="29"/>
      <c r="E6" s="25"/>
      <c r="F6" s="30" t="s">
        <v>47</v>
      </c>
      <c r="G6" s="31"/>
      <c r="I6" s="41" t="s">
        <v>47</v>
      </c>
      <c r="J6" s="26" t="s">
        <v>48</v>
      </c>
      <c r="K6" s="33"/>
    </row>
    <row r="7" spans="2:14" x14ac:dyDescent="0.3">
      <c r="B7" s="22">
        <v>452</v>
      </c>
      <c r="D7" s="29">
        <f>'452'!M67</f>
        <v>439128.45791963342</v>
      </c>
      <c r="E7" s="25"/>
      <c r="F7" s="25">
        <f>'CDNS Concentric'!F5</f>
        <v>257459.27272727294</v>
      </c>
      <c r="G7" s="31">
        <f t="shared" ref="G7:G18" si="0">D7-F7</f>
        <v>181669.18519236048</v>
      </c>
      <c r="I7" s="29">
        <f>'CDNS Concentric'!L5</f>
        <v>374011.72727272753</v>
      </c>
      <c r="J7" s="25">
        <v>303805.36363636376</v>
      </c>
      <c r="K7" s="31">
        <f>I7-J7</f>
        <v>70206.363636363763</v>
      </c>
      <c r="M7" s="25"/>
      <c r="N7" s="27"/>
    </row>
    <row r="8" spans="2:14" x14ac:dyDescent="0.3">
      <c r="B8" s="22">
        <v>453</v>
      </c>
      <c r="D8" s="29">
        <f>'453'!M79</f>
        <v>1474884.8812030752</v>
      </c>
      <c r="E8" s="25"/>
      <c r="F8" s="25">
        <f>'CDNS Concentric'!F6</f>
        <v>1043285.307692308</v>
      </c>
      <c r="G8" s="31">
        <f t="shared" si="0"/>
        <v>431599.57351076719</v>
      </c>
      <c r="I8" s="29">
        <f>'CDNS Concentric'!L6</f>
        <v>1272819.461538462</v>
      </c>
      <c r="J8" s="25">
        <v>1047470.076923077</v>
      </c>
      <c r="K8" s="31">
        <f t="shared" ref="K8:K22" si="1">I8-J8</f>
        <v>225349.38461538497</v>
      </c>
    </row>
    <row r="9" spans="2:14" x14ac:dyDescent="0.3">
      <c r="B9" s="22">
        <v>455</v>
      </c>
      <c r="D9" s="29">
        <f>'455'!M72</f>
        <v>432700.8612312412</v>
      </c>
      <c r="E9" s="25"/>
      <c r="F9" s="25">
        <f>'CDNS Concentric'!F7</f>
        <v>313449.62962962966</v>
      </c>
      <c r="G9" s="31">
        <f t="shared" si="0"/>
        <v>119251.23160161154</v>
      </c>
      <c r="I9" s="29">
        <f>'CDNS Concentric'!L7</f>
        <v>380046.44444444496</v>
      </c>
      <c r="J9" s="25">
        <v>333242.07407407416</v>
      </c>
      <c r="K9" s="31">
        <f t="shared" si="1"/>
        <v>46804.370370370802</v>
      </c>
    </row>
    <row r="10" spans="2:14" x14ac:dyDescent="0.3">
      <c r="B10" s="22">
        <v>456</v>
      </c>
      <c r="D10" s="29">
        <f>'456'!M65</f>
        <v>1554956.547739184</v>
      </c>
      <c r="E10" s="25"/>
      <c r="F10" s="25">
        <f>'CDNS Concentric'!F8</f>
        <v>1052399.4339622669</v>
      </c>
      <c r="G10" s="31">
        <f t="shared" si="0"/>
        <v>502557.1137769171</v>
      </c>
      <c r="I10" s="29">
        <f>'CDNS Concentric'!L8</f>
        <v>1112912.4339622669</v>
      </c>
      <c r="J10" s="25">
        <v>1022828.6037735865</v>
      </c>
      <c r="K10" s="31">
        <f t="shared" si="1"/>
        <v>90083.83018868044</v>
      </c>
    </row>
    <row r="11" spans="2:14" x14ac:dyDescent="0.3">
      <c r="B11" s="22">
        <v>457</v>
      </c>
      <c r="D11" s="29">
        <f>'457'!M65</f>
        <v>565379.87439840159</v>
      </c>
      <c r="E11" s="25"/>
      <c r="F11" s="25">
        <f>'CDNS Concentric'!F9</f>
        <v>304347.4736842108</v>
      </c>
      <c r="G11" s="31">
        <f t="shared" si="0"/>
        <v>261032.40071419079</v>
      </c>
      <c r="I11" s="29">
        <f>'CDNS Concentric'!L9</f>
        <v>246060.31578947394</v>
      </c>
      <c r="J11" s="25">
        <v>215233.91228070203</v>
      </c>
      <c r="K11" s="31">
        <f t="shared" si="1"/>
        <v>30826.403508771909</v>
      </c>
    </row>
    <row r="12" spans="2:14" x14ac:dyDescent="0.3">
      <c r="B12" s="22">
        <v>462</v>
      </c>
      <c r="D12" s="29">
        <f>'462'!M65</f>
        <v>327626.89091877209</v>
      </c>
      <c r="E12" s="25"/>
      <c r="F12" s="25">
        <f>'CDNS Concentric'!F10</f>
        <v>168224.14285714319</v>
      </c>
      <c r="G12" s="31">
        <f t="shared" si="0"/>
        <v>159402.7480616289</v>
      </c>
      <c r="I12" s="29">
        <f>'CDNS Concentric'!L10</f>
        <v>160853.04761904757</v>
      </c>
      <c r="J12" s="25">
        <v>156018.8095238097</v>
      </c>
      <c r="K12" s="31">
        <f t="shared" si="1"/>
        <v>4834.2380952378735</v>
      </c>
    </row>
    <row r="13" spans="2:14" x14ac:dyDescent="0.3">
      <c r="B13" s="22">
        <v>463</v>
      </c>
      <c r="D13" s="29">
        <f>'463'!M68</f>
        <v>19804.760475138683</v>
      </c>
      <c r="E13" s="25"/>
      <c r="F13" s="25">
        <f>'CDNS Concentric'!F11</f>
        <v>12410.207547169819</v>
      </c>
      <c r="G13" s="31">
        <f t="shared" si="0"/>
        <v>7394.5529279688635</v>
      </c>
      <c r="I13" s="29">
        <f>'CDNS Concentric'!L11</f>
        <v>8923.3584905660537</v>
      </c>
      <c r="J13" s="25">
        <v>8400.6226415094279</v>
      </c>
      <c r="K13" s="31">
        <f t="shared" si="1"/>
        <v>522.73584905662574</v>
      </c>
    </row>
    <row r="14" spans="2:14" x14ac:dyDescent="0.3">
      <c r="B14" s="22">
        <v>464</v>
      </c>
      <c r="D14" s="29">
        <f>'464'!M65</f>
        <v>5683.1545793381192</v>
      </c>
      <c r="E14" s="25"/>
      <c r="F14" s="25">
        <f>'CDNS Concentric'!F12</f>
        <v>2987.6666666666715</v>
      </c>
      <c r="G14" s="31">
        <f t="shared" si="0"/>
        <v>2695.4879126714477</v>
      </c>
      <c r="I14" s="29">
        <f>'CDNS Concentric'!L12</f>
        <v>3104.0476190476184</v>
      </c>
      <c r="J14" s="25">
        <v>2970.3809523809541</v>
      </c>
      <c r="K14" s="31">
        <f t="shared" si="1"/>
        <v>133.66666666666424</v>
      </c>
    </row>
    <row r="15" spans="2:14" x14ac:dyDescent="0.3">
      <c r="B15" s="22">
        <v>465</v>
      </c>
      <c r="D15" s="29">
        <f>'465'!M103</f>
        <v>11351671.11935134</v>
      </c>
      <c r="E15" s="25"/>
      <c r="F15" s="25">
        <f>'CDNS Concentric'!F13</f>
        <v>5809202.6785714328</v>
      </c>
      <c r="G15" s="31">
        <f t="shared" si="0"/>
        <v>5542468.4407799076</v>
      </c>
      <c r="I15" s="29">
        <f>'CDNS Concentric'!L13</f>
        <v>5271607.9285714328</v>
      </c>
      <c r="J15" s="25">
        <v>4901411.6785714328</v>
      </c>
      <c r="K15" s="31">
        <f t="shared" si="1"/>
        <v>370196.25</v>
      </c>
    </row>
    <row r="16" spans="2:14" x14ac:dyDescent="0.3">
      <c r="B16" s="22">
        <v>466</v>
      </c>
      <c r="D16" s="29">
        <f>'466'!M65</f>
        <v>3198553.1891947179</v>
      </c>
      <c r="E16" s="25"/>
      <c r="F16" s="25">
        <f>'CDNS Concentric'!F14</f>
        <v>2407980.1121495366</v>
      </c>
      <c r="G16" s="31">
        <f t="shared" si="0"/>
        <v>790573.0770451813</v>
      </c>
      <c r="I16" s="29">
        <f>'CDNS Concentric'!L14</f>
        <v>2447870.9532710314</v>
      </c>
      <c r="J16" s="25">
        <v>2250560.906542059</v>
      </c>
      <c r="K16" s="31">
        <f t="shared" si="1"/>
        <v>197310.04672897235</v>
      </c>
    </row>
    <row r="17" spans="2:11" x14ac:dyDescent="0.3">
      <c r="B17" s="22">
        <v>467</v>
      </c>
      <c r="D17" s="29">
        <f>'467'!M65</f>
        <v>2621508.1314946171</v>
      </c>
      <c r="E17" s="25"/>
      <c r="F17" s="25">
        <f>'CDNS Concentric'!F15</f>
        <v>1544429.7391304336</v>
      </c>
      <c r="G17" s="31">
        <f t="shared" si="0"/>
        <v>1077078.3923641834</v>
      </c>
      <c r="I17" s="29">
        <f>'CDNS Concentric'!L15</f>
        <v>1579830.2608695645</v>
      </c>
      <c r="J17" s="25">
        <v>1467084.9130434766</v>
      </c>
      <c r="K17" s="31">
        <f t="shared" si="1"/>
        <v>112745.34782608785</v>
      </c>
    </row>
    <row r="18" spans="2:11" x14ac:dyDescent="0.3">
      <c r="B18" s="22">
        <v>473.01</v>
      </c>
      <c r="D18" s="29">
        <f>'473.01'!M124</f>
        <v>5344725.7741299029</v>
      </c>
      <c r="E18" s="25"/>
      <c r="F18" s="25">
        <f>'CDNS Concentric'!F16</f>
        <v>4023042.1818181816</v>
      </c>
      <c r="G18" s="31">
        <f t="shared" si="0"/>
        <v>1321683.5923117213</v>
      </c>
      <c r="I18" s="29">
        <f>'CDNS Concentric'!L16</f>
        <v>4830265.2121212129</v>
      </c>
      <c r="J18" s="25">
        <v>3834795.8787878789</v>
      </c>
      <c r="K18" s="31">
        <f t="shared" si="1"/>
        <v>995469.33333333395</v>
      </c>
    </row>
    <row r="19" spans="2:11" x14ac:dyDescent="0.3">
      <c r="B19" s="22">
        <v>473.02</v>
      </c>
      <c r="D19" s="29">
        <f>'473.02'!M73</f>
        <v>39639629.283437535</v>
      </c>
      <c r="E19" s="25"/>
      <c r="F19" s="25">
        <f>'CDNS Concentric'!F17</f>
        <v>22305951.571428567</v>
      </c>
      <c r="G19" s="31">
        <f>D19-F19</f>
        <v>17333677.712008968</v>
      </c>
      <c r="I19" s="29">
        <f>'CDNS Concentric'!L17</f>
        <v>25085384.793650791</v>
      </c>
      <c r="J19" s="25">
        <v>22749907.96825397</v>
      </c>
      <c r="K19" s="31">
        <f t="shared" si="1"/>
        <v>2335476.8253968209</v>
      </c>
    </row>
    <row r="20" spans="2:11" x14ac:dyDescent="0.3">
      <c r="B20" s="22">
        <v>475.21</v>
      </c>
      <c r="D20" s="29">
        <f>'475.21'!M124</f>
        <v>46137732.852071129</v>
      </c>
      <c r="E20" s="25"/>
      <c r="F20" s="25">
        <f>'CDNS Concentric'!F18</f>
        <v>27193688.830985911</v>
      </c>
      <c r="G20" s="31">
        <f t="shared" ref="G20:G22" si="2">D20-F20</f>
        <v>18944044.021085218</v>
      </c>
      <c r="I20" s="29">
        <f>'CDNS Concentric'!L18</f>
        <v>33200633.535211265</v>
      </c>
      <c r="J20" s="25">
        <v>28966393.183098584</v>
      </c>
      <c r="K20" s="31">
        <f t="shared" si="1"/>
        <v>4234240.3521126807</v>
      </c>
    </row>
    <row r="21" spans="2:11" x14ac:dyDescent="0.3">
      <c r="B21" s="22">
        <v>475.3</v>
      </c>
      <c r="D21" s="29">
        <f>'475.30'!M65</f>
        <v>45539427.582810409</v>
      </c>
      <c r="E21" s="25"/>
      <c r="F21" s="25">
        <f>'CDNS Concentric'!F19</f>
        <v>23125032.173913039</v>
      </c>
      <c r="G21" s="31">
        <f t="shared" si="2"/>
        <v>22414395.40889737</v>
      </c>
      <c r="I21" s="29">
        <f>'CDNS Concentric'!L19</f>
        <v>26038962.492753625</v>
      </c>
      <c r="J21" s="25">
        <v>24185942.608695649</v>
      </c>
      <c r="K21" s="31">
        <f t="shared" si="1"/>
        <v>1853019.8840579763</v>
      </c>
    </row>
    <row r="22" spans="2:11" x14ac:dyDescent="0.3">
      <c r="B22" s="22">
        <v>477</v>
      </c>
      <c r="D22" s="29">
        <f>'477'!M65</f>
        <v>2102027.9610444522</v>
      </c>
      <c r="E22" s="25"/>
      <c r="F22" s="25">
        <f>'CDNS Concentric'!F20</f>
        <v>2401726.9541284405</v>
      </c>
      <c r="G22" s="31">
        <f t="shared" si="2"/>
        <v>-299698.99308398832</v>
      </c>
      <c r="I22" s="29">
        <f>'CDNS Concentric'!L20</f>
        <v>2265703.5963302776</v>
      </c>
      <c r="J22" s="25">
        <v>1773788.6972477064</v>
      </c>
      <c r="K22" s="31">
        <f t="shared" si="1"/>
        <v>491914.89908257127</v>
      </c>
    </row>
    <row r="23" spans="2:11" x14ac:dyDescent="0.3">
      <c r="D23" s="32"/>
      <c r="G23" s="33"/>
      <c r="I23" s="32"/>
      <c r="K23" s="33"/>
    </row>
    <row r="24" spans="2:11" x14ac:dyDescent="0.3">
      <c r="B24" s="22" t="s">
        <v>49</v>
      </c>
      <c r="D24" s="29">
        <f>SUM(D7:D22)</f>
        <v>160755441.32199889</v>
      </c>
      <c r="E24" s="25"/>
      <c r="F24" s="25">
        <f>SUM(F7:F22)</f>
        <v>91965617.376892209</v>
      </c>
      <c r="G24" s="31">
        <f>SUM(G6:G22)</f>
        <v>68789823.945106685</v>
      </c>
      <c r="I24" s="29">
        <f>SUM(I7:I22)</f>
        <v>104278989.60951525</v>
      </c>
      <c r="J24" s="25">
        <f>SUM(J7:J22)</f>
        <v>93219855.678046256</v>
      </c>
      <c r="K24" s="31">
        <f t="shared" ref="K24" si="3">SUM(K6:K22)</f>
        <v>11059133.931468977</v>
      </c>
    </row>
    <row r="25" spans="2:11" x14ac:dyDescent="0.3">
      <c r="D25" s="32" t="s">
        <v>50</v>
      </c>
      <c r="F25" s="22" t="s">
        <v>51</v>
      </c>
      <c r="G25" s="33"/>
      <c r="I25" s="32" t="s">
        <v>52</v>
      </c>
      <c r="J25" s="22" t="s">
        <v>52</v>
      </c>
      <c r="K25" s="33"/>
    </row>
    <row r="26" spans="2:11" x14ac:dyDescent="0.3">
      <c r="D26" s="34"/>
      <c r="E26" s="35"/>
      <c r="F26" s="35"/>
      <c r="G26" s="36"/>
      <c r="I26" s="34" t="s">
        <v>53</v>
      </c>
      <c r="J26" s="35" t="s">
        <v>53</v>
      </c>
      <c r="K26" s="36"/>
    </row>
    <row r="27" spans="2:11" x14ac:dyDescent="0.3">
      <c r="F27" s="28"/>
      <c r="I27" s="28"/>
    </row>
    <row r="28" spans="2:11" x14ac:dyDescent="0.3">
      <c r="D28" s="22" t="s">
        <v>71</v>
      </c>
      <c r="K28" s="25">
        <f>G24+K24</f>
        <v>79848957.876575664</v>
      </c>
    </row>
    <row r="30" spans="2:11" x14ac:dyDescent="0.3">
      <c r="D30" s="25"/>
    </row>
    <row r="32" spans="2:11" x14ac:dyDescent="0.3">
      <c r="D32" s="29">
        <v>94858041.303348824</v>
      </c>
    </row>
    <row r="34" spans="4:4" x14ac:dyDescent="0.3">
      <c r="D34" s="25">
        <f>+D24-D32</f>
        <v>65897400.01865007</v>
      </c>
    </row>
  </sheetData>
  <mergeCells count="1">
    <mergeCell ref="I5:J5"/>
  </mergeCells>
  <pageMargins left="0.7" right="0.7" top="0.75" bottom="0.75" header="0.3" footer="0.3"/>
  <pageSetup scale="77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599E-CA66-49FB-B9F2-871B7A901904}">
  <dimension ref="B2:O7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8" width="14.26953125" bestFit="1" customWidth="1"/>
    <col min="10" max="10" width="10.54296875" customWidth="1"/>
    <col min="11" max="11" width="14.54296875" customWidth="1"/>
    <col min="12" max="12" width="13.7265625" customWidth="1"/>
    <col min="13" max="13" width="14" customWidth="1"/>
    <col min="14" max="14" width="13.453125" customWidth="1"/>
    <col min="15" max="15" width="18.26953125" customWidth="1"/>
  </cols>
  <sheetData>
    <row r="2" spans="2:13" x14ac:dyDescent="0.35">
      <c r="B2" t="s">
        <v>24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90</v>
      </c>
      <c r="C9" s="7">
        <v>1931</v>
      </c>
      <c r="D9" s="8">
        <v>698.96</v>
      </c>
      <c r="F9" s="10"/>
      <c r="H9" s="14">
        <f>D9*F$3</f>
        <v>69.896000000000001</v>
      </c>
      <c r="J9" s="12">
        <f t="shared" ref="J9:J37" si="0">ROUND(F9+B9,0)</f>
        <v>90</v>
      </c>
      <c r="K9" s="12">
        <f>VLOOKUP(J9,'CPI Indexes'!B$5:J$111,9,FALSE)</f>
        <v>91</v>
      </c>
      <c r="L9" s="21">
        <f t="shared" ref="L9:L37" si="1">H9/K9</f>
        <v>0.76808791208791205</v>
      </c>
      <c r="M9" s="21">
        <f t="shared" ref="M9:M37" si="2">L9*(1+$F$5/100)^B9</f>
        <v>0.76808791208791205</v>
      </c>
    </row>
    <row r="10" spans="2:13" x14ac:dyDescent="0.35">
      <c r="B10">
        <f t="shared" ref="B10:B36" si="3">2021-C10</f>
        <v>73</v>
      </c>
      <c r="C10" s="7">
        <v>1948</v>
      </c>
      <c r="D10" s="8">
        <v>681.35</v>
      </c>
      <c r="F10" s="10">
        <v>2</v>
      </c>
      <c r="H10" s="14">
        <f t="shared" ref="H10:H12" si="4">D10*F$3</f>
        <v>68.135000000000005</v>
      </c>
      <c r="J10" s="12">
        <f t="shared" si="0"/>
        <v>75</v>
      </c>
      <c r="K10" s="12">
        <f>VLOOKUP(J10,'CPI Indexes'!B$5:J$111,9,FALSE)</f>
        <v>76</v>
      </c>
      <c r="L10" s="21">
        <f t="shared" si="1"/>
        <v>0.89651315789473696</v>
      </c>
      <c r="M10" s="21">
        <f t="shared" si="2"/>
        <v>0.89651315789473696</v>
      </c>
    </row>
    <row r="11" spans="2:13" x14ac:dyDescent="0.35">
      <c r="B11">
        <f t="shared" si="3"/>
        <v>71</v>
      </c>
      <c r="C11" s="7">
        <v>1950</v>
      </c>
      <c r="D11" s="8">
        <v>589.52</v>
      </c>
      <c r="F11" s="10">
        <v>2.25</v>
      </c>
      <c r="H11" s="14">
        <f t="shared" si="4"/>
        <v>58.951999999999998</v>
      </c>
      <c r="J11" s="12">
        <f t="shared" si="0"/>
        <v>73</v>
      </c>
      <c r="K11" s="12">
        <f>VLOOKUP(J11,'CPI Indexes'!B$5:J$111,9,FALSE)</f>
        <v>74</v>
      </c>
      <c r="L11" s="21">
        <f t="shared" si="1"/>
        <v>0.79664864864864859</v>
      </c>
      <c r="M11" s="21">
        <f t="shared" si="2"/>
        <v>0.79664864864864859</v>
      </c>
    </row>
    <row r="12" spans="2:13" x14ac:dyDescent="0.35">
      <c r="B12">
        <f t="shared" si="3"/>
        <v>69</v>
      </c>
      <c r="C12" s="7">
        <v>1952</v>
      </c>
      <c r="D12" s="8">
        <v>892.48</v>
      </c>
      <c r="F12" s="10">
        <v>2.5099999999999998</v>
      </c>
      <c r="H12" s="14">
        <f t="shared" si="4"/>
        <v>89.248000000000005</v>
      </c>
      <c r="J12" s="12">
        <f t="shared" si="0"/>
        <v>72</v>
      </c>
      <c r="K12" s="12">
        <f>VLOOKUP(J12,'CPI Indexes'!B$5:J$111,9,FALSE)</f>
        <v>73</v>
      </c>
      <c r="L12" s="21">
        <f t="shared" si="1"/>
        <v>1.2225753424657535</v>
      </c>
      <c r="M12" s="21">
        <f t="shared" si="2"/>
        <v>1.2225753424657535</v>
      </c>
    </row>
    <row r="13" spans="2:13" x14ac:dyDescent="0.35">
      <c r="B13">
        <f t="shared" si="3"/>
        <v>68</v>
      </c>
      <c r="C13" s="7">
        <v>1953</v>
      </c>
      <c r="D13" s="8">
        <v>5232.5</v>
      </c>
      <c r="F13" s="10">
        <v>2.66</v>
      </c>
      <c r="H13" s="14">
        <f t="shared" ref="H13:H37" si="5">D13*F$3</f>
        <v>523.25</v>
      </c>
      <c r="J13" s="12">
        <f t="shared" si="0"/>
        <v>71</v>
      </c>
      <c r="K13" s="12">
        <f>VLOOKUP(J13,'CPI Indexes'!B$5:J$111,9,FALSE)</f>
        <v>72</v>
      </c>
      <c r="L13" s="21">
        <f t="shared" si="1"/>
        <v>7.2673611111111107</v>
      </c>
      <c r="M13" s="21">
        <f t="shared" si="2"/>
        <v>7.2673611111111107</v>
      </c>
    </row>
    <row r="14" spans="2:13" x14ac:dyDescent="0.35">
      <c r="B14">
        <f t="shared" si="3"/>
        <v>67</v>
      </c>
      <c r="C14" s="7">
        <v>1954</v>
      </c>
      <c r="D14" s="8">
        <v>817.91</v>
      </c>
      <c r="F14" s="10">
        <v>2.8</v>
      </c>
      <c r="H14" s="14">
        <f t="shared" si="5"/>
        <v>81.790999999999997</v>
      </c>
      <c r="J14" s="12">
        <f t="shared" si="0"/>
        <v>70</v>
      </c>
      <c r="K14" s="12">
        <f>VLOOKUP(J14,'CPI Indexes'!B$5:J$111,9,FALSE)</f>
        <v>71</v>
      </c>
      <c r="L14" s="21">
        <f t="shared" si="1"/>
        <v>1.1519859154929577</v>
      </c>
      <c r="M14" s="21">
        <f t="shared" si="2"/>
        <v>1.1519859154929577</v>
      </c>
    </row>
    <row r="15" spans="2:13" x14ac:dyDescent="0.35">
      <c r="B15">
        <f t="shared" si="3"/>
        <v>66</v>
      </c>
      <c r="C15" s="7">
        <v>1955</v>
      </c>
      <c r="D15" s="8">
        <v>104.89</v>
      </c>
      <c r="F15" s="10">
        <v>2.96</v>
      </c>
      <c r="H15" s="14">
        <f t="shared" si="5"/>
        <v>10.489000000000001</v>
      </c>
      <c r="J15" s="12">
        <f t="shared" si="0"/>
        <v>69</v>
      </c>
      <c r="K15" s="12">
        <f>VLOOKUP(J15,'CPI Indexes'!B$5:J$111,9,FALSE)</f>
        <v>70</v>
      </c>
      <c r="L15" s="21">
        <f t="shared" si="1"/>
        <v>0.14984285714285717</v>
      </c>
      <c r="M15" s="21">
        <f t="shared" si="2"/>
        <v>0.14984285714285717</v>
      </c>
    </row>
    <row r="16" spans="2:13" x14ac:dyDescent="0.35">
      <c r="B16">
        <f t="shared" si="3"/>
        <v>61</v>
      </c>
      <c r="C16" s="7">
        <v>1960</v>
      </c>
      <c r="D16" s="8">
        <v>6978.68</v>
      </c>
      <c r="F16" s="10">
        <v>3.84</v>
      </c>
      <c r="H16" s="14">
        <f t="shared" si="5"/>
        <v>697.86800000000005</v>
      </c>
      <c r="J16" s="12">
        <f t="shared" si="0"/>
        <v>65</v>
      </c>
      <c r="K16" s="12">
        <f>VLOOKUP(J16,'CPI Indexes'!B$5:J$111,9,FALSE)</f>
        <v>66</v>
      </c>
      <c r="L16" s="21">
        <f t="shared" si="1"/>
        <v>10.573757575757577</v>
      </c>
      <c r="M16" s="21">
        <f t="shared" si="2"/>
        <v>10.573757575757577</v>
      </c>
    </row>
    <row r="17" spans="2:13" x14ac:dyDescent="0.35">
      <c r="B17">
        <f t="shared" si="3"/>
        <v>60</v>
      </c>
      <c r="C17" s="7">
        <v>1961</v>
      </c>
      <c r="D17" s="8">
        <v>49895.81</v>
      </c>
      <c r="F17" s="10">
        <v>4.04</v>
      </c>
      <c r="H17" s="14">
        <f t="shared" si="5"/>
        <v>4989.5810000000001</v>
      </c>
      <c r="J17" s="12">
        <f t="shared" si="0"/>
        <v>64</v>
      </c>
      <c r="K17" s="12">
        <f>VLOOKUP(J17,'CPI Indexes'!B$5:J$111,9,FALSE)</f>
        <v>65</v>
      </c>
      <c r="L17" s="21">
        <f t="shared" si="1"/>
        <v>76.762784615384618</v>
      </c>
      <c r="M17" s="21">
        <f t="shared" si="2"/>
        <v>76.762784615384618</v>
      </c>
    </row>
    <row r="18" spans="2:13" x14ac:dyDescent="0.35">
      <c r="B18">
        <f t="shared" si="3"/>
        <v>59</v>
      </c>
      <c r="C18" s="7">
        <v>1962</v>
      </c>
      <c r="D18" s="8">
        <v>8662.2000000000007</v>
      </c>
      <c r="F18" s="10">
        <v>4.26</v>
      </c>
      <c r="H18" s="14">
        <f t="shared" si="5"/>
        <v>866.22000000000014</v>
      </c>
      <c r="J18" s="12">
        <f t="shared" si="0"/>
        <v>63</v>
      </c>
      <c r="K18" s="12">
        <f>VLOOKUP(J18,'CPI Indexes'!B$5:J$111,9,FALSE)</f>
        <v>64</v>
      </c>
      <c r="L18" s="21">
        <f t="shared" si="1"/>
        <v>13.534687500000002</v>
      </c>
      <c r="M18" s="21">
        <f t="shared" si="2"/>
        <v>13.534687500000002</v>
      </c>
    </row>
    <row r="19" spans="2:13" x14ac:dyDescent="0.35">
      <c r="B19">
        <f t="shared" si="3"/>
        <v>58</v>
      </c>
      <c r="C19" s="7">
        <v>1963</v>
      </c>
      <c r="D19" s="8">
        <v>6687.24</v>
      </c>
      <c r="F19" s="10">
        <v>4.4800000000000004</v>
      </c>
      <c r="H19" s="14">
        <f t="shared" si="5"/>
        <v>668.72400000000005</v>
      </c>
      <c r="J19" s="12">
        <f t="shared" si="0"/>
        <v>62</v>
      </c>
      <c r="K19" s="12">
        <f>VLOOKUP(J19,'CPI Indexes'!B$5:J$111,9,FALSE)</f>
        <v>63</v>
      </c>
      <c r="L19" s="21">
        <f t="shared" si="1"/>
        <v>10.614666666666668</v>
      </c>
      <c r="M19" s="21">
        <f t="shared" si="2"/>
        <v>10.614666666666668</v>
      </c>
    </row>
    <row r="20" spans="2:13" x14ac:dyDescent="0.35">
      <c r="B20">
        <f t="shared" si="3"/>
        <v>54</v>
      </c>
      <c r="C20" s="7">
        <v>1967</v>
      </c>
      <c r="D20" s="8">
        <v>16358.53</v>
      </c>
      <c r="F20" s="10">
        <v>5.52</v>
      </c>
      <c r="H20" s="14">
        <f t="shared" si="5"/>
        <v>1635.8530000000001</v>
      </c>
      <c r="J20" s="12">
        <f t="shared" si="0"/>
        <v>60</v>
      </c>
      <c r="K20" s="12">
        <f>VLOOKUP(J20,'CPI Indexes'!B$5:J$111,9,FALSE)</f>
        <v>61</v>
      </c>
      <c r="L20" s="21">
        <f t="shared" si="1"/>
        <v>26.817262295081967</v>
      </c>
      <c r="M20" s="21">
        <f t="shared" si="2"/>
        <v>26.817262295081967</v>
      </c>
    </row>
    <row r="21" spans="2:13" x14ac:dyDescent="0.35">
      <c r="B21">
        <f t="shared" si="3"/>
        <v>52</v>
      </c>
      <c r="C21" s="7">
        <v>1969</v>
      </c>
      <c r="D21" s="8">
        <v>1290.5999999999999</v>
      </c>
      <c r="F21" s="10">
        <v>6.13</v>
      </c>
      <c r="H21" s="14">
        <f t="shared" si="5"/>
        <v>129.06</v>
      </c>
      <c r="J21" s="12">
        <f t="shared" si="0"/>
        <v>58</v>
      </c>
      <c r="K21" s="12">
        <f>VLOOKUP(J21,'CPI Indexes'!B$5:J$111,9,FALSE)</f>
        <v>59</v>
      </c>
      <c r="L21" s="21">
        <f t="shared" si="1"/>
        <v>2.1874576271186439</v>
      </c>
      <c r="M21" s="21">
        <f t="shared" si="2"/>
        <v>2.1874576271186439</v>
      </c>
    </row>
    <row r="22" spans="2:13" x14ac:dyDescent="0.35">
      <c r="B22">
        <f t="shared" si="3"/>
        <v>51</v>
      </c>
      <c r="C22" s="7">
        <v>1970</v>
      </c>
      <c r="D22" s="8">
        <v>1257.77</v>
      </c>
      <c r="F22" s="10">
        <v>6.46</v>
      </c>
      <c r="H22" s="14">
        <f t="shared" si="5"/>
        <v>125.777</v>
      </c>
      <c r="J22" s="12">
        <f t="shared" si="0"/>
        <v>57</v>
      </c>
      <c r="K22" s="12">
        <f>VLOOKUP(J22,'CPI Indexes'!B$5:J$111,9,FALSE)</f>
        <v>58</v>
      </c>
      <c r="L22" s="21">
        <f t="shared" si="1"/>
        <v>2.1685689655172413</v>
      </c>
      <c r="M22" s="21">
        <f t="shared" si="2"/>
        <v>2.1685689655172413</v>
      </c>
    </row>
    <row r="23" spans="2:13" x14ac:dyDescent="0.35">
      <c r="B23">
        <f t="shared" si="3"/>
        <v>46</v>
      </c>
      <c r="C23" s="7">
        <v>1975</v>
      </c>
      <c r="D23" s="8">
        <v>5102.82</v>
      </c>
      <c r="F23" s="10">
        <v>8.4600000000000009</v>
      </c>
      <c r="H23" s="14">
        <f t="shared" si="5"/>
        <v>510.28199999999998</v>
      </c>
      <c r="J23" s="12">
        <f t="shared" si="0"/>
        <v>54</v>
      </c>
      <c r="K23" s="12">
        <f>VLOOKUP(J23,'CPI Indexes'!B$5:J$111,9,FALSE)</f>
        <v>55</v>
      </c>
      <c r="L23" s="21">
        <f t="shared" si="1"/>
        <v>9.2778545454545451</v>
      </c>
      <c r="M23" s="21">
        <f t="shared" si="2"/>
        <v>9.2778545454545451</v>
      </c>
    </row>
    <row r="24" spans="2:13" x14ac:dyDescent="0.35">
      <c r="B24">
        <f t="shared" si="3"/>
        <v>40</v>
      </c>
      <c r="C24" s="7">
        <v>1981</v>
      </c>
      <c r="D24" s="8">
        <v>7801.4</v>
      </c>
      <c r="F24" s="10">
        <v>11.76</v>
      </c>
      <c r="H24" s="14">
        <f t="shared" si="5"/>
        <v>780.14</v>
      </c>
      <c r="J24" s="12">
        <f t="shared" si="0"/>
        <v>52</v>
      </c>
      <c r="K24" s="12">
        <f>VLOOKUP(J24,'CPI Indexes'!B$5:J$111,9,FALSE)</f>
        <v>53</v>
      </c>
      <c r="L24" s="21">
        <f t="shared" si="1"/>
        <v>14.719622641509433</v>
      </c>
      <c r="M24" s="21">
        <f t="shared" si="2"/>
        <v>14.719622641509433</v>
      </c>
    </row>
    <row r="25" spans="2:13" x14ac:dyDescent="0.35">
      <c r="B25">
        <f t="shared" si="3"/>
        <v>34</v>
      </c>
      <c r="C25" s="7">
        <v>1987</v>
      </c>
      <c r="D25" s="8">
        <v>55785.33</v>
      </c>
      <c r="F25" s="10">
        <v>16.21</v>
      </c>
      <c r="H25" s="14">
        <f t="shared" si="5"/>
        <v>5578.5330000000004</v>
      </c>
      <c r="J25" s="12">
        <f t="shared" si="0"/>
        <v>50</v>
      </c>
      <c r="K25" s="12">
        <f>VLOOKUP(J25,'CPI Indexes'!B$5:J$111,9,FALSE)</f>
        <v>51</v>
      </c>
      <c r="L25" s="21">
        <f t="shared" si="1"/>
        <v>109.38300000000001</v>
      </c>
      <c r="M25" s="21">
        <f t="shared" si="2"/>
        <v>109.38300000000001</v>
      </c>
    </row>
    <row r="26" spans="2:13" x14ac:dyDescent="0.35">
      <c r="B26">
        <f t="shared" si="3"/>
        <v>33</v>
      </c>
      <c r="C26" s="7">
        <v>1988</v>
      </c>
      <c r="D26" s="8">
        <v>17757.05</v>
      </c>
      <c r="F26" s="9">
        <v>17.059999999999999</v>
      </c>
      <c r="H26" s="14">
        <f t="shared" si="5"/>
        <v>1775.7049999999999</v>
      </c>
      <c r="J26" s="12">
        <f t="shared" si="0"/>
        <v>50</v>
      </c>
      <c r="K26" s="12">
        <f>VLOOKUP(J26,'CPI Indexes'!B$5:J$111,9,FALSE)</f>
        <v>51</v>
      </c>
      <c r="L26" s="21">
        <f t="shared" si="1"/>
        <v>34.817745098039211</v>
      </c>
      <c r="M26" s="21">
        <f t="shared" si="2"/>
        <v>34.817745098039211</v>
      </c>
    </row>
    <row r="27" spans="2:13" x14ac:dyDescent="0.35">
      <c r="B27">
        <f t="shared" si="3"/>
        <v>32</v>
      </c>
      <c r="C27" s="7">
        <v>1989</v>
      </c>
      <c r="D27" s="8">
        <v>17076.29</v>
      </c>
      <c r="F27" s="9">
        <v>17.93</v>
      </c>
      <c r="H27" s="14">
        <f t="shared" si="5"/>
        <v>1707.6290000000001</v>
      </c>
      <c r="J27" s="12">
        <f t="shared" si="0"/>
        <v>50</v>
      </c>
      <c r="K27" s="12">
        <f>VLOOKUP(J27,'CPI Indexes'!B$5:J$111,9,FALSE)</f>
        <v>51</v>
      </c>
      <c r="L27" s="21">
        <f t="shared" si="1"/>
        <v>33.482921568627454</v>
      </c>
      <c r="M27" s="21">
        <f t="shared" si="2"/>
        <v>33.482921568627454</v>
      </c>
    </row>
    <row r="28" spans="2:13" x14ac:dyDescent="0.35">
      <c r="B28">
        <f t="shared" si="3"/>
        <v>30</v>
      </c>
      <c r="C28" s="7">
        <v>1991</v>
      </c>
      <c r="D28" s="8">
        <v>29342.880000000001</v>
      </c>
      <c r="F28" s="9">
        <v>19.739999999999998</v>
      </c>
      <c r="H28" s="14">
        <f t="shared" si="5"/>
        <v>2934.2880000000005</v>
      </c>
      <c r="J28" s="12">
        <f t="shared" si="0"/>
        <v>50</v>
      </c>
      <c r="K28" s="12">
        <f>VLOOKUP(J28,'CPI Indexes'!B$5:J$111,9,FALSE)</f>
        <v>51</v>
      </c>
      <c r="L28" s="21">
        <f t="shared" si="1"/>
        <v>57.535058823529418</v>
      </c>
      <c r="M28" s="21">
        <f t="shared" si="2"/>
        <v>57.535058823529418</v>
      </c>
    </row>
    <row r="29" spans="2:13" x14ac:dyDescent="0.35">
      <c r="B29">
        <f t="shared" si="3"/>
        <v>29</v>
      </c>
      <c r="C29" s="7">
        <v>1992</v>
      </c>
      <c r="D29" s="8">
        <v>45070.75</v>
      </c>
      <c r="F29" s="9">
        <v>20.67</v>
      </c>
      <c r="H29" s="14">
        <f t="shared" si="5"/>
        <v>4507.0749999999998</v>
      </c>
      <c r="J29" s="12">
        <f t="shared" si="0"/>
        <v>50</v>
      </c>
      <c r="K29" s="12">
        <f>VLOOKUP(J29,'CPI Indexes'!B$5:J$111,9,FALSE)</f>
        <v>51</v>
      </c>
      <c r="L29" s="21">
        <f t="shared" si="1"/>
        <v>88.374019607843138</v>
      </c>
      <c r="M29" s="21">
        <f t="shared" si="2"/>
        <v>88.374019607843138</v>
      </c>
    </row>
    <row r="30" spans="2:13" x14ac:dyDescent="0.35">
      <c r="B30">
        <f t="shared" si="3"/>
        <v>27</v>
      </c>
      <c r="C30" s="7">
        <v>1994</v>
      </c>
      <c r="D30" s="8">
        <v>14615.78</v>
      </c>
      <c r="F30" s="9">
        <v>22.58</v>
      </c>
      <c r="H30" s="14">
        <f t="shared" si="5"/>
        <v>1461.5780000000002</v>
      </c>
      <c r="J30" s="12">
        <f t="shared" si="0"/>
        <v>50</v>
      </c>
      <c r="K30" s="12">
        <f>VLOOKUP(J30,'CPI Indexes'!B$5:J$111,9,FALSE)</f>
        <v>51</v>
      </c>
      <c r="L30" s="21">
        <f t="shared" si="1"/>
        <v>28.65839215686275</v>
      </c>
      <c r="M30" s="21">
        <f t="shared" si="2"/>
        <v>28.65839215686275</v>
      </c>
    </row>
    <row r="31" spans="2:13" x14ac:dyDescent="0.35">
      <c r="B31">
        <f t="shared" si="3"/>
        <v>26</v>
      </c>
      <c r="C31" s="7">
        <v>1995</v>
      </c>
      <c r="D31" s="8">
        <v>76532.460000000006</v>
      </c>
      <c r="F31" s="9">
        <v>23.56</v>
      </c>
      <c r="H31" s="14">
        <f t="shared" si="5"/>
        <v>7653.246000000001</v>
      </c>
      <c r="J31" s="12">
        <f t="shared" si="0"/>
        <v>50</v>
      </c>
      <c r="K31" s="12">
        <f>VLOOKUP(J31,'CPI Indexes'!B$5:J$111,9,FALSE)</f>
        <v>51</v>
      </c>
      <c r="L31" s="21">
        <f t="shared" si="1"/>
        <v>150.06364705882356</v>
      </c>
      <c r="M31" s="21">
        <f t="shared" si="2"/>
        <v>150.06364705882356</v>
      </c>
    </row>
    <row r="32" spans="2:13" x14ac:dyDescent="0.35">
      <c r="B32">
        <f t="shared" si="3"/>
        <v>25</v>
      </c>
      <c r="C32" s="7">
        <v>1996</v>
      </c>
      <c r="D32" s="9">
        <v>123181.55</v>
      </c>
      <c r="F32" s="9">
        <v>24.54</v>
      </c>
      <c r="H32" s="14">
        <f t="shared" si="5"/>
        <v>12318.155000000001</v>
      </c>
      <c r="J32" s="12">
        <f t="shared" si="0"/>
        <v>50</v>
      </c>
      <c r="K32" s="12">
        <f>VLOOKUP(J32,'CPI Indexes'!B$5:J$111,9,FALSE)</f>
        <v>51</v>
      </c>
      <c r="L32" s="21">
        <f t="shared" si="1"/>
        <v>241.53245098039216</v>
      </c>
      <c r="M32" s="21">
        <f t="shared" si="2"/>
        <v>241.53245098039216</v>
      </c>
    </row>
    <row r="33" spans="2:13" x14ac:dyDescent="0.35">
      <c r="B33">
        <f t="shared" si="3"/>
        <v>7</v>
      </c>
      <c r="C33" s="7">
        <v>2014</v>
      </c>
      <c r="D33" s="8">
        <v>9027.77</v>
      </c>
      <c r="F33" s="9">
        <v>42.5</v>
      </c>
      <c r="H33" s="14">
        <f t="shared" si="5"/>
        <v>902.77700000000004</v>
      </c>
      <c r="J33" s="12">
        <f t="shared" si="0"/>
        <v>50</v>
      </c>
      <c r="K33" s="12">
        <f>VLOOKUP(J33,'CPI Indexes'!B$5:J$111,9,FALSE)</f>
        <v>51</v>
      </c>
      <c r="L33" s="21">
        <f t="shared" si="1"/>
        <v>17.701509803921571</v>
      </c>
      <c r="M33" s="21">
        <f t="shared" si="2"/>
        <v>17.701509803921571</v>
      </c>
    </row>
    <row r="34" spans="2:13" x14ac:dyDescent="0.35">
      <c r="B34">
        <f t="shared" si="3"/>
        <v>5</v>
      </c>
      <c r="C34" s="7">
        <v>2016</v>
      </c>
      <c r="D34" s="8">
        <v>1316312.8500000001</v>
      </c>
      <c r="F34" s="9">
        <v>44.5</v>
      </c>
      <c r="H34" s="14">
        <f t="shared" si="5"/>
        <v>131631.285</v>
      </c>
      <c r="J34" s="12">
        <f t="shared" si="0"/>
        <v>50</v>
      </c>
      <c r="K34" s="12">
        <f>VLOOKUP(J34,'CPI Indexes'!B$5:J$111,9,FALSE)</f>
        <v>51</v>
      </c>
      <c r="L34" s="21">
        <f t="shared" si="1"/>
        <v>2581.005588235294</v>
      </c>
      <c r="M34" s="21">
        <f t="shared" si="2"/>
        <v>2581.005588235294</v>
      </c>
    </row>
    <row r="35" spans="2:13" x14ac:dyDescent="0.35">
      <c r="B35">
        <f t="shared" si="3"/>
        <v>4</v>
      </c>
      <c r="C35" s="7">
        <v>2017</v>
      </c>
      <c r="D35" s="8">
        <v>2606.59</v>
      </c>
      <c r="F35" s="9">
        <v>45.5</v>
      </c>
      <c r="H35" s="14">
        <f t="shared" si="5"/>
        <v>260.65900000000005</v>
      </c>
      <c r="J35" s="12">
        <f t="shared" si="0"/>
        <v>50</v>
      </c>
      <c r="K35" s="12">
        <f>VLOOKUP(J35,'CPI Indexes'!B$5:J$111,9,FALSE)</f>
        <v>51</v>
      </c>
      <c r="L35" s="21">
        <f t="shared" si="1"/>
        <v>5.1109607843137264</v>
      </c>
      <c r="M35" s="21">
        <f t="shared" si="2"/>
        <v>5.1109607843137264</v>
      </c>
    </row>
    <row r="36" spans="2:13" x14ac:dyDescent="0.35">
      <c r="B36">
        <f t="shared" si="3"/>
        <v>2</v>
      </c>
      <c r="C36" s="7">
        <v>2019</v>
      </c>
      <c r="D36" s="8">
        <v>927988.75</v>
      </c>
      <c r="F36" s="9">
        <v>47.5</v>
      </c>
      <c r="H36" s="14">
        <f t="shared" si="5"/>
        <v>92798.875</v>
      </c>
      <c r="J36" s="12">
        <f t="shared" si="0"/>
        <v>50</v>
      </c>
      <c r="K36" s="12">
        <f>VLOOKUP(J36,'CPI Indexes'!B$5:J$111,9,FALSE)</f>
        <v>51</v>
      </c>
      <c r="L36" s="21">
        <f t="shared" si="1"/>
        <v>1819.5857843137255</v>
      </c>
      <c r="M36" s="21">
        <f t="shared" si="2"/>
        <v>1819.5857843137255</v>
      </c>
    </row>
    <row r="37" spans="2:13" x14ac:dyDescent="0.35">
      <c r="B37">
        <f>2021-C37</f>
        <v>0</v>
      </c>
      <c r="C37" s="7">
        <v>2021</v>
      </c>
      <c r="D37" s="8">
        <v>171866.85</v>
      </c>
      <c r="F37" s="9">
        <v>49.5</v>
      </c>
      <c r="H37" s="14">
        <f t="shared" si="5"/>
        <v>17186.685000000001</v>
      </c>
      <c r="J37" s="12">
        <f t="shared" si="0"/>
        <v>50</v>
      </c>
      <c r="K37" s="12">
        <f>VLOOKUP(J37,'CPI Indexes'!B$5:J$111,9,FALSE)</f>
        <v>51</v>
      </c>
      <c r="L37" s="21">
        <f t="shared" si="1"/>
        <v>336.99382352941177</v>
      </c>
      <c r="M37" s="21">
        <f t="shared" si="2"/>
        <v>336.99382352941177</v>
      </c>
    </row>
    <row r="38" spans="2:13" x14ac:dyDescent="0.35">
      <c r="H38" s="3"/>
      <c r="J38" s="12"/>
      <c r="K38" s="12"/>
      <c r="L38" s="21"/>
      <c r="M38" s="21"/>
    </row>
    <row r="39" spans="2:13" x14ac:dyDescent="0.35">
      <c r="D39" s="1">
        <f>SUM(D9:D38)</f>
        <v>2920217.56</v>
      </c>
      <c r="H39" s="3"/>
      <c r="J39" s="12"/>
      <c r="K39" s="12"/>
      <c r="L39" s="21"/>
      <c r="M39" s="21"/>
    </row>
    <row r="40" spans="2:13" x14ac:dyDescent="0.35">
      <c r="H40" s="3"/>
      <c r="J40" s="12"/>
      <c r="K40" s="12"/>
      <c r="L40" s="21"/>
      <c r="M40" s="21"/>
    </row>
    <row r="41" spans="2:13" x14ac:dyDescent="0.35">
      <c r="H41" s="3"/>
      <c r="J41" s="12"/>
      <c r="K41" s="12"/>
      <c r="L41" s="21"/>
      <c r="M41" s="21"/>
    </row>
    <row r="42" spans="2:13" x14ac:dyDescent="0.35">
      <c r="H42" s="3"/>
      <c r="J42" s="12"/>
      <c r="K42" s="12"/>
      <c r="L42" s="21"/>
      <c r="M42" s="21"/>
    </row>
    <row r="43" spans="2:13" x14ac:dyDescent="0.35">
      <c r="D43" s="1"/>
      <c r="F43" s="2"/>
      <c r="H43" s="2"/>
      <c r="J43" s="12"/>
      <c r="K43" s="12"/>
      <c r="L43" s="21"/>
      <c r="M43" s="21"/>
    </row>
    <row r="44" spans="2:13" x14ac:dyDescent="0.35">
      <c r="D44" s="1"/>
      <c r="F44" s="2"/>
      <c r="H44" s="2"/>
      <c r="J44" s="12"/>
      <c r="K44" s="12"/>
      <c r="L44" s="21"/>
      <c r="M44" s="21"/>
    </row>
    <row r="45" spans="2:13" x14ac:dyDescent="0.35">
      <c r="D45" s="1"/>
      <c r="F45" s="2"/>
      <c r="H45" s="2"/>
      <c r="J45" s="12"/>
      <c r="K45" s="12"/>
      <c r="L45" s="21"/>
      <c r="M45" s="21"/>
    </row>
    <row r="46" spans="2:13" x14ac:dyDescent="0.35">
      <c r="D46" s="1"/>
      <c r="F46" s="2"/>
      <c r="H46" s="2"/>
      <c r="J46" s="12"/>
      <c r="K46" s="12"/>
      <c r="L46" s="21"/>
      <c r="M46" s="21"/>
    </row>
    <row r="47" spans="2:13" x14ac:dyDescent="0.35">
      <c r="D47" s="1"/>
      <c r="F47" s="2"/>
      <c r="H47" s="2"/>
      <c r="J47" s="12"/>
      <c r="K47" s="12"/>
      <c r="L47" s="21"/>
      <c r="M47" s="21"/>
    </row>
    <row r="48" spans="2:13" x14ac:dyDescent="0.35">
      <c r="D48" s="1"/>
      <c r="F48" s="2"/>
      <c r="H48" s="2"/>
      <c r="J48" s="12"/>
      <c r="K48" s="12"/>
      <c r="L48" s="21"/>
      <c r="M48" s="21"/>
    </row>
    <row r="49" spans="4:13" x14ac:dyDescent="0.35">
      <c r="D49" s="1"/>
      <c r="F49" s="2"/>
      <c r="H49" s="2"/>
      <c r="J49" s="12"/>
      <c r="K49" s="12"/>
      <c r="L49" s="21"/>
      <c r="M49" s="21"/>
    </row>
    <row r="50" spans="4:13" x14ac:dyDescent="0.35">
      <c r="D50" s="1"/>
      <c r="F50" s="2"/>
      <c r="H50" s="2"/>
      <c r="J50" s="12"/>
      <c r="K50" s="12"/>
      <c r="L50" s="21"/>
      <c r="M50" s="21"/>
    </row>
    <row r="51" spans="4:13" x14ac:dyDescent="0.35">
      <c r="D51" s="1"/>
      <c r="F51" s="2"/>
      <c r="H51" s="2"/>
      <c r="J51" s="12"/>
      <c r="K51" s="12"/>
      <c r="L51" s="21"/>
      <c r="M51" s="21"/>
    </row>
    <row r="52" spans="4:13" x14ac:dyDescent="0.35">
      <c r="D52" s="1"/>
      <c r="F52" s="2"/>
      <c r="H52" s="2"/>
      <c r="J52" s="12"/>
      <c r="K52" s="12"/>
      <c r="L52" s="21"/>
      <c r="M52" s="21"/>
    </row>
    <row r="53" spans="4:13" x14ac:dyDescent="0.35">
      <c r="D53" s="1"/>
      <c r="F53" s="2"/>
      <c r="H53" s="2"/>
      <c r="J53" s="12"/>
      <c r="K53" s="12"/>
      <c r="L53" s="21"/>
      <c r="M53" s="21"/>
    </row>
    <row r="54" spans="4:13" x14ac:dyDescent="0.35">
      <c r="D54" s="1"/>
      <c r="F54" s="2"/>
      <c r="H54" s="2"/>
      <c r="J54" s="12"/>
      <c r="K54" s="12"/>
      <c r="L54" s="21"/>
      <c r="M54" s="21"/>
    </row>
    <row r="55" spans="4:13" x14ac:dyDescent="0.35">
      <c r="J55" s="12"/>
      <c r="K55" s="12"/>
      <c r="L55" s="21"/>
      <c r="M55" s="21"/>
    </row>
    <row r="56" spans="4:13" x14ac:dyDescent="0.35">
      <c r="D56" s="1"/>
      <c r="J56" s="12"/>
      <c r="K56" s="12"/>
      <c r="L56" s="21"/>
      <c r="M56" s="21"/>
    </row>
    <row r="57" spans="4:13" x14ac:dyDescent="0.35">
      <c r="J57" s="12"/>
      <c r="K57" s="12"/>
      <c r="L57" s="21"/>
      <c r="M57" s="21"/>
    </row>
    <row r="58" spans="4:13" x14ac:dyDescent="0.35">
      <c r="J58" s="12"/>
      <c r="K58" s="12"/>
      <c r="L58" s="21"/>
      <c r="M58" s="21"/>
    </row>
    <row r="59" spans="4:13" x14ac:dyDescent="0.35">
      <c r="J59" s="12"/>
      <c r="K59" s="12"/>
      <c r="L59" s="21"/>
      <c r="M59" s="21"/>
    </row>
    <row r="60" spans="4:13" x14ac:dyDescent="0.35">
      <c r="J60" s="12"/>
      <c r="K60" s="12"/>
      <c r="L60" s="21"/>
      <c r="M60" s="21"/>
    </row>
    <row r="61" spans="4:13" x14ac:dyDescent="0.35">
      <c r="J61" s="12"/>
      <c r="K61" s="12"/>
      <c r="L61" s="21"/>
      <c r="M61" s="21"/>
    </row>
    <row r="62" spans="4:13" x14ac:dyDescent="0.35">
      <c r="J62" s="12"/>
      <c r="K62" s="12"/>
      <c r="L62" s="21"/>
      <c r="M62" s="21"/>
    </row>
    <row r="63" spans="4:13" x14ac:dyDescent="0.35">
      <c r="J63" s="12"/>
      <c r="K63" s="12"/>
      <c r="L63" s="21"/>
      <c r="M63" s="21"/>
    </row>
    <row r="65" spans="10:15" x14ac:dyDescent="0.35">
      <c r="J65" s="18"/>
      <c r="K65" s="18"/>
      <c r="L65" s="18"/>
      <c r="M65" s="18">
        <f t="shared" ref="M65" si="6">SUM(M9:M63)</f>
        <v>5683.1545793381192</v>
      </c>
    </row>
    <row r="67" spans="10:15" x14ac:dyDescent="0.35">
      <c r="M67" s="14"/>
      <c r="N67" s="14"/>
      <c r="O67" s="14"/>
    </row>
    <row r="68" spans="10:15" x14ac:dyDescent="0.35">
      <c r="M68" s="20"/>
      <c r="N68" s="20"/>
      <c r="O68" s="20"/>
    </row>
    <row r="69" spans="10:15" x14ac:dyDescent="0.35">
      <c r="M69" s="20"/>
      <c r="N69" s="20"/>
      <c r="O69" s="20"/>
    </row>
    <row r="70" spans="10:15" x14ac:dyDescent="0.35">
      <c r="M70" s="14"/>
      <c r="N70" s="14"/>
      <c r="O70" s="14"/>
    </row>
    <row r="71" spans="10:15" x14ac:dyDescent="0.35">
      <c r="M71" s="14"/>
      <c r="N71" s="14"/>
      <c r="O71" s="14"/>
    </row>
    <row r="72" spans="10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EFD4-87FF-4E0D-B5D9-699DE4FA4FE8}">
  <dimension ref="B2:O120"/>
  <sheetViews>
    <sheetView view="pageBreakPreview" topLeftCell="F1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10" max="10" width="10.54296875" customWidth="1"/>
    <col min="11" max="11" width="14.54296875" customWidth="1"/>
    <col min="12" max="12" width="13.7265625" customWidth="1"/>
    <col min="13" max="13" width="18.1796875" bestFit="1" customWidth="1"/>
    <col min="14" max="14" width="18.1796875" customWidth="1"/>
    <col min="15" max="15" width="16.7265625" customWidth="1"/>
  </cols>
  <sheetData>
    <row r="2" spans="2:13" x14ac:dyDescent="0.35">
      <c r="B2" t="s">
        <v>25</v>
      </c>
    </row>
    <row r="3" spans="2:13" x14ac:dyDescent="0.35">
      <c r="B3" t="s">
        <v>1</v>
      </c>
      <c r="F3">
        <v>0.25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504.57</v>
      </c>
      <c r="F9" s="10"/>
      <c r="H9" s="14">
        <f>D9*F$3</f>
        <v>126.1425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111</v>
      </c>
      <c r="C10" s="7">
        <v>1910</v>
      </c>
      <c r="D10" s="8">
        <v>13248.18</v>
      </c>
      <c r="F10" s="10"/>
      <c r="H10" s="14">
        <f t="shared" ref="H10:H13" si="1">D10*F$3</f>
        <v>3312.0450000000001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100</v>
      </c>
      <c r="C11" s="7">
        <v>1921</v>
      </c>
      <c r="D11" s="8">
        <v>33733.67</v>
      </c>
      <c r="F11" s="10"/>
      <c r="H11" s="14">
        <f t="shared" si="1"/>
        <v>8433.4174999999996</v>
      </c>
      <c r="J11" s="12">
        <f t="shared" ref="J11:J42" si="3">ROUND(F11+B11,0)</f>
        <v>100</v>
      </c>
      <c r="K11" s="12">
        <f>VLOOKUP(J11,'CPI Indexes'!B$5:J$111,9,FALSE)</f>
        <v>101</v>
      </c>
      <c r="L11" s="21">
        <f t="shared" ref="L11:L42" si="4">H11/K11</f>
        <v>83.499183168316833</v>
      </c>
      <c r="M11" s="21">
        <f t="shared" si="2"/>
        <v>83.499183168316833</v>
      </c>
    </row>
    <row r="12" spans="2:13" x14ac:dyDescent="0.35">
      <c r="B12">
        <f t="shared" si="0"/>
        <v>95</v>
      </c>
      <c r="C12" s="7">
        <v>1926</v>
      </c>
      <c r="D12" s="8">
        <v>7918.72</v>
      </c>
      <c r="F12" s="10"/>
      <c r="H12" s="14">
        <f t="shared" si="1"/>
        <v>1979.68</v>
      </c>
      <c r="J12" s="12">
        <f t="shared" si="3"/>
        <v>95</v>
      </c>
      <c r="K12" s="12">
        <f>VLOOKUP(J12,'CPI Indexes'!B$5:J$111,9,FALSE)</f>
        <v>96</v>
      </c>
      <c r="L12" s="21">
        <f t="shared" si="4"/>
        <v>20.621666666666666</v>
      </c>
      <c r="M12" s="21">
        <f t="shared" si="2"/>
        <v>20.621666666666666</v>
      </c>
    </row>
    <row r="13" spans="2:13" x14ac:dyDescent="0.35">
      <c r="B13">
        <f t="shared" si="0"/>
        <v>94</v>
      </c>
      <c r="C13" s="7">
        <v>1927</v>
      </c>
      <c r="D13" s="8">
        <v>69978.990000000005</v>
      </c>
      <c r="F13" s="10"/>
      <c r="H13" s="14">
        <f t="shared" si="1"/>
        <v>17494.747500000001</v>
      </c>
      <c r="J13" s="12">
        <f t="shared" si="3"/>
        <v>94</v>
      </c>
      <c r="K13" s="12">
        <f>VLOOKUP(J13,'CPI Indexes'!B$5:J$111,9,FALSE)</f>
        <v>95</v>
      </c>
      <c r="L13" s="21">
        <f t="shared" si="4"/>
        <v>184.15523684210527</v>
      </c>
      <c r="M13" s="21">
        <f t="shared" si="2"/>
        <v>184.15523684210527</v>
      </c>
    </row>
    <row r="14" spans="2:13" x14ac:dyDescent="0.35">
      <c r="B14">
        <f t="shared" si="0"/>
        <v>93</v>
      </c>
      <c r="C14" s="7">
        <v>1928</v>
      </c>
      <c r="D14" s="8">
        <v>40173.58</v>
      </c>
      <c r="F14" s="10"/>
      <c r="H14" s="14">
        <f t="shared" ref="H14:H77" si="5">D14*F$3</f>
        <v>10043.395</v>
      </c>
      <c r="J14" s="12">
        <f t="shared" si="3"/>
        <v>93</v>
      </c>
      <c r="K14" s="12">
        <f>VLOOKUP(J14,'CPI Indexes'!B$5:J$111,9,FALSE)</f>
        <v>94</v>
      </c>
      <c r="L14" s="21">
        <f t="shared" si="4"/>
        <v>106.84462765957447</v>
      </c>
      <c r="M14" s="21">
        <f t="shared" si="2"/>
        <v>106.84462765957447</v>
      </c>
    </row>
    <row r="15" spans="2:13" x14ac:dyDescent="0.35">
      <c r="B15">
        <f t="shared" si="0"/>
        <v>91</v>
      </c>
      <c r="C15" s="7">
        <v>1930</v>
      </c>
      <c r="D15" s="8">
        <v>61570.86</v>
      </c>
      <c r="F15" s="15">
        <v>0.5</v>
      </c>
      <c r="H15" s="14">
        <f t="shared" si="5"/>
        <v>15392.715</v>
      </c>
      <c r="J15" s="12">
        <f t="shared" si="3"/>
        <v>92</v>
      </c>
      <c r="K15" s="12">
        <f>VLOOKUP(J15,'CPI Indexes'!B$5:J$111,9,FALSE)</f>
        <v>93</v>
      </c>
      <c r="L15" s="21">
        <f t="shared" si="4"/>
        <v>165.51306451612902</v>
      </c>
      <c r="M15" s="21">
        <f t="shared" si="2"/>
        <v>165.51306451612902</v>
      </c>
    </row>
    <row r="16" spans="2:13" x14ac:dyDescent="0.35">
      <c r="B16">
        <f t="shared" si="0"/>
        <v>90</v>
      </c>
      <c r="C16" s="7">
        <v>1931</v>
      </c>
      <c r="D16" s="8">
        <v>156074.82999999999</v>
      </c>
      <c r="F16" s="15">
        <v>0.51</v>
      </c>
      <c r="H16" s="14">
        <f t="shared" si="5"/>
        <v>39018.707499999997</v>
      </c>
      <c r="J16" s="12">
        <f t="shared" si="3"/>
        <v>91</v>
      </c>
      <c r="K16" s="12">
        <f>VLOOKUP(J16,'CPI Indexes'!B$5:J$111,9,FALSE)</f>
        <v>92</v>
      </c>
      <c r="L16" s="21">
        <f t="shared" si="4"/>
        <v>424.11638586956519</v>
      </c>
      <c r="M16" s="21">
        <f t="shared" si="2"/>
        <v>424.11638586956519</v>
      </c>
    </row>
    <row r="17" spans="2:13" x14ac:dyDescent="0.35">
      <c r="B17">
        <f t="shared" si="0"/>
        <v>86</v>
      </c>
      <c r="C17" s="7">
        <v>1935</v>
      </c>
      <c r="D17" s="8">
        <v>124.68</v>
      </c>
      <c r="F17" s="15">
        <v>1.1000000000000001</v>
      </c>
      <c r="H17" s="14">
        <f t="shared" si="5"/>
        <v>31.17</v>
      </c>
      <c r="J17" s="12">
        <f t="shared" si="3"/>
        <v>87</v>
      </c>
      <c r="K17" s="12">
        <f>VLOOKUP(J17,'CPI Indexes'!B$5:J$111,9,FALSE)</f>
        <v>88</v>
      </c>
      <c r="L17" s="21">
        <f t="shared" si="4"/>
        <v>0.35420454545454549</v>
      </c>
      <c r="M17" s="21">
        <f t="shared" si="2"/>
        <v>0.35420454545454549</v>
      </c>
    </row>
    <row r="18" spans="2:13" x14ac:dyDescent="0.35">
      <c r="B18">
        <f t="shared" si="0"/>
        <v>85</v>
      </c>
      <c r="C18" s="7">
        <v>1936</v>
      </c>
      <c r="D18" s="8">
        <v>751729.53</v>
      </c>
      <c r="F18" s="15">
        <v>1.3</v>
      </c>
      <c r="H18" s="14">
        <f t="shared" si="5"/>
        <v>187932.38250000001</v>
      </c>
      <c r="J18" s="12">
        <f t="shared" si="3"/>
        <v>86</v>
      </c>
      <c r="K18" s="12">
        <f>VLOOKUP(J18,'CPI Indexes'!B$5:J$111,9,FALSE)</f>
        <v>87</v>
      </c>
      <c r="L18" s="21">
        <f t="shared" si="4"/>
        <v>2160.1423275862071</v>
      </c>
      <c r="M18" s="21">
        <f t="shared" si="2"/>
        <v>2160.1423275862071</v>
      </c>
    </row>
    <row r="19" spans="2:13" x14ac:dyDescent="0.35">
      <c r="B19">
        <f t="shared" si="0"/>
        <v>84</v>
      </c>
      <c r="C19" s="7">
        <v>1937</v>
      </c>
      <c r="D19" s="8">
        <v>408311.87</v>
      </c>
      <c r="F19" s="15">
        <v>1.51</v>
      </c>
      <c r="H19" s="14">
        <f t="shared" si="5"/>
        <v>102077.9675</v>
      </c>
      <c r="J19" s="12">
        <f t="shared" si="3"/>
        <v>86</v>
      </c>
      <c r="K19" s="12">
        <f>VLOOKUP(J19,'CPI Indexes'!B$5:J$111,9,FALSE)</f>
        <v>87</v>
      </c>
      <c r="L19" s="21">
        <f t="shared" si="4"/>
        <v>1173.3099712643677</v>
      </c>
      <c r="M19" s="21">
        <f t="shared" si="2"/>
        <v>1173.3099712643677</v>
      </c>
    </row>
    <row r="20" spans="2:13" x14ac:dyDescent="0.35">
      <c r="B20">
        <f t="shared" si="0"/>
        <v>83</v>
      </c>
      <c r="C20" s="7">
        <v>1938</v>
      </c>
      <c r="D20" s="8">
        <v>150740.66</v>
      </c>
      <c r="F20" s="15">
        <v>1.72</v>
      </c>
      <c r="H20" s="14">
        <f t="shared" si="5"/>
        <v>37685.165000000001</v>
      </c>
      <c r="J20" s="12">
        <f t="shared" si="3"/>
        <v>85</v>
      </c>
      <c r="K20" s="12">
        <f>VLOOKUP(J20,'CPI Indexes'!B$5:J$111,9,FALSE)</f>
        <v>86</v>
      </c>
      <c r="L20" s="21">
        <f t="shared" si="4"/>
        <v>438.19959302325583</v>
      </c>
      <c r="M20" s="21">
        <f t="shared" si="2"/>
        <v>438.19959302325583</v>
      </c>
    </row>
    <row r="21" spans="2:13" x14ac:dyDescent="0.35">
      <c r="B21">
        <f t="shared" si="0"/>
        <v>82</v>
      </c>
      <c r="C21" s="7">
        <v>1939</v>
      </c>
      <c r="D21" s="8">
        <v>139371.43</v>
      </c>
      <c r="F21" s="15">
        <v>1.94</v>
      </c>
      <c r="H21" s="14">
        <f t="shared" si="5"/>
        <v>34842.857499999998</v>
      </c>
      <c r="J21" s="12">
        <f t="shared" si="3"/>
        <v>84</v>
      </c>
      <c r="K21" s="12">
        <f>VLOOKUP(J21,'CPI Indexes'!B$5:J$111,9,FALSE)</f>
        <v>85</v>
      </c>
      <c r="L21" s="21">
        <f t="shared" si="4"/>
        <v>409.91597058823527</v>
      </c>
      <c r="M21" s="21">
        <f t="shared" si="2"/>
        <v>409.91597058823527</v>
      </c>
    </row>
    <row r="22" spans="2:13" x14ac:dyDescent="0.35">
      <c r="B22">
        <f t="shared" si="0"/>
        <v>81</v>
      </c>
      <c r="C22" s="7">
        <v>1940</v>
      </c>
      <c r="D22" s="8">
        <v>166120.78</v>
      </c>
      <c r="F22" s="15">
        <v>2.1800000000000002</v>
      </c>
      <c r="H22" s="14">
        <f t="shared" si="5"/>
        <v>41530.195</v>
      </c>
      <c r="J22" s="12">
        <f t="shared" si="3"/>
        <v>83</v>
      </c>
      <c r="K22" s="12">
        <f>VLOOKUP(J22,'CPI Indexes'!B$5:J$111,9,FALSE)</f>
        <v>84</v>
      </c>
      <c r="L22" s="21">
        <f t="shared" si="4"/>
        <v>494.40708333333333</v>
      </c>
      <c r="M22" s="21">
        <f t="shared" si="2"/>
        <v>494.40708333333333</v>
      </c>
    </row>
    <row r="23" spans="2:13" x14ac:dyDescent="0.35">
      <c r="B23">
        <f t="shared" si="0"/>
        <v>80</v>
      </c>
      <c r="C23" s="7">
        <v>1941</v>
      </c>
      <c r="D23" s="8">
        <v>259663.51</v>
      </c>
      <c r="F23" s="15">
        <v>2.41</v>
      </c>
      <c r="H23" s="14">
        <f t="shared" si="5"/>
        <v>64915.877500000002</v>
      </c>
      <c r="J23" s="12">
        <f t="shared" si="3"/>
        <v>82</v>
      </c>
      <c r="K23" s="12">
        <f>VLOOKUP(J23,'CPI Indexes'!B$5:J$111,9,FALSE)</f>
        <v>83</v>
      </c>
      <c r="L23" s="21">
        <f t="shared" si="4"/>
        <v>782.11900602409639</v>
      </c>
      <c r="M23" s="21">
        <f t="shared" si="2"/>
        <v>782.11900602409639</v>
      </c>
    </row>
    <row r="24" spans="2:13" x14ac:dyDescent="0.35">
      <c r="B24">
        <f t="shared" si="0"/>
        <v>79</v>
      </c>
      <c r="C24" s="7">
        <v>1942</v>
      </c>
      <c r="D24" s="8">
        <v>231275.7</v>
      </c>
      <c r="F24" s="15">
        <v>2.65</v>
      </c>
      <c r="H24" s="14">
        <f t="shared" si="5"/>
        <v>57818.925000000003</v>
      </c>
      <c r="J24" s="12">
        <f t="shared" si="3"/>
        <v>82</v>
      </c>
      <c r="K24" s="12">
        <f>VLOOKUP(J24,'CPI Indexes'!B$5:J$111,9,FALSE)</f>
        <v>83</v>
      </c>
      <c r="L24" s="21">
        <f t="shared" si="4"/>
        <v>696.61355421686756</v>
      </c>
      <c r="M24" s="21">
        <f t="shared" si="2"/>
        <v>696.61355421686756</v>
      </c>
    </row>
    <row r="25" spans="2:13" x14ac:dyDescent="0.35">
      <c r="B25">
        <f t="shared" si="0"/>
        <v>78</v>
      </c>
      <c r="C25" s="7">
        <v>1943</v>
      </c>
      <c r="D25" s="8">
        <v>63399.040000000001</v>
      </c>
      <c r="F25" s="15">
        <v>2.91</v>
      </c>
      <c r="H25" s="14">
        <f t="shared" si="5"/>
        <v>15849.76</v>
      </c>
      <c r="J25" s="12">
        <f t="shared" si="3"/>
        <v>81</v>
      </c>
      <c r="K25" s="12">
        <f>VLOOKUP(J25,'CPI Indexes'!B$5:J$111,9,FALSE)</f>
        <v>82</v>
      </c>
      <c r="L25" s="21">
        <f t="shared" si="4"/>
        <v>193.28975609756097</v>
      </c>
      <c r="M25" s="21">
        <f t="shared" si="2"/>
        <v>193.28975609756097</v>
      </c>
    </row>
    <row r="26" spans="2:13" x14ac:dyDescent="0.35">
      <c r="B26">
        <f t="shared" si="0"/>
        <v>76</v>
      </c>
      <c r="C26" s="7">
        <v>1945</v>
      </c>
      <c r="D26" s="8">
        <v>67400.639999999999</v>
      </c>
      <c r="F26" s="16">
        <v>3.41</v>
      </c>
      <c r="H26" s="14">
        <f t="shared" si="5"/>
        <v>16850.16</v>
      </c>
      <c r="J26" s="12">
        <f t="shared" si="3"/>
        <v>79</v>
      </c>
      <c r="K26" s="12">
        <f>VLOOKUP(J26,'CPI Indexes'!B$5:J$111,9,FALSE)</f>
        <v>80</v>
      </c>
      <c r="L26" s="21">
        <f t="shared" si="4"/>
        <v>210.62700000000001</v>
      </c>
      <c r="M26" s="21">
        <f t="shared" si="2"/>
        <v>210.62700000000001</v>
      </c>
    </row>
    <row r="27" spans="2:13" x14ac:dyDescent="0.35">
      <c r="B27">
        <f t="shared" si="0"/>
        <v>75</v>
      </c>
      <c r="C27" s="7">
        <v>1946</v>
      </c>
      <c r="D27" s="8">
        <v>307753.15999999997</v>
      </c>
      <c r="F27" s="16">
        <v>3.67</v>
      </c>
      <c r="H27" s="14">
        <f t="shared" si="5"/>
        <v>76938.289999999994</v>
      </c>
      <c r="J27" s="12">
        <f t="shared" si="3"/>
        <v>79</v>
      </c>
      <c r="K27" s="12">
        <f>VLOOKUP(J27,'CPI Indexes'!B$5:J$111,9,FALSE)</f>
        <v>80</v>
      </c>
      <c r="L27" s="21">
        <f t="shared" si="4"/>
        <v>961.72862499999997</v>
      </c>
      <c r="M27" s="21">
        <f t="shared" si="2"/>
        <v>961.72862499999997</v>
      </c>
    </row>
    <row r="28" spans="2:13" x14ac:dyDescent="0.35">
      <c r="B28">
        <f t="shared" si="0"/>
        <v>74</v>
      </c>
      <c r="C28" s="7">
        <v>1947</v>
      </c>
      <c r="D28" s="8">
        <v>639932.51</v>
      </c>
      <c r="F28" s="16">
        <v>3.94</v>
      </c>
      <c r="H28" s="14">
        <f t="shared" si="5"/>
        <v>159983.1275</v>
      </c>
      <c r="J28" s="12">
        <f t="shared" si="3"/>
        <v>78</v>
      </c>
      <c r="K28" s="12">
        <f>VLOOKUP(J28,'CPI Indexes'!B$5:J$111,9,FALSE)</f>
        <v>79</v>
      </c>
      <c r="L28" s="21">
        <f t="shared" si="4"/>
        <v>2025.1028797468355</v>
      </c>
      <c r="M28" s="21">
        <f t="shared" si="2"/>
        <v>2025.1028797468355</v>
      </c>
    </row>
    <row r="29" spans="2:13" x14ac:dyDescent="0.35">
      <c r="B29">
        <f t="shared" si="0"/>
        <v>73</v>
      </c>
      <c r="C29" s="7">
        <v>1948</v>
      </c>
      <c r="D29" s="8">
        <v>1858.42</v>
      </c>
      <c r="F29" s="16">
        <v>4.2</v>
      </c>
      <c r="H29" s="14">
        <f t="shared" si="5"/>
        <v>464.60500000000002</v>
      </c>
      <c r="J29" s="12">
        <f t="shared" si="3"/>
        <v>77</v>
      </c>
      <c r="K29" s="12">
        <f>VLOOKUP(J29,'CPI Indexes'!B$5:J$111,9,FALSE)</f>
        <v>78</v>
      </c>
      <c r="L29" s="21">
        <f t="shared" si="4"/>
        <v>5.9564743589743596</v>
      </c>
      <c r="M29" s="21">
        <f t="shared" si="2"/>
        <v>5.9564743589743596</v>
      </c>
    </row>
    <row r="30" spans="2:13" x14ac:dyDescent="0.35">
      <c r="B30">
        <f t="shared" si="0"/>
        <v>71</v>
      </c>
      <c r="C30" s="7">
        <v>1950</v>
      </c>
      <c r="D30" s="8">
        <v>49994.63</v>
      </c>
      <c r="F30" s="16">
        <v>4.75</v>
      </c>
      <c r="H30" s="14">
        <f t="shared" si="5"/>
        <v>12498.657499999999</v>
      </c>
      <c r="J30" s="12">
        <f t="shared" si="3"/>
        <v>76</v>
      </c>
      <c r="K30" s="12">
        <f>VLOOKUP(J30,'CPI Indexes'!B$5:J$111,9,FALSE)</f>
        <v>77</v>
      </c>
      <c r="L30" s="21">
        <f t="shared" si="4"/>
        <v>162.32022727272727</v>
      </c>
      <c r="M30" s="21">
        <f t="shared" si="2"/>
        <v>162.32022727272727</v>
      </c>
    </row>
    <row r="31" spans="2:13" x14ac:dyDescent="0.35">
      <c r="B31">
        <f t="shared" si="0"/>
        <v>70</v>
      </c>
      <c r="C31" s="7">
        <v>1951</v>
      </c>
      <c r="D31" s="8">
        <v>1184149.93</v>
      </c>
      <c r="F31" s="16">
        <v>5.03</v>
      </c>
      <c r="H31" s="14">
        <f t="shared" si="5"/>
        <v>296037.48249999998</v>
      </c>
      <c r="J31" s="12">
        <f t="shared" si="3"/>
        <v>75</v>
      </c>
      <c r="K31" s="12">
        <f>VLOOKUP(J31,'CPI Indexes'!B$5:J$111,9,FALSE)</f>
        <v>76</v>
      </c>
      <c r="L31" s="21">
        <f t="shared" si="4"/>
        <v>3895.2300328947367</v>
      </c>
      <c r="M31" s="21">
        <f t="shared" si="2"/>
        <v>3895.2300328947367</v>
      </c>
    </row>
    <row r="32" spans="2:13" x14ac:dyDescent="0.35">
      <c r="B32">
        <f t="shared" si="0"/>
        <v>69</v>
      </c>
      <c r="C32" s="7">
        <v>1952</v>
      </c>
      <c r="D32" s="9">
        <v>11672.21</v>
      </c>
      <c r="F32" s="16">
        <v>5.32</v>
      </c>
      <c r="H32" s="14">
        <f t="shared" si="5"/>
        <v>2918.0524999999998</v>
      </c>
      <c r="J32" s="12">
        <f t="shared" si="3"/>
        <v>74</v>
      </c>
      <c r="K32" s="12">
        <f>VLOOKUP(J32,'CPI Indexes'!B$5:J$111,9,FALSE)</f>
        <v>75</v>
      </c>
      <c r="L32" s="21">
        <f t="shared" si="4"/>
        <v>38.907366666666661</v>
      </c>
      <c r="M32" s="21">
        <f t="shared" si="2"/>
        <v>38.907366666666661</v>
      </c>
    </row>
    <row r="33" spans="2:13" x14ac:dyDescent="0.35">
      <c r="B33">
        <f t="shared" si="0"/>
        <v>68</v>
      </c>
      <c r="C33" s="7">
        <v>1953</v>
      </c>
      <c r="D33" s="8">
        <v>1068946</v>
      </c>
      <c r="F33" s="16">
        <v>5.62</v>
      </c>
      <c r="H33" s="14">
        <f t="shared" si="5"/>
        <v>267236.5</v>
      </c>
      <c r="J33" s="12">
        <f t="shared" si="3"/>
        <v>74</v>
      </c>
      <c r="K33" s="12">
        <f>VLOOKUP(J33,'CPI Indexes'!B$5:J$111,9,FALSE)</f>
        <v>75</v>
      </c>
      <c r="L33" s="21">
        <f t="shared" si="4"/>
        <v>3563.1533333333332</v>
      </c>
      <c r="M33" s="21">
        <f t="shared" si="2"/>
        <v>3563.1533333333332</v>
      </c>
    </row>
    <row r="34" spans="2:13" x14ac:dyDescent="0.35">
      <c r="B34">
        <f t="shared" si="0"/>
        <v>67</v>
      </c>
      <c r="C34" s="7">
        <v>1954</v>
      </c>
      <c r="D34" s="8">
        <v>167992.6</v>
      </c>
      <c r="F34" s="16">
        <v>5.93</v>
      </c>
      <c r="H34" s="14">
        <f t="shared" si="5"/>
        <v>41998.15</v>
      </c>
      <c r="J34" s="12">
        <f t="shared" si="3"/>
        <v>73</v>
      </c>
      <c r="K34" s="12">
        <f>VLOOKUP(J34,'CPI Indexes'!B$5:J$111,9,FALSE)</f>
        <v>74</v>
      </c>
      <c r="L34" s="21">
        <f t="shared" si="4"/>
        <v>567.54256756756763</v>
      </c>
      <c r="M34" s="21">
        <f t="shared" si="2"/>
        <v>567.54256756756763</v>
      </c>
    </row>
    <row r="35" spans="2:13" x14ac:dyDescent="0.35">
      <c r="B35">
        <f t="shared" si="0"/>
        <v>66</v>
      </c>
      <c r="C35" s="7">
        <v>1955</v>
      </c>
      <c r="D35" s="8">
        <v>670889.44999999995</v>
      </c>
      <c r="F35" s="16">
        <v>6.25</v>
      </c>
      <c r="H35" s="14">
        <f t="shared" si="5"/>
        <v>167722.36249999999</v>
      </c>
      <c r="J35" s="12">
        <f t="shared" si="3"/>
        <v>72</v>
      </c>
      <c r="K35" s="12">
        <f>VLOOKUP(J35,'CPI Indexes'!B$5:J$111,9,FALSE)</f>
        <v>73</v>
      </c>
      <c r="L35" s="21">
        <f t="shared" si="4"/>
        <v>2297.566609589041</v>
      </c>
      <c r="M35" s="21">
        <f t="shared" si="2"/>
        <v>2297.566609589041</v>
      </c>
    </row>
    <row r="36" spans="2:13" x14ac:dyDescent="0.35">
      <c r="B36">
        <f t="shared" si="0"/>
        <v>65</v>
      </c>
      <c r="C36" s="7">
        <v>1956</v>
      </c>
      <c r="D36" s="8">
        <v>121386.63</v>
      </c>
      <c r="F36" s="16">
        <v>6.59</v>
      </c>
      <c r="H36" s="14">
        <f t="shared" si="5"/>
        <v>30346.657500000001</v>
      </c>
      <c r="J36" s="12">
        <f t="shared" si="3"/>
        <v>72</v>
      </c>
      <c r="K36" s="12">
        <f>VLOOKUP(J36,'CPI Indexes'!B$5:J$111,9,FALSE)</f>
        <v>73</v>
      </c>
      <c r="L36" s="21">
        <f t="shared" si="4"/>
        <v>415.7076369863014</v>
      </c>
      <c r="M36" s="21">
        <f t="shared" si="2"/>
        <v>415.7076369863014</v>
      </c>
    </row>
    <row r="37" spans="2:13" x14ac:dyDescent="0.35">
      <c r="B37">
        <f t="shared" si="0"/>
        <v>64</v>
      </c>
      <c r="C37" s="7">
        <v>1957</v>
      </c>
      <c r="D37" s="8">
        <v>17289437.66</v>
      </c>
      <c r="F37" s="16">
        <v>6.94</v>
      </c>
      <c r="H37" s="14">
        <f t="shared" si="5"/>
        <v>4322359.415</v>
      </c>
      <c r="J37" s="12">
        <f t="shared" si="3"/>
        <v>71</v>
      </c>
      <c r="K37" s="12">
        <f>VLOOKUP(J37,'CPI Indexes'!B$5:J$111,9,FALSE)</f>
        <v>72</v>
      </c>
      <c r="L37" s="21">
        <f t="shared" si="4"/>
        <v>60032.769652777781</v>
      </c>
      <c r="M37" s="21">
        <f t="shared" si="2"/>
        <v>60032.769652777781</v>
      </c>
    </row>
    <row r="38" spans="2:13" x14ac:dyDescent="0.35">
      <c r="B38">
        <f t="shared" si="0"/>
        <v>63</v>
      </c>
      <c r="C38" s="7">
        <v>1958</v>
      </c>
      <c r="D38" s="8">
        <v>19410275.93</v>
      </c>
      <c r="F38" s="16">
        <v>7.31</v>
      </c>
      <c r="H38" s="14">
        <f t="shared" si="5"/>
        <v>4852568.9824999999</v>
      </c>
      <c r="J38" s="12">
        <f t="shared" si="3"/>
        <v>70</v>
      </c>
      <c r="K38" s="12">
        <f>VLOOKUP(J38,'CPI Indexes'!B$5:J$111,9,FALSE)</f>
        <v>71</v>
      </c>
      <c r="L38" s="21">
        <f t="shared" si="4"/>
        <v>68346.042007042255</v>
      </c>
      <c r="M38" s="21">
        <f t="shared" si="2"/>
        <v>68346.042007042255</v>
      </c>
    </row>
    <row r="39" spans="2:13" x14ac:dyDescent="0.35">
      <c r="B39">
        <f t="shared" si="0"/>
        <v>62</v>
      </c>
      <c r="C39" s="7">
        <v>1959</v>
      </c>
      <c r="D39" s="8">
        <v>3170065.01</v>
      </c>
      <c r="F39" s="16">
        <v>7.7</v>
      </c>
      <c r="H39" s="14">
        <f t="shared" si="5"/>
        <v>792516.25249999994</v>
      </c>
      <c r="J39" s="12">
        <f t="shared" si="3"/>
        <v>70</v>
      </c>
      <c r="K39" s="12">
        <f>VLOOKUP(J39,'CPI Indexes'!B$5:J$111,9,FALSE)</f>
        <v>71</v>
      </c>
      <c r="L39" s="21">
        <f t="shared" si="4"/>
        <v>11162.200739436619</v>
      </c>
      <c r="M39" s="21">
        <f t="shared" si="2"/>
        <v>11162.200739436619</v>
      </c>
    </row>
    <row r="40" spans="2:13" x14ac:dyDescent="0.35">
      <c r="B40">
        <f t="shared" si="0"/>
        <v>61</v>
      </c>
      <c r="C40" s="7">
        <v>1960</v>
      </c>
      <c r="D40" s="8">
        <v>973648.73</v>
      </c>
      <c r="F40" s="16">
        <v>8.1199999999999992</v>
      </c>
      <c r="H40" s="14">
        <f t="shared" si="5"/>
        <v>243412.1825</v>
      </c>
      <c r="J40" s="12">
        <f t="shared" si="3"/>
        <v>69</v>
      </c>
      <c r="K40" s="12">
        <f>VLOOKUP(J40,'CPI Indexes'!B$5:J$111,9,FALSE)</f>
        <v>70</v>
      </c>
      <c r="L40" s="21">
        <f t="shared" si="4"/>
        <v>3477.3168928571426</v>
      </c>
      <c r="M40" s="21">
        <f t="shared" si="2"/>
        <v>3477.3168928571426</v>
      </c>
    </row>
    <row r="41" spans="2:13" x14ac:dyDescent="0.35">
      <c r="B41">
        <f t="shared" si="0"/>
        <v>60</v>
      </c>
      <c r="C41" s="7">
        <v>1961</v>
      </c>
      <c r="D41" s="8">
        <v>842536</v>
      </c>
      <c r="F41" s="16">
        <v>8.56</v>
      </c>
      <c r="H41" s="14">
        <f t="shared" si="5"/>
        <v>210634</v>
      </c>
      <c r="J41" s="12">
        <f t="shared" si="3"/>
        <v>69</v>
      </c>
      <c r="K41" s="12">
        <f>VLOOKUP(J41,'CPI Indexes'!B$5:J$111,9,FALSE)</f>
        <v>70</v>
      </c>
      <c r="L41" s="21">
        <f t="shared" si="4"/>
        <v>3009.0571428571429</v>
      </c>
      <c r="M41" s="21">
        <f t="shared" si="2"/>
        <v>3009.0571428571429</v>
      </c>
    </row>
    <row r="42" spans="2:13" x14ac:dyDescent="0.35">
      <c r="B42">
        <f t="shared" si="0"/>
        <v>59</v>
      </c>
      <c r="C42" s="7">
        <v>1962</v>
      </c>
      <c r="D42" s="8">
        <v>2095941.04</v>
      </c>
      <c r="F42" s="16">
        <v>9.02</v>
      </c>
      <c r="H42" s="14">
        <f t="shared" si="5"/>
        <v>523985.26</v>
      </c>
      <c r="J42" s="12">
        <f t="shared" si="3"/>
        <v>68</v>
      </c>
      <c r="K42" s="12">
        <f>VLOOKUP(J42,'CPI Indexes'!B$5:J$111,9,FALSE)</f>
        <v>69</v>
      </c>
      <c r="L42" s="21">
        <f t="shared" si="4"/>
        <v>7593.9892753623189</v>
      </c>
      <c r="M42" s="21">
        <f t="shared" si="2"/>
        <v>7593.9892753623189</v>
      </c>
    </row>
    <row r="43" spans="2:13" x14ac:dyDescent="0.35">
      <c r="B43">
        <f t="shared" si="0"/>
        <v>58</v>
      </c>
      <c r="C43" s="7">
        <v>1963</v>
      </c>
      <c r="D43" s="8">
        <v>2446850.59</v>
      </c>
      <c r="F43" s="16">
        <v>9.51</v>
      </c>
      <c r="H43" s="14">
        <f t="shared" si="5"/>
        <v>611712.64749999996</v>
      </c>
      <c r="J43" s="12">
        <f t="shared" ref="J43:J74" si="6">ROUND(F43+B43,0)</f>
        <v>68</v>
      </c>
      <c r="K43" s="12">
        <f>VLOOKUP(J43,'CPI Indexes'!B$5:J$111,9,FALSE)</f>
        <v>69</v>
      </c>
      <c r="L43" s="21">
        <f t="shared" ref="L43:L74" si="7">H43/K43</f>
        <v>8865.4006884057962</v>
      </c>
      <c r="M43" s="21">
        <f t="shared" si="2"/>
        <v>8865.4006884057962</v>
      </c>
    </row>
    <row r="44" spans="2:13" x14ac:dyDescent="0.35">
      <c r="B44">
        <f t="shared" si="0"/>
        <v>57</v>
      </c>
      <c r="C44" s="7">
        <v>1964</v>
      </c>
      <c r="D44" s="8">
        <v>10668880.18</v>
      </c>
      <c r="F44" s="16">
        <v>10.029999999999999</v>
      </c>
      <c r="H44" s="14">
        <f t="shared" si="5"/>
        <v>2667220.0449999999</v>
      </c>
      <c r="J44" s="12">
        <f t="shared" si="6"/>
        <v>67</v>
      </c>
      <c r="K44" s="12">
        <f>VLOOKUP(J44,'CPI Indexes'!B$5:J$111,9,FALSE)</f>
        <v>68</v>
      </c>
      <c r="L44" s="21">
        <f t="shared" si="7"/>
        <v>39223.824191176471</v>
      </c>
      <c r="M44" s="21">
        <f t="shared" si="2"/>
        <v>39223.824191176471</v>
      </c>
    </row>
    <row r="45" spans="2:13" x14ac:dyDescent="0.35">
      <c r="B45">
        <f t="shared" si="0"/>
        <v>56</v>
      </c>
      <c r="C45" s="7">
        <v>1965</v>
      </c>
      <c r="D45" s="8">
        <v>5558167.0899999999</v>
      </c>
      <c r="F45" s="16">
        <v>10.58</v>
      </c>
      <c r="H45" s="14">
        <f t="shared" si="5"/>
        <v>1389541.7725</v>
      </c>
      <c r="J45" s="12">
        <f t="shared" si="6"/>
        <v>67</v>
      </c>
      <c r="K45" s="12">
        <f>VLOOKUP(J45,'CPI Indexes'!B$5:J$111,9,FALSE)</f>
        <v>68</v>
      </c>
      <c r="L45" s="21">
        <f t="shared" si="7"/>
        <v>20434.437830882351</v>
      </c>
      <c r="M45" s="21">
        <f t="shared" si="2"/>
        <v>20434.437830882351</v>
      </c>
    </row>
    <row r="46" spans="2:13" x14ac:dyDescent="0.35">
      <c r="B46">
        <f t="shared" si="0"/>
        <v>55</v>
      </c>
      <c r="C46" s="7">
        <v>1966</v>
      </c>
      <c r="D46" s="8">
        <v>6082507.7000000002</v>
      </c>
      <c r="F46" s="16">
        <v>11.15</v>
      </c>
      <c r="H46" s="14">
        <f t="shared" si="5"/>
        <v>1520626.925</v>
      </c>
      <c r="J46" s="12">
        <f t="shared" si="6"/>
        <v>66</v>
      </c>
      <c r="K46" s="12">
        <f>VLOOKUP(J46,'CPI Indexes'!B$5:J$111,9,FALSE)</f>
        <v>67</v>
      </c>
      <c r="L46" s="21">
        <f t="shared" si="7"/>
        <v>22695.924253731344</v>
      </c>
      <c r="M46" s="21">
        <f t="shared" si="2"/>
        <v>22695.924253731344</v>
      </c>
    </row>
    <row r="47" spans="2:13" x14ac:dyDescent="0.35">
      <c r="B47">
        <f t="shared" si="0"/>
        <v>54</v>
      </c>
      <c r="C47" s="7">
        <v>1967</v>
      </c>
      <c r="D47" s="8">
        <v>9103641.6999999993</v>
      </c>
      <c r="F47" s="16">
        <v>11.75</v>
      </c>
      <c r="H47" s="14">
        <f t="shared" si="5"/>
        <v>2275910.4249999998</v>
      </c>
      <c r="J47" s="12">
        <f t="shared" si="6"/>
        <v>66</v>
      </c>
      <c r="K47" s="12">
        <f>VLOOKUP(J47,'CPI Indexes'!B$5:J$111,9,FALSE)</f>
        <v>67</v>
      </c>
      <c r="L47" s="21">
        <f t="shared" si="7"/>
        <v>33968.812313432834</v>
      </c>
      <c r="M47" s="21">
        <f t="shared" si="2"/>
        <v>33968.812313432834</v>
      </c>
    </row>
    <row r="48" spans="2:13" x14ac:dyDescent="0.35">
      <c r="B48">
        <f t="shared" si="0"/>
        <v>53</v>
      </c>
      <c r="C48" s="7">
        <v>1968</v>
      </c>
      <c r="D48" s="8">
        <v>3358225.53</v>
      </c>
      <c r="F48" s="16">
        <v>12.37</v>
      </c>
      <c r="H48" s="14">
        <f t="shared" si="5"/>
        <v>839556.38249999995</v>
      </c>
      <c r="J48" s="12">
        <f t="shared" si="6"/>
        <v>65</v>
      </c>
      <c r="K48" s="12">
        <f>VLOOKUP(J48,'CPI Indexes'!B$5:J$111,9,FALSE)</f>
        <v>66</v>
      </c>
      <c r="L48" s="21">
        <f t="shared" si="7"/>
        <v>12720.551249999999</v>
      </c>
      <c r="M48" s="21">
        <f t="shared" si="2"/>
        <v>12720.551249999999</v>
      </c>
    </row>
    <row r="49" spans="2:13" x14ac:dyDescent="0.35">
      <c r="B49">
        <f t="shared" si="0"/>
        <v>52</v>
      </c>
      <c r="C49" s="7">
        <v>1969</v>
      </c>
      <c r="D49" s="8">
        <v>1939472.95</v>
      </c>
      <c r="F49" s="16">
        <v>13.01</v>
      </c>
      <c r="H49" s="14">
        <f t="shared" si="5"/>
        <v>484868.23749999999</v>
      </c>
      <c r="J49" s="12">
        <f t="shared" si="6"/>
        <v>65</v>
      </c>
      <c r="K49" s="12">
        <f>VLOOKUP(J49,'CPI Indexes'!B$5:J$111,9,FALSE)</f>
        <v>66</v>
      </c>
      <c r="L49" s="21">
        <f t="shared" si="7"/>
        <v>7346.4884469696972</v>
      </c>
      <c r="M49" s="21">
        <f t="shared" si="2"/>
        <v>7346.4884469696972</v>
      </c>
    </row>
    <row r="50" spans="2:13" x14ac:dyDescent="0.35">
      <c r="B50">
        <f t="shared" si="0"/>
        <v>51</v>
      </c>
      <c r="C50" s="7">
        <v>1970</v>
      </c>
      <c r="D50" s="8">
        <v>6615568.9199999999</v>
      </c>
      <c r="F50" s="16">
        <v>13.67</v>
      </c>
      <c r="H50" s="14">
        <f t="shared" si="5"/>
        <v>1653892.23</v>
      </c>
      <c r="J50" s="12">
        <f t="shared" si="6"/>
        <v>65</v>
      </c>
      <c r="K50" s="12">
        <f>VLOOKUP(J50,'CPI Indexes'!B$5:J$111,9,FALSE)</f>
        <v>66</v>
      </c>
      <c r="L50" s="21">
        <f t="shared" si="7"/>
        <v>25058.973181818183</v>
      </c>
      <c r="M50" s="21">
        <f t="shared" si="2"/>
        <v>25058.973181818183</v>
      </c>
    </row>
    <row r="51" spans="2:13" x14ac:dyDescent="0.35">
      <c r="B51">
        <f t="shared" si="0"/>
        <v>50</v>
      </c>
      <c r="C51" s="7">
        <v>1971</v>
      </c>
      <c r="D51" s="8">
        <v>9268739.4399999995</v>
      </c>
      <c r="F51" s="16">
        <v>14.34</v>
      </c>
      <c r="H51" s="14">
        <f t="shared" si="5"/>
        <v>2317184.86</v>
      </c>
      <c r="J51" s="12">
        <f t="shared" si="6"/>
        <v>64</v>
      </c>
      <c r="K51" s="12">
        <f>VLOOKUP(J51,'CPI Indexes'!B$5:J$111,9,FALSE)</f>
        <v>65</v>
      </c>
      <c r="L51" s="21">
        <f t="shared" si="7"/>
        <v>35648.997846153841</v>
      </c>
      <c r="M51" s="21">
        <f t="shared" si="2"/>
        <v>35648.997846153841</v>
      </c>
    </row>
    <row r="52" spans="2:13" x14ac:dyDescent="0.35">
      <c r="B52">
        <f t="shared" si="0"/>
        <v>49</v>
      </c>
      <c r="C52" s="7">
        <v>1972</v>
      </c>
      <c r="D52" s="8">
        <v>12962889.199999999</v>
      </c>
      <c r="F52" s="16">
        <v>15.02</v>
      </c>
      <c r="H52" s="14">
        <f t="shared" si="5"/>
        <v>3240722.3</v>
      </c>
      <c r="J52" s="12">
        <f t="shared" si="6"/>
        <v>64</v>
      </c>
      <c r="K52" s="12">
        <f>VLOOKUP(J52,'CPI Indexes'!B$5:J$111,9,FALSE)</f>
        <v>65</v>
      </c>
      <c r="L52" s="21">
        <f t="shared" si="7"/>
        <v>49857.266153846154</v>
      </c>
      <c r="M52" s="21">
        <f t="shared" si="2"/>
        <v>49857.266153846154</v>
      </c>
    </row>
    <row r="53" spans="2:13" x14ac:dyDescent="0.35">
      <c r="B53">
        <f t="shared" si="0"/>
        <v>48</v>
      </c>
      <c r="C53" s="7">
        <v>1973</v>
      </c>
      <c r="D53" s="8">
        <v>2587292.63</v>
      </c>
      <c r="F53" s="16">
        <v>15.72</v>
      </c>
      <c r="H53" s="14">
        <f t="shared" si="5"/>
        <v>646823.15749999997</v>
      </c>
      <c r="J53" s="12">
        <f t="shared" si="6"/>
        <v>64</v>
      </c>
      <c r="K53" s="12">
        <f>VLOOKUP(J53,'CPI Indexes'!B$5:J$111,9,FALSE)</f>
        <v>65</v>
      </c>
      <c r="L53" s="21">
        <f t="shared" si="7"/>
        <v>9951.1255000000001</v>
      </c>
      <c r="M53" s="21">
        <f t="shared" si="2"/>
        <v>9951.1255000000001</v>
      </c>
    </row>
    <row r="54" spans="2:13" x14ac:dyDescent="0.35">
      <c r="B54">
        <f t="shared" si="0"/>
        <v>47</v>
      </c>
      <c r="C54" s="7">
        <v>1974</v>
      </c>
      <c r="D54" s="8">
        <v>4701695.38</v>
      </c>
      <c r="F54" s="16">
        <v>16.420000000000002</v>
      </c>
      <c r="H54" s="14">
        <f t="shared" si="5"/>
        <v>1175423.845</v>
      </c>
      <c r="J54" s="12">
        <f t="shared" si="6"/>
        <v>63</v>
      </c>
      <c r="K54" s="12">
        <f>VLOOKUP(J54,'CPI Indexes'!B$5:J$111,9,FALSE)</f>
        <v>64</v>
      </c>
      <c r="L54" s="21">
        <f t="shared" si="7"/>
        <v>18365.997578125</v>
      </c>
      <c r="M54" s="21">
        <f t="shared" si="2"/>
        <v>18365.997578125</v>
      </c>
    </row>
    <row r="55" spans="2:13" x14ac:dyDescent="0.35">
      <c r="B55">
        <f t="shared" si="0"/>
        <v>46</v>
      </c>
      <c r="C55" s="7">
        <v>1975</v>
      </c>
      <c r="D55" s="8">
        <v>26894698.079999998</v>
      </c>
      <c r="F55" s="16">
        <v>17.14</v>
      </c>
      <c r="H55" s="14">
        <f t="shared" si="5"/>
        <v>6723674.5199999996</v>
      </c>
      <c r="J55" s="12">
        <f t="shared" si="6"/>
        <v>63</v>
      </c>
      <c r="K55" s="12">
        <f>VLOOKUP(J55,'CPI Indexes'!B$5:J$111,9,FALSE)</f>
        <v>64</v>
      </c>
      <c r="L55" s="21">
        <f t="shared" si="7"/>
        <v>105057.41437499999</v>
      </c>
      <c r="M55" s="21">
        <f t="shared" si="2"/>
        <v>105057.41437499999</v>
      </c>
    </row>
    <row r="56" spans="2:13" x14ac:dyDescent="0.35">
      <c r="B56">
        <f t="shared" si="0"/>
        <v>45</v>
      </c>
      <c r="C56" s="7">
        <v>1976</v>
      </c>
      <c r="D56" s="8">
        <v>8941190.0399999991</v>
      </c>
      <c r="F56" s="16">
        <v>17.87</v>
      </c>
      <c r="H56" s="14">
        <f t="shared" si="5"/>
        <v>2235297.5099999998</v>
      </c>
      <c r="J56" s="12">
        <f t="shared" si="6"/>
        <v>63</v>
      </c>
      <c r="K56" s="12">
        <f>VLOOKUP(J56,'CPI Indexes'!B$5:J$111,9,FALSE)</f>
        <v>64</v>
      </c>
      <c r="L56" s="21">
        <f t="shared" si="7"/>
        <v>34926.523593749997</v>
      </c>
      <c r="M56" s="21">
        <f t="shared" si="2"/>
        <v>34926.523593749997</v>
      </c>
    </row>
    <row r="57" spans="2:13" x14ac:dyDescent="0.35">
      <c r="B57">
        <f t="shared" si="0"/>
        <v>44</v>
      </c>
      <c r="C57" s="7">
        <v>1977</v>
      </c>
      <c r="D57" s="8">
        <v>1105639.75</v>
      </c>
      <c r="F57" s="16">
        <v>18.61</v>
      </c>
      <c r="H57" s="14">
        <f t="shared" si="5"/>
        <v>276409.9375</v>
      </c>
      <c r="J57" s="12">
        <f t="shared" si="6"/>
        <v>63</v>
      </c>
      <c r="K57" s="12">
        <f>VLOOKUP(J57,'CPI Indexes'!B$5:J$111,9,FALSE)</f>
        <v>64</v>
      </c>
      <c r="L57" s="21">
        <f t="shared" si="7"/>
        <v>4318.9052734375</v>
      </c>
      <c r="M57" s="21">
        <f t="shared" si="2"/>
        <v>4318.9052734375</v>
      </c>
    </row>
    <row r="58" spans="2:13" x14ac:dyDescent="0.35">
      <c r="B58">
        <f t="shared" si="0"/>
        <v>43</v>
      </c>
      <c r="C58" s="7">
        <v>1978</v>
      </c>
      <c r="D58" s="8">
        <v>3650138.28</v>
      </c>
      <c r="F58" s="16">
        <v>19.37</v>
      </c>
      <c r="H58" s="14">
        <f t="shared" si="5"/>
        <v>912534.57</v>
      </c>
      <c r="J58" s="12">
        <f t="shared" si="6"/>
        <v>62</v>
      </c>
      <c r="K58" s="12">
        <f>VLOOKUP(J58,'CPI Indexes'!B$5:J$111,9,FALSE)</f>
        <v>63</v>
      </c>
      <c r="L58" s="21">
        <f t="shared" si="7"/>
        <v>14484.675714285713</v>
      </c>
      <c r="M58" s="21">
        <f t="shared" si="2"/>
        <v>14484.675714285713</v>
      </c>
    </row>
    <row r="59" spans="2:13" x14ac:dyDescent="0.35">
      <c r="B59">
        <f t="shared" si="0"/>
        <v>42</v>
      </c>
      <c r="C59" s="7">
        <v>1979</v>
      </c>
      <c r="D59" s="8">
        <v>11045642.380000001</v>
      </c>
      <c r="F59" s="16">
        <v>20.13</v>
      </c>
      <c r="H59" s="14">
        <f t="shared" si="5"/>
        <v>2761410.5950000002</v>
      </c>
      <c r="J59" s="12">
        <f t="shared" si="6"/>
        <v>62</v>
      </c>
      <c r="K59" s="12">
        <f>VLOOKUP(J59,'CPI Indexes'!B$5:J$111,9,FALSE)</f>
        <v>63</v>
      </c>
      <c r="L59" s="21">
        <f t="shared" si="7"/>
        <v>43831.914206349211</v>
      </c>
      <c r="M59" s="21">
        <f t="shared" si="2"/>
        <v>43831.914206349211</v>
      </c>
    </row>
    <row r="60" spans="2:13" x14ac:dyDescent="0.35">
      <c r="B60">
        <f t="shared" si="0"/>
        <v>41</v>
      </c>
      <c r="C60" s="7">
        <v>1980</v>
      </c>
      <c r="D60" s="8">
        <v>2363387.5499999998</v>
      </c>
      <c r="F60" s="16">
        <v>20.91</v>
      </c>
      <c r="H60" s="14">
        <f t="shared" si="5"/>
        <v>590846.88749999995</v>
      </c>
      <c r="J60" s="12">
        <f t="shared" si="6"/>
        <v>62</v>
      </c>
      <c r="K60" s="12">
        <f>VLOOKUP(J60,'CPI Indexes'!B$5:J$111,9,FALSE)</f>
        <v>63</v>
      </c>
      <c r="L60" s="21">
        <f t="shared" si="7"/>
        <v>9378.5220238095226</v>
      </c>
      <c r="M60" s="21">
        <f t="shared" si="2"/>
        <v>9378.5220238095226</v>
      </c>
    </row>
    <row r="61" spans="2:13" x14ac:dyDescent="0.35">
      <c r="B61">
        <f t="shared" si="0"/>
        <v>40</v>
      </c>
      <c r="C61" s="7">
        <v>1981</v>
      </c>
      <c r="D61" s="8">
        <v>19253434.140000001</v>
      </c>
      <c r="F61" s="16">
        <v>21.71</v>
      </c>
      <c r="H61" s="14">
        <f t="shared" si="5"/>
        <v>4813358.5350000001</v>
      </c>
      <c r="J61" s="12">
        <f t="shared" si="6"/>
        <v>62</v>
      </c>
      <c r="K61" s="12">
        <f>VLOOKUP(J61,'CPI Indexes'!B$5:J$111,9,FALSE)</f>
        <v>63</v>
      </c>
      <c r="L61" s="21">
        <f t="shared" si="7"/>
        <v>76402.516428571427</v>
      </c>
      <c r="M61" s="21">
        <f t="shared" si="2"/>
        <v>76402.516428571427</v>
      </c>
    </row>
    <row r="62" spans="2:13" x14ac:dyDescent="0.35">
      <c r="B62">
        <f t="shared" si="0"/>
        <v>39</v>
      </c>
      <c r="C62" s="7">
        <v>1982</v>
      </c>
      <c r="D62" s="8">
        <v>31736353.719999999</v>
      </c>
      <c r="F62" s="16">
        <v>22.51</v>
      </c>
      <c r="H62" s="14">
        <f t="shared" si="5"/>
        <v>7934088.4299999997</v>
      </c>
      <c r="J62" s="12">
        <f t="shared" si="6"/>
        <v>62</v>
      </c>
      <c r="K62" s="12">
        <f>VLOOKUP(J62,'CPI Indexes'!B$5:J$111,9,FALSE)</f>
        <v>63</v>
      </c>
      <c r="L62" s="21">
        <f t="shared" si="7"/>
        <v>125937.91158730158</v>
      </c>
      <c r="M62" s="21">
        <f t="shared" si="2"/>
        <v>125937.91158730158</v>
      </c>
    </row>
    <row r="63" spans="2:13" x14ac:dyDescent="0.35">
      <c r="B63">
        <f t="shared" si="0"/>
        <v>38</v>
      </c>
      <c r="C63" s="7">
        <v>1983</v>
      </c>
      <c r="D63" s="8">
        <v>585609.64</v>
      </c>
      <c r="F63" s="16">
        <v>23.33</v>
      </c>
      <c r="H63" s="14">
        <f t="shared" si="5"/>
        <v>146402.41</v>
      </c>
      <c r="J63" s="12">
        <f t="shared" si="6"/>
        <v>61</v>
      </c>
      <c r="K63" s="12">
        <f>VLOOKUP(J63,'CPI Indexes'!B$5:J$111,9,FALSE)</f>
        <v>62</v>
      </c>
      <c r="L63" s="21">
        <f t="shared" si="7"/>
        <v>2361.3291935483871</v>
      </c>
      <c r="M63" s="21">
        <f t="shared" si="2"/>
        <v>2361.3291935483871</v>
      </c>
    </row>
    <row r="64" spans="2:13" x14ac:dyDescent="0.35">
      <c r="B64">
        <f t="shared" si="0"/>
        <v>37</v>
      </c>
      <c r="C64" s="7">
        <v>1984</v>
      </c>
      <c r="D64" s="8">
        <v>18409411</v>
      </c>
      <c r="F64" s="16">
        <v>24.16</v>
      </c>
      <c r="H64" s="14">
        <f t="shared" si="5"/>
        <v>4602352.75</v>
      </c>
      <c r="J64" s="12">
        <f t="shared" si="6"/>
        <v>61</v>
      </c>
      <c r="K64" s="12">
        <f>VLOOKUP(J64,'CPI Indexes'!B$5:J$111,9,FALSE)</f>
        <v>62</v>
      </c>
      <c r="L64" s="21">
        <f t="shared" si="7"/>
        <v>74231.495967741939</v>
      </c>
      <c r="M64" s="21">
        <f t="shared" si="2"/>
        <v>74231.495967741939</v>
      </c>
    </row>
    <row r="65" spans="2:13" x14ac:dyDescent="0.35">
      <c r="B65">
        <f t="shared" si="0"/>
        <v>36</v>
      </c>
      <c r="C65" s="7">
        <v>1985</v>
      </c>
      <c r="D65" s="8">
        <v>40319036.479999997</v>
      </c>
      <c r="F65" s="16">
        <v>25</v>
      </c>
      <c r="H65" s="14">
        <f t="shared" si="5"/>
        <v>10079759.119999999</v>
      </c>
      <c r="J65" s="12">
        <f t="shared" si="6"/>
        <v>61</v>
      </c>
      <c r="K65" s="12">
        <f>VLOOKUP(J65,'CPI Indexes'!B$5:J$111,9,FALSE)</f>
        <v>62</v>
      </c>
      <c r="L65" s="21">
        <f t="shared" si="7"/>
        <v>162576.75999999998</v>
      </c>
      <c r="M65" s="21">
        <f t="shared" si="2"/>
        <v>162576.75999999998</v>
      </c>
    </row>
    <row r="66" spans="2:13" x14ac:dyDescent="0.35">
      <c r="B66">
        <f t="shared" si="0"/>
        <v>35</v>
      </c>
      <c r="C66" s="7">
        <v>1986</v>
      </c>
      <c r="D66" s="8">
        <v>10355630.6</v>
      </c>
      <c r="F66" s="16">
        <v>25.85</v>
      </c>
      <c r="H66" s="14">
        <f t="shared" si="5"/>
        <v>2588907.65</v>
      </c>
      <c r="J66" s="12">
        <f t="shared" si="6"/>
        <v>61</v>
      </c>
      <c r="K66" s="12">
        <f>VLOOKUP(J66,'CPI Indexes'!B$5:J$111,9,FALSE)</f>
        <v>62</v>
      </c>
      <c r="L66" s="21">
        <f t="shared" si="7"/>
        <v>41756.574999999997</v>
      </c>
      <c r="M66" s="21">
        <f t="shared" si="2"/>
        <v>41756.574999999997</v>
      </c>
    </row>
    <row r="67" spans="2:13" x14ac:dyDescent="0.35">
      <c r="B67">
        <f t="shared" si="0"/>
        <v>34</v>
      </c>
      <c r="C67" s="7">
        <v>1987</v>
      </c>
      <c r="D67" s="8">
        <v>6381187.0199999996</v>
      </c>
      <c r="F67" s="16">
        <v>26.71</v>
      </c>
      <c r="H67" s="14">
        <f t="shared" si="5"/>
        <v>1595296.7549999999</v>
      </c>
      <c r="J67" s="12">
        <f t="shared" si="6"/>
        <v>61</v>
      </c>
      <c r="K67" s="12">
        <f>VLOOKUP(J67,'CPI Indexes'!B$5:J$111,9,FALSE)</f>
        <v>62</v>
      </c>
      <c r="L67" s="21">
        <f t="shared" si="7"/>
        <v>25730.592822580642</v>
      </c>
      <c r="M67" s="21">
        <f t="shared" si="2"/>
        <v>25730.592822580642</v>
      </c>
    </row>
    <row r="68" spans="2:13" x14ac:dyDescent="0.35">
      <c r="B68">
        <f t="shared" si="0"/>
        <v>33</v>
      </c>
      <c r="C68" s="7">
        <v>1988</v>
      </c>
      <c r="D68" s="8">
        <v>33840488.100000001</v>
      </c>
      <c r="F68" s="16">
        <v>27.59</v>
      </c>
      <c r="H68" s="14">
        <f t="shared" si="5"/>
        <v>8460122.0250000004</v>
      </c>
      <c r="J68" s="12">
        <f t="shared" si="6"/>
        <v>61</v>
      </c>
      <c r="K68" s="12">
        <f>VLOOKUP(J68,'CPI Indexes'!B$5:J$111,9,FALSE)</f>
        <v>62</v>
      </c>
      <c r="L68" s="21">
        <f t="shared" si="7"/>
        <v>136453.5810483871</v>
      </c>
      <c r="M68" s="21">
        <f t="shared" si="2"/>
        <v>136453.5810483871</v>
      </c>
    </row>
    <row r="69" spans="2:13" x14ac:dyDescent="0.35">
      <c r="B69">
        <f t="shared" si="0"/>
        <v>32</v>
      </c>
      <c r="C69" s="7">
        <v>1989</v>
      </c>
      <c r="D69" s="8">
        <v>64565346.350000001</v>
      </c>
      <c r="F69" s="16">
        <v>28.47</v>
      </c>
      <c r="H69" s="14">
        <f t="shared" si="5"/>
        <v>16141336.5875</v>
      </c>
      <c r="J69" s="12">
        <f t="shared" si="6"/>
        <v>60</v>
      </c>
      <c r="K69" s="12">
        <f>VLOOKUP(J69,'CPI Indexes'!B$5:J$111,9,FALSE)</f>
        <v>61</v>
      </c>
      <c r="L69" s="21">
        <f t="shared" si="7"/>
        <v>264612.07520491804</v>
      </c>
      <c r="M69" s="21">
        <f t="shared" si="2"/>
        <v>264612.07520491804</v>
      </c>
    </row>
    <row r="70" spans="2:13" x14ac:dyDescent="0.35">
      <c r="B70">
        <f t="shared" si="0"/>
        <v>31</v>
      </c>
      <c r="C70" s="7">
        <v>1990</v>
      </c>
      <c r="D70" s="8">
        <v>35227934.039999999</v>
      </c>
      <c r="F70" s="16">
        <v>29.36</v>
      </c>
      <c r="H70" s="14">
        <f t="shared" si="5"/>
        <v>8806983.5099999998</v>
      </c>
      <c r="J70" s="12">
        <f t="shared" si="6"/>
        <v>60</v>
      </c>
      <c r="K70" s="12">
        <f>VLOOKUP(J70,'CPI Indexes'!B$5:J$111,9,FALSE)</f>
        <v>61</v>
      </c>
      <c r="L70" s="21">
        <f t="shared" si="7"/>
        <v>144376.77885245901</v>
      </c>
      <c r="M70" s="21">
        <f t="shared" si="2"/>
        <v>144376.77885245901</v>
      </c>
    </row>
    <row r="71" spans="2:13" x14ac:dyDescent="0.35">
      <c r="B71">
        <f t="shared" si="0"/>
        <v>30</v>
      </c>
      <c r="C71" s="7">
        <v>1991</v>
      </c>
      <c r="D71" s="8">
        <v>33945460.289999999</v>
      </c>
      <c r="F71" s="16">
        <v>30.27</v>
      </c>
      <c r="H71" s="14">
        <f t="shared" si="5"/>
        <v>8486365.0724999998</v>
      </c>
      <c r="J71" s="12">
        <f t="shared" si="6"/>
        <v>60</v>
      </c>
      <c r="K71" s="12">
        <f>VLOOKUP(J71,'CPI Indexes'!B$5:J$111,9,FALSE)</f>
        <v>61</v>
      </c>
      <c r="L71" s="21">
        <f t="shared" si="7"/>
        <v>139120.73889344261</v>
      </c>
      <c r="M71" s="21">
        <f t="shared" si="2"/>
        <v>139120.73889344261</v>
      </c>
    </row>
    <row r="72" spans="2:13" x14ac:dyDescent="0.35">
      <c r="B72">
        <f t="shared" si="0"/>
        <v>29</v>
      </c>
      <c r="C72" s="7">
        <v>1992</v>
      </c>
      <c r="D72" s="8">
        <v>69166629.120000005</v>
      </c>
      <c r="F72" s="16">
        <v>31.18</v>
      </c>
      <c r="H72" s="14">
        <f t="shared" si="5"/>
        <v>17291657.280000001</v>
      </c>
      <c r="J72" s="12">
        <f t="shared" si="6"/>
        <v>60</v>
      </c>
      <c r="K72" s="12">
        <f>VLOOKUP(J72,'CPI Indexes'!B$5:J$111,9,FALSE)</f>
        <v>61</v>
      </c>
      <c r="L72" s="21">
        <f t="shared" si="7"/>
        <v>283469.79147540987</v>
      </c>
      <c r="M72" s="21">
        <f t="shared" si="2"/>
        <v>283469.79147540987</v>
      </c>
    </row>
    <row r="73" spans="2:13" x14ac:dyDescent="0.35">
      <c r="B73">
        <f t="shared" si="0"/>
        <v>28</v>
      </c>
      <c r="C73" s="7">
        <v>1993</v>
      </c>
      <c r="D73" s="8">
        <v>35102013.979999997</v>
      </c>
      <c r="F73" s="16">
        <v>32.1</v>
      </c>
      <c r="H73" s="14">
        <f t="shared" si="5"/>
        <v>8775503.4949999992</v>
      </c>
      <c r="J73" s="12">
        <f t="shared" si="6"/>
        <v>60</v>
      </c>
      <c r="K73" s="12">
        <f>VLOOKUP(J73,'CPI Indexes'!B$5:J$111,9,FALSE)</f>
        <v>61</v>
      </c>
      <c r="L73" s="21">
        <f t="shared" si="7"/>
        <v>143860.71303278688</v>
      </c>
      <c r="M73" s="21">
        <f t="shared" si="2"/>
        <v>143860.71303278688</v>
      </c>
    </row>
    <row r="74" spans="2:13" x14ac:dyDescent="0.35">
      <c r="B74">
        <f t="shared" ref="B74:B101" si="8">2021-C74</f>
        <v>27</v>
      </c>
      <c r="C74" s="7">
        <v>1994</v>
      </c>
      <c r="D74" s="8">
        <v>34556578.009999998</v>
      </c>
      <c r="F74" s="16">
        <v>33.03</v>
      </c>
      <c r="H74" s="14">
        <f t="shared" si="5"/>
        <v>8639144.5024999995</v>
      </c>
      <c r="J74" s="12">
        <f t="shared" si="6"/>
        <v>60</v>
      </c>
      <c r="K74" s="12">
        <f>VLOOKUP(J74,'CPI Indexes'!B$5:J$111,9,FALSE)</f>
        <v>61</v>
      </c>
      <c r="L74" s="21">
        <f t="shared" si="7"/>
        <v>141625.31971311473</v>
      </c>
      <c r="M74" s="21">
        <f t="shared" ref="M74:M101" si="9">L74*(1+$F$5/100)^B74</f>
        <v>141625.31971311473</v>
      </c>
    </row>
    <row r="75" spans="2:13" x14ac:dyDescent="0.35">
      <c r="B75">
        <f t="shared" si="8"/>
        <v>26</v>
      </c>
      <c r="C75" s="7">
        <v>1995</v>
      </c>
      <c r="D75" s="8">
        <v>30037510.100000001</v>
      </c>
      <c r="F75" s="16">
        <v>33.96</v>
      </c>
      <c r="H75" s="14">
        <f t="shared" si="5"/>
        <v>7509377.5250000004</v>
      </c>
      <c r="J75" s="12">
        <f t="shared" ref="J75:J101" si="10">ROUND(F75+B75,0)</f>
        <v>60</v>
      </c>
      <c r="K75" s="12">
        <f>VLOOKUP(J75,'CPI Indexes'!B$5:J$111,9,FALSE)</f>
        <v>61</v>
      </c>
      <c r="L75" s="21">
        <f t="shared" ref="L75:L101" si="11">H75/K75</f>
        <v>123104.54959016394</v>
      </c>
      <c r="M75" s="21">
        <f t="shared" si="9"/>
        <v>123104.54959016394</v>
      </c>
    </row>
    <row r="76" spans="2:13" x14ac:dyDescent="0.35">
      <c r="B76">
        <f t="shared" si="8"/>
        <v>25</v>
      </c>
      <c r="C76" s="7">
        <v>1996</v>
      </c>
      <c r="D76" s="8">
        <v>51558774.259999998</v>
      </c>
      <c r="F76" s="16">
        <v>34.9</v>
      </c>
      <c r="H76" s="14">
        <f t="shared" si="5"/>
        <v>12889693.564999999</v>
      </c>
      <c r="J76" s="12">
        <f t="shared" si="10"/>
        <v>60</v>
      </c>
      <c r="K76" s="12">
        <f>VLOOKUP(J76,'CPI Indexes'!B$5:J$111,9,FALSE)</f>
        <v>61</v>
      </c>
      <c r="L76" s="21">
        <f t="shared" si="11"/>
        <v>211306.45188524589</v>
      </c>
      <c r="M76" s="21">
        <f t="shared" si="9"/>
        <v>211306.45188524589</v>
      </c>
    </row>
    <row r="77" spans="2:13" x14ac:dyDescent="0.35">
      <c r="B77">
        <f t="shared" si="8"/>
        <v>24</v>
      </c>
      <c r="C77" s="7">
        <v>1997</v>
      </c>
      <c r="D77" s="8">
        <v>19704937.399999999</v>
      </c>
      <c r="F77" s="16">
        <v>35.85</v>
      </c>
      <c r="H77" s="14">
        <f t="shared" si="5"/>
        <v>4926234.3499999996</v>
      </c>
      <c r="J77" s="12">
        <f t="shared" si="10"/>
        <v>60</v>
      </c>
      <c r="K77" s="12">
        <f>VLOOKUP(J77,'CPI Indexes'!B$5:J$111,9,FALSE)</f>
        <v>61</v>
      </c>
      <c r="L77" s="21">
        <f t="shared" si="11"/>
        <v>80757.940163934414</v>
      </c>
      <c r="M77" s="21">
        <f t="shared" si="9"/>
        <v>80757.940163934414</v>
      </c>
    </row>
    <row r="78" spans="2:13" x14ac:dyDescent="0.35">
      <c r="B78">
        <f t="shared" si="8"/>
        <v>23</v>
      </c>
      <c r="C78" s="7">
        <v>1998</v>
      </c>
      <c r="D78" s="8">
        <v>34226277.630000003</v>
      </c>
      <c r="F78" s="16">
        <v>36.799999999999997</v>
      </c>
      <c r="H78" s="14">
        <f t="shared" ref="H78:H101" si="12">D78*F$3</f>
        <v>8556569.4075000007</v>
      </c>
      <c r="J78" s="12">
        <f t="shared" si="10"/>
        <v>60</v>
      </c>
      <c r="K78" s="12">
        <f>VLOOKUP(J78,'CPI Indexes'!B$5:J$111,9,FALSE)</f>
        <v>61</v>
      </c>
      <c r="L78" s="21">
        <f t="shared" si="11"/>
        <v>140271.62963114755</v>
      </c>
      <c r="M78" s="21">
        <f t="shared" si="9"/>
        <v>140271.62963114755</v>
      </c>
    </row>
    <row r="79" spans="2:13" x14ac:dyDescent="0.35">
      <c r="B79">
        <f t="shared" si="8"/>
        <v>22</v>
      </c>
      <c r="C79" s="7">
        <v>1999</v>
      </c>
      <c r="D79" s="8">
        <v>53916470.450000003</v>
      </c>
      <c r="F79" s="16">
        <v>37.76</v>
      </c>
      <c r="H79" s="14">
        <f t="shared" si="12"/>
        <v>13479117.612500001</v>
      </c>
      <c r="J79" s="12">
        <f t="shared" si="10"/>
        <v>60</v>
      </c>
      <c r="K79" s="12">
        <f>VLOOKUP(J79,'CPI Indexes'!B$5:J$111,9,FALSE)</f>
        <v>61</v>
      </c>
      <c r="L79" s="21">
        <f t="shared" si="11"/>
        <v>220969.14118852461</v>
      </c>
      <c r="M79" s="21">
        <f t="shared" si="9"/>
        <v>220969.14118852461</v>
      </c>
    </row>
    <row r="80" spans="2:13" x14ac:dyDescent="0.35">
      <c r="B80">
        <f t="shared" si="8"/>
        <v>21</v>
      </c>
      <c r="C80" s="7">
        <v>2000</v>
      </c>
      <c r="D80" s="8">
        <v>17677659.48</v>
      </c>
      <c r="F80" s="16">
        <v>38.72</v>
      </c>
      <c r="H80" s="14">
        <f t="shared" si="12"/>
        <v>4419414.87</v>
      </c>
      <c r="J80" s="12">
        <f t="shared" si="10"/>
        <v>60</v>
      </c>
      <c r="K80" s="12">
        <f>VLOOKUP(J80,'CPI Indexes'!B$5:J$111,9,FALSE)</f>
        <v>61</v>
      </c>
      <c r="L80" s="21">
        <f t="shared" si="11"/>
        <v>72449.424098360658</v>
      </c>
      <c r="M80" s="21">
        <f t="shared" si="9"/>
        <v>72449.424098360658</v>
      </c>
    </row>
    <row r="81" spans="2:13" x14ac:dyDescent="0.35">
      <c r="B81">
        <f t="shared" si="8"/>
        <v>20</v>
      </c>
      <c r="C81" s="7">
        <v>2001</v>
      </c>
      <c r="D81" s="8">
        <v>46466250.25</v>
      </c>
      <c r="F81" s="16">
        <v>39.69</v>
      </c>
      <c r="H81" s="14">
        <f t="shared" si="12"/>
        <v>11616562.5625</v>
      </c>
      <c r="J81" s="12">
        <f t="shared" si="10"/>
        <v>60</v>
      </c>
      <c r="K81" s="12">
        <f>VLOOKUP(J81,'CPI Indexes'!B$5:J$111,9,FALSE)</f>
        <v>61</v>
      </c>
      <c r="L81" s="21">
        <f t="shared" si="11"/>
        <v>190435.45184426231</v>
      </c>
      <c r="M81" s="21">
        <f t="shared" si="9"/>
        <v>190435.45184426231</v>
      </c>
    </row>
    <row r="82" spans="2:13" x14ac:dyDescent="0.35">
      <c r="B82">
        <f t="shared" si="8"/>
        <v>19</v>
      </c>
      <c r="C82" s="7">
        <v>2002</v>
      </c>
      <c r="D82" s="8">
        <v>51922238.740000002</v>
      </c>
      <c r="F82" s="16">
        <v>40.659999999999997</v>
      </c>
      <c r="H82" s="14">
        <f t="shared" si="12"/>
        <v>12980559.685000001</v>
      </c>
      <c r="J82" s="12">
        <f t="shared" si="10"/>
        <v>60</v>
      </c>
      <c r="K82" s="12">
        <f>VLOOKUP(J82,'CPI Indexes'!B$5:J$111,9,FALSE)</f>
        <v>61</v>
      </c>
      <c r="L82" s="21">
        <f t="shared" si="11"/>
        <v>212796.06040983606</v>
      </c>
      <c r="M82" s="21">
        <f t="shared" si="9"/>
        <v>212796.06040983606</v>
      </c>
    </row>
    <row r="83" spans="2:13" x14ac:dyDescent="0.35">
      <c r="B83">
        <f t="shared" si="8"/>
        <v>18</v>
      </c>
      <c r="C83" s="7">
        <v>2003</v>
      </c>
      <c r="D83" s="8">
        <v>7521099.3399999999</v>
      </c>
      <c r="F83" s="16">
        <v>41.64</v>
      </c>
      <c r="H83" s="14">
        <f t="shared" si="12"/>
        <v>1880274.835</v>
      </c>
      <c r="J83" s="12">
        <f t="shared" si="10"/>
        <v>60</v>
      </c>
      <c r="K83" s="12">
        <f>VLOOKUP(J83,'CPI Indexes'!B$5:J$111,9,FALSE)</f>
        <v>61</v>
      </c>
      <c r="L83" s="21">
        <f t="shared" si="11"/>
        <v>30824.177622950818</v>
      </c>
      <c r="M83" s="21">
        <f t="shared" si="9"/>
        <v>30824.177622950818</v>
      </c>
    </row>
    <row r="84" spans="2:13" x14ac:dyDescent="0.35">
      <c r="B84">
        <f t="shared" si="8"/>
        <v>17</v>
      </c>
      <c r="C84" s="7">
        <v>2004</v>
      </c>
      <c r="D84" s="8">
        <v>4659850.83</v>
      </c>
      <c r="F84" s="16">
        <v>42.62</v>
      </c>
      <c r="H84" s="14">
        <f t="shared" si="12"/>
        <v>1164962.7075</v>
      </c>
      <c r="J84" s="12">
        <f t="shared" si="10"/>
        <v>60</v>
      </c>
      <c r="K84" s="12">
        <f>VLOOKUP(J84,'CPI Indexes'!B$5:J$111,9,FALSE)</f>
        <v>61</v>
      </c>
      <c r="L84" s="21">
        <f t="shared" si="11"/>
        <v>19097.749303278688</v>
      </c>
      <c r="M84" s="21">
        <f t="shared" si="9"/>
        <v>19097.749303278688</v>
      </c>
    </row>
    <row r="85" spans="2:13" x14ac:dyDescent="0.35">
      <c r="B85">
        <f t="shared" si="8"/>
        <v>16</v>
      </c>
      <c r="C85" s="7">
        <v>2005</v>
      </c>
      <c r="D85" s="8">
        <v>11997470.67</v>
      </c>
      <c r="F85" s="16">
        <v>43.6</v>
      </c>
      <c r="H85" s="14">
        <f t="shared" si="12"/>
        <v>2999367.6675</v>
      </c>
      <c r="J85" s="12">
        <f t="shared" si="10"/>
        <v>60</v>
      </c>
      <c r="K85" s="12">
        <f>VLOOKUP(J85,'CPI Indexes'!B$5:J$111,9,FALSE)</f>
        <v>61</v>
      </c>
      <c r="L85" s="21">
        <f t="shared" si="11"/>
        <v>49169.961762295083</v>
      </c>
      <c r="M85" s="21">
        <f t="shared" si="9"/>
        <v>49169.961762295083</v>
      </c>
    </row>
    <row r="86" spans="2:13" x14ac:dyDescent="0.35">
      <c r="B86">
        <f t="shared" si="8"/>
        <v>15</v>
      </c>
      <c r="C86" s="7">
        <v>2006</v>
      </c>
      <c r="D86" s="8">
        <v>125125575.59999999</v>
      </c>
      <c r="F86" s="16">
        <v>44.58</v>
      </c>
      <c r="H86" s="14">
        <f t="shared" si="12"/>
        <v>31281393.899999999</v>
      </c>
      <c r="J86" s="12">
        <f t="shared" si="10"/>
        <v>60</v>
      </c>
      <c r="K86" s="12">
        <f>VLOOKUP(J86,'CPI Indexes'!B$5:J$111,9,FALSE)</f>
        <v>61</v>
      </c>
      <c r="L86" s="21">
        <f t="shared" si="11"/>
        <v>512809.73606557376</v>
      </c>
      <c r="M86" s="21">
        <f t="shared" si="9"/>
        <v>512809.73606557376</v>
      </c>
    </row>
    <row r="87" spans="2:13" x14ac:dyDescent="0.35">
      <c r="B87">
        <f t="shared" si="8"/>
        <v>14</v>
      </c>
      <c r="C87" s="7">
        <v>2007</v>
      </c>
      <c r="D87" s="8">
        <v>80961603.560000002</v>
      </c>
      <c r="F87" s="16">
        <v>45.57</v>
      </c>
      <c r="H87" s="14">
        <f t="shared" si="12"/>
        <v>20240400.890000001</v>
      </c>
      <c r="J87" s="12">
        <f t="shared" si="10"/>
        <v>60</v>
      </c>
      <c r="K87" s="12">
        <f>VLOOKUP(J87,'CPI Indexes'!B$5:J$111,9,FALSE)</f>
        <v>61</v>
      </c>
      <c r="L87" s="21">
        <f t="shared" si="11"/>
        <v>331809.85065573774</v>
      </c>
      <c r="M87" s="21">
        <f t="shared" si="9"/>
        <v>331809.85065573774</v>
      </c>
    </row>
    <row r="88" spans="2:13" x14ac:dyDescent="0.35">
      <c r="B88">
        <f t="shared" si="8"/>
        <v>13</v>
      </c>
      <c r="C88" s="7">
        <v>2008</v>
      </c>
      <c r="D88" s="8">
        <v>11216023.810000001</v>
      </c>
      <c r="F88" s="16">
        <v>46.56</v>
      </c>
      <c r="H88" s="14">
        <f t="shared" si="12"/>
        <v>2804005.9525000001</v>
      </c>
      <c r="J88" s="12">
        <f t="shared" si="10"/>
        <v>60</v>
      </c>
      <c r="K88" s="12">
        <f>VLOOKUP(J88,'CPI Indexes'!B$5:J$111,9,FALSE)</f>
        <v>61</v>
      </c>
      <c r="L88" s="21">
        <f t="shared" si="11"/>
        <v>45967.310696721317</v>
      </c>
      <c r="M88" s="21">
        <f t="shared" si="9"/>
        <v>45967.310696721317</v>
      </c>
    </row>
    <row r="89" spans="2:13" x14ac:dyDescent="0.35">
      <c r="B89">
        <f t="shared" si="8"/>
        <v>12</v>
      </c>
      <c r="C89" s="7">
        <v>2009</v>
      </c>
      <c r="D89" s="8">
        <v>45004705.670000002</v>
      </c>
      <c r="F89" s="16">
        <v>47.55</v>
      </c>
      <c r="H89" s="14">
        <f t="shared" si="12"/>
        <v>11251176.4175</v>
      </c>
      <c r="J89" s="12">
        <f t="shared" si="10"/>
        <v>60</v>
      </c>
      <c r="K89" s="12">
        <f>VLOOKUP(J89,'CPI Indexes'!B$5:J$111,9,FALSE)</f>
        <v>61</v>
      </c>
      <c r="L89" s="21">
        <f t="shared" si="11"/>
        <v>184445.51504098362</v>
      </c>
      <c r="M89" s="21">
        <f t="shared" si="9"/>
        <v>184445.51504098362</v>
      </c>
    </row>
    <row r="90" spans="2:13" x14ac:dyDescent="0.35">
      <c r="B90">
        <f t="shared" si="8"/>
        <v>11</v>
      </c>
      <c r="C90" s="7">
        <v>2010</v>
      </c>
      <c r="D90" s="8">
        <v>8923405.4100000001</v>
      </c>
      <c r="F90" s="16">
        <v>48.54</v>
      </c>
      <c r="H90" s="14">
        <f t="shared" si="12"/>
        <v>2230851.3525</v>
      </c>
      <c r="J90" s="12">
        <f t="shared" si="10"/>
        <v>60</v>
      </c>
      <c r="K90" s="12">
        <f>VLOOKUP(J90,'CPI Indexes'!B$5:J$111,9,FALSE)</f>
        <v>61</v>
      </c>
      <c r="L90" s="21">
        <f t="shared" si="11"/>
        <v>36571.333647540981</v>
      </c>
      <c r="M90" s="21">
        <f t="shared" si="9"/>
        <v>36571.333647540981</v>
      </c>
    </row>
    <row r="91" spans="2:13" x14ac:dyDescent="0.35">
      <c r="B91">
        <f t="shared" si="8"/>
        <v>10</v>
      </c>
      <c r="C91" s="7">
        <v>2011</v>
      </c>
      <c r="D91" s="8">
        <v>15874783.26</v>
      </c>
      <c r="F91" s="16">
        <v>49.53</v>
      </c>
      <c r="H91" s="14">
        <f t="shared" si="12"/>
        <v>3968695.8149999999</v>
      </c>
      <c r="J91" s="12">
        <f t="shared" si="10"/>
        <v>60</v>
      </c>
      <c r="K91" s="12">
        <f>VLOOKUP(J91,'CPI Indexes'!B$5:J$111,9,FALSE)</f>
        <v>61</v>
      </c>
      <c r="L91" s="21">
        <f t="shared" si="11"/>
        <v>65060.587131147542</v>
      </c>
      <c r="M91" s="21">
        <f t="shared" si="9"/>
        <v>65060.587131147542</v>
      </c>
    </row>
    <row r="92" spans="2:13" x14ac:dyDescent="0.35">
      <c r="B92">
        <f t="shared" si="8"/>
        <v>9</v>
      </c>
      <c r="C92" s="7">
        <v>2012</v>
      </c>
      <c r="D92" s="8">
        <v>41321828.469999999</v>
      </c>
      <c r="F92" s="16">
        <v>50.52</v>
      </c>
      <c r="H92" s="14">
        <f t="shared" si="12"/>
        <v>10330457.1175</v>
      </c>
      <c r="J92" s="12">
        <f t="shared" si="10"/>
        <v>60</v>
      </c>
      <c r="K92" s="12">
        <f>VLOOKUP(J92,'CPI Indexes'!B$5:J$111,9,FALSE)</f>
        <v>61</v>
      </c>
      <c r="L92" s="21">
        <f t="shared" si="11"/>
        <v>169351.75602459017</v>
      </c>
      <c r="M92" s="21">
        <f t="shared" si="9"/>
        <v>169351.75602459017</v>
      </c>
    </row>
    <row r="93" spans="2:13" x14ac:dyDescent="0.35">
      <c r="B93">
        <f t="shared" si="8"/>
        <v>8</v>
      </c>
      <c r="C93" s="7">
        <v>2013</v>
      </c>
      <c r="D93" s="8">
        <v>69160220.030000001</v>
      </c>
      <c r="F93" s="16">
        <v>51.52</v>
      </c>
      <c r="H93" s="14">
        <f t="shared" si="12"/>
        <v>17290055.0075</v>
      </c>
      <c r="J93" s="12">
        <f t="shared" si="10"/>
        <v>60</v>
      </c>
      <c r="K93" s="12">
        <f>VLOOKUP(J93,'CPI Indexes'!B$5:J$111,9,FALSE)</f>
        <v>61</v>
      </c>
      <c r="L93" s="21">
        <f t="shared" si="11"/>
        <v>283443.52471311478</v>
      </c>
      <c r="M93" s="21">
        <f t="shared" si="9"/>
        <v>283443.52471311478</v>
      </c>
    </row>
    <row r="94" spans="2:13" x14ac:dyDescent="0.35">
      <c r="B94">
        <f t="shared" si="8"/>
        <v>7</v>
      </c>
      <c r="C94" s="7">
        <v>2014</v>
      </c>
      <c r="D94" s="8">
        <v>41414560.890000001</v>
      </c>
      <c r="F94" s="16">
        <v>52.51</v>
      </c>
      <c r="H94" s="14">
        <f t="shared" si="12"/>
        <v>10353640.2225</v>
      </c>
      <c r="J94" s="12">
        <f t="shared" si="10"/>
        <v>60</v>
      </c>
      <c r="K94" s="12">
        <f>VLOOKUP(J94,'CPI Indexes'!B$5:J$111,9,FALSE)</f>
        <v>61</v>
      </c>
      <c r="L94" s="21">
        <f t="shared" si="11"/>
        <v>169731.8069262295</v>
      </c>
      <c r="M94" s="21">
        <f t="shared" si="9"/>
        <v>169731.8069262295</v>
      </c>
    </row>
    <row r="95" spans="2:13" x14ac:dyDescent="0.35">
      <c r="B95">
        <f t="shared" si="8"/>
        <v>6</v>
      </c>
      <c r="C95" s="7">
        <v>2015</v>
      </c>
      <c r="D95" s="8">
        <v>156789681.68000001</v>
      </c>
      <c r="F95" s="16">
        <v>53.51</v>
      </c>
      <c r="H95" s="14">
        <f t="shared" si="12"/>
        <v>39197420.420000002</v>
      </c>
      <c r="J95" s="12">
        <f t="shared" si="10"/>
        <v>60</v>
      </c>
      <c r="K95" s="12">
        <f>VLOOKUP(J95,'CPI Indexes'!B$5:J$111,9,FALSE)</f>
        <v>61</v>
      </c>
      <c r="L95" s="21">
        <f t="shared" si="11"/>
        <v>642580.66262295085</v>
      </c>
      <c r="M95" s="21">
        <f t="shared" si="9"/>
        <v>642580.66262295085</v>
      </c>
    </row>
    <row r="96" spans="2:13" x14ac:dyDescent="0.35">
      <c r="B96">
        <f t="shared" si="8"/>
        <v>5</v>
      </c>
      <c r="C96" s="7">
        <v>2016</v>
      </c>
      <c r="D96" s="8">
        <v>671012315.57000005</v>
      </c>
      <c r="F96" s="16">
        <v>54.51</v>
      </c>
      <c r="H96" s="14">
        <f t="shared" si="12"/>
        <v>167753078.89250001</v>
      </c>
      <c r="J96" s="12">
        <f t="shared" si="10"/>
        <v>60</v>
      </c>
      <c r="K96" s="12">
        <f>VLOOKUP(J96,'CPI Indexes'!B$5:J$111,9,FALSE)</f>
        <v>61</v>
      </c>
      <c r="L96" s="21">
        <f t="shared" si="11"/>
        <v>2750050.4736475414</v>
      </c>
      <c r="M96" s="21">
        <f t="shared" si="9"/>
        <v>2750050.4736475414</v>
      </c>
    </row>
    <row r="97" spans="2:15" x14ac:dyDescent="0.35">
      <c r="B97">
        <f t="shared" si="8"/>
        <v>4</v>
      </c>
      <c r="C97" s="7">
        <v>2017</v>
      </c>
      <c r="D97" s="8">
        <v>200758114.34999999</v>
      </c>
      <c r="F97" s="16">
        <v>55.51</v>
      </c>
      <c r="H97" s="14">
        <f t="shared" si="12"/>
        <v>50189528.587499999</v>
      </c>
      <c r="J97" s="12">
        <f t="shared" si="10"/>
        <v>60</v>
      </c>
      <c r="K97" s="12">
        <f>VLOOKUP(J97,'CPI Indexes'!B$5:J$111,9,FALSE)</f>
        <v>61</v>
      </c>
      <c r="L97" s="21">
        <f t="shared" si="11"/>
        <v>822779.15717213112</v>
      </c>
      <c r="M97" s="21">
        <f t="shared" si="9"/>
        <v>822779.15717213112</v>
      </c>
    </row>
    <row r="98" spans="2:15" x14ac:dyDescent="0.35">
      <c r="B98">
        <f t="shared" si="8"/>
        <v>3</v>
      </c>
      <c r="C98" s="7">
        <v>2018</v>
      </c>
      <c r="D98" s="8">
        <v>15795859.130000001</v>
      </c>
      <c r="F98" s="16">
        <v>56.5</v>
      </c>
      <c r="H98" s="14">
        <f t="shared" si="12"/>
        <v>3948964.7825000002</v>
      </c>
      <c r="J98" s="12">
        <f t="shared" si="10"/>
        <v>60</v>
      </c>
      <c r="K98" s="12">
        <f>VLOOKUP(J98,'CPI Indexes'!B$5:J$111,9,FALSE)</f>
        <v>61</v>
      </c>
      <c r="L98" s="21">
        <f t="shared" si="11"/>
        <v>64737.127581967216</v>
      </c>
      <c r="M98" s="21">
        <f t="shared" si="9"/>
        <v>64737.127581967216</v>
      </c>
    </row>
    <row r="99" spans="2:15" x14ac:dyDescent="0.35">
      <c r="B99">
        <f t="shared" si="8"/>
        <v>2</v>
      </c>
      <c r="C99" s="7">
        <v>2019</v>
      </c>
      <c r="D99" s="8">
        <v>99205781.519999996</v>
      </c>
      <c r="F99" s="16">
        <v>57.5</v>
      </c>
      <c r="H99" s="14">
        <f t="shared" si="12"/>
        <v>24801445.379999999</v>
      </c>
      <c r="J99" s="12">
        <f t="shared" si="10"/>
        <v>60</v>
      </c>
      <c r="K99" s="12">
        <f>VLOOKUP(J99,'CPI Indexes'!B$5:J$111,9,FALSE)</f>
        <v>61</v>
      </c>
      <c r="L99" s="21">
        <f t="shared" si="11"/>
        <v>406581.0718032787</v>
      </c>
      <c r="M99" s="21">
        <f t="shared" si="9"/>
        <v>406581.0718032787</v>
      </c>
    </row>
    <row r="100" spans="2:15" x14ac:dyDescent="0.35">
      <c r="B100">
        <f t="shared" si="8"/>
        <v>1</v>
      </c>
      <c r="C100" s="7">
        <v>2020</v>
      </c>
      <c r="D100" s="8">
        <v>73822444.829999998</v>
      </c>
      <c r="F100" s="16">
        <v>58.5</v>
      </c>
      <c r="H100" s="14">
        <f t="shared" si="12"/>
        <v>18455611.2075</v>
      </c>
      <c r="J100" s="12">
        <f t="shared" si="10"/>
        <v>60</v>
      </c>
      <c r="K100" s="12">
        <f>VLOOKUP(J100,'CPI Indexes'!B$5:J$111,9,FALSE)</f>
        <v>61</v>
      </c>
      <c r="L100" s="21">
        <f t="shared" si="11"/>
        <v>302551.00340163935</v>
      </c>
      <c r="M100" s="21">
        <f t="shared" si="9"/>
        <v>302551.00340163935</v>
      </c>
    </row>
    <row r="101" spans="2:15" x14ac:dyDescent="0.35">
      <c r="B101">
        <f t="shared" si="8"/>
        <v>0</v>
      </c>
      <c r="C101" s="7">
        <v>2021</v>
      </c>
      <c r="D101" s="8">
        <v>189897248.28</v>
      </c>
      <c r="F101" s="16">
        <v>59.5</v>
      </c>
      <c r="H101" s="14">
        <f t="shared" si="12"/>
        <v>47474312.07</v>
      </c>
      <c r="J101" s="12">
        <f t="shared" si="10"/>
        <v>60</v>
      </c>
      <c r="K101" s="12">
        <f>VLOOKUP(J101,'CPI Indexes'!B$5:J$111,9,FALSE)</f>
        <v>61</v>
      </c>
      <c r="L101" s="21">
        <f t="shared" si="11"/>
        <v>778267.41098360659</v>
      </c>
      <c r="M101" s="21">
        <f t="shared" si="9"/>
        <v>778267.41098360659</v>
      </c>
    </row>
    <row r="102" spans="2:15" x14ac:dyDescent="0.35">
      <c r="H102" s="3"/>
      <c r="J102" s="12"/>
      <c r="K102" s="12"/>
      <c r="L102" s="21"/>
      <c r="M102" s="21"/>
    </row>
    <row r="103" spans="2:15" x14ac:dyDescent="0.35">
      <c r="D103" s="1">
        <f>SUM(D9:D102)</f>
        <v>2789340252.2400007</v>
      </c>
      <c r="H103" s="3">
        <f>SUM(H9:H102)</f>
        <v>697335063.06000018</v>
      </c>
      <c r="J103" s="12"/>
      <c r="K103" s="12"/>
      <c r="L103" s="21"/>
      <c r="M103" s="21">
        <f>SUM(M1:M101)</f>
        <v>11351671.11935134</v>
      </c>
    </row>
    <row r="104" spans="2:15" x14ac:dyDescent="0.35">
      <c r="H104" s="3"/>
    </row>
    <row r="105" spans="2:15" x14ac:dyDescent="0.35">
      <c r="H105" s="3">
        <f>H103/D103</f>
        <v>0.25</v>
      </c>
      <c r="M105" s="14"/>
      <c r="N105" s="14"/>
      <c r="O105" s="14"/>
    </row>
    <row r="106" spans="2:15" x14ac:dyDescent="0.35">
      <c r="H106" s="3"/>
      <c r="M106" s="20"/>
      <c r="N106" s="20"/>
      <c r="O106" s="20"/>
    </row>
    <row r="107" spans="2:15" x14ac:dyDescent="0.35">
      <c r="D107" s="1"/>
      <c r="F107" s="2"/>
      <c r="H107" s="2"/>
      <c r="M107" s="20"/>
      <c r="N107" s="20"/>
      <c r="O107" s="20"/>
    </row>
    <row r="108" spans="2:15" x14ac:dyDescent="0.35">
      <c r="D108" s="1"/>
      <c r="F108" s="2"/>
      <c r="H108" s="2"/>
      <c r="M108" s="14"/>
      <c r="N108" s="14"/>
      <c r="O108" s="14"/>
    </row>
    <row r="109" spans="2:15" x14ac:dyDescent="0.35">
      <c r="D109" s="1"/>
      <c r="F109" s="2"/>
      <c r="H109" s="2"/>
      <c r="M109" s="14"/>
      <c r="N109" s="14"/>
      <c r="O109" s="14"/>
    </row>
    <row r="110" spans="2:15" x14ac:dyDescent="0.35">
      <c r="D110" s="1"/>
      <c r="F110" s="2"/>
      <c r="H110" s="2"/>
      <c r="M110" s="21"/>
      <c r="N110" s="21"/>
      <c r="O110" s="21"/>
    </row>
    <row r="111" spans="2:15" x14ac:dyDescent="0.35">
      <c r="D111" s="1"/>
      <c r="F111" s="2"/>
      <c r="H111" s="2"/>
    </row>
    <row r="112" spans="2:15" x14ac:dyDescent="0.35">
      <c r="D112" s="1"/>
      <c r="F112" s="2"/>
      <c r="H112" s="2"/>
    </row>
    <row r="113" spans="4:8" x14ac:dyDescent="0.35">
      <c r="D113" s="1"/>
      <c r="F113" s="2"/>
      <c r="H113" s="2"/>
    </row>
    <row r="114" spans="4:8" x14ac:dyDescent="0.35">
      <c r="D114" s="1"/>
      <c r="F114" s="2"/>
      <c r="H114" s="2"/>
    </row>
    <row r="115" spans="4:8" x14ac:dyDescent="0.35">
      <c r="D115" s="1"/>
      <c r="F115" s="2"/>
      <c r="H115" s="2"/>
    </row>
    <row r="116" spans="4:8" x14ac:dyDescent="0.35">
      <c r="D116" s="1"/>
      <c r="F116" s="2"/>
      <c r="H116" s="2"/>
    </row>
    <row r="117" spans="4:8" x14ac:dyDescent="0.35">
      <c r="D117" s="1"/>
      <c r="F117" s="2"/>
      <c r="H117" s="2"/>
    </row>
    <row r="118" spans="4:8" x14ac:dyDescent="0.35">
      <c r="D118" s="1"/>
      <c r="F118" s="2"/>
      <c r="H118" s="2"/>
    </row>
    <row r="120" spans="4:8" x14ac:dyDescent="0.35">
      <c r="D120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8FA8-E0B6-4727-A443-DB0D03971BF3}">
  <dimension ref="B2:O72"/>
  <sheetViews>
    <sheetView view="pageBreakPreview" zoomScale="60" zoomScaleNormal="100" workbookViewId="0">
      <selection activeCell="H8" sqref="H8"/>
    </sheetView>
  </sheetViews>
  <sheetFormatPr defaultRowHeight="14.5" x14ac:dyDescent="0.35"/>
  <cols>
    <col min="4" max="4" width="17.72656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10" max="10" width="10.54296875" customWidth="1"/>
    <col min="11" max="11" width="14.54296875" customWidth="1"/>
    <col min="12" max="12" width="13.7265625" customWidth="1"/>
    <col min="13" max="13" width="14" customWidth="1"/>
    <col min="14" max="14" width="15.54296875" customWidth="1"/>
    <col min="15" max="15" width="18" customWidth="1"/>
  </cols>
  <sheetData>
    <row r="2" spans="2:13" x14ac:dyDescent="0.35">
      <c r="B2" t="s">
        <v>26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51</v>
      </c>
      <c r="C9" s="7">
        <v>1970</v>
      </c>
      <c r="D9" s="8">
        <v>5225157.68</v>
      </c>
      <c r="F9" s="15"/>
      <c r="H9" s="14">
        <f>D9*F$3</f>
        <v>522515.76799999998</v>
      </c>
      <c r="J9" s="12">
        <f t="shared" ref="J9:J34" si="0">ROUND(F9+B9,0)</f>
        <v>51</v>
      </c>
      <c r="K9" s="12">
        <f>VLOOKUP(J9,'CPI Indexes'!B$5:J$111,9,FALSE)</f>
        <v>52</v>
      </c>
      <c r="L9" s="21">
        <f t="shared" ref="L9:L34" si="1">H9/K9</f>
        <v>10048.380153846154</v>
      </c>
      <c r="M9" s="21">
        <f t="shared" ref="M9:M34" si="2">L9*(1+$F$5/100)^B9</f>
        <v>10048.380153846154</v>
      </c>
    </row>
    <row r="10" spans="2:13" x14ac:dyDescent="0.35">
      <c r="B10">
        <f t="shared" ref="B10:B34" si="3">2021-C10</f>
        <v>49</v>
      </c>
      <c r="C10" s="7">
        <v>1972</v>
      </c>
      <c r="D10" s="8">
        <v>6694440.1900000004</v>
      </c>
      <c r="F10" s="15"/>
      <c r="H10" s="14">
        <f t="shared" ref="H10:H13" si="4">D10*F$3</f>
        <v>669444.01900000009</v>
      </c>
      <c r="J10" s="12">
        <f t="shared" si="0"/>
        <v>49</v>
      </c>
      <c r="K10" s="12">
        <f>VLOOKUP(J10,'CPI Indexes'!B$5:J$111,9,FALSE)</f>
        <v>50</v>
      </c>
      <c r="L10" s="21">
        <f t="shared" si="1"/>
        <v>13388.880380000002</v>
      </c>
      <c r="M10" s="21">
        <f t="shared" si="2"/>
        <v>13388.880380000002</v>
      </c>
    </row>
    <row r="11" spans="2:13" x14ac:dyDescent="0.35">
      <c r="B11">
        <f t="shared" si="3"/>
        <v>33</v>
      </c>
      <c r="C11" s="7">
        <v>1988</v>
      </c>
      <c r="D11" s="8">
        <v>3767639.42</v>
      </c>
      <c r="F11" s="15">
        <v>3.06</v>
      </c>
      <c r="H11" s="14">
        <f t="shared" si="4"/>
        <v>376763.94200000004</v>
      </c>
      <c r="J11" s="12">
        <f t="shared" si="0"/>
        <v>36</v>
      </c>
      <c r="K11" s="12">
        <f>VLOOKUP(J11,'CPI Indexes'!B$5:J$111,9,FALSE)</f>
        <v>37</v>
      </c>
      <c r="L11" s="21">
        <f t="shared" si="1"/>
        <v>10182.809243243244</v>
      </c>
      <c r="M11" s="21">
        <f t="shared" si="2"/>
        <v>10182.809243243244</v>
      </c>
    </row>
    <row r="12" spans="2:13" x14ac:dyDescent="0.35">
      <c r="B12">
        <f t="shared" si="3"/>
        <v>31</v>
      </c>
      <c r="C12" s="7">
        <v>1990</v>
      </c>
      <c r="D12" s="8">
        <v>29064577.309999999</v>
      </c>
      <c r="F12" s="15">
        <v>3.76</v>
      </c>
      <c r="H12" s="14">
        <f t="shared" si="4"/>
        <v>2906457.7310000001</v>
      </c>
      <c r="J12" s="12">
        <f t="shared" si="0"/>
        <v>35</v>
      </c>
      <c r="K12" s="12">
        <f>VLOOKUP(J12,'CPI Indexes'!B$5:J$111,9,FALSE)</f>
        <v>36</v>
      </c>
      <c r="L12" s="21">
        <f t="shared" si="1"/>
        <v>80734.936972222233</v>
      </c>
      <c r="M12" s="21">
        <f t="shared" si="2"/>
        <v>80734.936972222233</v>
      </c>
    </row>
    <row r="13" spans="2:13" x14ac:dyDescent="0.35">
      <c r="B13">
        <f t="shared" si="3"/>
        <v>28</v>
      </c>
      <c r="C13" s="7">
        <v>1993</v>
      </c>
      <c r="D13" s="8">
        <v>4270487.16</v>
      </c>
      <c r="F13" s="15">
        <v>5.16</v>
      </c>
      <c r="H13" s="14">
        <f t="shared" si="4"/>
        <v>427048.71600000001</v>
      </c>
      <c r="J13" s="12">
        <f t="shared" si="0"/>
        <v>33</v>
      </c>
      <c r="K13" s="12">
        <f>VLOOKUP(J13,'CPI Indexes'!B$5:J$111,9,FALSE)</f>
        <v>34</v>
      </c>
      <c r="L13" s="21">
        <f t="shared" si="1"/>
        <v>12560.256352941176</v>
      </c>
      <c r="M13" s="21">
        <f t="shared" si="2"/>
        <v>12560.256352941176</v>
      </c>
    </row>
    <row r="14" spans="2:13" x14ac:dyDescent="0.35">
      <c r="B14">
        <f t="shared" si="3"/>
        <v>27</v>
      </c>
      <c r="C14" s="7">
        <v>1994</v>
      </c>
      <c r="D14" s="8">
        <v>6598676.71</v>
      </c>
      <c r="F14" s="15">
        <v>5.73</v>
      </c>
      <c r="H14" s="14">
        <f t="shared" ref="H14:H34" si="5">D14*F$3</f>
        <v>659867.67100000009</v>
      </c>
      <c r="J14" s="12">
        <f t="shared" si="0"/>
        <v>33</v>
      </c>
      <c r="K14" s="12">
        <f>VLOOKUP(J14,'CPI Indexes'!B$5:J$111,9,FALSE)</f>
        <v>34</v>
      </c>
      <c r="L14" s="21">
        <f t="shared" si="1"/>
        <v>19407.87267647059</v>
      </c>
      <c r="M14" s="21">
        <f t="shared" si="2"/>
        <v>19407.87267647059</v>
      </c>
    </row>
    <row r="15" spans="2:13" x14ac:dyDescent="0.35">
      <c r="B15">
        <f t="shared" si="3"/>
        <v>26</v>
      </c>
      <c r="C15" s="7">
        <v>1995</v>
      </c>
      <c r="D15" s="8">
        <v>11074974.210000001</v>
      </c>
      <c r="F15" s="15">
        <v>6.35</v>
      </c>
      <c r="H15" s="14">
        <f t="shared" si="5"/>
        <v>1107497.4210000001</v>
      </c>
      <c r="J15" s="12">
        <f t="shared" si="0"/>
        <v>32</v>
      </c>
      <c r="K15" s="12">
        <f>VLOOKUP(J15,'CPI Indexes'!B$5:J$111,9,FALSE)</f>
        <v>33</v>
      </c>
      <c r="L15" s="21">
        <f t="shared" si="1"/>
        <v>33560.52790909091</v>
      </c>
      <c r="M15" s="21">
        <f t="shared" si="2"/>
        <v>33560.52790909091</v>
      </c>
    </row>
    <row r="16" spans="2:13" x14ac:dyDescent="0.35">
      <c r="B16">
        <f t="shared" si="3"/>
        <v>25</v>
      </c>
      <c r="C16" s="7">
        <v>1996</v>
      </c>
      <c r="D16" s="8">
        <v>41359020.590000004</v>
      </c>
      <c r="F16" s="15">
        <v>7</v>
      </c>
      <c r="H16" s="14">
        <f t="shared" si="5"/>
        <v>4135902.0590000004</v>
      </c>
      <c r="J16" s="12">
        <f t="shared" si="0"/>
        <v>32</v>
      </c>
      <c r="K16" s="12">
        <f>VLOOKUP(J16,'CPI Indexes'!B$5:J$111,9,FALSE)</f>
        <v>33</v>
      </c>
      <c r="L16" s="21">
        <f t="shared" si="1"/>
        <v>125330.36542424244</v>
      </c>
      <c r="M16" s="21">
        <f t="shared" si="2"/>
        <v>125330.36542424244</v>
      </c>
    </row>
    <row r="17" spans="2:13" x14ac:dyDescent="0.35">
      <c r="B17">
        <f t="shared" si="3"/>
        <v>20</v>
      </c>
      <c r="C17" s="7">
        <v>2001</v>
      </c>
      <c r="D17" s="8">
        <v>2237627.66</v>
      </c>
      <c r="F17" s="15">
        <v>10.66</v>
      </c>
      <c r="H17" s="14">
        <f t="shared" si="5"/>
        <v>223762.76600000003</v>
      </c>
      <c r="J17" s="12">
        <f t="shared" si="0"/>
        <v>31</v>
      </c>
      <c r="K17" s="12">
        <f>VLOOKUP(J17,'CPI Indexes'!B$5:J$111,9,FALSE)</f>
        <v>32</v>
      </c>
      <c r="L17" s="21">
        <f t="shared" si="1"/>
        <v>6992.586437500001</v>
      </c>
      <c r="M17" s="21">
        <f t="shared" si="2"/>
        <v>6992.586437500001</v>
      </c>
    </row>
    <row r="18" spans="2:13" x14ac:dyDescent="0.35">
      <c r="B18">
        <f t="shared" si="3"/>
        <v>17</v>
      </c>
      <c r="C18" s="7">
        <v>2004</v>
      </c>
      <c r="D18" s="8">
        <v>1108053.6399999999</v>
      </c>
      <c r="F18" s="15">
        <v>13.14</v>
      </c>
      <c r="H18" s="14">
        <f t="shared" si="5"/>
        <v>110805.364</v>
      </c>
      <c r="J18" s="12">
        <f t="shared" si="0"/>
        <v>30</v>
      </c>
      <c r="K18" s="12">
        <f>VLOOKUP(J18,'CPI Indexes'!B$5:J$111,9,FALSE)</f>
        <v>31</v>
      </c>
      <c r="L18" s="21">
        <f t="shared" si="1"/>
        <v>3574.3665806451613</v>
      </c>
      <c r="M18" s="21">
        <f t="shared" si="2"/>
        <v>3574.3665806451613</v>
      </c>
    </row>
    <row r="19" spans="2:13" x14ac:dyDescent="0.35">
      <c r="B19">
        <f t="shared" si="3"/>
        <v>15</v>
      </c>
      <c r="C19" s="7">
        <v>2006</v>
      </c>
      <c r="D19" s="8">
        <v>6339908.8700000001</v>
      </c>
      <c r="F19" s="15">
        <v>14.91</v>
      </c>
      <c r="H19" s="14">
        <f t="shared" si="5"/>
        <v>633990.8870000001</v>
      </c>
      <c r="J19" s="12">
        <f t="shared" si="0"/>
        <v>30</v>
      </c>
      <c r="K19" s="12">
        <f>VLOOKUP(J19,'CPI Indexes'!B$5:J$111,9,FALSE)</f>
        <v>31</v>
      </c>
      <c r="L19" s="21">
        <f t="shared" si="1"/>
        <v>20451.318935483876</v>
      </c>
      <c r="M19" s="21">
        <f t="shared" si="2"/>
        <v>20451.318935483876</v>
      </c>
    </row>
    <row r="20" spans="2:13" x14ac:dyDescent="0.35">
      <c r="B20">
        <f t="shared" si="3"/>
        <v>14</v>
      </c>
      <c r="C20" s="7">
        <v>2007</v>
      </c>
      <c r="D20" s="8">
        <v>81039112.909999996</v>
      </c>
      <c r="F20" s="15">
        <v>15.82</v>
      </c>
      <c r="H20" s="14">
        <f t="shared" si="5"/>
        <v>8103911.2910000002</v>
      </c>
      <c r="J20" s="12">
        <f t="shared" si="0"/>
        <v>30</v>
      </c>
      <c r="K20" s="12">
        <f>VLOOKUP(J20,'CPI Indexes'!B$5:J$111,9,FALSE)</f>
        <v>31</v>
      </c>
      <c r="L20" s="21">
        <f t="shared" si="1"/>
        <v>261416.49325806453</v>
      </c>
      <c r="M20" s="21">
        <f t="shared" si="2"/>
        <v>261416.49325806453</v>
      </c>
    </row>
    <row r="21" spans="2:13" x14ac:dyDescent="0.35">
      <c r="B21">
        <f t="shared" si="3"/>
        <v>13</v>
      </c>
      <c r="C21" s="7">
        <v>2008</v>
      </c>
      <c r="D21" s="8">
        <v>80181083.219999999</v>
      </c>
      <c r="F21" s="15">
        <v>16.75</v>
      </c>
      <c r="H21" s="14">
        <f t="shared" si="5"/>
        <v>8018108.3220000006</v>
      </c>
      <c r="J21" s="12">
        <f t="shared" si="0"/>
        <v>30</v>
      </c>
      <c r="K21" s="12">
        <f>VLOOKUP(J21,'CPI Indexes'!B$5:J$111,9,FALSE)</f>
        <v>31</v>
      </c>
      <c r="L21" s="21">
        <f t="shared" si="1"/>
        <v>258648.65554838712</v>
      </c>
      <c r="M21" s="21">
        <f t="shared" si="2"/>
        <v>258648.65554838712</v>
      </c>
    </row>
    <row r="22" spans="2:13" x14ac:dyDescent="0.35">
      <c r="B22">
        <f t="shared" si="3"/>
        <v>12</v>
      </c>
      <c r="C22" s="7">
        <v>2009</v>
      </c>
      <c r="D22" s="8">
        <v>1978036.78</v>
      </c>
      <c r="F22" s="15">
        <v>17.690000000000001</v>
      </c>
      <c r="H22" s="14">
        <f t="shared" si="5"/>
        <v>197803.67800000001</v>
      </c>
      <c r="J22" s="12">
        <f t="shared" si="0"/>
        <v>30</v>
      </c>
      <c r="K22" s="12">
        <f>VLOOKUP(J22,'CPI Indexes'!B$5:J$111,9,FALSE)</f>
        <v>31</v>
      </c>
      <c r="L22" s="21">
        <f t="shared" si="1"/>
        <v>6380.7638064516132</v>
      </c>
      <c r="M22" s="21">
        <f t="shared" si="2"/>
        <v>6380.7638064516132</v>
      </c>
    </row>
    <row r="23" spans="2:13" x14ac:dyDescent="0.35">
      <c r="B23">
        <f t="shared" si="3"/>
        <v>11</v>
      </c>
      <c r="C23" s="7">
        <v>2010</v>
      </c>
      <c r="D23" s="8">
        <v>5756021.3399999999</v>
      </c>
      <c r="F23" s="15">
        <v>18.64</v>
      </c>
      <c r="H23" s="14">
        <f t="shared" si="5"/>
        <v>575602.13399999996</v>
      </c>
      <c r="J23" s="12">
        <f t="shared" si="0"/>
        <v>30</v>
      </c>
      <c r="K23" s="12">
        <f>VLOOKUP(J23,'CPI Indexes'!B$5:J$111,9,FALSE)</f>
        <v>31</v>
      </c>
      <c r="L23" s="21">
        <f t="shared" si="1"/>
        <v>18567.810774193546</v>
      </c>
      <c r="M23" s="21">
        <f t="shared" si="2"/>
        <v>18567.810774193546</v>
      </c>
    </row>
    <row r="24" spans="2:13" x14ac:dyDescent="0.35">
      <c r="B24">
        <f t="shared" si="3"/>
        <v>10</v>
      </c>
      <c r="C24" s="7">
        <v>2011</v>
      </c>
      <c r="D24" s="8">
        <v>17185515.579999998</v>
      </c>
      <c r="F24" s="15">
        <v>19.600000000000001</v>
      </c>
      <c r="H24" s="14">
        <f t="shared" si="5"/>
        <v>1718551.558</v>
      </c>
      <c r="J24" s="12">
        <f t="shared" si="0"/>
        <v>30</v>
      </c>
      <c r="K24" s="12">
        <f>VLOOKUP(J24,'CPI Indexes'!B$5:J$111,9,FALSE)</f>
        <v>31</v>
      </c>
      <c r="L24" s="21">
        <f t="shared" si="1"/>
        <v>55437.147032258064</v>
      </c>
      <c r="M24" s="21">
        <f t="shared" si="2"/>
        <v>55437.147032258064</v>
      </c>
    </row>
    <row r="25" spans="2:13" x14ac:dyDescent="0.35">
      <c r="B25">
        <f t="shared" si="3"/>
        <v>9</v>
      </c>
      <c r="C25" s="7">
        <v>2012</v>
      </c>
      <c r="D25" s="8">
        <v>33368237.210000001</v>
      </c>
      <c r="F25" s="15">
        <v>20.58</v>
      </c>
      <c r="H25" s="14">
        <f t="shared" si="5"/>
        <v>3336823.7210000004</v>
      </c>
      <c r="J25" s="12">
        <f t="shared" si="0"/>
        <v>30</v>
      </c>
      <c r="K25" s="12">
        <f>VLOOKUP(J25,'CPI Indexes'!B$5:J$111,9,FALSE)</f>
        <v>31</v>
      </c>
      <c r="L25" s="21">
        <f t="shared" si="1"/>
        <v>107639.47487096775</v>
      </c>
      <c r="M25" s="21">
        <f t="shared" si="2"/>
        <v>107639.47487096775</v>
      </c>
    </row>
    <row r="26" spans="2:13" x14ac:dyDescent="0.35">
      <c r="B26">
        <f t="shared" si="3"/>
        <v>8</v>
      </c>
      <c r="C26" s="7">
        <v>2013</v>
      </c>
      <c r="D26" s="8">
        <v>1949552.75</v>
      </c>
      <c r="F26" s="16">
        <v>21.55</v>
      </c>
      <c r="H26" s="14">
        <f t="shared" si="5"/>
        <v>194955.27500000002</v>
      </c>
      <c r="J26" s="12">
        <f t="shared" si="0"/>
        <v>30</v>
      </c>
      <c r="K26" s="12">
        <f>VLOOKUP(J26,'CPI Indexes'!B$5:J$111,9,FALSE)</f>
        <v>31</v>
      </c>
      <c r="L26" s="21">
        <f t="shared" si="1"/>
        <v>6288.8798387096786</v>
      </c>
      <c r="M26" s="21">
        <f t="shared" si="2"/>
        <v>6288.8798387096786</v>
      </c>
    </row>
    <row r="27" spans="2:13" x14ac:dyDescent="0.35">
      <c r="B27">
        <f t="shared" si="3"/>
        <v>7</v>
      </c>
      <c r="C27" s="7">
        <v>2014</v>
      </c>
      <c r="D27" s="8">
        <v>6525504.7400000002</v>
      </c>
      <c r="F27" s="16">
        <v>22.54</v>
      </c>
      <c r="H27" s="14">
        <f t="shared" si="5"/>
        <v>652550.47400000005</v>
      </c>
      <c r="J27" s="12">
        <f t="shared" si="0"/>
        <v>30</v>
      </c>
      <c r="K27" s="12">
        <f>VLOOKUP(J27,'CPI Indexes'!B$5:J$111,9,FALSE)</f>
        <v>31</v>
      </c>
      <c r="L27" s="21">
        <f t="shared" si="1"/>
        <v>21050.015290322583</v>
      </c>
      <c r="M27" s="21">
        <f t="shared" si="2"/>
        <v>21050.015290322583</v>
      </c>
    </row>
    <row r="28" spans="2:13" x14ac:dyDescent="0.35">
      <c r="B28">
        <f t="shared" si="3"/>
        <v>6</v>
      </c>
      <c r="C28" s="7">
        <v>2015</v>
      </c>
      <c r="D28" s="8">
        <v>203461376.38</v>
      </c>
      <c r="F28" s="16">
        <v>23.53</v>
      </c>
      <c r="H28" s="14">
        <f t="shared" si="5"/>
        <v>20346137.638</v>
      </c>
      <c r="J28" s="12">
        <f t="shared" si="0"/>
        <v>30</v>
      </c>
      <c r="K28" s="12">
        <f>VLOOKUP(J28,'CPI Indexes'!B$5:J$111,9,FALSE)</f>
        <v>31</v>
      </c>
      <c r="L28" s="21">
        <f t="shared" si="1"/>
        <v>656327.02058064518</v>
      </c>
      <c r="M28" s="21">
        <f t="shared" si="2"/>
        <v>656327.02058064518</v>
      </c>
    </row>
    <row r="29" spans="2:13" x14ac:dyDescent="0.35">
      <c r="B29">
        <f t="shared" si="3"/>
        <v>5</v>
      </c>
      <c r="C29" s="7">
        <v>2016</v>
      </c>
      <c r="D29" s="8">
        <v>153100505.78999999</v>
      </c>
      <c r="F29" s="16">
        <v>24.52</v>
      </c>
      <c r="H29" s="14">
        <f t="shared" si="5"/>
        <v>15310050.579</v>
      </c>
      <c r="J29" s="12">
        <f t="shared" si="0"/>
        <v>30</v>
      </c>
      <c r="K29" s="12">
        <f>VLOOKUP(J29,'CPI Indexes'!B$5:J$111,9,FALSE)</f>
        <v>31</v>
      </c>
      <c r="L29" s="21">
        <f t="shared" si="1"/>
        <v>493872.59932258062</v>
      </c>
      <c r="M29" s="21">
        <f t="shared" si="2"/>
        <v>493872.59932258062</v>
      </c>
    </row>
    <row r="30" spans="2:13" x14ac:dyDescent="0.35">
      <c r="B30">
        <f t="shared" si="3"/>
        <v>4</v>
      </c>
      <c r="C30" s="7">
        <v>2017</v>
      </c>
      <c r="D30" s="8">
        <v>235646157.74000001</v>
      </c>
      <c r="F30" s="16">
        <v>25.51</v>
      </c>
      <c r="H30" s="14">
        <f t="shared" si="5"/>
        <v>23564615.774000004</v>
      </c>
      <c r="J30" s="12">
        <f t="shared" si="0"/>
        <v>30</v>
      </c>
      <c r="K30" s="12">
        <f>VLOOKUP(J30,'CPI Indexes'!B$5:J$111,9,FALSE)</f>
        <v>31</v>
      </c>
      <c r="L30" s="21">
        <f t="shared" si="1"/>
        <v>760148.89593548398</v>
      </c>
      <c r="M30" s="21">
        <f t="shared" si="2"/>
        <v>760148.89593548398</v>
      </c>
    </row>
    <row r="31" spans="2:13" x14ac:dyDescent="0.35">
      <c r="B31">
        <f t="shared" si="3"/>
        <v>3</v>
      </c>
      <c r="C31" s="7">
        <v>2018</v>
      </c>
      <c r="D31" s="8">
        <v>2388189.1</v>
      </c>
      <c r="F31" s="16">
        <v>26.51</v>
      </c>
      <c r="H31" s="14">
        <f t="shared" si="5"/>
        <v>238818.91000000003</v>
      </c>
      <c r="J31" s="12">
        <f t="shared" si="0"/>
        <v>30</v>
      </c>
      <c r="K31" s="12">
        <f>VLOOKUP(J31,'CPI Indexes'!B$5:J$111,9,FALSE)</f>
        <v>31</v>
      </c>
      <c r="L31" s="21">
        <f t="shared" si="1"/>
        <v>7703.8358064516142</v>
      </c>
      <c r="M31" s="21">
        <f t="shared" si="2"/>
        <v>7703.8358064516142</v>
      </c>
    </row>
    <row r="32" spans="2:13" x14ac:dyDescent="0.35">
      <c r="B32">
        <f t="shared" si="3"/>
        <v>2</v>
      </c>
      <c r="C32" s="7">
        <v>2019</v>
      </c>
      <c r="D32" s="9">
        <v>620131.22</v>
      </c>
      <c r="F32" s="16">
        <v>27.5</v>
      </c>
      <c r="H32" s="14">
        <f t="shared" si="5"/>
        <v>62013.122000000003</v>
      </c>
      <c r="J32" s="12">
        <f t="shared" si="0"/>
        <v>30</v>
      </c>
      <c r="K32" s="12">
        <f>VLOOKUP(J32,'CPI Indexes'!B$5:J$111,9,FALSE)</f>
        <v>31</v>
      </c>
      <c r="L32" s="21">
        <f t="shared" si="1"/>
        <v>2000.4232903225807</v>
      </c>
      <c r="M32" s="21">
        <f t="shared" si="2"/>
        <v>2000.4232903225807</v>
      </c>
    </row>
    <row r="33" spans="2:13" x14ac:dyDescent="0.35">
      <c r="B33">
        <f t="shared" si="3"/>
        <v>1</v>
      </c>
      <c r="C33" s="7">
        <v>2020</v>
      </c>
      <c r="D33" s="8">
        <v>1757876.43</v>
      </c>
      <c r="F33" s="16">
        <v>28.5</v>
      </c>
      <c r="H33" s="14">
        <f t="shared" si="5"/>
        <v>175787.64300000001</v>
      </c>
      <c r="J33" s="12">
        <f t="shared" si="0"/>
        <v>30</v>
      </c>
      <c r="K33" s="12">
        <f>VLOOKUP(J33,'CPI Indexes'!B$5:J$111,9,FALSE)</f>
        <v>31</v>
      </c>
      <c r="L33" s="21">
        <f t="shared" si="1"/>
        <v>5670.5691290322584</v>
      </c>
      <c r="M33" s="21">
        <f t="shared" si="2"/>
        <v>5670.5691290322584</v>
      </c>
    </row>
    <row r="34" spans="2:13" x14ac:dyDescent="0.35">
      <c r="B34">
        <f t="shared" si="3"/>
        <v>0</v>
      </c>
      <c r="C34" s="7">
        <v>2021</v>
      </c>
      <c r="D34" s="8">
        <v>62362174.130000003</v>
      </c>
      <c r="F34" s="16">
        <v>29.5</v>
      </c>
      <c r="H34" s="14">
        <f t="shared" si="5"/>
        <v>6236217.4130000006</v>
      </c>
      <c r="J34" s="12">
        <f t="shared" si="0"/>
        <v>30</v>
      </c>
      <c r="K34" s="12">
        <f>VLOOKUP(J34,'CPI Indexes'!B$5:J$111,9,FALSE)</f>
        <v>31</v>
      </c>
      <c r="L34" s="21">
        <f t="shared" si="1"/>
        <v>201168.3036451613</v>
      </c>
      <c r="M34" s="21">
        <f t="shared" si="2"/>
        <v>201168.3036451613</v>
      </c>
    </row>
    <row r="35" spans="2:13" x14ac:dyDescent="0.35">
      <c r="H35" s="3"/>
      <c r="J35" s="12"/>
      <c r="K35" s="12"/>
      <c r="L35" s="21"/>
      <c r="M35" s="21"/>
    </row>
    <row r="36" spans="2:13" x14ac:dyDescent="0.35">
      <c r="D36" s="1">
        <f>SUM(D9:D35)</f>
        <v>1005060038.7599999</v>
      </c>
      <c r="H36" s="3">
        <f>SUM(H9:H35)</f>
        <v>100506003.876</v>
      </c>
      <c r="J36" s="12"/>
      <c r="K36" s="12"/>
      <c r="L36" s="21"/>
      <c r="M36" s="21"/>
    </row>
    <row r="37" spans="2:13" x14ac:dyDescent="0.35">
      <c r="H37" s="3"/>
      <c r="J37" s="12"/>
      <c r="K37" s="12"/>
      <c r="L37" s="21"/>
      <c r="M37" s="21"/>
    </row>
    <row r="38" spans="2:13" x14ac:dyDescent="0.35">
      <c r="H38" s="3">
        <f>H36/D36</f>
        <v>0.10000000000000002</v>
      </c>
      <c r="J38" s="12"/>
      <c r="K38" s="12"/>
      <c r="L38" s="21">
        <f>L34*1.0375</f>
        <v>208712.11503185486</v>
      </c>
      <c r="M38" s="21"/>
    </row>
    <row r="39" spans="2:13" x14ac:dyDescent="0.35">
      <c r="H39" s="3"/>
      <c r="J39" s="12"/>
      <c r="K39" s="12"/>
      <c r="L39" s="21"/>
      <c r="M39" s="21"/>
    </row>
    <row r="40" spans="2:13" x14ac:dyDescent="0.35">
      <c r="D40" s="1"/>
      <c r="F40" s="2"/>
      <c r="H40" s="2"/>
      <c r="J40" s="12"/>
      <c r="K40" s="12"/>
      <c r="L40" s="21"/>
      <c r="M40" s="21"/>
    </row>
    <row r="41" spans="2:13" x14ac:dyDescent="0.35">
      <c r="D41" s="1"/>
      <c r="F41" s="2"/>
      <c r="H41" s="2"/>
      <c r="J41" s="12"/>
      <c r="K41" s="12"/>
      <c r="L41" s="21"/>
      <c r="M41" s="21"/>
    </row>
    <row r="42" spans="2:13" x14ac:dyDescent="0.35">
      <c r="D42" s="1"/>
      <c r="F42" s="2"/>
      <c r="H42" s="2"/>
      <c r="J42" s="12"/>
      <c r="K42" s="12"/>
      <c r="L42" s="21"/>
      <c r="M42" s="21"/>
    </row>
    <row r="43" spans="2:13" x14ac:dyDescent="0.35">
      <c r="D43" s="1"/>
      <c r="F43" s="2"/>
      <c r="H43" s="2"/>
      <c r="J43" s="12"/>
      <c r="K43" s="12"/>
      <c r="L43" s="21"/>
      <c r="M43" s="21"/>
    </row>
    <row r="44" spans="2:13" x14ac:dyDescent="0.35">
      <c r="D44" s="1"/>
      <c r="F44" s="2"/>
      <c r="H44" s="2"/>
      <c r="J44" s="12"/>
      <c r="K44" s="12"/>
      <c r="L44" s="21"/>
      <c r="M44" s="21"/>
    </row>
    <row r="45" spans="2:13" x14ac:dyDescent="0.35">
      <c r="D45" s="1"/>
      <c r="F45" s="2"/>
      <c r="H45" s="2"/>
      <c r="J45" s="12"/>
      <c r="K45" s="12"/>
      <c r="L45" s="21"/>
      <c r="M45" s="21"/>
    </row>
    <row r="46" spans="2:13" x14ac:dyDescent="0.35">
      <c r="D46" s="1"/>
      <c r="F46" s="2"/>
      <c r="H46" s="2"/>
      <c r="J46" s="12"/>
      <c r="K46" s="12"/>
      <c r="L46" s="21"/>
      <c r="M46" s="21"/>
    </row>
    <row r="47" spans="2:13" x14ac:dyDescent="0.35">
      <c r="D47" s="1"/>
      <c r="F47" s="2"/>
      <c r="H47" s="2"/>
      <c r="J47" s="12"/>
      <c r="K47" s="12"/>
      <c r="L47" s="21"/>
      <c r="M47" s="21"/>
    </row>
    <row r="48" spans="2:13" x14ac:dyDescent="0.35">
      <c r="D48" s="1"/>
      <c r="F48" s="2"/>
      <c r="H48" s="2"/>
      <c r="J48" s="12"/>
      <c r="K48" s="12"/>
      <c r="L48" s="21"/>
      <c r="M48" s="21"/>
    </row>
    <row r="49" spans="4:13" x14ac:dyDescent="0.35">
      <c r="D49" s="1"/>
      <c r="F49" s="2"/>
      <c r="H49" s="2"/>
      <c r="J49" s="12"/>
      <c r="K49" s="12"/>
      <c r="L49" s="21"/>
      <c r="M49" s="21"/>
    </row>
    <row r="50" spans="4:13" x14ac:dyDescent="0.35">
      <c r="D50" s="1"/>
      <c r="F50" s="2"/>
      <c r="H50" s="2"/>
      <c r="J50" s="12"/>
      <c r="K50" s="12"/>
      <c r="L50" s="21"/>
      <c r="M50" s="21"/>
    </row>
    <row r="51" spans="4:13" x14ac:dyDescent="0.35">
      <c r="D51" s="1"/>
      <c r="F51" s="2"/>
      <c r="H51" s="2"/>
      <c r="J51" s="12"/>
      <c r="K51" s="12"/>
      <c r="L51" s="21"/>
      <c r="M51" s="21"/>
    </row>
    <row r="52" spans="4:13" x14ac:dyDescent="0.35">
      <c r="J52" s="12"/>
      <c r="K52" s="12"/>
      <c r="L52" s="21"/>
      <c r="M52" s="21"/>
    </row>
    <row r="53" spans="4:13" x14ac:dyDescent="0.35">
      <c r="D53" s="1"/>
      <c r="J53" s="12"/>
      <c r="K53" s="12"/>
      <c r="L53" s="21"/>
      <c r="M53" s="21"/>
    </row>
    <row r="54" spans="4:13" x14ac:dyDescent="0.35">
      <c r="J54" s="12"/>
      <c r="K54" s="12"/>
      <c r="L54" s="21"/>
      <c r="M54" s="21"/>
    </row>
    <row r="55" spans="4:13" x14ac:dyDescent="0.35">
      <c r="J55" s="12"/>
      <c r="K55" s="12"/>
      <c r="L55" s="21"/>
      <c r="M55" s="21"/>
    </row>
    <row r="56" spans="4:13" x14ac:dyDescent="0.35">
      <c r="J56" s="12"/>
      <c r="K56" s="12"/>
      <c r="L56" s="21"/>
      <c r="M56" s="21"/>
    </row>
    <row r="57" spans="4:13" x14ac:dyDescent="0.35">
      <c r="J57" s="12"/>
      <c r="K57" s="12"/>
      <c r="L57" s="21"/>
      <c r="M57" s="21"/>
    </row>
    <row r="58" spans="4:13" x14ac:dyDescent="0.35">
      <c r="J58" s="12"/>
      <c r="K58" s="12"/>
      <c r="L58" s="21"/>
      <c r="M58" s="21"/>
    </row>
    <row r="59" spans="4:13" x14ac:dyDescent="0.35">
      <c r="J59" s="12"/>
      <c r="K59" s="12"/>
      <c r="L59" s="21"/>
      <c r="M59" s="21"/>
    </row>
    <row r="60" spans="4:13" x14ac:dyDescent="0.35">
      <c r="J60" s="12"/>
      <c r="K60" s="12"/>
      <c r="L60" s="21"/>
      <c r="M60" s="21"/>
    </row>
    <row r="61" spans="4:13" x14ac:dyDescent="0.35">
      <c r="J61" s="12"/>
      <c r="K61" s="12"/>
      <c r="L61" s="21"/>
      <c r="M61" s="21"/>
    </row>
    <row r="62" spans="4:13" x14ac:dyDescent="0.35">
      <c r="J62" s="12"/>
      <c r="K62" s="12"/>
      <c r="L62" s="21"/>
      <c r="M62" s="21"/>
    </row>
    <row r="63" spans="4:13" x14ac:dyDescent="0.35">
      <c r="J63" s="12"/>
      <c r="K63" s="12"/>
      <c r="L63" s="21"/>
      <c r="M63" s="21"/>
    </row>
    <row r="65" spans="10:15" x14ac:dyDescent="0.35">
      <c r="J65" s="18"/>
      <c r="K65" s="18"/>
      <c r="L65" s="18"/>
      <c r="M65" s="18">
        <f t="shared" ref="M65" si="6">SUM(M9:M63)</f>
        <v>3198553.1891947179</v>
      </c>
    </row>
    <row r="67" spans="10:15" x14ac:dyDescent="0.35">
      <c r="M67" s="14"/>
      <c r="N67" s="14"/>
      <c r="O67" s="14"/>
    </row>
    <row r="68" spans="10:15" x14ac:dyDescent="0.35">
      <c r="M68" s="20"/>
      <c r="N68" s="20"/>
      <c r="O68" s="20"/>
    </row>
    <row r="69" spans="10:15" x14ac:dyDescent="0.35">
      <c r="M69" s="20"/>
      <c r="N69" s="20"/>
      <c r="O69" s="20"/>
    </row>
    <row r="70" spans="10:15" x14ac:dyDescent="0.35">
      <c r="M70" s="14"/>
      <c r="N70" s="14"/>
      <c r="O70" s="14"/>
    </row>
    <row r="71" spans="10:15" x14ac:dyDescent="0.35">
      <c r="M71" s="14"/>
      <c r="N71" s="14"/>
      <c r="O71" s="14"/>
    </row>
    <row r="72" spans="10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20C5-20FA-46CB-9D7C-A93CA0D78A3E}">
  <dimension ref="B2:O8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6" bestFit="1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8.7265625" customWidth="1"/>
    <col min="15" max="15" width="17.1796875" customWidth="1"/>
  </cols>
  <sheetData>
    <row r="2" spans="2:13" x14ac:dyDescent="0.35">
      <c r="B2" t="s">
        <v>27</v>
      </c>
    </row>
    <row r="3" spans="2:13" x14ac:dyDescent="0.35">
      <c r="B3" t="s">
        <v>1</v>
      </c>
      <c r="F3">
        <v>0.25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62</v>
      </c>
      <c r="C9" s="7">
        <v>1959</v>
      </c>
      <c r="D9" s="8">
        <v>188441.62</v>
      </c>
      <c r="F9" s="15">
        <v>1.34</v>
      </c>
      <c r="H9" s="14">
        <f>D9*F$3</f>
        <v>47110.404999999999</v>
      </c>
      <c r="J9" s="12">
        <f t="shared" ref="J9:J40" si="0">ROUND(F9+B9,0)</f>
        <v>63</v>
      </c>
      <c r="K9" s="12">
        <f>VLOOKUP(J9,'CPI Indexes'!B$5:J$111,9,FALSE)</f>
        <v>64</v>
      </c>
      <c r="L9" s="21">
        <f t="shared" ref="L9:L40" si="1">H9/K9</f>
        <v>736.10007812499998</v>
      </c>
      <c r="M9" s="21">
        <f>L9*(1+$F$5/100)^B9</f>
        <v>736.10007812499998</v>
      </c>
    </row>
    <row r="10" spans="2:13" x14ac:dyDescent="0.35">
      <c r="B10">
        <f t="shared" ref="B10:B63" si="2">2021-C10</f>
        <v>55</v>
      </c>
      <c r="C10" s="7">
        <v>1966</v>
      </c>
      <c r="D10" s="8">
        <v>9026.68</v>
      </c>
      <c r="F10" s="15">
        <v>3.06</v>
      </c>
      <c r="H10" s="14">
        <f t="shared" ref="H10" si="3">D10*F$3</f>
        <v>2256.67</v>
      </c>
      <c r="J10" s="12">
        <f t="shared" si="0"/>
        <v>58</v>
      </c>
      <c r="K10" s="12">
        <f>VLOOKUP(J10,'CPI Indexes'!B$5:J$111,9,FALSE)</f>
        <v>59</v>
      </c>
      <c r="L10" s="21">
        <f t="shared" si="1"/>
        <v>38.248644067796612</v>
      </c>
      <c r="M10" s="21">
        <f t="shared" ref="M10:M63" si="4">L10*(1+$F$5/100)^B10</f>
        <v>38.248644067796612</v>
      </c>
    </row>
    <row r="11" spans="2:13" x14ac:dyDescent="0.35">
      <c r="B11">
        <f t="shared" si="2"/>
        <v>53</v>
      </c>
      <c r="C11" s="7">
        <v>1968</v>
      </c>
      <c r="D11" s="8">
        <v>11759.11</v>
      </c>
      <c r="F11" s="15">
        <v>3.61</v>
      </c>
      <c r="H11" s="14">
        <f t="shared" ref="H11:H63" si="5">D11*F$3</f>
        <v>2939.7775000000001</v>
      </c>
      <c r="J11" s="12">
        <f t="shared" si="0"/>
        <v>57</v>
      </c>
      <c r="K11" s="12">
        <f>VLOOKUP(J11,'CPI Indexes'!B$5:J$111,9,FALSE)</f>
        <v>58</v>
      </c>
      <c r="L11" s="21">
        <f t="shared" si="1"/>
        <v>50.685818965517242</v>
      </c>
      <c r="M11" s="21">
        <f t="shared" si="4"/>
        <v>50.685818965517242</v>
      </c>
    </row>
    <row r="12" spans="2:13" x14ac:dyDescent="0.35">
      <c r="B12">
        <f t="shared" si="2"/>
        <v>51</v>
      </c>
      <c r="C12" s="7">
        <v>1970</v>
      </c>
      <c r="D12" s="8">
        <v>18456.509999999998</v>
      </c>
      <c r="F12" s="15">
        <v>4.18</v>
      </c>
      <c r="H12" s="14">
        <f t="shared" si="5"/>
        <v>4614.1274999999996</v>
      </c>
      <c r="J12" s="12">
        <f t="shared" si="0"/>
        <v>55</v>
      </c>
      <c r="K12" s="12">
        <f>VLOOKUP(J12,'CPI Indexes'!B$5:J$111,9,FALSE)</f>
        <v>56</v>
      </c>
      <c r="L12" s="21">
        <f t="shared" si="1"/>
        <v>82.395133928571425</v>
      </c>
      <c r="M12" s="21">
        <f t="shared" si="4"/>
        <v>82.395133928571425</v>
      </c>
    </row>
    <row r="13" spans="2:13" x14ac:dyDescent="0.35">
      <c r="B13">
        <f t="shared" si="2"/>
        <v>50</v>
      </c>
      <c r="C13" s="7">
        <v>1971</v>
      </c>
      <c r="D13" s="8">
        <v>7194.17</v>
      </c>
      <c r="F13" s="15">
        <v>4.49</v>
      </c>
      <c r="H13" s="14">
        <f t="shared" si="5"/>
        <v>1798.5425</v>
      </c>
      <c r="J13" s="12">
        <f t="shared" si="0"/>
        <v>54</v>
      </c>
      <c r="K13" s="12">
        <f>VLOOKUP(J13,'CPI Indexes'!B$5:J$111,9,FALSE)</f>
        <v>55</v>
      </c>
      <c r="L13" s="21">
        <f t="shared" si="1"/>
        <v>32.700772727272728</v>
      </c>
      <c r="M13" s="21">
        <f t="shared" si="4"/>
        <v>32.700772727272728</v>
      </c>
    </row>
    <row r="14" spans="2:13" x14ac:dyDescent="0.35">
      <c r="B14">
        <f t="shared" si="2"/>
        <v>49</v>
      </c>
      <c r="C14" s="7">
        <v>1972</v>
      </c>
      <c r="D14" s="8">
        <v>11696.49</v>
      </c>
      <c r="F14" s="15">
        <v>4.82</v>
      </c>
      <c r="H14" s="14">
        <f t="shared" si="5"/>
        <v>2924.1224999999999</v>
      </c>
      <c r="J14" s="12">
        <f t="shared" si="0"/>
        <v>54</v>
      </c>
      <c r="K14" s="12">
        <f>VLOOKUP(J14,'CPI Indexes'!B$5:J$111,9,FALSE)</f>
        <v>55</v>
      </c>
      <c r="L14" s="21">
        <f t="shared" si="1"/>
        <v>53.165863636363632</v>
      </c>
      <c r="M14" s="21">
        <f t="shared" si="4"/>
        <v>53.165863636363632</v>
      </c>
    </row>
    <row r="15" spans="2:13" x14ac:dyDescent="0.35">
      <c r="B15">
        <f t="shared" si="2"/>
        <v>48</v>
      </c>
      <c r="C15" s="7">
        <v>1973</v>
      </c>
      <c r="D15" s="8">
        <v>8407.17</v>
      </c>
      <c r="F15" s="15">
        <v>5.16</v>
      </c>
      <c r="H15" s="14">
        <f t="shared" si="5"/>
        <v>2101.7925</v>
      </c>
      <c r="J15" s="12">
        <f t="shared" si="0"/>
        <v>53</v>
      </c>
      <c r="K15" s="12">
        <f>VLOOKUP(J15,'CPI Indexes'!B$5:J$111,9,FALSE)</f>
        <v>54</v>
      </c>
      <c r="L15" s="21">
        <f t="shared" si="1"/>
        <v>38.922083333333333</v>
      </c>
      <c r="M15" s="21">
        <f t="shared" si="4"/>
        <v>38.922083333333333</v>
      </c>
    </row>
    <row r="16" spans="2:13" x14ac:dyDescent="0.35">
      <c r="B16">
        <f t="shared" si="2"/>
        <v>47</v>
      </c>
      <c r="C16" s="7">
        <v>1974</v>
      </c>
      <c r="D16" s="8">
        <v>1862.82</v>
      </c>
      <c r="F16" s="15">
        <v>5.54</v>
      </c>
      <c r="H16" s="14">
        <f t="shared" si="5"/>
        <v>465.70499999999998</v>
      </c>
      <c r="J16" s="12">
        <f t="shared" si="0"/>
        <v>53</v>
      </c>
      <c r="K16" s="12">
        <f>VLOOKUP(J16,'CPI Indexes'!B$5:J$111,9,FALSE)</f>
        <v>54</v>
      </c>
      <c r="L16" s="21">
        <f t="shared" si="1"/>
        <v>8.6241666666666656</v>
      </c>
      <c r="M16" s="21">
        <f t="shared" si="4"/>
        <v>8.6241666666666656</v>
      </c>
    </row>
    <row r="17" spans="2:13" x14ac:dyDescent="0.35">
      <c r="B17">
        <f t="shared" si="2"/>
        <v>46</v>
      </c>
      <c r="C17" s="7">
        <v>1975</v>
      </c>
      <c r="D17" s="8">
        <v>59355.58</v>
      </c>
      <c r="F17" s="15">
        <v>5.93</v>
      </c>
      <c r="H17" s="14">
        <f t="shared" si="5"/>
        <v>14838.895</v>
      </c>
      <c r="J17" s="12">
        <f t="shared" si="0"/>
        <v>52</v>
      </c>
      <c r="K17" s="12">
        <f>VLOOKUP(J17,'CPI Indexes'!B$5:J$111,9,FALSE)</f>
        <v>53</v>
      </c>
      <c r="L17" s="21">
        <f t="shared" si="1"/>
        <v>279.97915094339623</v>
      </c>
      <c r="M17" s="21">
        <f t="shared" si="4"/>
        <v>279.97915094339623</v>
      </c>
    </row>
    <row r="18" spans="2:13" x14ac:dyDescent="0.35">
      <c r="B18">
        <f t="shared" si="2"/>
        <v>45</v>
      </c>
      <c r="C18" s="7">
        <v>1976</v>
      </c>
      <c r="D18" s="8">
        <v>31572.65</v>
      </c>
      <c r="F18" s="15">
        <v>6.36</v>
      </c>
      <c r="H18" s="14">
        <f t="shared" si="5"/>
        <v>7893.1625000000004</v>
      </c>
      <c r="J18" s="12">
        <f t="shared" si="0"/>
        <v>51</v>
      </c>
      <c r="K18" s="12">
        <f>VLOOKUP(J18,'CPI Indexes'!B$5:J$111,9,FALSE)</f>
        <v>52</v>
      </c>
      <c r="L18" s="21">
        <f t="shared" si="1"/>
        <v>151.79158653846156</v>
      </c>
      <c r="M18" s="21">
        <f t="shared" si="4"/>
        <v>151.79158653846156</v>
      </c>
    </row>
    <row r="19" spans="2:13" x14ac:dyDescent="0.35">
      <c r="B19">
        <f t="shared" si="2"/>
        <v>44</v>
      </c>
      <c r="C19" s="7">
        <v>1977</v>
      </c>
      <c r="D19" s="8">
        <v>376455.39</v>
      </c>
      <c r="F19" s="15">
        <v>6.83</v>
      </c>
      <c r="H19" s="14">
        <f t="shared" si="5"/>
        <v>94113.847500000003</v>
      </c>
      <c r="J19" s="12">
        <f t="shared" si="0"/>
        <v>51</v>
      </c>
      <c r="K19" s="12">
        <f>VLOOKUP(J19,'CPI Indexes'!B$5:J$111,9,FALSE)</f>
        <v>52</v>
      </c>
      <c r="L19" s="21">
        <f t="shared" si="1"/>
        <v>1809.8816826923078</v>
      </c>
      <c r="M19" s="21">
        <f t="shared" si="4"/>
        <v>1809.8816826923078</v>
      </c>
    </row>
    <row r="20" spans="2:13" x14ac:dyDescent="0.35">
      <c r="B20">
        <f t="shared" si="2"/>
        <v>43</v>
      </c>
      <c r="C20" s="7">
        <v>1978</v>
      </c>
      <c r="D20" s="8">
        <v>178048.72</v>
      </c>
      <c r="F20" s="15">
        <v>7.33</v>
      </c>
      <c r="H20" s="14">
        <f t="shared" si="5"/>
        <v>44512.18</v>
      </c>
      <c r="J20" s="12">
        <f t="shared" si="0"/>
        <v>50</v>
      </c>
      <c r="K20" s="12">
        <f>VLOOKUP(J20,'CPI Indexes'!B$5:J$111,9,FALSE)</f>
        <v>51</v>
      </c>
      <c r="L20" s="21">
        <f t="shared" si="1"/>
        <v>872.78784313725487</v>
      </c>
      <c r="M20" s="21">
        <f t="shared" si="4"/>
        <v>872.78784313725487</v>
      </c>
    </row>
    <row r="21" spans="2:13" x14ac:dyDescent="0.35">
      <c r="B21">
        <f t="shared" si="2"/>
        <v>42</v>
      </c>
      <c r="C21" s="7">
        <v>1979</v>
      </c>
      <c r="D21" s="8">
        <v>927242.77</v>
      </c>
      <c r="F21" s="15">
        <v>7.87</v>
      </c>
      <c r="H21" s="14">
        <f t="shared" si="5"/>
        <v>231810.6925</v>
      </c>
      <c r="J21" s="12">
        <f t="shared" si="0"/>
        <v>50</v>
      </c>
      <c r="K21" s="12">
        <f>VLOOKUP(J21,'CPI Indexes'!B$5:J$111,9,FALSE)</f>
        <v>51</v>
      </c>
      <c r="L21" s="21">
        <f t="shared" si="1"/>
        <v>4545.307696078431</v>
      </c>
      <c r="M21" s="21">
        <f t="shared" si="4"/>
        <v>4545.307696078431</v>
      </c>
    </row>
    <row r="22" spans="2:13" x14ac:dyDescent="0.35">
      <c r="B22">
        <f t="shared" si="2"/>
        <v>41</v>
      </c>
      <c r="C22" s="7">
        <v>1980</v>
      </c>
      <c r="D22" s="8">
        <v>479947.53</v>
      </c>
      <c r="F22" s="15">
        <v>8.44</v>
      </c>
      <c r="H22" s="14">
        <f t="shared" si="5"/>
        <v>119986.88250000001</v>
      </c>
      <c r="J22" s="12">
        <f t="shared" si="0"/>
        <v>49</v>
      </c>
      <c r="K22" s="12">
        <f>VLOOKUP(J22,'CPI Indexes'!B$5:J$111,9,FALSE)</f>
        <v>50</v>
      </c>
      <c r="L22" s="21">
        <f t="shared" si="1"/>
        <v>2399.73765</v>
      </c>
      <c r="M22" s="21">
        <f t="shared" si="4"/>
        <v>2399.73765</v>
      </c>
    </row>
    <row r="23" spans="2:13" x14ac:dyDescent="0.35">
      <c r="B23">
        <f t="shared" si="2"/>
        <v>40</v>
      </c>
      <c r="C23" s="7">
        <v>1981</v>
      </c>
      <c r="D23" s="8">
        <v>10043353.960000001</v>
      </c>
      <c r="F23" s="15">
        <v>9.0399999999999991</v>
      </c>
      <c r="H23" s="14">
        <f t="shared" si="5"/>
        <v>2510838.4900000002</v>
      </c>
      <c r="J23" s="12">
        <f t="shared" si="0"/>
        <v>49</v>
      </c>
      <c r="K23" s="12">
        <f>VLOOKUP(J23,'CPI Indexes'!B$5:J$111,9,FALSE)</f>
        <v>50</v>
      </c>
      <c r="L23" s="21">
        <f t="shared" si="1"/>
        <v>50216.769800000002</v>
      </c>
      <c r="M23" s="21">
        <f t="shared" si="4"/>
        <v>50216.769800000002</v>
      </c>
    </row>
    <row r="24" spans="2:13" x14ac:dyDescent="0.35">
      <c r="B24">
        <f t="shared" si="2"/>
        <v>39</v>
      </c>
      <c r="C24" s="7">
        <v>1982</v>
      </c>
      <c r="D24" s="8">
        <v>1147488.04</v>
      </c>
      <c r="F24" s="15">
        <v>9.68</v>
      </c>
      <c r="H24" s="14">
        <f t="shared" si="5"/>
        <v>286872.01</v>
      </c>
      <c r="J24" s="12">
        <f t="shared" si="0"/>
        <v>49</v>
      </c>
      <c r="K24" s="12">
        <f>VLOOKUP(J24,'CPI Indexes'!B$5:J$111,9,FALSE)</f>
        <v>50</v>
      </c>
      <c r="L24" s="21">
        <f t="shared" si="1"/>
        <v>5737.4402</v>
      </c>
      <c r="M24" s="21">
        <f t="shared" si="4"/>
        <v>5737.4402</v>
      </c>
    </row>
    <row r="25" spans="2:13" x14ac:dyDescent="0.35">
      <c r="B25">
        <f t="shared" si="2"/>
        <v>38</v>
      </c>
      <c r="C25" s="7">
        <v>1983</v>
      </c>
      <c r="D25" s="8">
        <v>653122.36</v>
      </c>
      <c r="F25" s="15">
        <v>10.34</v>
      </c>
      <c r="H25" s="14">
        <f t="shared" si="5"/>
        <v>163280.59</v>
      </c>
      <c r="J25" s="12">
        <f t="shared" si="0"/>
        <v>48</v>
      </c>
      <c r="K25" s="12">
        <f>VLOOKUP(J25,'CPI Indexes'!B$5:J$111,9,FALSE)</f>
        <v>49</v>
      </c>
      <c r="L25" s="21">
        <f t="shared" si="1"/>
        <v>3332.2569387755102</v>
      </c>
      <c r="M25" s="21">
        <f t="shared" si="4"/>
        <v>3332.2569387755102</v>
      </c>
    </row>
    <row r="26" spans="2:13" x14ac:dyDescent="0.35">
      <c r="B26">
        <f t="shared" si="2"/>
        <v>37</v>
      </c>
      <c r="C26" s="7">
        <v>1984</v>
      </c>
      <c r="D26" s="8">
        <v>536336.81000000006</v>
      </c>
      <c r="F26" s="16">
        <v>11.01</v>
      </c>
      <c r="H26" s="14">
        <f t="shared" si="5"/>
        <v>134084.20250000001</v>
      </c>
      <c r="J26" s="12">
        <f t="shared" si="0"/>
        <v>48</v>
      </c>
      <c r="K26" s="12">
        <f>VLOOKUP(J26,'CPI Indexes'!B$5:J$111,9,FALSE)</f>
        <v>49</v>
      </c>
      <c r="L26" s="21">
        <f t="shared" si="1"/>
        <v>2736.4122959183678</v>
      </c>
      <c r="M26" s="21">
        <f t="shared" si="4"/>
        <v>2736.4122959183678</v>
      </c>
    </row>
    <row r="27" spans="2:13" x14ac:dyDescent="0.35">
      <c r="B27">
        <f t="shared" si="2"/>
        <v>36</v>
      </c>
      <c r="C27" s="7">
        <v>1985</v>
      </c>
      <c r="D27" s="8">
        <v>562449.81000000006</v>
      </c>
      <c r="F27" s="16">
        <v>11.7</v>
      </c>
      <c r="H27" s="14">
        <f t="shared" si="5"/>
        <v>140612.45250000001</v>
      </c>
      <c r="J27" s="12">
        <f t="shared" si="0"/>
        <v>48</v>
      </c>
      <c r="K27" s="12">
        <f>VLOOKUP(J27,'CPI Indexes'!B$5:J$111,9,FALSE)</f>
        <v>49</v>
      </c>
      <c r="L27" s="21">
        <f t="shared" si="1"/>
        <v>2869.6418877551023</v>
      </c>
      <c r="M27" s="21">
        <f t="shared" si="4"/>
        <v>2869.6418877551023</v>
      </c>
    </row>
    <row r="28" spans="2:13" x14ac:dyDescent="0.35">
      <c r="B28">
        <f t="shared" si="2"/>
        <v>35</v>
      </c>
      <c r="C28" s="7">
        <v>1986</v>
      </c>
      <c r="D28" s="8">
        <v>956125.11</v>
      </c>
      <c r="F28" s="16">
        <v>12.41</v>
      </c>
      <c r="H28" s="14">
        <f t="shared" si="5"/>
        <v>239031.2775</v>
      </c>
      <c r="J28" s="12">
        <f t="shared" si="0"/>
        <v>47</v>
      </c>
      <c r="K28" s="12">
        <f>VLOOKUP(J28,'CPI Indexes'!B$5:J$111,9,FALSE)</f>
        <v>48</v>
      </c>
      <c r="L28" s="21">
        <f t="shared" si="1"/>
        <v>4979.8182812499999</v>
      </c>
      <c r="M28" s="21">
        <f t="shared" si="4"/>
        <v>4979.8182812499999</v>
      </c>
    </row>
    <row r="29" spans="2:13" x14ac:dyDescent="0.35">
      <c r="B29">
        <f t="shared" si="2"/>
        <v>34</v>
      </c>
      <c r="C29" s="7">
        <v>1987</v>
      </c>
      <c r="D29" s="8">
        <v>1039879.48</v>
      </c>
      <c r="F29" s="16">
        <v>13.13</v>
      </c>
      <c r="H29" s="14">
        <f t="shared" si="5"/>
        <v>259969.87</v>
      </c>
      <c r="J29" s="12">
        <f t="shared" si="0"/>
        <v>47</v>
      </c>
      <c r="K29" s="12">
        <f>VLOOKUP(J29,'CPI Indexes'!B$5:J$111,9,FALSE)</f>
        <v>48</v>
      </c>
      <c r="L29" s="21">
        <f t="shared" si="1"/>
        <v>5416.0389583333335</v>
      </c>
      <c r="M29" s="21">
        <f t="shared" si="4"/>
        <v>5416.0389583333335</v>
      </c>
    </row>
    <row r="30" spans="2:13" x14ac:dyDescent="0.35">
      <c r="B30">
        <f t="shared" si="2"/>
        <v>33</v>
      </c>
      <c r="C30" s="7">
        <v>1988</v>
      </c>
      <c r="D30" s="8">
        <v>652968.9</v>
      </c>
      <c r="F30" s="16">
        <v>13.87</v>
      </c>
      <c r="H30" s="14">
        <f t="shared" si="5"/>
        <v>163242.22500000001</v>
      </c>
      <c r="J30" s="12">
        <f t="shared" si="0"/>
        <v>47</v>
      </c>
      <c r="K30" s="12">
        <f>VLOOKUP(J30,'CPI Indexes'!B$5:J$111,9,FALSE)</f>
        <v>48</v>
      </c>
      <c r="L30" s="21">
        <f t="shared" si="1"/>
        <v>3400.8796875000003</v>
      </c>
      <c r="M30" s="21">
        <f t="shared" si="4"/>
        <v>3400.8796875000003</v>
      </c>
    </row>
    <row r="31" spans="2:13" x14ac:dyDescent="0.35">
      <c r="B31">
        <f t="shared" si="2"/>
        <v>32</v>
      </c>
      <c r="C31" s="7">
        <v>1989</v>
      </c>
      <c r="D31" s="8">
        <v>1272960.76</v>
      </c>
      <c r="F31" s="16">
        <v>14.62</v>
      </c>
      <c r="H31" s="14">
        <f t="shared" si="5"/>
        <v>318240.19</v>
      </c>
      <c r="J31" s="12">
        <f t="shared" si="0"/>
        <v>47</v>
      </c>
      <c r="K31" s="12">
        <f>VLOOKUP(J31,'CPI Indexes'!B$5:J$111,9,FALSE)</f>
        <v>48</v>
      </c>
      <c r="L31" s="21">
        <f t="shared" si="1"/>
        <v>6630.0039583333337</v>
      </c>
      <c r="M31" s="21">
        <f t="shared" si="4"/>
        <v>6630.0039583333337</v>
      </c>
    </row>
    <row r="32" spans="2:13" x14ac:dyDescent="0.35">
      <c r="B32">
        <f t="shared" si="2"/>
        <v>31</v>
      </c>
      <c r="C32" s="7">
        <v>1990</v>
      </c>
      <c r="D32" s="9">
        <v>4338754.55</v>
      </c>
      <c r="F32" s="16">
        <v>15.39</v>
      </c>
      <c r="H32" s="14">
        <f t="shared" si="5"/>
        <v>1084688.6375</v>
      </c>
      <c r="J32" s="12">
        <f t="shared" si="0"/>
        <v>46</v>
      </c>
      <c r="K32" s="12">
        <f>VLOOKUP(J32,'CPI Indexes'!B$5:J$111,9,FALSE)</f>
        <v>47</v>
      </c>
      <c r="L32" s="21">
        <f t="shared" si="1"/>
        <v>23078.481648936169</v>
      </c>
      <c r="M32" s="21">
        <f t="shared" si="4"/>
        <v>23078.481648936169</v>
      </c>
    </row>
    <row r="33" spans="2:13" x14ac:dyDescent="0.35">
      <c r="B33">
        <f t="shared" si="2"/>
        <v>30</v>
      </c>
      <c r="C33" s="7">
        <v>1991</v>
      </c>
      <c r="D33" s="8">
        <v>4736358.91</v>
      </c>
      <c r="F33" s="16">
        <v>16.18</v>
      </c>
      <c r="H33" s="14">
        <f t="shared" si="5"/>
        <v>1184089.7275</v>
      </c>
      <c r="J33" s="12">
        <f t="shared" si="0"/>
        <v>46</v>
      </c>
      <c r="K33" s="12">
        <f>VLOOKUP(J33,'CPI Indexes'!B$5:J$111,9,FALSE)</f>
        <v>47</v>
      </c>
      <c r="L33" s="21">
        <f t="shared" si="1"/>
        <v>25193.398457446809</v>
      </c>
      <c r="M33" s="21">
        <f t="shared" si="4"/>
        <v>25193.398457446809</v>
      </c>
    </row>
    <row r="34" spans="2:13" x14ac:dyDescent="0.35">
      <c r="B34">
        <f t="shared" si="2"/>
        <v>29</v>
      </c>
      <c r="C34" s="7">
        <v>1992</v>
      </c>
      <c r="D34" s="8">
        <v>4782231.25</v>
      </c>
      <c r="F34" s="16">
        <v>16.989999999999998</v>
      </c>
      <c r="H34" s="14">
        <f t="shared" si="5"/>
        <v>1195557.8125</v>
      </c>
      <c r="J34" s="12">
        <f t="shared" si="0"/>
        <v>46</v>
      </c>
      <c r="K34" s="12">
        <f>VLOOKUP(J34,'CPI Indexes'!B$5:J$111,9,FALSE)</f>
        <v>47</v>
      </c>
      <c r="L34" s="21">
        <f t="shared" si="1"/>
        <v>25437.400265957447</v>
      </c>
      <c r="M34" s="21">
        <f t="shared" si="4"/>
        <v>25437.400265957447</v>
      </c>
    </row>
    <row r="35" spans="2:13" x14ac:dyDescent="0.35">
      <c r="B35">
        <f t="shared" si="2"/>
        <v>28</v>
      </c>
      <c r="C35" s="7">
        <v>1993</v>
      </c>
      <c r="D35" s="8">
        <v>6502310.5800000001</v>
      </c>
      <c r="F35" s="16">
        <v>17.809999999999999</v>
      </c>
      <c r="H35" s="14">
        <f t="shared" si="5"/>
        <v>1625577.645</v>
      </c>
      <c r="J35" s="12">
        <f t="shared" si="0"/>
        <v>46</v>
      </c>
      <c r="K35" s="12">
        <f>VLOOKUP(J35,'CPI Indexes'!B$5:J$111,9,FALSE)</f>
        <v>47</v>
      </c>
      <c r="L35" s="21">
        <f t="shared" si="1"/>
        <v>34586.758404255321</v>
      </c>
      <c r="M35" s="21">
        <f t="shared" si="4"/>
        <v>34586.758404255321</v>
      </c>
    </row>
    <row r="36" spans="2:13" x14ac:dyDescent="0.35">
      <c r="B36">
        <f t="shared" si="2"/>
        <v>27</v>
      </c>
      <c r="C36" s="7">
        <v>1994</v>
      </c>
      <c r="D36" s="8">
        <v>20746981.350000001</v>
      </c>
      <c r="F36" s="16">
        <v>18.64</v>
      </c>
      <c r="H36" s="14">
        <f t="shared" si="5"/>
        <v>5186745.3375000004</v>
      </c>
      <c r="J36" s="12">
        <f t="shared" si="0"/>
        <v>46</v>
      </c>
      <c r="K36" s="12">
        <f>VLOOKUP(J36,'CPI Indexes'!B$5:J$111,9,FALSE)</f>
        <v>47</v>
      </c>
      <c r="L36" s="21">
        <f t="shared" si="1"/>
        <v>110356.28377659575</v>
      </c>
      <c r="M36" s="21">
        <f t="shared" si="4"/>
        <v>110356.28377659575</v>
      </c>
    </row>
    <row r="37" spans="2:13" x14ac:dyDescent="0.35">
      <c r="B37">
        <f t="shared" si="2"/>
        <v>26</v>
      </c>
      <c r="C37" s="7">
        <v>1995</v>
      </c>
      <c r="D37" s="8">
        <v>27831462.079999998</v>
      </c>
      <c r="F37" s="16">
        <v>19.5</v>
      </c>
      <c r="H37" s="14">
        <f t="shared" si="5"/>
        <v>6957865.5199999996</v>
      </c>
      <c r="J37" s="12">
        <f t="shared" si="0"/>
        <v>46</v>
      </c>
      <c r="K37" s="12">
        <f>VLOOKUP(J37,'CPI Indexes'!B$5:J$111,9,FALSE)</f>
        <v>47</v>
      </c>
      <c r="L37" s="21">
        <f t="shared" si="1"/>
        <v>148039.6919148936</v>
      </c>
      <c r="M37" s="21">
        <f t="shared" si="4"/>
        <v>148039.6919148936</v>
      </c>
    </row>
    <row r="38" spans="2:13" x14ac:dyDescent="0.35">
      <c r="B38">
        <f t="shared" si="2"/>
        <v>25</v>
      </c>
      <c r="C38" s="7">
        <v>1996</v>
      </c>
      <c r="D38" s="8">
        <v>10762992.539999999</v>
      </c>
      <c r="F38" s="16">
        <v>20.36</v>
      </c>
      <c r="H38" s="14">
        <f t="shared" si="5"/>
        <v>2690748.1349999998</v>
      </c>
      <c r="J38" s="12">
        <f t="shared" si="0"/>
        <v>45</v>
      </c>
      <c r="K38" s="12">
        <f>VLOOKUP(J38,'CPI Indexes'!B$5:J$111,9,FALSE)</f>
        <v>46</v>
      </c>
      <c r="L38" s="21">
        <f t="shared" si="1"/>
        <v>58494.524673913038</v>
      </c>
      <c r="M38" s="21">
        <f t="shared" si="4"/>
        <v>58494.524673913038</v>
      </c>
    </row>
    <row r="39" spans="2:13" x14ac:dyDescent="0.35">
      <c r="B39">
        <f t="shared" si="2"/>
        <v>24</v>
      </c>
      <c r="C39" s="7">
        <v>1997</v>
      </c>
      <c r="D39" s="8">
        <v>3778416.95</v>
      </c>
      <c r="F39" s="16">
        <v>21.24</v>
      </c>
      <c r="H39" s="14">
        <f t="shared" si="5"/>
        <v>944604.23750000005</v>
      </c>
      <c r="J39" s="12">
        <f t="shared" si="0"/>
        <v>45</v>
      </c>
      <c r="K39" s="12">
        <f>VLOOKUP(J39,'CPI Indexes'!B$5:J$111,9,FALSE)</f>
        <v>46</v>
      </c>
      <c r="L39" s="21">
        <f t="shared" si="1"/>
        <v>20534.874728260871</v>
      </c>
      <c r="M39" s="21">
        <f t="shared" si="4"/>
        <v>20534.874728260871</v>
      </c>
    </row>
    <row r="40" spans="2:13" x14ac:dyDescent="0.35">
      <c r="B40">
        <f t="shared" si="2"/>
        <v>23</v>
      </c>
      <c r="C40" s="7">
        <v>1998</v>
      </c>
      <c r="D40" s="8">
        <v>5722275.8899999997</v>
      </c>
      <c r="F40" s="16">
        <v>22.14</v>
      </c>
      <c r="H40" s="14">
        <f t="shared" si="5"/>
        <v>1430568.9724999999</v>
      </c>
      <c r="J40" s="12">
        <f t="shared" si="0"/>
        <v>45</v>
      </c>
      <c r="K40" s="12">
        <f>VLOOKUP(J40,'CPI Indexes'!B$5:J$111,9,FALSE)</f>
        <v>46</v>
      </c>
      <c r="L40" s="21">
        <f t="shared" si="1"/>
        <v>31099.325489130431</v>
      </c>
      <c r="M40" s="21">
        <f t="shared" si="4"/>
        <v>31099.325489130431</v>
      </c>
    </row>
    <row r="41" spans="2:13" x14ac:dyDescent="0.35">
      <c r="B41">
        <f t="shared" si="2"/>
        <v>22</v>
      </c>
      <c r="C41" s="7">
        <v>1999</v>
      </c>
      <c r="D41" s="8">
        <v>6305039.1399999997</v>
      </c>
      <c r="F41" s="16">
        <v>23.04</v>
      </c>
      <c r="H41" s="14">
        <f t="shared" si="5"/>
        <v>1576259.7849999999</v>
      </c>
      <c r="J41" s="12">
        <f t="shared" ref="J41:J63" si="6">ROUND(F41+B41,0)</f>
        <v>45</v>
      </c>
      <c r="K41" s="12">
        <f>VLOOKUP(J41,'CPI Indexes'!B$5:J$111,9,FALSE)</f>
        <v>46</v>
      </c>
      <c r="L41" s="21">
        <f t="shared" ref="L41:L63" si="7">H41/K41</f>
        <v>34266.517065217391</v>
      </c>
      <c r="M41" s="21">
        <f t="shared" si="4"/>
        <v>34266.517065217391</v>
      </c>
    </row>
    <row r="42" spans="2:13" x14ac:dyDescent="0.35">
      <c r="B42">
        <f t="shared" si="2"/>
        <v>21</v>
      </c>
      <c r="C42" s="7">
        <v>2000</v>
      </c>
      <c r="D42" s="8">
        <v>8589370.7100000009</v>
      </c>
      <c r="F42" s="16">
        <v>23.96</v>
      </c>
      <c r="H42" s="14">
        <f t="shared" si="5"/>
        <v>2147342.6775000002</v>
      </c>
      <c r="J42" s="12">
        <f t="shared" si="6"/>
        <v>45</v>
      </c>
      <c r="K42" s="12">
        <f>VLOOKUP(J42,'CPI Indexes'!B$5:J$111,9,FALSE)</f>
        <v>46</v>
      </c>
      <c r="L42" s="21">
        <f t="shared" si="7"/>
        <v>46681.362554347834</v>
      </c>
      <c r="M42" s="21">
        <f t="shared" si="4"/>
        <v>46681.362554347834</v>
      </c>
    </row>
    <row r="43" spans="2:13" x14ac:dyDescent="0.35">
      <c r="B43">
        <f t="shared" si="2"/>
        <v>20</v>
      </c>
      <c r="C43" s="7">
        <v>2001</v>
      </c>
      <c r="D43" s="8">
        <v>2475604.98</v>
      </c>
      <c r="F43" s="16">
        <v>24.89</v>
      </c>
      <c r="H43" s="14">
        <f t="shared" si="5"/>
        <v>618901.245</v>
      </c>
      <c r="J43" s="12">
        <f t="shared" si="6"/>
        <v>45</v>
      </c>
      <c r="K43" s="12">
        <f>VLOOKUP(J43,'CPI Indexes'!B$5:J$111,9,FALSE)</f>
        <v>46</v>
      </c>
      <c r="L43" s="21">
        <f t="shared" si="7"/>
        <v>13454.374891304347</v>
      </c>
      <c r="M43" s="21">
        <f t="shared" si="4"/>
        <v>13454.374891304347</v>
      </c>
    </row>
    <row r="44" spans="2:13" x14ac:dyDescent="0.35">
      <c r="B44">
        <f t="shared" si="2"/>
        <v>19</v>
      </c>
      <c r="C44" s="7">
        <v>2002</v>
      </c>
      <c r="D44" s="8">
        <v>3216144.89</v>
      </c>
      <c r="F44" s="16">
        <v>25.82</v>
      </c>
      <c r="H44" s="14">
        <f t="shared" si="5"/>
        <v>804036.22250000003</v>
      </c>
      <c r="J44" s="12">
        <f t="shared" si="6"/>
        <v>45</v>
      </c>
      <c r="K44" s="12">
        <f>VLOOKUP(J44,'CPI Indexes'!B$5:J$111,9,FALSE)</f>
        <v>46</v>
      </c>
      <c r="L44" s="21">
        <f t="shared" si="7"/>
        <v>17479.048315217391</v>
      </c>
      <c r="M44" s="21">
        <f t="shared" si="4"/>
        <v>17479.048315217391</v>
      </c>
    </row>
    <row r="45" spans="2:13" x14ac:dyDescent="0.35">
      <c r="B45">
        <f t="shared" si="2"/>
        <v>18</v>
      </c>
      <c r="C45" s="7">
        <v>2003</v>
      </c>
      <c r="D45" s="8">
        <v>1376550.48</v>
      </c>
      <c r="F45" s="16">
        <v>26.77</v>
      </c>
      <c r="H45" s="14">
        <f t="shared" si="5"/>
        <v>344137.62</v>
      </c>
      <c r="J45" s="12">
        <f t="shared" si="6"/>
        <v>45</v>
      </c>
      <c r="K45" s="12">
        <f>VLOOKUP(J45,'CPI Indexes'!B$5:J$111,9,FALSE)</f>
        <v>46</v>
      </c>
      <c r="L45" s="21">
        <f t="shared" si="7"/>
        <v>7481.2526086956523</v>
      </c>
      <c r="M45" s="21">
        <f t="shared" si="4"/>
        <v>7481.2526086956523</v>
      </c>
    </row>
    <row r="46" spans="2:13" x14ac:dyDescent="0.35">
      <c r="B46">
        <f t="shared" si="2"/>
        <v>17</v>
      </c>
      <c r="C46" s="7">
        <v>2004</v>
      </c>
      <c r="D46" s="8">
        <v>1076371.46</v>
      </c>
      <c r="F46" s="16">
        <v>27.72</v>
      </c>
      <c r="H46" s="14">
        <f t="shared" si="5"/>
        <v>269092.86499999999</v>
      </c>
      <c r="J46" s="12">
        <f t="shared" si="6"/>
        <v>45</v>
      </c>
      <c r="K46" s="12">
        <f>VLOOKUP(J46,'CPI Indexes'!B$5:J$111,9,FALSE)</f>
        <v>46</v>
      </c>
      <c r="L46" s="21">
        <f t="shared" si="7"/>
        <v>5849.8448913043476</v>
      </c>
      <c r="M46" s="21">
        <f t="shared" si="4"/>
        <v>5849.8448913043476</v>
      </c>
    </row>
    <row r="47" spans="2:13" x14ac:dyDescent="0.35">
      <c r="B47">
        <f t="shared" si="2"/>
        <v>16</v>
      </c>
      <c r="C47" s="7">
        <v>2005</v>
      </c>
      <c r="D47" s="8">
        <v>7462615.75</v>
      </c>
      <c r="F47" s="16">
        <v>28.68</v>
      </c>
      <c r="H47" s="14">
        <f t="shared" si="5"/>
        <v>1865653.9375</v>
      </c>
      <c r="J47" s="12">
        <f t="shared" si="6"/>
        <v>45</v>
      </c>
      <c r="K47" s="12">
        <f>VLOOKUP(J47,'CPI Indexes'!B$5:J$111,9,FALSE)</f>
        <v>46</v>
      </c>
      <c r="L47" s="21">
        <f t="shared" si="7"/>
        <v>40557.694293478264</v>
      </c>
      <c r="M47" s="21">
        <f t="shared" si="4"/>
        <v>40557.694293478264</v>
      </c>
    </row>
    <row r="48" spans="2:13" x14ac:dyDescent="0.35">
      <c r="B48">
        <f t="shared" si="2"/>
        <v>15</v>
      </c>
      <c r="C48" s="7">
        <v>2006</v>
      </c>
      <c r="D48" s="8">
        <v>6507397.8099999996</v>
      </c>
      <c r="F48" s="16">
        <v>29.65</v>
      </c>
      <c r="H48" s="14">
        <f t="shared" si="5"/>
        <v>1626849.4524999999</v>
      </c>
      <c r="J48" s="12">
        <f t="shared" si="6"/>
        <v>45</v>
      </c>
      <c r="K48" s="12">
        <f>VLOOKUP(J48,'CPI Indexes'!B$5:J$111,9,FALSE)</f>
        <v>46</v>
      </c>
      <c r="L48" s="21">
        <f t="shared" si="7"/>
        <v>35366.292445652172</v>
      </c>
      <c r="M48" s="21">
        <f t="shared" si="4"/>
        <v>35366.292445652172</v>
      </c>
    </row>
    <row r="49" spans="2:13" x14ac:dyDescent="0.35">
      <c r="B49">
        <f t="shared" si="2"/>
        <v>14</v>
      </c>
      <c r="C49" s="7">
        <v>2007</v>
      </c>
      <c r="D49" s="8">
        <v>7093542.3499999996</v>
      </c>
      <c r="F49" s="16">
        <v>30.62</v>
      </c>
      <c r="H49" s="14">
        <f t="shared" si="5"/>
        <v>1773385.5874999999</v>
      </c>
      <c r="J49" s="12">
        <f t="shared" si="6"/>
        <v>45</v>
      </c>
      <c r="K49" s="12">
        <f>VLOOKUP(J49,'CPI Indexes'!B$5:J$111,9,FALSE)</f>
        <v>46</v>
      </c>
      <c r="L49" s="21">
        <f t="shared" si="7"/>
        <v>38551.860597826082</v>
      </c>
      <c r="M49" s="21">
        <f t="shared" si="4"/>
        <v>38551.860597826082</v>
      </c>
    </row>
    <row r="50" spans="2:13" x14ac:dyDescent="0.35">
      <c r="B50">
        <f t="shared" si="2"/>
        <v>13</v>
      </c>
      <c r="C50" s="7">
        <v>2008</v>
      </c>
      <c r="D50" s="8">
        <v>9306136.3599999994</v>
      </c>
      <c r="F50" s="16">
        <v>31.6</v>
      </c>
      <c r="H50" s="14">
        <f t="shared" si="5"/>
        <v>2326534.09</v>
      </c>
      <c r="J50" s="12">
        <f t="shared" si="6"/>
        <v>45</v>
      </c>
      <c r="K50" s="12">
        <f>VLOOKUP(J50,'CPI Indexes'!B$5:J$111,9,FALSE)</f>
        <v>46</v>
      </c>
      <c r="L50" s="21">
        <f t="shared" si="7"/>
        <v>50576.828043478257</v>
      </c>
      <c r="M50" s="21">
        <f t="shared" si="4"/>
        <v>50576.828043478257</v>
      </c>
    </row>
    <row r="51" spans="2:13" x14ac:dyDescent="0.35">
      <c r="B51">
        <f t="shared" si="2"/>
        <v>12</v>
      </c>
      <c r="C51" s="7">
        <v>2009</v>
      </c>
      <c r="D51" s="8">
        <v>9112981.9100000001</v>
      </c>
      <c r="F51" s="16">
        <v>32.58</v>
      </c>
      <c r="H51" s="14">
        <f t="shared" si="5"/>
        <v>2278245.4775</v>
      </c>
      <c r="J51" s="12">
        <f t="shared" si="6"/>
        <v>45</v>
      </c>
      <c r="K51" s="12">
        <f>VLOOKUP(J51,'CPI Indexes'!B$5:J$111,9,FALSE)</f>
        <v>46</v>
      </c>
      <c r="L51" s="21">
        <f t="shared" si="7"/>
        <v>49527.075597826086</v>
      </c>
      <c r="M51" s="21">
        <f t="shared" si="4"/>
        <v>49527.075597826086</v>
      </c>
    </row>
    <row r="52" spans="2:13" x14ac:dyDescent="0.35">
      <c r="B52">
        <f t="shared" si="2"/>
        <v>11</v>
      </c>
      <c r="C52" s="7">
        <v>2010</v>
      </c>
      <c r="D52" s="8">
        <v>4748047.03</v>
      </c>
      <c r="F52" s="16">
        <v>33.56</v>
      </c>
      <c r="H52" s="14">
        <f t="shared" si="5"/>
        <v>1187011.7575000001</v>
      </c>
      <c r="J52" s="12">
        <f t="shared" si="6"/>
        <v>45</v>
      </c>
      <c r="K52" s="12">
        <f>VLOOKUP(J52,'CPI Indexes'!B$5:J$111,9,FALSE)</f>
        <v>46</v>
      </c>
      <c r="L52" s="21">
        <f t="shared" si="7"/>
        <v>25804.603423913046</v>
      </c>
      <c r="M52" s="21">
        <f t="shared" si="4"/>
        <v>25804.603423913046</v>
      </c>
    </row>
    <row r="53" spans="2:13" x14ac:dyDescent="0.35">
      <c r="B53">
        <f t="shared" si="2"/>
        <v>10</v>
      </c>
      <c r="C53" s="7">
        <v>2011</v>
      </c>
      <c r="D53" s="8">
        <v>9082323.7599999998</v>
      </c>
      <c r="F53" s="16">
        <v>34.549999999999997</v>
      </c>
      <c r="H53" s="14">
        <f t="shared" si="5"/>
        <v>2270580.94</v>
      </c>
      <c r="J53" s="12">
        <f t="shared" si="6"/>
        <v>45</v>
      </c>
      <c r="K53" s="12">
        <f>VLOOKUP(J53,'CPI Indexes'!B$5:J$111,9,FALSE)</f>
        <v>46</v>
      </c>
      <c r="L53" s="21">
        <f t="shared" si="7"/>
        <v>49360.455217391303</v>
      </c>
      <c r="M53" s="21">
        <f t="shared" si="4"/>
        <v>49360.455217391303</v>
      </c>
    </row>
    <row r="54" spans="2:13" x14ac:dyDescent="0.35">
      <c r="B54">
        <f t="shared" si="2"/>
        <v>9</v>
      </c>
      <c r="C54" s="7">
        <v>2012</v>
      </c>
      <c r="D54" s="8">
        <v>8331840.0599999996</v>
      </c>
      <c r="F54" s="16">
        <v>35.54</v>
      </c>
      <c r="H54" s="14">
        <f t="shared" si="5"/>
        <v>2082960.0149999999</v>
      </c>
      <c r="J54" s="12">
        <f t="shared" si="6"/>
        <v>45</v>
      </c>
      <c r="K54" s="12">
        <f>VLOOKUP(J54,'CPI Indexes'!B$5:J$111,9,FALSE)</f>
        <v>46</v>
      </c>
      <c r="L54" s="21">
        <f t="shared" si="7"/>
        <v>45281.73945652174</v>
      </c>
      <c r="M54" s="21">
        <f t="shared" si="4"/>
        <v>45281.73945652174</v>
      </c>
    </row>
    <row r="55" spans="2:13" x14ac:dyDescent="0.35">
      <c r="B55">
        <f t="shared" si="2"/>
        <v>8</v>
      </c>
      <c r="C55" s="7">
        <v>2013</v>
      </c>
      <c r="D55" s="8">
        <v>9006300.4100000001</v>
      </c>
      <c r="F55" s="16">
        <v>36.53</v>
      </c>
      <c r="H55" s="14">
        <f t="shared" si="5"/>
        <v>2251575.1025</v>
      </c>
      <c r="J55" s="12">
        <f t="shared" si="6"/>
        <v>45</v>
      </c>
      <c r="K55" s="12">
        <f>VLOOKUP(J55,'CPI Indexes'!B$5:J$111,9,FALSE)</f>
        <v>46</v>
      </c>
      <c r="L55" s="21">
        <f t="shared" si="7"/>
        <v>48947.284836956525</v>
      </c>
      <c r="M55" s="21">
        <f t="shared" si="4"/>
        <v>48947.284836956525</v>
      </c>
    </row>
    <row r="56" spans="2:13" x14ac:dyDescent="0.35">
      <c r="B56">
        <f t="shared" si="2"/>
        <v>7</v>
      </c>
      <c r="C56" s="7">
        <v>2014</v>
      </c>
      <c r="D56" s="8">
        <v>27194997.690000001</v>
      </c>
      <c r="F56" s="16">
        <v>37.520000000000003</v>
      </c>
      <c r="H56" s="14">
        <f t="shared" si="5"/>
        <v>6798749.4225000003</v>
      </c>
      <c r="J56" s="12">
        <f t="shared" si="6"/>
        <v>45</v>
      </c>
      <c r="K56" s="12">
        <f>VLOOKUP(J56,'CPI Indexes'!B$5:J$111,9,FALSE)</f>
        <v>46</v>
      </c>
      <c r="L56" s="21">
        <f t="shared" si="7"/>
        <v>147798.90048913044</v>
      </c>
      <c r="M56" s="21">
        <f t="shared" si="4"/>
        <v>147798.90048913044</v>
      </c>
    </row>
    <row r="57" spans="2:13" x14ac:dyDescent="0.35">
      <c r="B57">
        <f t="shared" si="2"/>
        <v>6</v>
      </c>
      <c r="C57" s="7">
        <v>2015</v>
      </c>
      <c r="D57" s="8">
        <v>30984871.210000001</v>
      </c>
      <c r="F57" s="16">
        <v>38.51</v>
      </c>
      <c r="H57" s="14">
        <f t="shared" si="5"/>
        <v>7746217.8025000002</v>
      </c>
      <c r="J57" s="12">
        <f t="shared" si="6"/>
        <v>45</v>
      </c>
      <c r="K57" s="12">
        <f>VLOOKUP(J57,'CPI Indexes'!B$5:J$111,9,FALSE)</f>
        <v>46</v>
      </c>
      <c r="L57" s="21">
        <f t="shared" si="7"/>
        <v>168396.03918478262</v>
      </c>
      <c r="M57" s="21">
        <f t="shared" si="4"/>
        <v>168396.03918478262</v>
      </c>
    </row>
    <row r="58" spans="2:13" x14ac:dyDescent="0.35">
      <c r="B58">
        <f t="shared" si="2"/>
        <v>5</v>
      </c>
      <c r="C58" s="7">
        <v>2016</v>
      </c>
      <c r="D58" s="8">
        <v>33052185.969999999</v>
      </c>
      <c r="F58" s="16">
        <v>39.51</v>
      </c>
      <c r="H58" s="14">
        <f t="shared" si="5"/>
        <v>8263046.4924999997</v>
      </c>
      <c r="J58" s="12">
        <f t="shared" si="6"/>
        <v>45</v>
      </c>
      <c r="K58" s="12">
        <f>VLOOKUP(J58,'CPI Indexes'!B$5:J$111,9,FALSE)</f>
        <v>46</v>
      </c>
      <c r="L58" s="21">
        <f t="shared" si="7"/>
        <v>179631.44548913042</v>
      </c>
      <c r="M58" s="21">
        <f t="shared" si="4"/>
        <v>179631.44548913042</v>
      </c>
    </row>
    <row r="59" spans="2:13" x14ac:dyDescent="0.35">
      <c r="B59">
        <f t="shared" si="2"/>
        <v>4</v>
      </c>
      <c r="C59" s="7">
        <v>2017</v>
      </c>
      <c r="D59" s="8">
        <v>73564213.370000005</v>
      </c>
      <c r="F59" s="16">
        <v>40.51</v>
      </c>
      <c r="H59" s="14">
        <f t="shared" si="5"/>
        <v>18391053.342500001</v>
      </c>
      <c r="J59" s="12">
        <f t="shared" si="6"/>
        <v>45</v>
      </c>
      <c r="K59" s="12">
        <f>VLOOKUP(J59,'CPI Indexes'!B$5:J$111,9,FALSE)</f>
        <v>46</v>
      </c>
      <c r="L59" s="21">
        <f t="shared" si="7"/>
        <v>399805.50744565221</v>
      </c>
      <c r="M59" s="21">
        <f t="shared" si="4"/>
        <v>399805.50744565221</v>
      </c>
    </row>
    <row r="60" spans="2:13" x14ac:dyDescent="0.35">
      <c r="B60">
        <f t="shared" si="2"/>
        <v>3</v>
      </c>
      <c r="C60" s="7">
        <v>2018</v>
      </c>
      <c r="D60" s="8">
        <v>17376164.379999999</v>
      </c>
      <c r="F60" s="16">
        <v>41.5</v>
      </c>
      <c r="H60" s="14">
        <f t="shared" si="5"/>
        <v>4344041.0949999997</v>
      </c>
      <c r="J60" s="12">
        <f t="shared" si="6"/>
        <v>45</v>
      </c>
      <c r="K60" s="12">
        <f>VLOOKUP(J60,'CPI Indexes'!B$5:J$111,9,FALSE)</f>
        <v>46</v>
      </c>
      <c r="L60" s="21">
        <f t="shared" si="7"/>
        <v>94435.675978260857</v>
      </c>
      <c r="M60" s="21">
        <f t="shared" si="4"/>
        <v>94435.675978260857</v>
      </c>
    </row>
    <row r="61" spans="2:13" x14ac:dyDescent="0.35">
      <c r="B61">
        <f t="shared" si="2"/>
        <v>2</v>
      </c>
      <c r="C61" s="7">
        <v>2019</v>
      </c>
      <c r="D61" s="8">
        <v>27572193.75</v>
      </c>
      <c r="F61" s="16">
        <v>42.5</v>
      </c>
      <c r="H61" s="14">
        <f t="shared" si="5"/>
        <v>6893048.4375</v>
      </c>
      <c r="J61" s="12">
        <f t="shared" si="6"/>
        <v>45</v>
      </c>
      <c r="K61" s="12">
        <f>VLOOKUP(J61,'CPI Indexes'!B$5:J$111,9,FALSE)</f>
        <v>46</v>
      </c>
      <c r="L61" s="21">
        <f t="shared" si="7"/>
        <v>149848.87907608695</v>
      </c>
      <c r="M61" s="21">
        <f t="shared" si="4"/>
        <v>149848.87907608695</v>
      </c>
    </row>
    <row r="62" spans="2:13" x14ac:dyDescent="0.35">
      <c r="B62">
        <f t="shared" si="2"/>
        <v>1</v>
      </c>
      <c r="C62" s="7">
        <v>2020</v>
      </c>
      <c r="D62" s="8">
        <v>29487812.210000001</v>
      </c>
      <c r="F62" s="16">
        <v>43.5</v>
      </c>
      <c r="H62" s="14">
        <f t="shared" si="5"/>
        <v>7371953.0525000002</v>
      </c>
      <c r="J62" s="12">
        <f t="shared" si="6"/>
        <v>45</v>
      </c>
      <c r="K62" s="12">
        <f>VLOOKUP(J62,'CPI Indexes'!B$5:J$111,9,FALSE)</f>
        <v>46</v>
      </c>
      <c r="L62" s="21">
        <f t="shared" si="7"/>
        <v>160259.8489673913</v>
      </c>
      <c r="M62" s="21">
        <f t="shared" si="4"/>
        <v>160259.8489673913</v>
      </c>
    </row>
    <row r="63" spans="2:13" x14ac:dyDescent="0.35">
      <c r="B63">
        <f t="shared" si="2"/>
        <v>0</v>
      </c>
      <c r="C63" s="7">
        <v>2021</v>
      </c>
      <c r="D63" s="8">
        <v>43958569.880000003</v>
      </c>
      <c r="F63" s="16">
        <v>44.5</v>
      </c>
      <c r="H63" s="14">
        <f t="shared" si="5"/>
        <v>10989642.470000001</v>
      </c>
      <c r="J63" s="12">
        <f t="shared" si="6"/>
        <v>45</v>
      </c>
      <c r="K63" s="12">
        <f>VLOOKUP(J63,'CPI Indexes'!B$5:J$111,9,FALSE)</f>
        <v>46</v>
      </c>
      <c r="L63" s="21">
        <f t="shared" si="7"/>
        <v>238905.27108695655</v>
      </c>
      <c r="M63" s="21">
        <f t="shared" si="4"/>
        <v>238905.27108695655</v>
      </c>
    </row>
    <row r="64" spans="2:13" x14ac:dyDescent="0.35">
      <c r="H64" s="3"/>
    </row>
    <row r="65" spans="4:15" x14ac:dyDescent="0.35">
      <c r="D65" s="1">
        <f>SUM(D9:D64)</f>
        <v>485257212.09999996</v>
      </c>
      <c r="H65" s="3">
        <f>SUM(H9:H64)</f>
        <v>121314303.02499999</v>
      </c>
      <c r="J65" s="18"/>
      <c r="K65" s="18"/>
      <c r="L65" s="18"/>
      <c r="M65" s="18">
        <f>SUM(M9:M63)</f>
        <v>2621508.1314946171</v>
      </c>
    </row>
    <row r="66" spans="4:15" x14ac:dyDescent="0.35">
      <c r="H66" s="3"/>
    </row>
    <row r="67" spans="4:15" x14ac:dyDescent="0.35">
      <c r="H67" s="3">
        <f>H65/D65</f>
        <v>0.25</v>
      </c>
      <c r="M67" s="14"/>
      <c r="N67" s="14"/>
      <c r="O67" s="14"/>
    </row>
    <row r="68" spans="4:15" x14ac:dyDescent="0.35">
      <c r="H68" s="3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0" spans="4:15" x14ac:dyDescent="0.35">
      <c r="D80" s="1"/>
      <c r="F80" s="2"/>
      <c r="H80" s="2"/>
    </row>
    <row r="82" spans="4:4" x14ac:dyDescent="0.35">
      <c r="D82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S142"/>
  <sheetViews>
    <sheetView workbookViewId="0">
      <selection activeCell="F7" sqref="F7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10" width="16.81640625" bestFit="1" customWidth="1"/>
    <col min="11" max="11" width="19.54296875" bestFit="1" customWidth="1"/>
    <col min="12" max="12" width="20.1796875" bestFit="1" customWidth="1"/>
    <col min="13" max="13" width="5.54296875" bestFit="1" customWidth="1"/>
    <col min="15" max="15" width="5.54296875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28</v>
      </c>
    </row>
    <row r="3" spans="2:19" x14ac:dyDescent="0.35">
      <c r="B3" t="s">
        <v>1</v>
      </c>
      <c r="F3">
        <v>0.5</v>
      </c>
    </row>
    <row r="4" spans="2:19" x14ac:dyDescent="0.35">
      <c r="B4" t="s">
        <v>2</v>
      </c>
      <c r="F4" s="12">
        <v>23.6</v>
      </c>
      <c r="G4" s="13">
        <f>ROUND(F4,0)</f>
        <v>24</v>
      </c>
    </row>
    <row r="5" spans="2:19" x14ac:dyDescent="0.35">
      <c r="B5" t="s">
        <v>29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120</v>
      </c>
      <c r="C9" s="7">
        <v>1900</v>
      </c>
      <c r="D9" s="8">
        <v>2675159.36</v>
      </c>
      <c r="F9" s="10"/>
      <c r="H9" s="14">
        <f>D9*F$3</f>
        <v>1337579.68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VLOOKUP(106,'CPI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73" si="1">2020-C10</f>
        <v>119</v>
      </c>
      <c r="C10" s="7">
        <v>1901</v>
      </c>
      <c r="D10" s="8">
        <v>28468.71</v>
      </c>
      <c r="F10" s="10"/>
      <c r="H10" s="14">
        <f t="shared" ref="H10:H12" si="2">D10*F$3</f>
        <v>14234.355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VLOOKUP(106,'CPI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111</v>
      </c>
      <c r="C11" s="7">
        <v>1909</v>
      </c>
      <c r="D11" s="8">
        <v>61.08</v>
      </c>
      <c r="F11" s="10"/>
      <c r="H11" s="14">
        <f t="shared" si="2"/>
        <v>30.54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VLOOKUP(106,'CPI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109</v>
      </c>
      <c r="C12" s="7">
        <v>1911</v>
      </c>
      <c r="D12" s="8">
        <v>1994.22</v>
      </c>
      <c r="F12" s="10">
        <v>0.5</v>
      </c>
      <c r="H12" s="14">
        <f t="shared" si="2"/>
        <v>997.11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VLOOKUP(106,'CPI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108</v>
      </c>
      <c r="C13" s="7">
        <v>1912</v>
      </c>
      <c r="D13" s="8">
        <v>5372.22</v>
      </c>
      <c r="F13" s="10">
        <v>0.55000000000000004</v>
      </c>
      <c r="H13" s="14">
        <f t="shared" ref="H13:H76" si="7">D13*F$3</f>
        <v>2686.11</v>
      </c>
      <c r="I13" s="3" t="e">
        <f t="shared" ref="I13:I76" si="8">D13*O13</f>
        <v>#DIV/0!</v>
      </c>
      <c r="J13" s="3" t="e">
        <f t="shared" ref="J13:J76" si="9">H13/I13</f>
        <v>#DIV/0!</v>
      </c>
      <c r="K13" s="4" t="e">
        <f t="shared" ref="K13:K76" si="10">(I13*J13)*((1+(F$6/100))^F13)</f>
        <v>#DIV/0!</v>
      </c>
      <c r="L13" s="4" t="e">
        <f t="shared" ref="L13:L76" si="11">K13/((1+(F$5/100))^F13)</f>
        <v>#DIV/0!</v>
      </c>
      <c r="M13">
        <f>VLOOKUP(106,'CPI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76" si="12">M13/N13</f>
        <v>#DIV/0!</v>
      </c>
      <c r="P13"/>
    </row>
    <row r="14" spans="2:19" x14ac:dyDescent="0.35">
      <c r="B14">
        <f t="shared" si="1"/>
        <v>107</v>
      </c>
      <c r="C14" s="7">
        <v>1913</v>
      </c>
      <c r="D14" s="8">
        <v>1997.63</v>
      </c>
      <c r="F14" s="10">
        <v>0.76</v>
      </c>
      <c r="H14" s="14">
        <f t="shared" si="7"/>
        <v>998.81500000000005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VLOOKUP(106,'CPI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106</v>
      </c>
      <c r="C15" s="7">
        <v>1914</v>
      </c>
      <c r="D15" s="8">
        <v>1947.23</v>
      </c>
      <c r="F15" s="10">
        <v>1</v>
      </c>
      <c r="H15" s="14">
        <f t="shared" si="7"/>
        <v>973.61500000000001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105</v>
      </c>
      <c r="C16" s="7">
        <v>1915</v>
      </c>
      <c r="D16" s="8">
        <v>398.55</v>
      </c>
      <c r="F16" s="10">
        <v>1.25</v>
      </c>
      <c r="H16" s="14">
        <f t="shared" si="7"/>
        <v>199.27500000000001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104</v>
      </c>
      <c r="C17" s="7">
        <v>1916</v>
      </c>
      <c r="D17" s="8">
        <v>492.24</v>
      </c>
      <c r="F17" s="10">
        <v>1.51</v>
      </c>
      <c r="H17" s="14">
        <f t="shared" si="7"/>
        <v>246.12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103</v>
      </c>
      <c r="C18" s="7">
        <v>1917</v>
      </c>
      <c r="D18" s="8">
        <v>248.91</v>
      </c>
      <c r="F18" s="10">
        <v>1.77</v>
      </c>
      <c r="H18" s="14">
        <f t="shared" si="7"/>
        <v>124.455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102</v>
      </c>
      <c r="C19" s="7">
        <v>1918</v>
      </c>
      <c r="D19" s="8">
        <v>433.13</v>
      </c>
      <c r="F19" s="10">
        <v>2.0299999999999998</v>
      </c>
      <c r="H19" s="14">
        <f t="shared" si="7"/>
        <v>216.565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101</v>
      </c>
      <c r="C20" s="7">
        <v>1919</v>
      </c>
      <c r="D20" s="8">
        <v>361.62</v>
      </c>
      <c r="F20" s="10">
        <v>2.2999999999999998</v>
      </c>
      <c r="H20" s="14">
        <f t="shared" si="7"/>
        <v>180.81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100</v>
      </c>
      <c r="C21" s="7">
        <v>1920</v>
      </c>
      <c r="D21" s="8">
        <v>933.3</v>
      </c>
      <c r="F21" s="10">
        <v>2.57</v>
      </c>
      <c r="H21" s="14">
        <f t="shared" si="7"/>
        <v>466.65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99</v>
      </c>
      <c r="C22" s="7">
        <v>1921</v>
      </c>
      <c r="D22" s="8">
        <v>549.45000000000005</v>
      </c>
      <c r="F22" s="10">
        <v>2.85</v>
      </c>
      <c r="H22" s="14">
        <f t="shared" si="7"/>
        <v>274.72500000000002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98</v>
      </c>
      <c r="C23" s="7">
        <v>1922</v>
      </c>
      <c r="D23" s="8">
        <v>312.68</v>
      </c>
      <c r="F23" s="10">
        <v>3.12</v>
      </c>
      <c r="H23" s="14">
        <f t="shared" si="7"/>
        <v>156.34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97</v>
      </c>
      <c r="C24" s="7">
        <v>1923</v>
      </c>
      <c r="D24" s="8">
        <v>382.19</v>
      </c>
      <c r="F24" s="10">
        <v>3.4</v>
      </c>
      <c r="H24" s="14">
        <f t="shared" si="7"/>
        <v>191.095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96</v>
      </c>
      <c r="C25" s="7">
        <v>1924</v>
      </c>
      <c r="D25" s="8">
        <v>509.56</v>
      </c>
      <c r="F25" s="10">
        <v>3.68</v>
      </c>
      <c r="H25" s="14">
        <f t="shared" si="7"/>
        <v>254.78</v>
      </c>
      <c r="I25" s="3" t="e">
        <f t="shared" si="8"/>
        <v>#DIV/0!</v>
      </c>
      <c r="J25" s="3" t="e">
        <f t="shared" si="9"/>
        <v>#DIV/0!</v>
      </c>
      <c r="K25" s="4" t="e">
        <f t="shared" si="10"/>
        <v>#DIV/0!</v>
      </c>
      <c r="L25" s="4" t="e">
        <f t="shared" si="11"/>
        <v>#DIV/0!</v>
      </c>
      <c r="M25">
        <f>VLOOKUP(B25,'CPI Indexes'!B$5:F$111,5,FALSE)</f>
        <v>0</v>
      </c>
      <c r="N25">
        <f>IF(B25&gt;G$4,VLOOKUP((B25-G$4),'CPI Indexes'!B$5:F$111,5,FALSE),VLOOKUP(0,'CPI Indexes'!B$5:F$111,5,FALSE))</f>
        <v>0</v>
      </c>
      <c r="O25" t="e">
        <f t="shared" si="12"/>
        <v>#DIV/0!</v>
      </c>
      <c r="P25"/>
    </row>
    <row r="26" spans="2:16" x14ac:dyDescent="0.35">
      <c r="B26">
        <f t="shared" si="1"/>
        <v>95</v>
      </c>
      <c r="C26" s="7">
        <v>1925</v>
      </c>
      <c r="D26" s="8">
        <v>7.63</v>
      </c>
      <c r="F26" s="9">
        <v>3.96</v>
      </c>
      <c r="H26" s="14">
        <f t="shared" si="7"/>
        <v>3.8149999999999999</v>
      </c>
      <c r="I26" s="3" t="e">
        <f t="shared" si="8"/>
        <v>#DIV/0!</v>
      </c>
      <c r="J26" s="3" t="e">
        <f t="shared" si="9"/>
        <v>#DIV/0!</v>
      </c>
      <c r="K26" s="4" t="e">
        <f t="shared" si="10"/>
        <v>#DIV/0!</v>
      </c>
      <c r="L26" s="4" t="e">
        <f t="shared" si="11"/>
        <v>#DIV/0!</v>
      </c>
      <c r="M26">
        <f>VLOOKUP(B26,'CPI Indexes'!B$5:F$111,5,FALSE)</f>
        <v>0</v>
      </c>
      <c r="N26">
        <f>IF(B26&gt;G$4,VLOOKUP((B26-G$4),'CPI Indexes'!B$5:F$111,5,FALSE),VLOOKUP(0,'CPI Indexes'!B$5:F$111,5,FALSE))</f>
        <v>0</v>
      </c>
      <c r="O26" t="e">
        <f t="shared" si="12"/>
        <v>#DIV/0!</v>
      </c>
      <c r="P26"/>
    </row>
    <row r="27" spans="2:16" x14ac:dyDescent="0.35">
      <c r="B27">
        <f t="shared" si="1"/>
        <v>94</v>
      </c>
      <c r="C27" s="7">
        <v>1926</v>
      </c>
      <c r="D27" s="8">
        <v>93.15</v>
      </c>
      <c r="F27" s="9">
        <v>4.25</v>
      </c>
      <c r="H27" s="14">
        <f t="shared" si="7"/>
        <v>46.575000000000003</v>
      </c>
      <c r="I27" s="3" t="e">
        <f t="shared" si="8"/>
        <v>#DIV/0!</v>
      </c>
      <c r="J27" s="3" t="e">
        <f t="shared" si="9"/>
        <v>#DIV/0!</v>
      </c>
      <c r="K27" s="4" t="e">
        <f t="shared" si="10"/>
        <v>#DIV/0!</v>
      </c>
      <c r="L27" s="4" t="e">
        <f t="shared" si="11"/>
        <v>#DIV/0!</v>
      </c>
      <c r="M27">
        <f>VLOOKUP(B27,'CPI Indexes'!B$5:F$111,5,FALSE)</f>
        <v>0</v>
      </c>
      <c r="N27">
        <f>IF(B27&gt;G$4,VLOOKUP((B27-G$4),'CPI Indexes'!B$5:F$111,5,FALSE),VLOOKUP(0,'CPI Indexes'!B$5:F$111,5,FALSE))</f>
        <v>0</v>
      </c>
      <c r="O27" t="e">
        <f t="shared" si="12"/>
        <v>#DIV/0!</v>
      </c>
      <c r="P27"/>
    </row>
    <row r="28" spans="2:16" x14ac:dyDescent="0.35">
      <c r="B28">
        <f t="shared" si="1"/>
        <v>93</v>
      </c>
      <c r="C28" s="7">
        <v>1927</v>
      </c>
      <c r="D28" s="8">
        <v>147.94</v>
      </c>
      <c r="F28" s="9">
        <v>4.53</v>
      </c>
      <c r="H28" s="14">
        <f t="shared" si="7"/>
        <v>73.97</v>
      </c>
      <c r="I28" s="3" t="e">
        <f t="shared" si="8"/>
        <v>#DIV/0!</v>
      </c>
      <c r="J28" s="3" t="e">
        <f t="shared" si="9"/>
        <v>#DIV/0!</v>
      </c>
      <c r="K28" s="4" t="e">
        <f t="shared" si="10"/>
        <v>#DIV/0!</v>
      </c>
      <c r="L28" s="4" t="e">
        <f t="shared" si="11"/>
        <v>#DIV/0!</v>
      </c>
      <c r="M28">
        <f>VLOOKUP(B28,'CPI Indexes'!B$5:F$111,5,FALSE)</f>
        <v>0</v>
      </c>
      <c r="N28">
        <f>IF(B28&gt;G$4,VLOOKUP((B28-G$4),'CPI Indexes'!B$5:F$111,5,FALSE),VLOOKUP(0,'CPI Indexes'!B$5:F$111,5,FALSE))</f>
        <v>0</v>
      </c>
      <c r="O28" t="e">
        <f t="shared" si="12"/>
        <v>#DIV/0!</v>
      </c>
      <c r="P28"/>
    </row>
    <row r="29" spans="2:16" x14ac:dyDescent="0.35">
      <c r="B29">
        <f t="shared" si="1"/>
        <v>92</v>
      </c>
      <c r="C29" s="7">
        <v>1928</v>
      </c>
      <c r="D29" s="8">
        <v>38560.53</v>
      </c>
      <c r="F29" s="9">
        <v>4.82</v>
      </c>
      <c r="H29" s="14">
        <f t="shared" si="7"/>
        <v>19280.264999999999</v>
      </c>
      <c r="I29" s="3" t="e">
        <f t="shared" si="8"/>
        <v>#DIV/0!</v>
      </c>
      <c r="J29" s="3" t="e">
        <f t="shared" si="9"/>
        <v>#DIV/0!</v>
      </c>
      <c r="K29" s="4" t="e">
        <f t="shared" si="10"/>
        <v>#DIV/0!</v>
      </c>
      <c r="L29" s="4" t="e">
        <f t="shared" si="11"/>
        <v>#DIV/0!</v>
      </c>
      <c r="M29">
        <f>VLOOKUP(B29,'CPI Indexes'!B$5:F$111,5,FALSE)</f>
        <v>0</v>
      </c>
      <c r="N29">
        <f>IF(B29&gt;G$4,VLOOKUP((B29-G$4),'CPI Indexes'!B$5:F$111,5,FALSE),VLOOKUP(0,'CPI Indexes'!B$5:F$111,5,FALSE))</f>
        <v>0</v>
      </c>
      <c r="O29" t="e">
        <f t="shared" si="12"/>
        <v>#DIV/0!</v>
      </c>
      <c r="P29"/>
    </row>
    <row r="30" spans="2:16" x14ac:dyDescent="0.35">
      <c r="B30">
        <f t="shared" si="1"/>
        <v>91</v>
      </c>
      <c r="C30" s="7">
        <v>1929</v>
      </c>
      <c r="D30" s="8">
        <v>270.45999999999998</v>
      </c>
      <c r="F30" s="9">
        <v>5.1100000000000003</v>
      </c>
      <c r="H30" s="14">
        <f t="shared" si="7"/>
        <v>135.22999999999999</v>
      </c>
      <c r="I30" s="3" t="e">
        <f t="shared" si="8"/>
        <v>#DIV/0!</v>
      </c>
      <c r="J30" s="3" t="e">
        <f t="shared" si="9"/>
        <v>#DIV/0!</v>
      </c>
      <c r="K30" s="4" t="e">
        <f t="shared" si="10"/>
        <v>#DIV/0!</v>
      </c>
      <c r="L30" s="4" t="e">
        <f t="shared" si="11"/>
        <v>#DIV/0!</v>
      </c>
      <c r="M30">
        <f>VLOOKUP(B30,'CPI Indexes'!B$5:F$111,5,FALSE)</f>
        <v>0</v>
      </c>
      <c r="N30">
        <f>IF(B30&gt;G$4,VLOOKUP((B30-G$4),'CPI Indexes'!B$5:F$111,5,FALSE),VLOOKUP(0,'CPI Indexes'!B$5:F$111,5,FALSE))</f>
        <v>0</v>
      </c>
      <c r="O30" t="e">
        <f t="shared" si="12"/>
        <v>#DIV/0!</v>
      </c>
      <c r="P30"/>
    </row>
    <row r="31" spans="2:16" x14ac:dyDescent="0.35">
      <c r="B31">
        <f t="shared" si="1"/>
        <v>90</v>
      </c>
      <c r="C31" s="7">
        <v>1930</v>
      </c>
      <c r="D31" s="8">
        <v>1367.06</v>
      </c>
      <c r="F31" s="9">
        <v>5.4</v>
      </c>
      <c r="H31" s="14">
        <f t="shared" si="7"/>
        <v>683.53</v>
      </c>
      <c r="I31" s="3" t="e">
        <f t="shared" si="8"/>
        <v>#DIV/0!</v>
      </c>
      <c r="J31" s="3" t="e">
        <f t="shared" si="9"/>
        <v>#DIV/0!</v>
      </c>
      <c r="K31" s="4" t="e">
        <f t="shared" si="10"/>
        <v>#DIV/0!</v>
      </c>
      <c r="L31" s="4" t="e">
        <f t="shared" si="11"/>
        <v>#DIV/0!</v>
      </c>
      <c r="M31">
        <f>VLOOKUP(B31,'CPI Indexes'!B$5:F$111,5,FALSE)</f>
        <v>0</v>
      </c>
      <c r="N31">
        <f>IF(B31&gt;G$4,VLOOKUP((B31-G$4),'CPI Indexes'!B$5:F$111,5,FALSE),VLOOKUP(0,'CPI Indexes'!B$5:F$111,5,FALSE))</f>
        <v>0</v>
      </c>
      <c r="O31" t="e">
        <f t="shared" si="12"/>
        <v>#DIV/0!</v>
      </c>
      <c r="P31"/>
    </row>
    <row r="32" spans="2:16" x14ac:dyDescent="0.35">
      <c r="B32">
        <f t="shared" si="1"/>
        <v>89</v>
      </c>
      <c r="C32" s="7">
        <v>1931</v>
      </c>
      <c r="D32" s="9">
        <v>597.08000000000004</v>
      </c>
      <c r="F32" s="9">
        <v>5.69</v>
      </c>
      <c r="H32" s="14">
        <f t="shared" si="7"/>
        <v>298.54000000000002</v>
      </c>
      <c r="I32" s="3" t="e">
        <f t="shared" si="8"/>
        <v>#DIV/0!</v>
      </c>
      <c r="J32" s="3" t="e">
        <f t="shared" si="9"/>
        <v>#DIV/0!</v>
      </c>
      <c r="K32" s="4" t="e">
        <f t="shared" si="10"/>
        <v>#DIV/0!</v>
      </c>
      <c r="L32" s="4" t="e">
        <f t="shared" si="11"/>
        <v>#DIV/0!</v>
      </c>
      <c r="M32">
        <f>VLOOKUP(B32,'CPI Indexes'!B$5:F$111,5,FALSE)</f>
        <v>0</v>
      </c>
      <c r="N32">
        <f>IF(B32&gt;G$4,VLOOKUP((B32-G$4),'CPI Indexes'!B$5:F$111,5,FALSE),VLOOKUP(0,'CPI Indexes'!B$5:F$111,5,FALSE))</f>
        <v>0</v>
      </c>
      <c r="O32" t="e">
        <f t="shared" si="12"/>
        <v>#DIV/0!</v>
      </c>
      <c r="P32"/>
    </row>
    <row r="33" spans="2:16" x14ac:dyDescent="0.35">
      <c r="B33">
        <f t="shared" si="1"/>
        <v>88</v>
      </c>
      <c r="C33" s="7">
        <v>1932</v>
      </c>
      <c r="D33" s="8">
        <v>799.42</v>
      </c>
      <c r="F33" s="9">
        <v>5.99</v>
      </c>
      <c r="H33" s="14">
        <f t="shared" si="7"/>
        <v>399.71</v>
      </c>
      <c r="I33" s="3" t="e">
        <f t="shared" si="8"/>
        <v>#DIV/0!</v>
      </c>
      <c r="J33" s="3" t="e">
        <f t="shared" si="9"/>
        <v>#DIV/0!</v>
      </c>
      <c r="K33" s="4" t="e">
        <f t="shared" si="10"/>
        <v>#DIV/0!</v>
      </c>
      <c r="L33" s="4" t="e">
        <f t="shared" si="11"/>
        <v>#DIV/0!</v>
      </c>
      <c r="M33">
        <f>VLOOKUP(B33,'CPI Indexes'!B$5:F$111,5,FALSE)</f>
        <v>0</v>
      </c>
      <c r="N33">
        <f>IF(B33&gt;G$4,VLOOKUP((B33-G$4),'CPI Indexes'!B$5:F$111,5,FALSE),VLOOKUP(0,'CPI Indexes'!B$5:F$111,5,FALSE))</f>
        <v>0</v>
      </c>
      <c r="O33" t="e">
        <f t="shared" si="12"/>
        <v>#DIV/0!</v>
      </c>
      <c r="P33"/>
    </row>
    <row r="34" spans="2:16" x14ac:dyDescent="0.35">
      <c r="B34">
        <f t="shared" si="1"/>
        <v>87</v>
      </c>
      <c r="C34" s="7">
        <v>1933</v>
      </c>
      <c r="D34" s="8">
        <v>67.19</v>
      </c>
      <c r="F34" s="9">
        <v>6.29</v>
      </c>
      <c r="H34" s="14">
        <f t="shared" si="7"/>
        <v>33.594999999999999</v>
      </c>
      <c r="I34" s="3" t="e">
        <f t="shared" si="8"/>
        <v>#DIV/0!</v>
      </c>
      <c r="J34" s="3" t="e">
        <f t="shared" si="9"/>
        <v>#DIV/0!</v>
      </c>
      <c r="K34" s="4" t="e">
        <f t="shared" si="10"/>
        <v>#DIV/0!</v>
      </c>
      <c r="L34" s="4" t="e">
        <f t="shared" si="11"/>
        <v>#DIV/0!</v>
      </c>
      <c r="M34">
        <f>VLOOKUP(B34,'CPI Indexes'!B$5:F$111,5,FALSE)</f>
        <v>0</v>
      </c>
      <c r="N34">
        <f>IF(B34&gt;G$4,VLOOKUP((B34-G$4),'CPI Indexes'!B$5:F$111,5,FALSE),VLOOKUP(0,'CPI Indexes'!B$5:F$111,5,FALSE))</f>
        <v>0</v>
      </c>
      <c r="O34" t="e">
        <f t="shared" si="12"/>
        <v>#DIV/0!</v>
      </c>
      <c r="P34"/>
    </row>
    <row r="35" spans="2:16" x14ac:dyDescent="0.35">
      <c r="B35">
        <f t="shared" si="1"/>
        <v>86</v>
      </c>
      <c r="C35" s="7">
        <v>1934</v>
      </c>
      <c r="D35" s="8">
        <v>293.99</v>
      </c>
      <c r="F35" s="9">
        <v>6.59</v>
      </c>
      <c r="H35" s="14">
        <f t="shared" si="7"/>
        <v>146.995</v>
      </c>
      <c r="I35" s="3" t="e">
        <f t="shared" si="8"/>
        <v>#DIV/0!</v>
      </c>
      <c r="J35" s="3" t="e">
        <f t="shared" si="9"/>
        <v>#DIV/0!</v>
      </c>
      <c r="K35" s="4" t="e">
        <f t="shared" si="10"/>
        <v>#DIV/0!</v>
      </c>
      <c r="L35" s="4" t="e">
        <f t="shared" si="11"/>
        <v>#DIV/0!</v>
      </c>
      <c r="M35">
        <f>VLOOKUP(B35,'CPI Indexes'!B$5:F$111,5,FALSE)</f>
        <v>0</v>
      </c>
      <c r="N35">
        <f>IF(B35&gt;G$4,VLOOKUP((B35-G$4),'CPI Indexes'!B$5:F$111,5,FALSE),VLOOKUP(0,'CPI Indexes'!B$5:F$111,5,FALSE))</f>
        <v>0</v>
      </c>
      <c r="O35" t="e">
        <f t="shared" si="12"/>
        <v>#DIV/0!</v>
      </c>
      <c r="P35"/>
    </row>
    <row r="36" spans="2:16" x14ac:dyDescent="0.35">
      <c r="B36">
        <f t="shared" si="1"/>
        <v>85</v>
      </c>
      <c r="C36" s="7">
        <v>1935</v>
      </c>
      <c r="D36" s="8">
        <v>1448.26</v>
      </c>
      <c r="F36" s="9">
        <v>6.89</v>
      </c>
      <c r="H36" s="14">
        <f t="shared" si="7"/>
        <v>724.13</v>
      </c>
      <c r="I36" s="3" t="e">
        <f t="shared" si="8"/>
        <v>#DIV/0!</v>
      </c>
      <c r="J36" s="3" t="e">
        <f t="shared" si="9"/>
        <v>#DIV/0!</v>
      </c>
      <c r="K36" s="4" t="e">
        <f t="shared" si="10"/>
        <v>#DIV/0!</v>
      </c>
      <c r="L36" s="4" t="e">
        <f t="shared" si="11"/>
        <v>#DIV/0!</v>
      </c>
      <c r="M36">
        <f>VLOOKUP(B36,'CPI Indexes'!B$5:F$111,5,FALSE)</f>
        <v>0</v>
      </c>
      <c r="N36">
        <f>IF(B36&gt;G$4,VLOOKUP((B36-G$4),'CPI Indexes'!B$5:F$111,5,FALSE),VLOOKUP(0,'CPI Indexes'!B$5:F$111,5,FALSE))</f>
        <v>0</v>
      </c>
      <c r="O36" t="e">
        <f t="shared" si="12"/>
        <v>#DIV/0!</v>
      </c>
      <c r="P36"/>
    </row>
    <row r="37" spans="2:16" x14ac:dyDescent="0.35">
      <c r="B37">
        <f t="shared" si="1"/>
        <v>84</v>
      </c>
      <c r="C37" s="7">
        <v>1936</v>
      </c>
      <c r="D37" s="8">
        <v>582.70000000000005</v>
      </c>
      <c r="F37" s="9">
        <v>7.2</v>
      </c>
      <c r="H37" s="14">
        <f t="shared" si="7"/>
        <v>291.35000000000002</v>
      </c>
      <c r="I37" s="3" t="e">
        <f t="shared" si="8"/>
        <v>#DIV/0!</v>
      </c>
      <c r="J37" s="3" t="e">
        <f t="shared" si="9"/>
        <v>#DIV/0!</v>
      </c>
      <c r="K37" s="4" t="e">
        <f t="shared" si="10"/>
        <v>#DIV/0!</v>
      </c>
      <c r="L37" s="4" t="e">
        <f t="shared" si="11"/>
        <v>#DIV/0!</v>
      </c>
      <c r="M37">
        <f>VLOOKUP(B37,'CPI Indexes'!B$5:F$111,5,FALSE)</f>
        <v>0</v>
      </c>
      <c r="N37">
        <f>IF(B37&gt;G$4,VLOOKUP((B37-G$4),'CPI Indexes'!B$5:F$111,5,FALSE),VLOOKUP(0,'CPI Indexes'!B$5:F$111,5,FALSE))</f>
        <v>0</v>
      </c>
      <c r="O37" t="e">
        <f t="shared" si="12"/>
        <v>#DIV/0!</v>
      </c>
      <c r="P37"/>
    </row>
    <row r="38" spans="2:16" x14ac:dyDescent="0.35">
      <c r="B38">
        <f t="shared" si="1"/>
        <v>83</v>
      </c>
      <c r="C38" s="7">
        <v>1937</v>
      </c>
      <c r="D38" s="8">
        <v>1939.37</v>
      </c>
      <c r="F38" s="9">
        <v>7.51</v>
      </c>
      <c r="H38" s="14">
        <f t="shared" si="7"/>
        <v>969.68499999999995</v>
      </c>
      <c r="I38" s="3" t="e">
        <f t="shared" si="8"/>
        <v>#DIV/0!</v>
      </c>
      <c r="J38" s="3" t="e">
        <f t="shared" si="9"/>
        <v>#DIV/0!</v>
      </c>
      <c r="K38" s="4" t="e">
        <f t="shared" si="10"/>
        <v>#DIV/0!</v>
      </c>
      <c r="L38" s="4" t="e">
        <f t="shared" si="11"/>
        <v>#DIV/0!</v>
      </c>
      <c r="M38">
        <f>VLOOKUP(B38,'CPI Indexes'!B$5:F$111,5,FALSE)</f>
        <v>0</v>
      </c>
      <c r="N38">
        <f>IF(B38&gt;G$4,VLOOKUP((B38-G$4),'CPI Indexes'!B$5:F$111,5,FALSE),VLOOKUP(0,'CPI Indexes'!B$5:F$111,5,FALSE))</f>
        <v>0</v>
      </c>
      <c r="O38" t="e">
        <f t="shared" si="12"/>
        <v>#DIV/0!</v>
      </c>
      <c r="P38"/>
    </row>
    <row r="39" spans="2:16" x14ac:dyDescent="0.35">
      <c r="B39">
        <f t="shared" si="1"/>
        <v>82</v>
      </c>
      <c r="C39" s="7">
        <v>1938</v>
      </c>
      <c r="D39" s="8">
        <v>18335.41</v>
      </c>
      <c r="F39" s="9">
        <v>7.82</v>
      </c>
      <c r="H39" s="14">
        <f t="shared" si="7"/>
        <v>9167.7049999999999</v>
      </c>
      <c r="I39" s="3" t="e">
        <f t="shared" si="8"/>
        <v>#DIV/0!</v>
      </c>
      <c r="J39" s="3" t="e">
        <f t="shared" si="9"/>
        <v>#DIV/0!</v>
      </c>
      <c r="K39" s="4" t="e">
        <f t="shared" si="10"/>
        <v>#DIV/0!</v>
      </c>
      <c r="L39" s="4" t="e">
        <f t="shared" si="11"/>
        <v>#DIV/0!</v>
      </c>
      <c r="M39">
        <f>VLOOKUP(B39,'CPI Indexes'!B$5:F$111,5,FALSE)</f>
        <v>0</v>
      </c>
      <c r="N39">
        <f>IF(B39&gt;G$4,VLOOKUP((B39-G$4),'CPI Indexes'!B$5:F$111,5,FALSE),VLOOKUP(0,'CPI Indexes'!B$5:F$111,5,FALSE))</f>
        <v>0</v>
      </c>
      <c r="O39" t="e">
        <f t="shared" si="12"/>
        <v>#DIV/0!</v>
      </c>
      <c r="P39"/>
    </row>
    <row r="40" spans="2:16" x14ac:dyDescent="0.35">
      <c r="B40">
        <f t="shared" si="1"/>
        <v>81</v>
      </c>
      <c r="C40" s="7">
        <v>1939</v>
      </c>
      <c r="D40" s="8">
        <v>2238.77</v>
      </c>
      <c r="F40" s="9">
        <v>8.1300000000000008</v>
      </c>
      <c r="H40" s="14">
        <f t="shared" si="7"/>
        <v>1119.385</v>
      </c>
      <c r="I40" s="3" t="e">
        <f t="shared" si="8"/>
        <v>#DIV/0!</v>
      </c>
      <c r="J40" s="3" t="e">
        <f t="shared" si="9"/>
        <v>#DIV/0!</v>
      </c>
      <c r="K40" s="4" t="e">
        <f t="shared" si="10"/>
        <v>#DIV/0!</v>
      </c>
      <c r="L40" s="4" t="e">
        <f t="shared" si="11"/>
        <v>#DIV/0!</v>
      </c>
      <c r="M40">
        <f>VLOOKUP(B40,'CPI Indexes'!B$5:F$111,5,FALSE)</f>
        <v>0</v>
      </c>
      <c r="N40">
        <f>IF(B40&gt;G$4,VLOOKUP((B40-G$4),'CPI Indexes'!B$5:F$111,5,FALSE),VLOOKUP(0,'CPI Indexes'!B$5:F$111,5,FALSE))</f>
        <v>0</v>
      </c>
      <c r="O40" t="e">
        <f t="shared" si="12"/>
        <v>#DIV/0!</v>
      </c>
      <c r="P40"/>
    </row>
    <row r="41" spans="2:16" x14ac:dyDescent="0.35">
      <c r="B41">
        <f t="shared" si="1"/>
        <v>80</v>
      </c>
      <c r="C41" s="7">
        <v>1940</v>
      </c>
      <c r="D41" s="8">
        <v>686.07</v>
      </c>
      <c r="F41" s="9">
        <v>8.4499999999999993</v>
      </c>
      <c r="H41" s="14">
        <f t="shared" si="7"/>
        <v>343.03500000000003</v>
      </c>
      <c r="I41" s="3" t="e">
        <f t="shared" si="8"/>
        <v>#DIV/0!</v>
      </c>
      <c r="J41" s="3" t="e">
        <f t="shared" si="9"/>
        <v>#DIV/0!</v>
      </c>
      <c r="K41" s="4" t="e">
        <f t="shared" si="10"/>
        <v>#DIV/0!</v>
      </c>
      <c r="L41" s="4" t="e">
        <f t="shared" si="11"/>
        <v>#DIV/0!</v>
      </c>
      <c r="M41">
        <f>VLOOKUP(B41,'CPI Indexes'!B$5:F$111,5,FALSE)</f>
        <v>0</v>
      </c>
      <c r="N41">
        <f>IF(B41&gt;G$4,VLOOKUP((B41-G$4),'CPI Indexes'!B$5:F$111,5,FALSE),VLOOKUP(0,'CPI Indexes'!B$5:F$111,5,FALSE))</f>
        <v>0</v>
      </c>
      <c r="O41" t="e">
        <f t="shared" si="12"/>
        <v>#DIV/0!</v>
      </c>
      <c r="P41"/>
    </row>
    <row r="42" spans="2:16" x14ac:dyDescent="0.35">
      <c r="B42">
        <f t="shared" si="1"/>
        <v>79</v>
      </c>
      <c r="C42" s="7">
        <v>1941</v>
      </c>
      <c r="D42" s="8">
        <v>961.16</v>
      </c>
      <c r="F42" s="9">
        <v>8.77</v>
      </c>
      <c r="H42" s="14">
        <f t="shared" si="7"/>
        <v>480.58</v>
      </c>
      <c r="I42" s="3" t="e">
        <f t="shared" si="8"/>
        <v>#DIV/0!</v>
      </c>
      <c r="J42" s="3" t="e">
        <f t="shared" si="9"/>
        <v>#DIV/0!</v>
      </c>
      <c r="K42" s="4" t="e">
        <f t="shared" si="10"/>
        <v>#DIV/0!</v>
      </c>
      <c r="L42" s="4" t="e">
        <f t="shared" si="11"/>
        <v>#DIV/0!</v>
      </c>
      <c r="M42">
        <f>VLOOKUP(B42,'CPI Indexes'!B$5:F$111,5,FALSE)</f>
        <v>0</v>
      </c>
      <c r="N42">
        <f>IF(B42&gt;G$4,VLOOKUP((B42-G$4),'CPI Indexes'!B$5:F$111,5,FALSE),VLOOKUP(0,'CPI Indexes'!B$5:F$111,5,FALSE))</f>
        <v>0</v>
      </c>
      <c r="O42" t="e">
        <f t="shared" si="12"/>
        <v>#DIV/0!</v>
      </c>
      <c r="P42"/>
    </row>
    <row r="43" spans="2:16" x14ac:dyDescent="0.35">
      <c r="B43">
        <f t="shared" si="1"/>
        <v>78</v>
      </c>
      <c r="C43" s="7">
        <v>1942</v>
      </c>
      <c r="D43" s="8">
        <v>1598.89</v>
      </c>
      <c r="F43" s="9">
        <v>9.09</v>
      </c>
      <c r="H43" s="14">
        <f t="shared" si="7"/>
        <v>799.44500000000005</v>
      </c>
      <c r="I43" s="3" t="e">
        <f t="shared" si="8"/>
        <v>#DIV/0!</v>
      </c>
      <c r="J43" s="3" t="e">
        <f t="shared" si="9"/>
        <v>#DIV/0!</v>
      </c>
      <c r="K43" s="4" t="e">
        <f t="shared" si="10"/>
        <v>#DIV/0!</v>
      </c>
      <c r="L43" s="4" t="e">
        <f t="shared" si="11"/>
        <v>#DIV/0!</v>
      </c>
      <c r="M43">
        <f>VLOOKUP(B43,'CPI Indexes'!B$5:F$111,5,FALSE)</f>
        <v>0</v>
      </c>
      <c r="N43">
        <f>IF(B43&gt;G$4,VLOOKUP((B43-G$4),'CPI Indexes'!B$5:F$111,5,FALSE),VLOOKUP(0,'CPI Indexes'!B$5:F$111,5,FALSE))</f>
        <v>0</v>
      </c>
      <c r="O43" t="e">
        <f t="shared" si="12"/>
        <v>#DIV/0!</v>
      </c>
      <c r="P43"/>
    </row>
    <row r="44" spans="2:16" x14ac:dyDescent="0.35">
      <c r="B44">
        <f t="shared" si="1"/>
        <v>77</v>
      </c>
      <c r="C44" s="7">
        <v>1943</v>
      </c>
      <c r="D44" s="8">
        <v>474.52</v>
      </c>
      <c r="F44" s="9">
        <v>9.41</v>
      </c>
      <c r="H44" s="14">
        <f t="shared" si="7"/>
        <v>237.26</v>
      </c>
      <c r="I44" s="3" t="e">
        <f t="shared" si="8"/>
        <v>#DIV/0!</v>
      </c>
      <c r="J44" s="3" t="e">
        <f t="shared" si="9"/>
        <v>#DIV/0!</v>
      </c>
      <c r="K44" s="4" t="e">
        <f t="shared" si="10"/>
        <v>#DIV/0!</v>
      </c>
      <c r="L44" s="4" t="e">
        <f t="shared" si="11"/>
        <v>#DIV/0!</v>
      </c>
      <c r="M44">
        <f>VLOOKUP(B44,'CPI Indexes'!B$5:F$111,5,FALSE)</f>
        <v>0</v>
      </c>
      <c r="N44">
        <f>IF(B44&gt;G$4,VLOOKUP((B44-G$4),'CPI Indexes'!B$5:F$111,5,FALSE),VLOOKUP(0,'CPI Indexes'!B$5:F$111,5,FALSE))</f>
        <v>0</v>
      </c>
      <c r="O44" t="e">
        <f t="shared" si="12"/>
        <v>#DIV/0!</v>
      </c>
      <c r="P44"/>
    </row>
    <row r="45" spans="2:16" x14ac:dyDescent="0.35">
      <c r="B45">
        <f t="shared" si="1"/>
        <v>76</v>
      </c>
      <c r="C45" s="7">
        <v>1944</v>
      </c>
      <c r="D45" s="8">
        <v>64.14</v>
      </c>
      <c r="F45" s="9">
        <v>9.74</v>
      </c>
      <c r="H45" s="14">
        <f t="shared" si="7"/>
        <v>32.07</v>
      </c>
      <c r="I45" s="3" t="e">
        <f t="shared" si="8"/>
        <v>#DIV/0!</v>
      </c>
      <c r="J45" s="3" t="e">
        <f t="shared" si="9"/>
        <v>#DIV/0!</v>
      </c>
      <c r="K45" s="4" t="e">
        <f t="shared" si="10"/>
        <v>#DIV/0!</v>
      </c>
      <c r="L45" s="4" t="e">
        <f t="shared" si="11"/>
        <v>#DIV/0!</v>
      </c>
      <c r="M45">
        <f>VLOOKUP(B45,'CPI Indexes'!B$5:F$111,5,FALSE)</f>
        <v>0</v>
      </c>
      <c r="N45">
        <f>IF(B45&gt;G$4,VLOOKUP((B45-G$4),'CPI Indexes'!B$5:F$111,5,FALSE),VLOOKUP(0,'CPI Indexes'!B$5:F$111,5,FALSE))</f>
        <v>0</v>
      </c>
      <c r="O45" t="e">
        <f t="shared" si="12"/>
        <v>#DIV/0!</v>
      </c>
      <c r="P45"/>
    </row>
    <row r="46" spans="2:16" x14ac:dyDescent="0.35">
      <c r="B46">
        <f t="shared" si="1"/>
        <v>75</v>
      </c>
      <c r="C46" s="7">
        <v>1945</v>
      </c>
      <c r="D46" s="8">
        <v>1706.25</v>
      </c>
      <c r="F46" s="9">
        <v>10.07</v>
      </c>
      <c r="H46" s="14">
        <f t="shared" si="7"/>
        <v>853.125</v>
      </c>
      <c r="I46" s="3" t="e">
        <f t="shared" si="8"/>
        <v>#DIV/0!</v>
      </c>
      <c r="J46" s="3" t="e">
        <f t="shared" si="9"/>
        <v>#DIV/0!</v>
      </c>
      <c r="K46" s="4" t="e">
        <f t="shared" si="10"/>
        <v>#DIV/0!</v>
      </c>
      <c r="L46" s="4" t="e">
        <f t="shared" si="11"/>
        <v>#DIV/0!</v>
      </c>
      <c r="M46">
        <f>VLOOKUP(B46,'CPI Indexes'!B$5:F$111,5,FALSE)</f>
        <v>0</v>
      </c>
      <c r="N46">
        <f>IF(B46&gt;G$4,VLOOKUP((B46-G$4),'CPI Indexes'!B$5:F$111,5,FALSE),VLOOKUP(0,'CPI Indexes'!B$5:F$111,5,FALSE))</f>
        <v>0</v>
      </c>
      <c r="O46" t="e">
        <f t="shared" si="12"/>
        <v>#DIV/0!</v>
      </c>
      <c r="P46"/>
    </row>
    <row r="47" spans="2:16" x14ac:dyDescent="0.35">
      <c r="B47">
        <f t="shared" si="1"/>
        <v>74</v>
      </c>
      <c r="C47" s="7">
        <v>1946</v>
      </c>
      <c r="D47" s="8">
        <v>895.82</v>
      </c>
      <c r="F47" s="9">
        <v>10.4</v>
      </c>
      <c r="H47" s="14">
        <f t="shared" si="7"/>
        <v>447.91</v>
      </c>
      <c r="I47" s="3" t="e">
        <f t="shared" si="8"/>
        <v>#DIV/0!</v>
      </c>
      <c r="J47" s="3" t="e">
        <f t="shared" si="9"/>
        <v>#DIV/0!</v>
      </c>
      <c r="K47" s="4" t="e">
        <f t="shared" si="10"/>
        <v>#DIV/0!</v>
      </c>
      <c r="L47" s="4" t="e">
        <f t="shared" si="11"/>
        <v>#DIV/0!</v>
      </c>
      <c r="M47">
        <f>VLOOKUP(B47,'CPI Indexes'!B$5:F$111,5,FALSE)</f>
        <v>0</v>
      </c>
      <c r="N47">
        <f>IF(B47&gt;G$4,VLOOKUP((B47-G$4),'CPI Indexes'!B$5:F$111,5,FALSE),VLOOKUP(0,'CPI Indexes'!B$5:F$111,5,FALSE))</f>
        <v>0</v>
      </c>
      <c r="O47" t="e">
        <f t="shared" si="12"/>
        <v>#DIV/0!</v>
      </c>
      <c r="P47"/>
    </row>
    <row r="48" spans="2:16" x14ac:dyDescent="0.35">
      <c r="B48">
        <f t="shared" si="1"/>
        <v>73</v>
      </c>
      <c r="C48" s="7">
        <v>1947</v>
      </c>
      <c r="D48" s="8">
        <v>332.71</v>
      </c>
      <c r="F48" s="9">
        <v>10.74</v>
      </c>
      <c r="H48" s="14">
        <f t="shared" si="7"/>
        <v>166.35499999999999</v>
      </c>
      <c r="I48" s="3" t="e">
        <f t="shared" si="8"/>
        <v>#DIV/0!</v>
      </c>
      <c r="J48" s="3" t="e">
        <f t="shared" si="9"/>
        <v>#DIV/0!</v>
      </c>
      <c r="K48" s="4" t="e">
        <f t="shared" si="10"/>
        <v>#DIV/0!</v>
      </c>
      <c r="L48" s="4" t="e">
        <f t="shared" si="11"/>
        <v>#DIV/0!</v>
      </c>
      <c r="M48">
        <f>VLOOKUP(B48,'CPI Indexes'!B$5:F$111,5,FALSE)</f>
        <v>0</v>
      </c>
      <c r="N48">
        <f>IF(B48&gt;G$4,VLOOKUP((B48-G$4),'CPI Indexes'!B$5:F$111,5,FALSE),VLOOKUP(0,'CPI Indexes'!B$5:F$111,5,FALSE))</f>
        <v>0</v>
      </c>
      <c r="O48" t="e">
        <f t="shared" si="12"/>
        <v>#DIV/0!</v>
      </c>
      <c r="P48"/>
    </row>
    <row r="49" spans="2:16" x14ac:dyDescent="0.35">
      <c r="B49">
        <f t="shared" si="1"/>
        <v>72</v>
      </c>
      <c r="C49" s="7">
        <v>1948</v>
      </c>
      <c r="D49" s="8">
        <v>790.72</v>
      </c>
      <c r="F49" s="9">
        <v>11.08</v>
      </c>
      <c r="H49" s="14">
        <f t="shared" si="7"/>
        <v>395.36</v>
      </c>
      <c r="I49" s="3" t="e">
        <f t="shared" si="8"/>
        <v>#DIV/0!</v>
      </c>
      <c r="J49" s="3" t="e">
        <f t="shared" si="9"/>
        <v>#DIV/0!</v>
      </c>
      <c r="K49" s="4" t="e">
        <f t="shared" si="10"/>
        <v>#DIV/0!</v>
      </c>
      <c r="L49" s="4" t="e">
        <f t="shared" si="11"/>
        <v>#DIV/0!</v>
      </c>
      <c r="M49">
        <f>VLOOKUP(B49,'CPI Indexes'!B$5:F$111,5,FALSE)</f>
        <v>0</v>
      </c>
      <c r="N49">
        <f>IF(B49&gt;G$4,VLOOKUP((B49-G$4),'CPI Indexes'!B$5:F$111,5,FALSE),VLOOKUP(0,'CPI Indexes'!B$5:F$111,5,FALSE))</f>
        <v>0</v>
      </c>
      <c r="O49" t="e">
        <f t="shared" si="12"/>
        <v>#DIV/0!</v>
      </c>
      <c r="P49"/>
    </row>
    <row r="50" spans="2:16" x14ac:dyDescent="0.35">
      <c r="B50">
        <f t="shared" si="1"/>
        <v>71</v>
      </c>
      <c r="C50" s="7">
        <v>1949</v>
      </c>
      <c r="D50" s="8">
        <v>218.37</v>
      </c>
      <c r="F50" s="9">
        <v>11.42</v>
      </c>
      <c r="H50" s="14">
        <f t="shared" si="7"/>
        <v>109.185</v>
      </c>
      <c r="I50" s="3" t="e">
        <f t="shared" si="8"/>
        <v>#DIV/0!</v>
      </c>
      <c r="J50" s="3" t="e">
        <f t="shared" si="9"/>
        <v>#DIV/0!</v>
      </c>
      <c r="K50" s="4" t="e">
        <f t="shared" si="10"/>
        <v>#DIV/0!</v>
      </c>
      <c r="L50" s="4" t="e">
        <f t="shared" si="11"/>
        <v>#DIV/0!</v>
      </c>
      <c r="M50">
        <f>VLOOKUP(B50,'CPI Indexes'!B$5:F$111,5,FALSE)</f>
        <v>0</v>
      </c>
      <c r="N50">
        <f>IF(B50&gt;G$4,VLOOKUP((B50-G$4),'CPI Indexes'!B$5:F$111,5,FALSE),VLOOKUP(0,'CPI Indexes'!B$5:F$111,5,FALSE))</f>
        <v>0</v>
      </c>
      <c r="O50" t="e">
        <f t="shared" si="12"/>
        <v>#DIV/0!</v>
      </c>
      <c r="P50"/>
    </row>
    <row r="51" spans="2:16" x14ac:dyDescent="0.35">
      <c r="B51">
        <f t="shared" si="1"/>
        <v>70</v>
      </c>
      <c r="C51" s="7">
        <v>1950</v>
      </c>
      <c r="D51" s="8">
        <v>10122.61</v>
      </c>
      <c r="F51" s="9">
        <v>11.77</v>
      </c>
      <c r="H51" s="14">
        <f t="shared" si="7"/>
        <v>5061.3050000000003</v>
      </c>
      <c r="I51" s="3" t="e">
        <f t="shared" si="8"/>
        <v>#DIV/0!</v>
      </c>
      <c r="J51" s="3" t="e">
        <f t="shared" si="9"/>
        <v>#DIV/0!</v>
      </c>
      <c r="K51" s="4" t="e">
        <f t="shared" si="10"/>
        <v>#DIV/0!</v>
      </c>
      <c r="L51" s="4" t="e">
        <f t="shared" si="11"/>
        <v>#DIV/0!</v>
      </c>
      <c r="M51">
        <f>VLOOKUP(B51,'CPI Indexes'!B$5:F$111,5,FALSE)</f>
        <v>0</v>
      </c>
      <c r="N51">
        <f>IF(B51&gt;G$4,VLOOKUP((B51-G$4),'CPI Indexes'!B$5:F$111,5,FALSE),VLOOKUP(0,'CPI Indexes'!B$5:F$111,5,FALSE))</f>
        <v>0</v>
      </c>
      <c r="O51" t="e">
        <f t="shared" si="12"/>
        <v>#DIV/0!</v>
      </c>
      <c r="P51"/>
    </row>
    <row r="52" spans="2:16" x14ac:dyDescent="0.35">
      <c r="B52">
        <f t="shared" si="1"/>
        <v>69</v>
      </c>
      <c r="C52" s="7">
        <v>1951</v>
      </c>
      <c r="D52" s="8">
        <v>2523.21</v>
      </c>
      <c r="F52" s="9">
        <v>12.12</v>
      </c>
      <c r="H52" s="14">
        <f t="shared" si="7"/>
        <v>1261.605</v>
      </c>
      <c r="I52" s="3" t="e">
        <f t="shared" si="8"/>
        <v>#DIV/0!</v>
      </c>
      <c r="J52" s="3" t="e">
        <f t="shared" si="9"/>
        <v>#DIV/0!</v>
      </c>
      <c r="K52" s="4" t="e">
        <f t="shared" si="10"/>
        <v>#DIV/0!</v>
      </c>
      <c r="L52" s="4" t="e">
        <f t="shared" si="11"/>
        <v>#DIV/0!</v>
      </c>
      <c r="M52">
        <f>VLOOKUP(B52,'CPI Indexes'!B$5:F$111,5,FALSE)</f>
        <v>0</v>
      </c>
      <c r="N52">
        <f>IF(B52&gt;G$4,VLOOKUP((B52-G$4),'CPI Indexes'!B$5:F$111,5,FALSE),VLOOKUP(0,'CPI Indexes'!B$5:F$111,5,FALSE))</f>
        <v>0</v>
      </c>
      <c r="O52" t="e">
        <f t="shared" si="12"/>
        <v>#DIV/0!</v>
      </c>
      <c r="P52"/>
    </row>
    <row r="53" spans="2:16" x14ac:dyDescent="0.35">
      <c r="B53">
        <f t="shared" si="1"/>
        <v>68</v>
      </c>
      <c r="C53" s="7">
        <v>1952</v>
      </c>
      <c r="D53" s="8">
        <v>3423.94</v>
      </c>
      <c r="F53" s="9">
        <v>12.47</v>
      </c>
      <c r="H53" s="14">
        <f t="shared" si="7"/>
        <v>1711.97</v>
      </c>
      <c r="I53" s="3" t="e">
        <f t="shared" si="8"/>
        <v>#DIV/0!</v>
      </c>
      <c r="J53" s="3" t="e">
        <f t="shared" si="9"/>
        <v>#DIV/0!</v>
      </c>
      <c r="K53" s="4" t="e">
        <f t="shared" si="10"/>
        <v>#DIV/0!</v>
      </c>
      <c r="L53" s="4" t="e">
        <f t="shared" si="11"/>
        <v>#DIV/0!</v>
      </c>
      <c r="M53">
        <f>VLOOKUP(B53,'CPI Indexes'!B$5:F$111,5,FALSE)</f>
        <v>0</v>
      </c>
      <c r="N53">
        <f>IF(B53&gt;G$4,VLOOKUP((B53-G$4),'CPI Indexes'!B$5:F$111,5,FALSE),VLOOKUP(0,'CPI Indexes'!B$5:F$111,5,FALSE))</f>
        <v>0</v>
      </c>
      <c r="O53" t="e">
        <f t="shared" si="12"/>
        <v>#DIV/0!</v>
      </c>
      <c r="P53"/>
    </row>
    <row r="54" spans="2:16" x14ac:dyDescent="0.35">
      <c r="B54">
        <f t="shared" si="1"/>
        <v>67</v>
      </c>
      <c r="C54" s="7">
        <v>1953</v>
      </c>
      <c r="D54" s="8">
        <v>6722.68</v>
      </c>
      <c r="F54" s="9">
        <v>12.83</v>
      </c>
      <c r="H54" s="14">
        <f t="shared" si="7"/>
        <v>3361.34</v>
      </c>
      <c r="I54" s="3" t="e">
        <f t="shared" si="8"/>
        <v>#DIV/0!</v>
      </c>
      <c r="J54" s="3" t="e">
        <f t="shared" si="9"/>
        <v>#DIV/0!</v>
      </c>
      <c r="K54" s="4" t="e">
        <f t="shared" si="10"/>
        <v>#DIV/0!</v>
      </c>
      <c r="L54" s="4" t="e">
        <f t="shared" si="11"/>
        <v>#DIV/0!</v>
      </c>
      <c r="M54">
        <f>VLOOKUP(B54,'CPI Indexes'!B$5:F$111,5,FALSE)</f>
        <v>0</v>
      </c>
      <c r="N54">
        <f>IF(B54&gt;G$4,VLOOKUP((B54-G$4),'CPI Indexes'!B$5:F$111,5,FALSE),VLOOKUP(0,'CPI Indexes'!B$5:F$111,5,FALSE))</f>
        <v>0</v>
      </c>
      <c r="O54" t="e">
        <f t="shared" si="12"/>
        <v>#DIV/0!</v>
      </c>
      <c r="P54"/>
    </row>
    <row r="55" spans="2:16" x14ac:dyDescent="0.35">
      <c r="B55">
        <f t="shared" si="1"/>
        <v>66</v>
      </c>
      <c r="C55" s="7">
        <v>1954</v>
      </c>
      <c r="D55" s="8">
        <v>1377069.9</v>
      </c>
      <c r="F55" s="9">
        <v>13.19</v>
      </c>
      <c r="H55" s="14">
        <f t="shared" si="7"/>
        <v>688534.95</v>
      </c>
      <c r="I55" s="3" t="e">
        <f t="shared" si="8"/>
        <v>#DIV/0!</v>
      </c>
      <c r="J55" s="3" t="e">
        <f t="shared" si="9"/>
        <v>#DIV/0!</v>
      </c>
      <c r="K55" s="4" t="e">
        <f t="shared" si="10"/>
        <v>#DIV/0!</v>
      </c>
      <c r="L55" s="4" t="e">
        <f t="shared" si="11"/>
        <v>#DIV/0!</v>
      </c>
      <c r="M55">
        <f>VLOOKUP(B55,'CPI Indexes'!B$5:F$111,5,FALSE)</f>
        <v>0</v>
      </c>
      <c r="N55">
        <f>IF(B55&gt;G$4,VLOOKUP((B55-G$4),'CPI Indexes'!B$5:F$111,5,FALSE),VLOOKUP(0,'CPI Indexes'!B$5:F$111,5,FALSE))</f>
        <v>0</v>
      </c>
      <c r="O55" t="e">
        <f t="shared" si="12"/>
        <v>#DIV/0!</v>
      </c>
      <c r="P55"/>
    </row>
    <row r="56" spans="2:16" x14ac:dyDescent="0.35">
      <c r="B56">
        <f t="shared" si="1"/>
        <v>65</v>
      </c>
      <c r="C56" s="7">
        <v>1955</v>
      </c>
      <c r="D56" s="8">
        <v>398596.97</v>
      </c>
      <c r="F56" s="9">
        <v>13.56</v>
      </c>
      <c r="H56" s="14">
        <f t="shared" si="7"/>
        <v>199298.48499999999</v>
      </c>
      <c r="I56" s="3" t="e">
        <f t="shared" si="8"/>
        <v>#DIV/0!</v>
      </c>
      <c r="J56" s="3" t="e">
        <f t="shared" si="9"/>
        <v>#DIV/0!</v>
      </c>
      <c r="K56" s="4" t="e">
        <f t="shared" si="10"/>
        <v>#DIV/0!</v>
      </c>
      <c r="L56" s="4" t="e">
        <f t="shared" si="11"/>
        <v>#DIV/0!</v>
      </c>
      <c r="M56">
        <f>VLOOKUP(B56,'CPI Indexes'!B$5:F$111,5,FALSE)</f>
        <v>0</v>
      </c>
      <c r="N56">
        <f>IF(B56&gt;G$4,VLOOKUP((B56-G$4),'CPI Indexes'!B$5:F$111,5,FALSE),VLOOKUP(0,'CPI Indexes'!B$5:F$111,5,FALSE))</f>
        <v>0</v>
      </c>
      <c r="O56" t="e">
        <f t="shared" si="12"/>
        <v>#DIV/0!</v>
      </c>
      <c r="P56"/>
    </row>
    <row r="57" spans="2:16" x14ac:dyDescent="0.35">
      <c r="B57">
        <f t="shared" si="1"/>
        <v>64</v>
      </c>
      <c r="C57" s="7">
        <v>1956</v>
      </c>
      <c r="D57" s="8">
        <v>804211.79</v>
      </c>
      <c r="F57" s="9">
        <v>13.93</v>
      </c>
      <c r="H57" s="14">
        <f t="shared" si="7"/>
        <v>402105.89500000002</v>
      </c>
      <c r="I57" s="3" t="e">
        <f t="shared" si="8"/>
        <v>#DIV/0!</v>
      </c>
      <c r="J57" s="3" t="e">
        <f t="shared" si="9"/>
        <v>#DIV/0!</v>
      </c>
      <c r="K57" s="4" t="e">
        <f t="shared" si="10"/>
        <v>#DIV/0!</v>
      </c>
      <c r="L57" s="4" t="e">
        <f t="shared" si="11"/>
        <v>#DIV/0!</v>
      </c>
      <c r="M57">
        <f>VLOOKUP(B57,'CPI Indexes'!B$5:F$111,5,FALSE)</f>
        <v>0</v>
      </c>
      <c r="N57">
        <f>IF(B57&gt;G$4,VLOOKUP((B57-G$4),'CPI Indexes'!B$5:F$111,5,FALSE),VLOOKUP(0,'CPI Indexes'!B$5:F$111,5,FALSE))</f>
        <v>0</v>
      </c>
      <c r="O57" t="e">
        <f t="shared" si="12"/>
        <v>#DIV/0!</v>
      </c>
      <c r="P57"/>
    </row>
    <row r="58" spans="2:16" x14ac:dyDescent="0.35">
      <c r="B58">
        <f t="shared" si="1"/>
        <v>63</v>
      </c>
      <c r="C58" s="7">
        <v>1957</v>
      </c>
      <c r="D58" s="8">
        <v>1597006.66</v>
      </c>
      <c r="F58" s="9">
        <v>14.3</v>
      </c>
      <c r="H58" s="14">
        <f t="shared" si="7"/>
        <v>798503.33</v>
      </c>
      <c r="I58" s="3" t="e">
        <f t="shared" si="8"/>
        <v>#DIV/0!</v>
      </c>
      <c r="J58" s="3" t="e">
        <f t="shared" si="9"/>
        <v>#DIV/0!</v>
      </c>
      <c r="K58" s="4" t="e">
        <f t="shared" si="10"/>
        <v>#DIV/0!</v>
      </c>
      <c r="L58" s="4" t="e">
        <f t="shared" si="11"/>
        <v>#DIV/0!</v>
      </c>
      <c r="M58">
        <f>VLOOKUP(B58,'CPI Indexes'!B$5:F$111,5,FALSE)</f>
        <v>0</v>
      </c>
      <c r="N58">
        <f>IF(B58&gt;G$4,VLOOKUP((B58-G$4),'CPI Indexes'!B$5:F$111,5,FALSE),VLOOKUP(0,'CPI Indexes'!B$5:F$111,5,FALSE))</f>
        <v>0</v>
      </c>
      <c r="O58" t="e">
        <f t="shared" si="12"/>
        <v>#DIV/0!</v>
      </c>
      <c r="P58"/>
    </row>
    <row r="59" spans="2:16" x14ac:dyDescent="0.35">
      <c r="B59">
        <f t="shared" si="1"/>
        <v>62</v>
      </c>
      <c r="C59" s="7">
        <v>1958</v>
      </c>
      <c r="D59" s="8">
        <v>2987520.69</v>
      </c>
      <c r="F59" s="9">
        <v>14.68</v>
      </c>
      <c r="H59" s="14">
        <f t="shared" si="7"/>
        <v>1493760.345</v>
      </c>
      <c r="I59" s="3" t="e">
        <f t="shared" si="8"/>
        <v>#DIV/0!</v>
      </c>
      <c r="J59" s="3" t="e">
        <f t="shared" si="9"/>
        <v>#DIV/0!</v>
      </c>
      <c r="K59" s="4" t="e">
        <f t="shared" si="10"/>
        <v>#DIV/0!</v>
      </c>
      <c r="L59" s="4" t="e">
        <f t="shared" si="11"/>
        <v>#DIV/0!</v>
      </c>
      <c r="M59">
        <f>VLOOKUP(B59,'CPI Indexes'!B$5:F$111,5,FALSE)</f>
        <v>0</v>
      </c>
      <c r="N59">
        <f>IF(B59&gt;G$4,VLOOKUP((B59-G$4),'CPI Indexes'!B$5:F$111,5,FALSE),VLOOKUP(0,'CPI Indexes'!B$5:F$111,5,FALSE))</f>
        <v>0</v>
      </c>
      <c r="O59" t="e">
        <f t="shared" si="12"/>
        <v>#DIV/0!</v>
      </c>
      <c r="P59"/>
    </row>
    <row r="60" spans="2:16" x14ac:dyDescent="0.35">
      <c r="B60">
        <f t="shared" si="1"/>
        <v>61</v>
      </c>
      <c r="C60" s="7">
        <v>1959</v>
      </c>
      <c r="D60" s="8">
        <v>2938771.43</v>
      </c>
      <c r="F60" s="9">
        <v>15.06</v>
      </c>
      <c r="H60" s="14">
        <f t="shared" si="7"/>
        <v>1469385.7150000001</v>
      </c>
      <c r="I60" s="3" t="e">
        <f t="shared" si="8"/>
        <v>#DIV/0!</v>
      </c>
      <c r="J60" s="3" t="e">
        <f t="shared" si="9"/>
        <v>#DIV/0!</v>
      </c>
      <c r="K60" s="4" t="e">
        <f t="shared" si="10"/>
        <v>#DIV/0!</v>
      </c>
      <c r="L60" s="4" t="e">
        <f t="shared" si="11"/>
        <v>#DIV/0!</v>
      </c>
      <c r="M60">
        <f>VLOOKUP(B60,'CPI Indexes'!B$5:F$111,5,FALSE)</f>
        <v>0</v>
      </c>
      <c r="N60">
        <f>IF(B60&gt;G$4,VLOOKUP((B60-G$4),'CPI Indexes'!B$5:F$111,5,FALSE),VLOOKUP(0,'CPI Indexes'!B$5:F$111,5,FALSE))</f>
        <v>0</v>
      </c>
      <c r="O60" t="e">
        <f t="shared" si="12"/>
        <v>#DIV/0!</v>
      </c>
      <c r="P60"/>
    </row>
    <row r="61" spans="2:16" x14ac:dyDescent="0.35">
      <c r="B61">
        <f t="shared" si="1"/>
        <v>60</v>
      </c>
      <c r="C61" s="7">
        <v>1960</v>
      </c>
      <c r="D61" s="8">
        <v>4228123.37</v>
      </c>
      <c r="F61" s="9">
        <v>15.45</v>
      </c>
      <c r="H61" s="14">
        <f t="shared" si="7"/>
        <v>2114061.6850000001</v>
      </c>
      <c r="I61" s="3" t="e">
        <f t="shared" si="8"/>
        <v>#DIV/0!</v>
      </c>
      <c r="J61" s="3" t="e">
        <f t="shared" si="9"/>
        <v>#DIV/0!</v>
      </c>
      <c r="K61" s="4" t="e">
        <f t="shared" si="10"/>
        <v>#DIV/0!</v>
      </c>
      <c r="L61" s="4" t="e">
        <f t="shared" si="11"/>
        <v>#DIV/0!</v>
      </c>
      <c r="M61">
        <f>VLOOKUP(B61,'CPI Indexes'!B$5:F$111,5,FALSE)</f>
        <v>0</v>
      </c>
      <c r="N61">
        <f>IF(B61&gt;G$4,VLOOKUP((B61-G$4),'CPI Indexes'!B$5:F$111,5,FALSE),VLOOKUP(0,'CPI Indexes'!B$5:F$111,5,FALSE))</f>
        <v>0</v>
      </c>
      <c r="O61" t="e">
        <f t="shared" si="12"/>
        <v>#DIV/0!</v>
      </c>
      <c r="P61"/>
    </row>
    <row r="62" spans="2:16" x14ac:dyDescent="0.35">
      <c r="B62">
        <f t="shared" si="1"/>
        <v>59</v>
      </c>
      <c r="C62" s="7">
        <v>1961</v>
      </c>
      <c r="D62" s="8">
        <v>5541229.6900000004</v>
      </c>
      <c r="F62" s="9">
        <v>15.84</v>
      </c>
      <c r="H62" s="14">
        <f t="shared" si="7"/>
        <v>2770614.8450000002</v>
      </c>
      <c r="I62" s="3" t="e">
        <f t="shared" si="8"/>
        <v>#DIV/0!</v>
      </c>
      <c r="J62" s="3" t="e">
        <f t="shared" si="9"/>
        <v>#DIV/0!</v>
      </c>
      <c r="K62" s="4" t="e">
        <f t="shared" si="10"/>
        <v>#DIV/0!</v>
      </c>
      <c r="L62" s="4" t="e">
        <f t="shared" si="11"/>
        <v>#DIV/0!</v>
      </c>
      <c r="M62">
        <f>VLOOKUP(B62,'CPI Indexes'!B$5:F$111,5,FALSE)</f>
        <v>0</v>
      </c>
      <c r="N62">
        <f>IF(B62&gt;G$4,VLOOKUP((B62-G$4),'CPI Indexes'!B$5:F$111,5,FALSE),VLOOKUP(0,'CPI Indexes'!B$5:F$111,5,FALSE))</f>
        <v>0</v>
      </c>
      <c r="O62" t="e">
        <f t="shared" si="12"/>
        <v>#DIV/0!</v>
      </c>
      <c r="P62"/>
    </row>
    <row r="63" spans="2:16" x14ac:dyDescent="0.35">
      <c r="B63">
        <f t="shared" si="1"/>
        <v>58</v>
      </c>
      <c r="C63" s="7">
        <v>1962</v>
      </c>
      <c r="D63" s="8">
        <v>6978452.9299999997</v>
      </c>
      <c r="F63" s="9">
        <v>16.23</v>
      </c>
      <c r="H63" s="14">
        <f t="shared" si="7"/>
        <v>3489226.4649999999</v>
      </c>
      <c r="I63" s="3" t="e">
        <f t="shared" si="8"/>
        <v>#DIV/0!</v>
      </c>
      <c r="J63" s="3" t="e">
        <f t="shared" si="9"/>
        <v>#DIV/0!</v>
      </c>
      <c r="K63" s="4" t="e">
        <f t="shared" si="10"/>
        <v>#DIV/0!</v>
      </c>
      <c r="L63" s="4" t="e">
        <f t="shared" si="11"/>
        <v>#DIV/0!</v>
      </c>
      <c r="M63">
        <f>VLOOKUP(B63,'CPI Indexes'!B$5:F$111,5,FALSE)</f>
        <v>0</v>
      </c>
      <c r="N63">
        <f>IF(B63&gt;G$4,VLOOKUP((B63-G$4),'CPI Indexes'!B$5:F$111,5,FALSE),VLOOKUP(0,'CPI Indexes'!B$5:F$111,5,FALSE))</f>
        <v>0</v>
      </c>
      <c r="O63" t="e">
        <f t="shared" si="12"/>
        <v>#DIV/0!</v>
      </c>
      <c r="P63"/>
    </row>
    <row r="64" spans="2:16" x14ac:dyDescent="0.35">
      <c r="B64">
        <f t="shared" si="1"/>
        <v>57</v>
      </c>
      <c r="C64" s="7">
        <v>1963</v>
      </c>
      <c r="D64" s="8">
        <v>5990831.9699999997</v>
      </c>
      <c r="F64" s="9">
        <v>16.64</v>
      </c>
      <c r="H64" s="14">
        <f t="shared" si="7"/>
        <v>2995415.9849999999</v>
      </c>
      <c r="I64" s="3" t="e">
        <f t="shared" si="8"/>
        <v>#DIV/0!</v>
      </c>
      <c r="J64" s="3" t="e">
        <f t="shared" si="9"/>
        <v>#DIV/0!</v>
      </c>
      <c r="K64" s="4" t="e">
        <f t="shared" si="10"/>
        <v>#DIV/0!</v>
      </c>
      <c r="L64" s="4" t="e">
        <f t="shared" si="11"/>
        <v>#DIV/0!</v>
      </c>
      <c r="M64">
        <f>VLOOKUP(B64,'CPI Indexes'!B$5:F$111,5,FALSE)</f>
        <v>0</v>
      </c>
      <c r="N64">
        <f>IF(B64&gt;G$4,VLOOKUP((B64-G$4),'CPI Indexes'!B$5:F$111,5,FALSE),VLOOKUP(0,'CPI Indexes'!B$5:F$111,5,FALSE))</f>
        <v>0</v>
      </c>
      <c r="O64" t="e">
        <f t="shared" si="12"/>
        <v>#DIV/0!</v>
      </c>
      <c r="P64"/>
    </row>
    <row r="65" spans="2:16" x14ac:dyDescent="0.35">
      <c r="B65">
        <f t="shared" si="1"/>
        <v>56</v>
      </c>
      <c r="C65" s="7">
        <v>1964</v>
      </c>
      <c r="D65" s="8">
        <v>4456881.62</v>
      </c>
      <c r="F65" s="9">
        <v>17.04</v>
      </c>
      <c r="H65" s="14">
        <f t="shared" si="7"/>
        <v>2228440.81</v>
      </c>
      <c r="I65" s="3" t="e">
        <f t="shared" si="8"/>
        <v>#DIV/0!</v>
      </c>
      <c r="J65" s="3" t="e">
        <f t="shared" si="9"/>
        <v>#DIV/0!</v>
      </c>
      <c r="K65" s="4" t="e">
        <f t="shared" si="10"/>
        <v>#DIV/0!</v>
      </c>
      <c r="L65" s="4" t="e">
        <f t="shared" si="11"/>
        <v>#DIV/0!</v>
      </c>
      <c r="M65">
        <f>VLOOKUP(B65,'CPI Indexes'!B$5:F$111,5,FALSE)</f>
        <v>0</v>
      </c>
      <c r="N65">
        <f>IF(B65&gt;G$4,VLOOKUP((B65-G$4),'CPI Indexes'!B$5:F$111,5,FALSE),VLOOKUP(0,'CPI Indexes'!B$5:F$111,5,FALSE))</f>
        <v>0</v>
      </c>
      <c r="O65" t="e">
        <f t="shared" si="12"/>
        <v>#DIV/0!</v>
      </c>
      <c r="P65"/>
    </row>
    <row r="66" spans="2:16" x14ac:dyDescent="0.35">
      <c r="B66">
        <f t="shared" si="1"/>
        <v>55</v>
      </c>
      <c r="C66" s="7">
        <v>1965</v>
      </c>
      <c r="D66" s="8">
        <v>4899386.57</v>
      </c>
      <c r="F66" s="9">
        <v>17.45</v>
      </c>
      <c r="H66" s="14">
        <f t="shared" si="7"/>
        <v>2449693.2850000001</v>
      </c>
      <c r="I66" s="3" t="e">
        <f t="shared" si="8"/>
        <v>#DIV/0!</v>
      </c>
      <c r="J66" s="3" t="e">
        <f t="shared" si="9"/>
        <v>#DIV/0!</v>
      </c>
      <c r="K66" s="4" t="e">
        <f t="shared" si="10"/>
        <v>#DIV/0!</v>
      </c>
      <c r="L66" s="4" t="e">
        <f t="shared" si="11"/>
        <v>#DIV/0!</v>
      </c>
      <c r="M66">
        <f>VLOOKUP(B66,'CPI Indexes'!B$5:F$111,5,FALSE)</f>
        <v>0</v>
      </c>
      <c r="N66">
        <f>IF(B66&gt;G$4,VLOOKUP((B66-G$4),'CPI Indexes'!B$5:F$111,5,FALSE),VLOOKUP(0,'CPI Indexes'!B$5:F$111,5,FALSE))</f>
        <v>0</v>
      </c>
      <c r="O66" t="e">
        <f t="shared" si="12"/>
        <v>#DIV/0!</v>
      </c>
      <c r="P66"/>
    </row>
    <row r="67" spans="2:16" x14ac:dyDescent="0.35">
      <c r="B67">
        <f t="shared" si="1"/>
        <v>54</v>
      </c>
      <c r="C67" s="7">
        <v>1966</v>
      </c>
      <c r="D67" s="8">
        <v>5684246.9800000004</v>
      </c>
      <c r="F67" s="9">
        <v>17.87</v>
      </c>
      <c r="H67" s="14">
        <f t="shared" si="7"/>
        <v>2842123.49</v>
      </c>
      <c r="I67" s="3" t="e">
        <f t="shared" si="8"/>
        <v>#DIV/0!</v>
      </c>
      <c r="J67" s="3" t="e">
        <f t="shared" si="9"/>
        <v>#DIV/0!</v>
      </c>
      <c r="K67" s="4" t="e">
        <f t="shared" si="10"/>
        <v>#DIV/0!</v>
      </c>
      <c r="L67" s="4" t="e">
        <f t="shared" si="11"/>
        <v>#DIV/0!</v>
      </c>
      <c r="M67">
        <f>VLOOKUP(B67,'CPI Indexes'!B$5:F$111,5,FALSE)</f>
        <v>0</v>
      </c>
      <c r="N67">
        <f>IF(B67&gt;G$4,VLOOKUP((B67-G$4),'CPI Indexes'!B$5:F$111,5,FALSE),VLOOKUP(0,'CPI Indexes'!B$5:F$111,5,FALSE))</f>
        <v>0</v>
      </c>
      <c r="O67" t="e">
        <f t="shared" si="12"/>
        <v>#DIV/0!</v>
      </c>
      <c r="P67"/>
    </row>
    <row r="68" spans="2:16" x14ac:dyDescent="0.35">
      <c r="B68">
        <f t="shared" si="1"/>
        <v>53</v>
      </c>
      <c r="C68" s="7">
        <v>1967</v>
      </c>
      <c r="D68" s="8">
        <v>6670409.1299999999</v>
      </c>
      <c r="F68" s="9">
        <v>18.29</v>
      </c>
      <c r="H68" s="14">
        <f t="shared" si="7"/>
        <v>3335204.5649999999</v>
      </c>
      <c r="I68" s="3" t="e">
        <f t="shared" si="8"/>
        <v>#DIV/0!</v>
      </c>
      <c r="J68" s="3" t="e">
        <f t="shared" si="9"/>
        <v>#DIV/0!</v>
      </c>
      <c r="K68" s="4" t="e">
        <f t="shared" si="10"/>
        <v>#DIV/0!</v>
      </c>
      <c r="L68" s="4" t="e">
        <f t="shared" si="11"/>
        <v>#DIV/0!</v>
      </c>
      <c r="M68">
        <f>VLOOKUP(B68,'CPI Indexes'!B$5:F$111,5,FALSE)</f>
        <v>0</v>
      </c>
      <c r="N68">
        <f>IF(B68&gt;G$4,VLOOKUP((B68-G$4),'CPI Indexes'!B$5:F$111,5,FALSE),VLOOKUP(0,'CPI Indexes'!B$5:F$111,5,FALSE))</f>
        <v>0</v>
      </c>
      <c r="O68" t="e">
        <f t="shared" si="12"/>
        <v>#DIV/0!</v>
      </c>
      <c r="P68"/>
    </row>
    <row r="69" spans="2:16" x14ac:dyDescent="0.35">
      <c r="B69">
        <f t="shared" si="1"/>
        <v>52</v>
      </c>
      <c r="C69" s="7">
        <v>1968</v>
      </c>
      <c r="D69" s="8">
        <v>8372117.5599999996</v>
      </c>
      <c r="F69" s="9">
        <v>18.72</v>
      </c>
      <c r="H69" s="14">
        <f t="shared" si="7"/>
        <v>4186058.78</v>
      </c>
      <c r="I69" s="3" t="e">
        <f t="shared" si="8"/>
        <v>#DIV/0!</v>
      </c>
      <c r="J69" s="3" t="e">
        <f t="shared" si="9"/>
        <v>#DIV/0!</v>
      </c>
      <c r="K69" s="4" t="e">
        <f t="shared" si="10"/>
        <v>#DIV/0!</v>
      </c>
      <c r="L69" s="4" t="e">
        <f t="shared" si="11"/>
        <v>#DIV/0!</v>
      </c>
      <c r="M69">
        <f>VLOOKUP(B69,'CPI Indexes'!B$5:F$111,5,FALSE)</f>
        <v>0</v>
      </c>
      <c r="N69">
        <f>IF(B69&gt;G$4,VLOOKUP((B69-G$4),'CPI Indexes'!B$5:F$111,5,FALSE),VLOOKUP(0,'CPI Indexes'!B$5:F$111,5,FALSE))</f>
        <v>0</v>
      </c>
      <c r="O69" t="e">
        <f t="shared" si="12"/>
        <v>#DIV/0!</v>
      </c>
      <c r="P69"/>
    </row>
    <row r="70" spans="2:16" x14ac:dyDescent="0.35">
      <c r="B70">
        <f t="shared" si="1"/>
        <v>51</v>
      </c>
      <c r="C70" s="7">
        <v>1969</v>
      </c>
      <c r="D70" s="8">
        <v>8884070.2599999998</v>
      </c>
      <c r="F70" s="9">
        <v>19.149999999999999</v>
      </c>
      <c r="H70" s="14">
        <f t="shared" si="7"/>
        <v>4442035.13</v>
      </c>
      <c r="I70" s="3" t="e">
        <f t="shared" si="8"/>
        <v>#DIV/0!</v>
      </c>
      <c r="J70" s="3" t="e">
        <f t="shared" si="9"/>
        <v>#DIV/0!</v>
      </c>
      <c r="K70" s="4" t="e">
        <f t="shared" si="10"/>
        <v>#DIV/0!</v>
      </c>
      <c r="L70" s="4" t="e">
        <f t="shared" si="11"/>
        <v>#DIV/0!</v>
      </c>
      <c r="M70">
        <f>VLOOKUP(B70,'CPI Indexes'!B$5:F$111,5,FALSE)</f>
        <v>0</v>
      </c>
      <c r="N70">
        <f>IF(B70&gt;G$4,VLOOKUP((B70-G$4),'CPI Indexes'!B$5:F$111,5,FALSE),VLOOKUP(0,'CPI Indexes'!B$5:F$111,5,FALSE))</f>
        <v>0</v>
      </c>
      <c r="O70" t="e">
        <f t="shared" si="12"/>
        <v>#DIV/0!</v>
      </c>
      <c r="P70"/>
    </row>
    <row r="71" spans="2:16" x14ac:dyDescent="0.35">
      <c r="B71">
        <f t="shared" si="1"/>
        <v>50</v>
      </c>
      <c r="C71" s="7">
        <v>1970</v>
      </c>
      <c r="D71" s="8">
        <v>8008564.8399999999</v>
      </c>
      <c r="F71" s="9">
        <v>19.59</v>
      </c>
      <c r="H71" s="14">
        <f t="shared" si="7"/>
        <v>4004282.42</v>
      </c>
      <c r="I71" s="3" t="e">
        <f t="shared" si="8"/>
        <v>#DIV/0!</v>
      </c>
      <c r="J71" s="3" t="e">
        <f t="shared" si="9"/>
        <v>#DIV/0!</v>
      </c>
      <c r="K71" s="4" t="e">
        <f t="shared" si="10"/>
        <v>#DIV/0!</v>
      </c>
      <c r="L71" s="4" t="e">
        <f t="shared" si="11"/>
        <v>#DIV/0!</v>
      </c>
      <c r="M71">
        <f>VLOOKUP(B71,'CPI Indexes'!B$5:F$111,5,FALSE)</f>
        <v>0</v>
      </c>
      <c r="N71">
        <f>IF(B71&gt;G$4,VLOOKUP((B71-G$4),'CPI Indexes'!B$5:F$111,5,FALSE),VLOOKUP(0,'CPI Indexes'!B$5:F$111,5,FALSE))</f>
        <v>0</v>
      </c>
      <c r="O71" t="e">
        <f t="shared" si="12"/>
        <v>#DIV/0!</v>
      </c>
      <c r="P71"/>
    </row>
    <row r="72" spans="2:16" x14ac:dyDescent="0.35">
      <c r="B72">
        <f t="shared" si="1"/>
        <v>49</v>
      </c>
      <c r="C72" s="7">
        <v>1971</v>
      </c>
      <c r="D72" s="8">
        <v>10388584.82</v>
      </c>
      <c r="F72" s="9">
        <v>20.04</v>
      </c>
      <c r="H72" s="14">
        <f t="shared" si="7"/>
        <v>5194292.41</v>
      </c>
      <c r="I72" s="3" t="e">
        <f t="shared" si="8"/>
        <v>#DIV/0!</v>
      </c>
      <c r="J72" s="3" t="e">
        <f t="shared" si="9"/>
        <v>#DIV/0!</v>
      </c>
      <c r="K72" s="4" t="e">
        <f t="shared" si="10"/>
        <v>#DIV/0!</v>
      </c>
      <c r="L72" s="4" t="e">
        <f t="shared" si="11"/>
        <v>#DIV/0!</v>
      </c>
      <c r="M72">
        <f>VLOOKUP(B72,'CPI Indexes'!B$5:F$111,5,FALSE)</f>
        <v>0</v>
      </c>
      <c r="N72">
        <f>IF(B72&gt;G$4,VLOOKUP((B72-G$4),'CPI Indexes'!B$5:F$111,5,FALSE),VLOOKUP(0,'CPI Indexes'!B$5:F$111,5,FALSE))</f>
        <v>0</v>
      </c>
      <c r="O72" t="e">
        <f t="shared" si="12"/>
        <v>#DIV/0!</v>
      </c>
      <c r="P72"/>
    </row>
    <row r="73" spans="2:16" x14ac:dyDescent="0.35">
      <c r="B73">
        <f t="shared" si="1"/>
        <v>48</v>
      </c>
      <c r="C73" s="7">
        <v>1972</v>
      </c>
      <c r="D73" s="8">
        <v>10438307.380000001</v>
      </c>
      <c r="F73" s="9">
        <v>20.49</v>
      </c>
      <c r="H73" s="14">
        <f t="shared" si="7"/>
        <v>5219153.6900000004</v>
      </c>
      <c r="I73" s="3" t="e">
        <f t="shared" si="8"/>
        <v>#DIV/0!</v>
      </c>
      <c r="J73" s="3" t="e">
        <f t="shared" si="9"/>
        <v>#DIV/0!</v>
      </c>
      <c r="K73" s="4" t="e">
        <f t="shared" si="10"/>
        <v>#DIV/0!</v>
      </c>
      <c r="L73" s="4" t="e">
        <f t="shared" si="11"/>
        <v>#DIV/0!</v>
      </c>
      <c r="M73">
        <f>VLOOKUP(B73,'CPI Indexes'!B$5:F$111,5,FALSE)</f>
        <v>0</v>
      </c>
      <c r="N73">
        <f>IF(B73&gt;G$4,VLOOKUP((B73-G$4),'CPI Indexes'!B$5:F$111,5,FALSE),VLOOKUP(0,'CPI Indexes'!B$5:F$111,5,FALSE))</f>
        <v>0</v>
      </c>
      <c r="O73" t="e">
        <f t="shared" si="12"/>
        <v>#DIV/0!</v>
      </c>
      <c r="P73"/>
    </row>
    <row r="74" spans="2:16" x14ac:dyDescent="0.35">
      <c r="B74">
        <f t="shared" ref="B74:B121" si="13">2020-C74</f>
        <v>47</v>
      </c>
      <c r="C74" s="7">
        <v>1973</v>
      </c>
      <c r="D74" s="8">
        <v>14568576.619999999</v>
      </c>
      <c r="F74" s="9">
        <v>20.95</v>
      </c>
      <c r="H74" s="14">
        <f t="shared" si="7"/>
        <v>7284288.3099999996</v>
      </c>
      <c r="I74" s="3" t="e">
        <f t="shared" si="8"/>
        <v>#DIV/0!</v>
      </c>
      <c r="J74" s="3" t="e">
        <f t="shared" si="9"/>
        <v>#DIV/0!</v>
      </c>
      <c r="K74" s="4" t="e">
        <f t="shared" si="10"/>
        <v>#DIV/0!</v>
      </c>
      <c r="L74" s="4" t="e">
        <f t="shared" si="11"/>
        <v>#DIV/0!</v>
      </c>
      <c r="M74">
        <f>VLOOKUP(B74,'CPI Indexes'!B$5:F$111,5,FALSE)</f>
        <v>0</v>
      </c>
      <c r="N74">
        <f>IF(B74&gt;G$4,VLOOKUP((B74-G$4),'CPI Indexes'!B$5:F$111,5,FALSE),VLOOKUP(0,'CPI Indexes'!B$5:F$111,5,FALSE))</f>
        <v>0</v>
      </c>
      <c r="O74" t="e">
        <f t="shared" si="12"/>
        <v>#DIV/0!</v>
      </c>
      <c r="P74"/>
    </row>
    <row r="75" spans="2:16" x14ac:dyDescent="0.35">
      <c r="B75">
        <f t="shared" si="13"/>
        <v>46</v>
      </c>
      <c r="C75" s="7">
        <v>1974</v>
      </c>
      <c r="D75" s="8">
        <v>13562217.65</v>
      </c>
      <c r="F75" s="9">
        <v>21.42</v>
      </c>
      <c r="H75" s="14">
        <f t="shared" si="7"/>
        <v>6781108.8250000002</v>
      </c>
      <c r="I75" s="3" t="e">
        <f t="shared" si="8"/>
        <v>#DIV/0!</v>
      </c>
      <c r="J75" s="3" t="e">
        <f t="shared" si="9"/>
        <v>#DIV/0!</v>
      </c>
      <c r="K75" s="4" t="e">
        <f t="shared" si="10"/>
        <v>#DIV/0!</v>
      </c>
      <c r="L75" s="4" t="e">
        <f t="shared" si="11"/>
        <v>#DIV/0!</v>
      </c>
      <c r="M75">
        <f>VLOOKUP(B75,'CPI Indexes'!B$5:F$111,5,FALSE)</f>
        <v>0</v>
      </c>
      <c r="N75">
        <f>IF(B75&gt;G$4,VLOOKUP((B75-G$4),'CPI Indexes'!B$5:F$111,5,FALSE),VLOOKUP(0,'CPI Indexes'!B$5:F$111,5,FALSE))</f>
        <v>0</v>
      </c>
      <c r="O75" t="e">
        <f t="shared" si="12"/>
        <v>#DIV/0!</v>
      </c>
      <c r="P75"/>
    </row>
    <row r="76" spans="2:16" x14ac:dyDescent="0.35">
      <c r="B76">
        <f t="shared" si="13"/>
        <v>45</v>
      </c>
      <c r="C76" s="7">
        <v>1975</v>
      </c>
      <c r="D76" s="8">
        <v>15641076.199999999</v>
      </c>
      <c r="F76" s="9">
        <v>21.89</v>
      </c>
      <c r="H76" s="14">
        <f t="shared" si="7"/>
        <v>7820538.0999999996</v>
      </c>
      <c r="I76" s="3" t="e">
        <f t="shared" si="8"/>
        <v>#DIV/0!</v>
      </c>
      <c r="J76" s="3" t="e">
        <f t="shared" si="9"/>
        <v>#DIV/0!</v>
      </c>
      <c r="K76" s="4" t="e">
        <f t="shared" si="10"/>
        <v>#DIV/0!</v>
      </c>
      <c r="L76" s="4" t="e">
        <f t="shared" si="11"/>
        <v>#DIV/0!</v>
      </c>
      <c r="M76">
        <f>VLOOKUP(B76,'CPI Indexes'!B$5:F$111,5,FALSE)</f>
        <v>0</v>
      </c>
      <c r="N76">
        <f>IF(B76&gt;G$4,VLOOKUP((B76-G$4),'CPI Indexes'!B$5:F$111,5,FALSE),VLOOKUP(0,'CPI Indexes'!B$5:F$111,5,FALSE))</f>
        <v>0</v>
      </c>
      <c r="O76" t="e">
        <f t="shared" si="12"/>
        <v>#DIV/0!</v>
      </c>
      <c r="P76"/>
    </row>
    <row r="77" spans="2:16" x14ac:dyDescent="0.35">
      <c r="B77">
        <f t="shared" si="13"/>
        <v>44</v>
      </c>
      <c r="C77" s="7">
        <v>1976</v>
      </c>
      <c r="D77" s="8">
        <v>15952753.35</v>
      </c>
      <c r="F77" s="9">
        <v>22.37</v>
      </c>
      <c r="H77" s="14">
        <f t="shared" ref="H77:H121" si="14">D77*F$3</f>
        <v>7976376.6749999998</v>
      </c>
      <c r="I77" s="3" t="e">
        <f t="shared" ref="I77:I121" si="15">D77*O77</f>
        <v>#DIV/0!</v>
      </c>
      <c r="J77" s="3" t="e">
        <f t="shared" ref="J77:J121" si="16">H77/I77</f>
        <v>#DIV/0!</v>
      </c>
      <c r="K77" s="4" t="e">
        <f t="shared" ref="K77:K121" si="17">(I77*J77)*((1+(F$6/100))^F77)</f>
        <v>#DIV/0!</v>
      </c>
      <c r="L77" s="4" t="e">
        <f t="shared" ref="L77:L121" si="18">K77/((1+(F$5/100))^F77)</f>
        <v>#DIV/0!</v>
      </c>
      <c r="M77">
        <f>VLOOKUP(B77,'CPI Indexes'!B$5:F$111,5,FALSE)</f>
        <v>0</v>
      </c>
      <c r="N77">
        <f>IF(B77&gt;G$4,VLOOKUP((B77-G$4),'CPI Indexes'!B$5:F$111,5,FALSE),VLOOKUP(0,'CPI Indexes'!B$5:F$111,5,FALSE))</f>
        <v>0</v>
      </c>
      <c r="O77" t="e">
        <f t="shared" ref="O77:O121" si="19">M77/N77</f>
        <v>#DIV/0!</v>
      </c>
      <c r="P77"/>
    </row>
    <row r="78" spans="2:16" x14ac:dyDescent="0.35">
      <c r="B78">
        <f t="shared" si="13"/>
        <v>43</v>
      </c>
      <c r="C78" s="7">
        <v>1977</v>
      </c>
      <c r="D78" s="8">
        <v>18148414.399999999</v>
      </c>
      <c r="F78" s="9">
        <v>22.86</v>
      </c>
      <c r="H78" s="14">
        <f t="shared" si="14"/>
        <v>9074207.1999999993</v>
      </c>
      <c r="I78" s="3" t="e">
        <f t="shared" si="15"/>
        <v>#DIV/0!</v>
      </c>
      <c r="J78" s="3" t="e">
        <f t="shared" si="16"/>
        <v>#DIV/0!</v>
      </c>
      <c r="K78" s="4" t="e">
        <f t="shared" si="17"/>
        <v>#DIV/0!</v>
      </c>
      <c r="L78" s="4" t="e">
        <f t="shared" si="18"/>
        <v>#DIV/0!</v>
      </c>
      <c r="M78">
        <f>VLOOKUP(B78,'CPI Indexes'!B$5:F$111,5,FALSE)</f>
        <v>0</v>
      </c>
      <c r="N78">
        <f>IF(B78&gt;G$4,VLOOKUP((B78-G$4),'CPI Indexes'!B$5:F$111,5,FALSE),VLOOKUP(0,'CPI Indexes'!B$5:F$111,5,FALSE))</f>
        <v>0</v>
      </c>
      <c r="O78" t="e">
        <f t="shared" si="19"/>
        <v>#DIV/0!</v>
      </c>
      <c r="P78"/>
    </row>
    <row r="79" spans="2:16" x14ac:dyDescent="0.35">
      <c r="B79">
        <f t="shared" si="13"/>
        <v>42</v>
      </c>
      <c r="C79" s="7">
        <v>1978</v>
      </c>
      <c r="D79" s="8">
        <v>21072879.059999999</v>
      </c>
      <c r="F79" s="9">
        <v>23.36</v>
      </c>
      <c r="H79" s="14">
        <f t="shared" si="14"/>
        <v>10536439.529999999</v>
      </c>
      <c r="I79" s="3" t="e">
        <f t="shared" si="15"/>
        <v>#DIV/0!</v>
      </c>
      <c r="J79" s="3" t="e">
        <f t="shared" si="16"/>
        <v>#DIV/0!</v>
      </c>
      <c r="K79" s="4" t="e">
        <f t="shared" si="17"/>
        <v>#DIV/0!</v>
      </c>
      <c r="L79" s="4" t="e">
        <f t="shared" si="18"/>
        <v>#DIV/0!</v>
      </c>
      <c r="M79">
        <f>VLOOKUP(B79,'CPI Indexes'!B$5:F$111,5,FALSE)</f>
        <v>0</v>
      </c>
      <c r="N79">
        <f>IF(B79&gt;G$4,VLOOKUP((B79-G$4),'CPI Indexes'!B$5:F$111,5,FALSE),VLOOKUP(0,'CPI Indexes'!B$5:F$111,5,FALSE))</f>
        <v>0</v>
      </c>
      <c r="O79" t="e">
        <f t="shared" si="19"/>
        <v>#DIV/0!</v>
      </c>
      <c r="P79"/>
    </row>
    <row r="80" spans="2:16" x14ac:dyDescent="0.35">
      <c r="B80">
        <f t="shared" si="13"/>
        <v>41</v>
      </c>
      <c r="C80" s="7">
        <v>1979</v>
      </c>
      <c r="D80" s="8">
        <v>29951340.050000001</v>
      </c>
      <c r="F80" s="9">
        <v>23.86</v>
      </c>
      <c r="H80" s="14">
        <f t="shared" si="14"/>
        <v>14975670.025</v>
      </c>
      <c r="I80" s="3" t="e">
        <f t="shared" si="15"/>
        <v>#DIV/0!</v>
      </c>
      <c r="J80" s="3" t="e">
        <f t="shared" si="16"/>
        <v>#DIV/0!</v>
      </c>
      <c r="K80" s="4" t="e">
        <f t="shared" si="17"/>
        <v>#DIV/0!</v>
      </c>
      <c r="L80" s="4" t="e">
        <f t="shared" si="18"/>
        <v>#DIV/0!</v>
      </c>
      <c r="M80">
        <f>VLOOKUP(B80,'CPI Indexes'!B$5:F$111,5,FALSE)</f>
        <v>0</v>
      </c>
      <c r="N80">
        <f>IF(B80&gt;G$4,VLOOKUP((B80-G$4),'CPI Indexes'!B$5:F$111,5,FALSE),VLOOKUP(0,'CPI Indexes'!B$5:F$111,5,FALSE))</f>
        <v>0</v>
      </c>
      <c r="O80" t="e">
        <f t="shared" si="19"/>
        <v>#DIV/0!</v>
      </c>
      <c r="P80"/>
    </row>
    <row r="81" spans="2:16" x14ac:dyDescent="0.35">
      <c r="B81">
        <f t="shared" si="13"/>
        <v>40</v>
      </c>
      <c r="C81" s="7">
        <v>1980</v>
      </c>
      <c r="D81" s="8">
        <v>35822756.659999996</v>
      </c>
      <c r="F81" s="9">
        <v>24.37</v>
      </c>
      <c r="H81" s="14">
        <f t="shared" si="14"/>
        <v>17911378.329999998</v>
      </c>
      <c r="I81" s="3" t="e">
        <f t="shared" si="15"/>
        <v>#DIV/0!</v>
      </c>
      <c r="J81" s="3" t="e">
        <f t="shared" si="16"/>
        <v>#DIV/0!</v>
      </c>
      <c r="K81" s="4" t="e">
        <f t="shared" si="17"/>
        <v>#DIV/0!</v>
      </c>
      <c r="L81" s="4" t="e">
        <f t="shared" si="18"/>
        <v>#DIV/0!</v>
      </c>
      <c r="M81">
        <f>VLOOKUP(B81,'CPI Indexes'!B$5:F$111,5,FALSE)</f>
        <v>0</v>
      </c>
      <c r="N81">
        <f>IF(B81&gt;G$4,VLOOKUP((B81-G$4),'CPI Indexes'!B$5:F$111,5,FALSE),VLOOKUP(0,'CPI Indexes'!B$5:F$111,5,FALSE))</f>
        <v>0</v>
      </c>
      <c r="O81" t="e">
        <f t="shared" si="19"/>
        <v>#DIV/0!</v>
      </c>
      <c r="P81"/>
    </row>
    <row r="82" spans="2:16" x14ac:dyDescent="0.35">
      <c r="B82">
        <f t="shared" si="13"/>
        <v>39</v>
      </c>
      <c r="C82" s="7">
        <v>1981</v>
      </c>
      <c r="D82" s="8">
        <v>39560137.340000004</v>
      </c>
      <c r="F82" s="9">
        <v>24.9</v>
      </c>
      <c r="H82" s="14">
        <f t="shared" si="14"/>
        <v>19780068.670000002</v>
      </c>
      <c r="I82" s="3" t="e">
        <f t="shared" si="15"/>
        <v>#DIV/0!</v>
      </c>
      <c r="J82" s="3" t="e">
        <f t="shared" si="16"/>
        <v>#DIV/0!</v>
      </c>
      <c r="K82" s="4" t="e">
        <f t="shared" si="17"/>
        <v>#DIV/0!</v>
      </c>
      <c r="L82" s="4" t="e">
        <f t="shared" si="18"/>
        <v>#DIV/0!</v>
      </c>
      <c r="M82">
        <f>VLOOKUP(B82,'CPI Indexes'!B$5:F$111,5,FALSE)</f>
        <v>0</v>
      </c>
      <c r="N82">
        <f>IF(B82&gt;G$4,VLOOKUP((B82-G$4),'CPI Indexes'!B$5:F$111,5,FALSE),VLOOKUP(0,'CPI Indexes'!B$5:F$111,5,FALSE))</f>
        <v>0</v>
      </c>
      <c r="O82" t="e">
        <f t="shared" si="19"/>
        <v>#DIV/0!</v>
      </c>
      <c r="P82"/>
    </row>
    <row r="83" spans="2:16" x14ac:dyDescent="0.35">
      <c r="B83">
        <f t="shared" si="13"/>
        <v>38</v>
      </c>
      <c r="C83" s="7">
        <v>1982</v>
      </c>
      <c r="D83" s="8">
        <v>34305955.439999998</v>
      </c>
      <c r="F83" s="9">
        <v>25.42</v>
      </c>
      <c r="H83" s="14">
        <f t="shared" si="14"/>
        <v>17152977.719999999</v>
      </c>
      <c r="I83" s="3" t="e">
        <f t="shared" si="15"/>
        <v>#DIV/0!</v>
      </c>
      <c r="J83" s="3" t="e">
        <f t="shared" si="16"/>
        <v>#DIV/0!</v>
      </c>
      <c r="K83" s="4" t="e">
        <f t="shared" si="17"/>
        <v>#DIV/0!</v>
      </c>
      <c r="L83" s="4" t="e">
        <f t="shared" si="18"/>
        <v>#DIV/0!</v>
      </c>
      <c r="M83">
        <f>VLOOKUP(B83,'CPI Indexes'!B$5:F$111,5,FALSE)</f>
        <v>0</v>
      </c>
      <c r="N83">
        <f>IF(B83&gt;G$4,VLOOKUP((B83-G$4),'CPI Indexes'!B$5:F$111,5,FALSE),VLOOKUP(0,'CPI Indexes'!B$5:F$111,5,FALSE))</f>
        <v>0</v>
      </c>
      <c r="O83" t="e">
        <f t="shared" si="19"/>
        <v>#DIV/0!</v>
      </c>
      <c r="P83"/>
    </row>
    <row r="84" spans="2:16" x14ac:dyDescent="0.35">
      <c r="B84">
        <f t="shared" si="13"/>
        <v>37</v>
      </c>
      <c r="C84" s="7">
        <v>1983</v>
      </c>
      <c r="D84" s="8">
        <v>38332626.479999997</v>
      </c>
      <c r="F84" s="9">
        <v>25.96</v>
      </c>
      <c r="H84" s="14">
        <f t="shared" si="14"/>
        <v>19166313.239999998</v>
      </c>
      <c r="I84" s="3" t="e">
        <f t="shared" si="15"/>
        <v>#DIV/0!</v>
      </c>
      <c r="J84" s="3" t="e">
        <f t="shared" si="16"/>
        <v>#DIV/0!</v>
      </c>
      <c r="K84" s="4" t="e">
        <f t="shared" si="17"/>
        <v>#DIV/0!</v>
      </c>
      <c r="L84" s="4" t="e">
        <f t="shared" si="18"/>
        <v>#DIV/0!</v>
      </c>
      <c r="M84">
        <f>VLOOKUP(B84,'CPI Indexes'!B$5:F$111,5,FALSE)</f>
        <v>0</v>
      </c>
      <c r="N84">
        <f>IF(B84&gt;G$4,VLOOKUP((B84-G$4),'CPI Indexes'!B$5:F$111,5,FALSE),VLOOKUP(0,'CPI Indexes'!B$5:F$111,5,FALSE))</f>
        <v>0</v>
      </c>
      <c r="O84" t="e">
        <f t="shared" si="19"/>
        <v>#DIV/0!</v>
      </c>
      <c r="P84"/>
    </row>
    <row r="85" spans="2:16" x14ac:dyDescent="0.35">
      <c r="B85">
        <f t="shared" si="13"/>
        <v>36</v>
      </c>
      <c r="C85" s="7">
        <v>1984</v>
      </c>
      <c r="D85" s="8">
        <v>51917446.719999999</v>
      </c>
      <c r="F85" s="9">
        <v>26.51</v>
      </c>
      <c r="H85" s="14">
        <f t="shared" si="14"/>
        <v>25958723.359999999</v>
      </c>
      <c r="I85" s="3" t="e">
        <f t="shared" si="15"/>
        <v>#DIV/0!</v>
      </c>
      <c r="J85" s="3" t="e">
        <f t="shared" si="16"/>
        <v>#DIV/0!</v>
      </c>
      <c r="K85" s="4" t="e">
        <f t="shared" si="17"/>
        <v>#DIV/0!</v>
      </c>
      <c r="L85" s="4" t="e">
        <f t="shared" si="18"/>
        <v>#DIV/0!</v>
      </c>
      <c r="M85">
        <f>VLOOKUP(B85,'CPI Indexes'!B$5:F$111,5,FALSE)</f>
        <v>0</v>
      </c>
      <c r="N85">
        <f>IF(B85&gt;G$4,VLOOKUP((B85-G$4),'CPI Indexes'!B$5:F$111,5,FALSE),VLOOKUP(0,'CPI Indexes'!B$5:F$111,5,FALSE))</f>
        <v>0</v>
      </c>
      <c r="O85" t="e">
        <f t="shared" si="19"/>
        <v>#DIV/0!</v>
      </c>
      <c r="P85"/>
    </row>
    <row r="86" spans="2:16" x14ac:dyDescent="0.35">
      <c r="B86">
        <f t="shared" si="13"/>
        <v>35</v>
      </c>
      <c r="C86" s="7">
        <v>1985</v>
      </c>
      <c r="D86" s="8">
        <v>49638972.189999998</v>
      </c>
      <c r="F86" s="9">
        <v>27.07</v>
      </c>
      <c r="H86" s="14">
        <f t="shared" si="14"/>
        <v>24819486.094999999</v>
      </c>
      <c r="I86" s="3" t="e">
        <f t="shared" si="15"/>
        <v>#DIV/0!</v>
      </c>
      <c r="J86" s="3" t="e">
        <f t="shared" si="16"/>
        <v>#DIV/0!</v>
      </c>
      <c r="K86" s="4" t="e">
        <f t="shared" si="17"/>
        <v>#DIV/0!</v>
      </c>
      <c r="L86" s="4" t="e">
        <f t="shared" si="18"/>
        <v>#DIV/0!</v>
      </c>
      <c r="M86">
        <f>VLOOKUP(B86,'CPI Indexes'!B$5:F$111,5,FALSE)</f>
        <v>0</v>
      </c>
      <c r="N86">
        <f>IF(B86&gt;G$4,VLOOKUP((B86-G$4),'CPI Indexes'!B$5:F$111,5,FALSE),VLOOKUP(0,'CPI Indexes'!B$5:F$111,5,FALSE))</f>
        <v>0</v>
      </c>
      <c r="O86" t="e">
        <f t="shared" si="19"/>
        <v>#DIV/0!</v>
      </c>
      <c r="P86"/>
    </row>
    <row r="87" spans="2:16" x14ac:dyDescent="0.35">
      <c r="B87">
        <f t="shared" si="13"/>
        <v>34</v>
      </c>
      <c r="C87" s="7">
        <v>1986</v>
      </c>
      <c r="D87" s="8">
        <v>52129861</v>
      </c>
      <c r="F87" s="9">
        <v>27.63</v>
      </c>
      <c r="H87" s="14">
        <f t="shared" si="14"/>
        <v>26064930.5</v>
      </c>
      <c r="I87" s="3" t="e">
        <f t="shared" si="15"/>
        <v>#DIV/0!</v>
      </c>
      <c r="J87" s="3" t="e">
        <f t="shared" si="16"/>
        <v>#DIV/0!</v>
      </c>
      <c r="K87" s="4" t="e">
        <f t="shared" si="17"/>
        <v>#DIV/0!</v>
      </c>
      <c r="L87" s="4" t="e">
        <f t="shared" si="18"/>
        <v>#DIV/0!</v>
      </c>
      <c r="M87">
        <f>VLOOKUP(B87,'CPI Indexes'!B$5:F$111,5,FALSE)</f>
        <v>0</v>
      </c>
      <c r="N87">
        <f>IF(B87&gt;G$4,VLOOKUP((B87-G$4),'CPI Indexes'!B$5:F$111,5,FALSE),VLOOKUP(0,'CPI Indexes'!B$5:F$111,5,FALSE))</f>
        <v>0</v>
      </c>
      <c r="O87" t="e">
        <f t="shared" si="19"/>
        <v>#DIV/0!</v>
      </c>
      <c r="P87"/>
    </row>
    <row r="88" spans="2:16" x14ac:dyDescent="0.35">
      <c r="B88">
        <f t="shared" si="13"/>
        <v>33</v>
      </c>
      <c r="C88" s="7">
        <v>1987</v>
      </c>
      <c r="D88" s="8">
        <v>54881386.520000003</v>
      </c>
      <c r="F88" s="9">
        <v>28.21</v>
      </c>
      <c r="H88" s="14">
        <f t="shared" si="14"/>
        <v>27440693.260000002</v>
      </c>
      <c r="I88" s="3" t="e">
        <f t="shared" si="15"/>
        <v>#DIV/0!</v>
      </c>
      <c r="J88" s="3" t="e">
        <f t="shared" si="16"/>
        <v>#DIV/0!</v>
      </c>
      <c r="K88" s="4" t="e">
        <f t="shared" si="17"/>
        <v>#DIV/0!</v>
      </c>
      <c r="L88" s="4" t="e">
        <f t="shared" si="18"/>
        <v>#DIV/0!</v>
      </c>
      <c r="M88">
        <f>VLOOKUP(B88,'CPI Indexes'!B$5:F$111,5,FALSE)</f>
        <v>0</v>
      </c>
      <c r="N88">
        <f>IF(B88&gt;G$4,VLOOKUP((B88-G$4),'CPI Indexes'!B$5:F$111,5,FALSE),VLOOKUP(0,'CPI Indexes'!B$5:F$111,5,FALSE))</f>
        <v>0</v>
      </c>
      <c r="O88" t="e">
        <f t="shared" si="19"/>
        <v>#DIV/0!</v>
      </c>
      <c r="P88"/>
    </row>
    <row r="89" spans="2:16" x14ac:dyDescent="0.35">
      <c r="B89">
        <f t="shared" si="13"/>
        <v>32</v>
      </c>
      <c r="C89" s="7">
        <v>1988</v>
      </c>
      <c r="D89" s="8">
        <v>60017080.600000001</v>
      </c>
      <c r="F89" s="9">
        <v>28.8</v>
      </c>
      <c r="H89" s="14">
        <f t="shared" si="14"/>
        <v>30008540.300000001</v>
      </c>
      <c r="I89" s="3" t="e">
        <f t="shared" si="15"/>
        <v>#DIV/0!</v>
      </c>
      <c r="J89" s="3" t="e">
        <f t="shared" si="16"/>
        <v>#DIV/0!</v>
      </c>
      <c r="K89" s="4" t="e">
        <f t="shared" si="17"/>
        <v>#DIV/0!</v>
      </c>
      <c r="L89" s="4" t="e">
        <f t="shared" si="18"/>
        <v>#DIV/0!</v>
      </c>
      <c r="M89">
        <f>VLOOKUP(B89,'CPI Indexes'!B$5:F$111,5,FALSE)</f>
        <v>0</v>
      </c>
      <c r="N89">
        <f>IF(B89&gt;G$4,VLOOKUP((B89-G$4),'CPI Indexes'!B$5:F$111,5,FALSE),VLOOKUP(0,'CPI Indexes'!B$5:F$111,5,FALSE))</f>
        <v>0</v>
      </c>
      <c r="O89" t="e">
        <f t="shared" si="19"/>
        <v>#DIV/0!</v>
      </c>
      <c r="P89"/>
    </row>
    <row r="90" spans="2:16" x14ac:dyDescent="0.35">
      <c r="B90">
        <f t="shared" si="13"/>
        <v>31</v>
      </c>
      <c r="C90" s="7">
        <v>1989</v>
      </c>
      <c r="D90" s="8">
        <v>60545883.649999999</v>
      </c>
      <c r="F90" s="9">
        <v>29.4</v>
      </c>
      <c r="H90" s="14">
        <f t="shared" si="14"/>
        <v>30272941.824999999</v>
      </c>
      <c r="I90" s="3" t="e">
        <f t="shared" si="15"/>
        <v>#DIV/0!</v>
      </c>
      <c r="J90" s="3" t="e">
        <f t="shared" si="16"/>
        <v>#DIV/0!</v>
      </c>
      <c r="K90" s="4" t="e">
        <f t="shared" si="17"/>
        <v>#DIV/0!</v>
      </c>
      <c r="L90" s="4" t="e">
        <f t="shared" si="18"/>
        <v>#DIV/0!</v>
      </c>
      <c r="M90">
        <f>VLOOKUP(B90,'CPI Indexes'!B$5:F$111,5,FALSE)</f>
        <v>0</v>
      </c>
      <c r="N90">
        <f>IF(B90&gt;G$4,VLOOKUP((B90-G$4),'CPI Indexes'!B$5:F$111,5,FALSE),VLOOKUP(0,'CPI Indexes'!B$5:F$111,5,FALSE))</f>
        <v>0</v>
      </c>
      <c r="O90" t="e">
        <f t="shared" si="19"/>
        <v>#DIV/0!</v>
      </c>
      <c r="P90"/>
    </row>
    <row r="91" spans="2:16" x14ac:dyDescent="0.35">
      <c r="B91">
        <f t="shared" si="13"/>
        <v>30</v>
      </c>
      <c r="C91" s="7">
        <v>1990</v>
      </c>
      <c r="D91" s="8">
        <v>69750089.489999995</v>
      </c>
      <c r="F91" s="9">
        <v>30.01</v>
      </c>
      <c r="H91" s="14">
        <f t="shared" si="14"/>
        <v>34875044.744999997</v>
      </c>
      <c r="I91" s="3" t="e">
        <f t="shared" si="15"/>
        <v>#DIV/0!</v>
      </c>
      <c r="J91" s="3" t="e">
        <f t="shared" si="16"/>
        <v>#DIV/0!</v>
      </c>
      <c r="K91" s="4" t="e">
        <f t="shared" si="17"/>
        <v>#DIV/0!</v>
      </c>
      <c r="L91" s="4" t="e">
        <f t="shared" si="18"/>
        <v>#DIV/0!</v>
      </c>
      <c r="M91">
        <f>VLOOKUP(B91,'CPI Indexes'!B$5:F$111,5,FALSE)</f>
        <v>0</v>
      </c>
      <c r="N91">
        <f>IF(B91&gt;G$4,VLOOKUP((B91-G$4),'CPI Indexes'!B$5:F$111,5,FALSE),VLOOKUP(0,'CPI Indexes'!B$5:F$111,5,FALSE))</f>
        <v>0</v>
      </c>
      <c r="O91" t="e">
        <f t="shared" si="19"/>
        <v>#DIV/0!</v>
      </c>
      <c r="P91"/>
    </row>
    <row r="92" spans="2:16" x14ac:dyDescent="0.35">
      <c r="B92">
        <f t="shared" si="13"/>
        <v>29</v>
      </c>
      <c r="C92" s="7">
        <v>1991</v>
      </c>
      <c r="D92" s="8">
        <v>76593118.599999994</v>
      </c>
      <c r="F92" s="9">
        <v>30.63</v>
      </c>
      <c r="H92" s="14">
        <f t="shared" si="14"/>
        <v>38296559.299999997</v>
      </c>
      <c r="I92" s="3" t="e">
        <f t="shared" si="15"/>
        <v>#DIV/0!</v>
      </c>
      <c r="J92" s="3" t="e">
        <f t="shared" si="16"/>
        <v>#DIV/0!</v>
      </c>
      <c r="K92" s="4" t="e">
        <f t="shared" si="17"/>
        <v>#DIV/0!</v>
      </c>
      <c r="L92" s="4" t="e">
        <f t="shared" si="18"/>
        <v>#DIV/0!</v>
      </c>
      <c r="M92">
        <f>VLOOKUP(B92,'CPI Indexes'!B$5:F$111,5,FALSE)</f>
        <v>0</v>
      </c>
      <c r="N92">
        <f>IF(B92&gt;G$4,VLOOKUP((B92-G$4),'CPI Indexes'!B$5:F$111,5,FALSE),VLOOKUP(0,'CPI Indexes'!B$5:F$111,5,FALSE))</f>
        <v>0</v>
      </c>
      <c r="O92" t="e">
        <f t="shared" si="19"/>
        <v>#DIV/0!</v>
      </c>
      <c r="P92"/>
    </row>
    <row r="93" spans="2:16" x14ac:dyDescent="0.35">
      <c r="B93">
        <f t="shared" si="13"/>
        <v>28</v>
      </c>
      <c r="C93" s="7">
        <v>1992</v>
      </c>
      <c r="D93" s="8">
        <v>97550278.989999995</v>
      </c>
      <c r="F93" s="9">
        <v>31.26</v>
      </c>
      <c r="H93" s="14">
        <f t="shared" si="14"/>
        <v>48775139.494999997</v>
      </c>
      <c r="I93" s="3" t="e">
        <f t="shared" si="15"/>
        <v>#DIV/0!</v>
      </c>
      <c r="J93" s="3" t="e">
        <f t="shared" si="16"/>
        <v>#DIV/0!</v>
      </c>
      <c r="K93" s="4" t="e">
        <f t="shared" si="17"/>
        <v>#DIV/0!</v>
      </c>
      <c r="L93" s="4" t="e">
        <f t="shared" si="18"/>
        <v>#DIV/0!</v>
      </c>
      <c r="M93">
        <f>VLOOKUP(B93,'CPI Indexes'!B$5:F$111,5,FALSE)</f>
        <v>0</v>
      </c>
      <c r="N93">
        <f>IF(B93&gt;G$4,VLOOKUP((B93-G$4),'CPI Indexes'!B$5:F$111,5,FALSE),VLOOKUP(0,'CPI Indexes'!B$5:F$111,5,FALSE))</f>
        <v>0</v>
      </c>
      <c r="O93" t="e">
        <f t="shared" si="19"/>
        <v>#DIV/0!</v>
      </c>
      <c r="P93"/>
    </row>
    <row r="94" spans="2:16" x14ac:dyDescent="0.35">
      <c r="B94">
        <f t="shared" si="13"/>
        <v>27</v>
      </c>
      <c r="C94" s="7">
        <v>1993</v>
      </c>
      <c r="D94" s="8">
        <v>108262340.31999999</v>
      </c>
      <c r="F94" s="9">
        <v>31.9</v>
      </c>
      <c r="H94" s="14">
        <f t="shared" si="14"/>
        <v>54131170.159999996</v>
      </c>
      <c r="I94" s="3" t="e">
        <f t="shared" si="15"/>
        <v>#DIV/0!</v>
      </c>
      <c r="J94" s="3" t="e">
        <f t="shared" si="16"/>
        <v>#DIV/0!</v>
      </c>
      <c r="K94" s="4" t="e">
        <f t="shared" si="17"/>
        <v>#DIV/0!</v>
      </c>
      <c r="L94" s="4" t="e">
        <f t="shared" si="18"/>
        <v>#DIV/0!</v>
      </c>
      <c r="M94">
        <f>VLOOKUP(B94,'CPI Indexes'!B$5:F$111,5,FALSE)</f>
        <v>0</v>
      </c>
      <c r="N94">
        <f>IF(B94&gt;G$4,VLOOKUP((B94-G$4),'CPI Indexes'!B$5:F$111,5,FALSE),VLOOKUP(0,'CPI Indexes'!B$5:F$111,5,FALSE))</f>
        <v>0</v>
      </c>
      <c r="O94" t="e">
        <f t="shared" si="19"/>
        <v>#DIV/0!</v>
      </c>
      <c r="P94"/>
    </row>
    <row r="95" spans="2:16" x14ac:dyDescent="0.35">
      <c r="B95">
        <f t="shared" si="13"/>
        <v>26</v>
      </c>
      <c r="C95" s="7">
        <v>1994</v>
      </c>
      <c r="D95" s="8">
        <v>130103014.34</v>
      </c>
      <c r="F95" s="9">
        <v>32.56</v>
      </c>
      <c r="H95" s="14">
        <f t="shared" si="14"/>
        <v>65051507.170000002</v>
      </c>
      <c r="I95" s="3" t="e">
        <f t="shared" si="15"/>
        <v>#DIV/0!</v>
      </c>
      <c r="J95" s="3" t="e">
        <f t="shared" si="16"/>
        <v>#DIV/0!</v>
      </c>
      <c r="K95" s="4" t="e">
        <f t="shared" si="17"/>
        <v>#DIV/0!</v>
      </c>
      <c r="L95" s="4" t="e">
        <f t="shared" si="18"/>
        <v>#DIV/0!</v>
      </c>
      <c r="M95">
        <f>VLOOKUP(B95,'CPI Indexes'!B$5:F$111,5,FALSE)</f>
        <v>0</v>
      </c>
      <c r="N95">
        <f>IF(B95&gt;G$4,VLOOKUP((B95-G$4),'CPI Indexes'!B$5:F$111,5,FALSE),VLOOKUP(0,'CPI Indexes'!B$5:F$111,5,FALSE))</f>
        <v>0</v>
      </c>
      <c r="O95" t="e">
        <f t="shared" si="19"/>
        <v>#DIV/0!</v>
      </c>
      <c r="P95"/>
    </row>
    <row r="96" spans="2:16" x14ac:dyDescent="0.35">
      <c r="B96">
        <f t="shared" si="13"/>
        <v>25</v>
      </c>
      <c r="C96" s="7">
        <v>1995</v>
      </c>
      <c r="D96" s="8">
        <v>163536901.22999999</v>
      </c>
      <c r="F96" s="9">
        <v>33.229999999999997</v>
      </c>
      <c r="H96" s="14">
        <f t="shared" si="14"/>
        <v>81768450.614999995</v>
      </c>
      <c r="I96" s="3" t="e">
        <f t="shared" si="15"/>
        <v>#DIV/0!</v>
      </c>
      <c r="J96" s="3" t="e">
        <f t="shared" si="16"/>
        <v>#DIV/0!</v>
      </c>
      <c r="K96" s="4" t="e">
        <f t="shared" si="17"/>
        <v>#DIV/0!</v>
      </c>
      <c r="L96" s="4" t="e">
        <f t="shared" si="18"/>
        <v>#DIV/0!</v>
      </c>
      <c r="M96">
        <f>VLOOKUP(B96,'CPI Indexes'!B$5:F$111,5,FALSE)</f>
        <v>0</v>
      </c>
      <c r="N96">
        <f>IF(B96&gt;G$4,VLOOKUP((B96-G$4),'CPI Indexes'!B$5:F$111,5,FALSE),VLOOKUP(0,'CPI Indexes'!B$5:F$111,5,FALSE))</f>
        <v>0</v>
      </c>
      <c r="O96" t="e">
        <f t="shared" si="19"/>
        <v>#DIV/0!</v>
      </c>
      <c r="P96"/>
    </row>
    <row r="97" spans="2:16" x14ac:dyDescent="0.35">
      <c r="B97">
        <f t="shared" si="13"/>
        <v>24</v>
      </c>
      <c r="C97" s="7">
        <v>1996</v>
      </c>
      <c r="D97" s="8">
        <v>140960422.25</v>
      </c>
      <c r="F97" s="9">
        <v>33.909999999999997</v>
      </c>
      <c r="H97" s="14">
        <f t="shared" si="14"/>
        <v>70480211.125</v>
      </c>
      <c r="I97" s="3" t="e">
        <f t="shared" si="15"/>
        <v>#N/A</v>
      </c>
      <c r="J97" s="3" t="e">
        <f t="shared" si="16"/>
        <v>#N/A</v>
      </c>
      <c r="K97" s="4" t="e">
        <f t="shared" si="17"/>
        <v>#N/A</v>
      </c>
      <c r="L97" s="4" t="e">
        <f t="shared" si="18"/>
        <v>#N/A</v>
      </c>
      <c r="M97">
        <f>VLOOKUP(B97,'CPI Indexes'!B$5:F$111,5,FALSE)</f>
        <v>0</v>
      </c>
      <c r="N97" t="e">
        <f>IF(B97&gt;G$4,VLOOKUP((B97-G$4),'CPI Indexes'!B$5:F$111,5,FALSE),VLOOKUP(0,'CPI Indexes'!B$5:F$111,5,FALSE))</f>
        <v>#N/A</v>
      </c>
      <c r="O97" t="e">
        <f t="shared" si="19"/>
        <v>#N/A</v>
      </c>
      <c r="P97"/>
    </row>
    <row r="98" spans="2:16" x14ac:dyDescent="0.35">
      <c r="B98">
        <f t="shared" si="13"/>
        <v>23</v>
      </c>
      <c r="C98" s="7">
        <v>1997</v>
      </c>
      <c r="D98" s="8">
        <v>122168062.93000001</v>
      </c>
      <c r="F98" s="9">
        <v>34.6</v>
      </c>
      <c r="H98" s="14">
        <f t="shared" si="14"/>
        <v>61084031.465000004</v>
      </c>
      <c r="I98" s="3" t="e">
        <f t="shared" si="15"/>
        <v>#N/A</v>
      </c>
      <c r="J98" s="3" t="e">
        <f t="shared" si="16"/>
        <v>#N/A</v>
      </c>
      <c r="K98" s="4" t="e">
        <f t="shared" si="17"/>
        <v>#N/A</v>
      </c>
      <c r="L98" s="4" t="e">
        <f t="shared" si="18"/>
        <v>#N/A</v>
      </c>
      <c r="M98">
        <f>VLOOKUP(B98,'CPI Indexes'!B$5:F$111,5,FALSE)</f>
        <v>0</v>
      </c>
      <c r="N98" t="e">
        <f>IF(B98&gt;G$4,VLOOKUP((B98-G$4),'CPI Indexes'!B$5:F$111,5,FALSE),VLOOKUP(0,'CPI Indexes'!B$5:F$111,5,FALSE))</f>
        <v>#N/A</v>
      </c>
      <c r="O98" t="e">
        <f t="shared" si="19"/>
        <v>#N/A</v>
      </c>
      <c r="P98"/>
    </row>
    <row r="99" spans="2:16" x14ac:dyDescent="0.35">
      <c r="B99">
        <f t="shared" si="13"/>
        <v>22</v>
      </c>
      <c r="C99" s="7">
        <v>1998</v>
      </c>
      <c r="D99" s="8">
        <v>121181019.63</v>
      </c>
      <c r="F99" s="9">
        <v>35.31</v>
      </c>
      <c r="H99" s="14">
        <f t="shared" si="14"/>
        <v>60590509.814999998</v>
      </c>
      <c r="I99" s="3" t="e">
        <f t="shared" si="15"/>
        <v>#N/A</v>
      </c>
      <c r="J99" s="3" t="e">
        <f t="shared" si="16"/>
        <v>#N/A</v>
      </c>
      <c r="K99" s="4" t="e">
        <f t="shared" si="17"/>
        <v>#N/A</v>
      </c>
      <c r="L99" s="4" t="e">
        <f t="shared" si="18"/>
        <v>#N/A</v>
      </c>
      <c r="M99">
        <f>VLOOKUP(B99,'CPI Indexes'!B$5:F$111,5,FALSE)</f>
        <v>0</v>
      </c>
      <c r="N99" t="e">
        <f>IF(B99&gt;G$4,VLOOKUP((B99-G$4),'CPI Indexes'!B$5:F$111,5,FALSE),VLOOKUP(0,'CPI Indexes'!B$5:F$111,5,FALSE))</f>
        <v>#N/A</v>
      </c>
      <c r="O99" t="e">
        <f t="shared" si="19"/>
        <v>#N/A</v>
      </c>
      <c r="P99"/>
    </row>
    <row r="100" spans="2:16" x14ac:dyDescent="0.35">
      <c r="B100">
        <f t="shared" si="13"/>
        <v>21</v>
      </c>
      <c r="C100" s="7">
        <v>1999</v>
      </c>
      <c r="D100" s="8">
        <v>128145178.22</v>
      </c>
      <c r="F100" s="9">
        <v>36.03</v>
      </c>
      <c r="H100" s="14">
        <f t="shared" si="14"/>
        <v>64072589.109999999</v>
      </c>
      <c r="I100" s="3" t="e">
        <f t="shared" si="15"/>
        <v>#N/A</v>
      </c>
      <c r="J100" s="3" t="e">
        <f t="shared" si="16"/>
        <v>#N/A</v>
      </c>
      <c r="K100" s="4" t="e">
        <f t="shared" si="17"/>
        <v>#N/A</v>
      </c>
      <c r="L100" s="4" t="e">
        <f t="shared" si="18"/>
        <v>#N/A</v>
      </c>
      <c r="M100">
        <f>VLOOKUP(B100,'CPI Indexes'!B$5:F$111,5,FALSE)</f>
        <v>0</v>
      </c>
      <c r="N100" t="e">
        <f>IF(B100&gt;G$4,VLOOKUP((B100-G$4),'CPI Indexes'!B$5:F$111,5,FALSE),VLOOKUP(0,'CPI Indexes'!B$5:F$111,5,FALSE))</f>
        <v>#N/A</v>
      </c>
      <c r="O100" t="e">
        <f t="shared" si="19"/>
        <v>#N/A</v>
      </c>
      <c r="P100"/>
    </row>
    <row r="101" spans="2:16" x14ac:dyDescent="0.35">
      <c r="B101">
        <f t="shared" si="13"/>
        <v>20</v>
      </c>
      <c r="C101" s="7">
        <v>2000</v>
      </c>
      <c r="D101" s="8">
        <v>145414816.94</v>
      </c>
      <c r="F101" s="9">
        <v>36.770000000000003</v>
      </c>
      <c r="H101" s="14">
        <f t="shared" si="14"/>
        <v>72707408.469999999</v>
      </c>
      <c r="I101" s="3" t="e">
        <f t="shared" si="15"/>
        <v>#N/A</v>
      </c>
      <c r="J101" s="3" t="e">
        <f t="shared" si="16"/>
        <v>#N/A</v>
      </c>
      <c r="K101" s="4" t="e">
        <f t="shared" si="17"/>
        <v>#N/A</v>
      </c>
      <c r="L101" s="4" t="e">
        <f t="shared" si="18"/>
        <v>#N/A</v>
      </c>
      <c r="M101">
        <f>VLOOKUP(B101,'CPI Indexes'!B$5:F$111,5,FALSE)</f>
        <v>0</v>
      </c>
      <c r="N101" t="e">
        <f>IF(B101&gt;G$4,VLOOKUP((B101-G$4),'CPI Indexes'!B$5:F$111,5,FALSE),VLOOKUP(0,'CPI Indexes'!B$5:F$111,5,FALSE))</f>
        <v>#N/A</v>
      </c>
      <c r="O101" t="e">
        <f t="shared" si="19"/>
        <v>#N/A</v>
      </c>
      <c r="P101"/>
    </row>
    <row r="102" spans="2:16" x14ac:dyDescent="0.35">
      <c r="B102">
        <f t="shared" si="13"/>
        <v>19</v>
      </c>
      <c r="C102" s="7">
        <v>2001</v>
      </c>
      <c r="D102" s="8">
        <v>131927069.23</v>
      </c>
      <c r="F102" s="9">
        <v>37.520000000000003</v>
      </c>
      <c r="H102" s="14">
        <f t="shared" si="14"/>
        <v>65963534.615000002</v>
      </c>
      <c r="I102" s="3" t="e">
        <f t="shared" si="15"/>
        <v>#N/A</v>
      </c>
      <c r="J102" s="3" t="e">
        <f t="shared" si="16"/>
        <v>#N/A</v>
      </c>
      <c r="K102" s="4" t="e">
        <f t="shared" si="17"/>
        <v>#N/A</v>
      </c>
      <c r="L102" s="4" t="e">
        <f t="shared" si="18"/>
        <v>#N/A</v>
      </c>
      <c r="M102">
        <f>VLOOKUP(B102,'CPI Indexes'!B$5:F$111,5,FALSE)</f>
        <v>0</v>
      </c>
      <c r="N102" t="e">
        <f>IF(B102&gt;G$4,VLOOKUP((B102-G$4),'CPI Indexes'!B$5:F$111,5,FALSE),VLOOKUP(0,'CPI Indexes'!B$5:F$111,5,FALSE))</f>
        <v>#N/A</v>
      </c>
      <c r="O102" t="e">
        <f t="shared" si="19"/>
        <v>#N/A</v>
      </c>
      <c r="P102"/>
    </row>
    <row r="103" spans="2:16" x14ac:dyDescent="0.35">
      <c r="B103">
        <f t="shared" si="13"/>
        <v>18</v>
      </c>
      <c r="C103" s="7">
        <v>2002</v>
      </c>
      <c r="D103" s="8">
        <v>111122374.7</v>
      </c>
      <c r="F103" s="9">
        <v>38.28</v>
      </c>
      <c r="H103" s="14">
        <f t="shared" si="14"/>
        <v>55561187.350000001</v>
      </c>
      <c r="I103" s="3" t="e">
        <f t="shared" si="15"/>
        <v>#N/A</v>
      </c>
      <c r="J103" s="3" t="e">
        <f t="shared" si="16"/>
        <v>#N/A</v>
      </c>
      <c r="K103" s="4" t="e">
        <f t="shared" si="17"/>
        <v>#N/A</v>
      </c>
      <c r="L103" s="4" t="e">
        <f t="shared" si="18"/>
        <v>#N/A</v>
      </c>
      <c r="M103">
        <f>VLOOKUP(B103,'CPI Indexes'!B$5:F$111,5,FALSE)</f>
        <v>0</v>
      </c>
      <c r="N103" t="e">
        <f>IF(B103&gt;G$4,VLOOKUP((B103-G$4),'CPI Indexes'!B$5:F$111,5,FALSE),VLOOKUP(0,'CPI Indexes'!B$5:F$111,5,FALSE))</f>
        <v>#N/A</v>
      </c>
      <c r="O103" t="e">
        <f t="shared" si="19"/>
        <v>#N/A</v>
      </c>
      <c r="P103"/>
    </row>
    <row r="104" spans="2:16" x14ac:dyDescent="0.35">
      <c r="B104">
        <f t="shared" si="13"/>
        <v>17</v>
      </c>
      <c r="C104" s="7">
        <v>2003</v>
      </c>
      <c r="D104" s="8">
        <v>131878972.70999999</v>
      </c>
      <c r="F104" s="9">
        <v>39.06</v>
      </c>
      <c r="H104" s="14">
        <f t="shared" si="14"/>
        <v>65939486.354999997</v>
      </c>
      <c r="I104" s="3" t="e">
        <f t="shared" si="15"/>
        <v>#N/A</v>
      </c>
      <c r="J104" s="3" t="e">
        <f t="shared" si="16"/>
        <v>#N/A</v>
      </c>
      <c r="K104" s="4" t="e">
        <f t="shared" si="17"/>
        <v>#N/A</v>
      </c>
      <c r="L104" s="4" t="e">
        <f t="shared" si="18"/>
        <v>#N/A</v>
      </c>
      <c r="M104">
        <f>VLOOKUP(B104,'CPI Indexes'!B$5:F$111,5,FALSE)</f>
        <v>0</v>
      </c>
      <c r="N104" t="e">
        <f>IF(B104&gt;G$4,VLOOKUP((B104-G$4),'CPI Indexes'!B$5:F$111,5,FALSE),VLOOKUP(0,'CPI Indexes'!B$5:F$111,5,FALSE))</f>
        <v>#N/A</v>
      </c>
      <c r="O104" t="e">
        <f t="shared" si="19"/>
        <v>#N/A</v>
      </c>
      <c r="P104"/>
    </row>
    <row r="105" spans="2:16" x14ac:dyDescent="0.35">
      <c r="B105">
        <f t="shared" si="13"/>
        <v>16</v>
      </c>
      <c r="C105" s="7">
        <v>2004</v>
      </c>
      <c r="D105" s="8">
        <v>77966317.510000005</v>
      </c>
      <c r="F105" s="9">
        <v>39.86</v>
      </c>
      <c r="H105" s="14">
        <f t="shared" si="14"/>
        <v>38983158.755000003</v>
      </c>
      <c r="I105" s="3" t="e">
        <f t="shared" si="15"/>
        <v>#N/A</v>
      </c>
      <c r="J105" s="3" t="e">
        <f t="shared" si="16"/>
        <v>#N/A</v>
      </c>
      <c r="K105" s="4" t="e">
        <f t="shared" si="17"/>
        <v>#N/A</v>
      </c>
      <c r="L105" s="4" t="e">
        <f t="shared" si="18"/>
        <v>#N/A</v>
      </c>
      <c r="M105">
        <f>VLOOKUP(B105,'CPI Indexes'!B$5:F$111,5,FALSE)</f>
        <v>0</v>
      </c>
      <c r="N105" t="e">
        <f>IF(B105&gt;G$4,VLOOKUP((B105-G$4),'CPI Indexes'!B$5:F$111,5,FALSE),VLOOKUP(0,'CPI Indexes'!B$5:F$111,5,FALSE))</f>
        <v>#N/A</v>
      </c>
      <c r="O105" t="e">
        <f t="shared" si="19"/>
        <v>#N/A</v>
      </c>
      <c r="P105"/>
    </row>
    <row r="106" spans="2:16" x14ac:dyDescent="0.35">
      <c r="B106">
        <f t="shared" si="13"/>
        <v>15</v>
      </c>
      <c r="C106" s="7">
        <v>2005</v>
      </c>
      <c r="D106" s="8">
        <v>117104956.68000001</v>
      </c>
      <c r="F106" s="9">
        <v>40.67</v>
      </c>
      <c r="H106" s="14">
        <f t="shared" si="14"/>
        <v>58552478.340000004</v>
      </c>
      <c r="I106" s="3" t="e">
        <f t="shared" si="15"/>
        <v>#N/A</v>
      </c>
      <c r="J106" s="3" t="e">
        <f t="shared" si="16"/>
        <v>#N/A</v>
      </c>
      <c r="K106" s="4" t="e">
        <f t="shared" si="17"/>
        <v>#N/A</v>
      </c>
      <c r="L106" s="4" t="e">
        <f t="shared" si="18"/>
        <v>#N/A</v>
      </c>
      <c r="M106">
        <f>VLOOKUP(B106,'CPI Indexes'!B$5:F$111,5,FALSE)</f>
        <v>0</v>
      </c>
      <c r="N106" t="e">
        <f>IF(B106&gt;G$4,VLOOKUP((B106-G$4),'CPI Indexes'!B$5:F$111,5,FALSE),VLOOKUP(0,'CPI Indexes'!B$5:F$111,5,FALSE))</f>
        <v>#N/A</v>
      </c>
      <c r="O106" t="e">
        <f t="shared" si="19"/>
        <v>#N/A</v>
      </c>
      <c r="P106"/>
    </row>
    <row r="107" spans="2:16" x14ac:dyDescent="0.35">
      <c r="B107">
        <f t="shared" si="13"/>
        <v>14</v>
      </c>
      <c r="C107" s="7">
        <v>2006</v>
      </c>
      <c r="D107" s="8">
        <v>131635644.31999999</v>
      </c>
      <c r="F107" s="9">
        <v>41.49</v>
      </c>
      <c r="H107" s="14">
        <f t="shared" si="14"/>
        <v>65817822.159999996</v>
      </c>
      <c r="I107" s="3" t="e">
        <f t="shared" si="15"/>
        <v>#N/A</v>
      </c>
      <c r="J107" s="3" t="e">
        <f t="shared" si="16"/>
        <v>#N/A</v>
      </c>
      <c r="K107" s="4" t="e">
        <f t="shared" si="17"/>
        <v>#N/A</v>
      </c>
      <c r="L107" s="4" t="e">
        <f t="shared" si="18"/>
        <v>#N/A</v>
      </c>
      <c r="M107">
        <f>VLOOKUP(B107,'CPI Indexes'!B$5:F$111,5,FALSE)</f>
        <v>0</v>
      </c>
      <c r="N107" t="e">
        <f>IF(B107&gt;G$4,VLOOKUP((B107-G$4),'CPI Indexes'!B$5:F$111,5,FALSE),VLOOKUP(0,'CPI Indexes'!B$5:F$111,5,FALSE))</f>
        <v>#N/A</v>
      </c>
      <c r="O107" t="e">
        <f t="shared" si="19"/>
        <v>#N/A</v>
      </c>
      <c r="P107"/>
    </row>
    <row r="108" spans="2:16" x14ac:dyDescent="0.35">
      <c r="B108">
        <f t="shared" si="13"/>
        <v>13</v>
      </c>
      <c r="C108" s="7">
        <v>2007</v>
      </c>
      <c r="D108" s="8">
        <v>126496149.31</v>
      </c>
      <c r="F108" s="9">
        <v>42.33</v>
      </c>
      <c r="H108" s="14">
        <f t="shared" si="14"/>
        <v>63248074.655000001</v>
      </c>
      <c r="I108" s="3" t="e">
        <f t="shared" si="15"/>
        <v>#N/A</v>
      </c>
      <c r="J108" s="3" t="e">
        <f t="shared" si="16"/>
        <v>#N/A</v>
      </c>
      <c r="K108" s="4" t="e">
        <f t="shared" si="17"/>
        <v>#N/A</v>
      </c>
      <c r="L108" s="4" t="e">
        <f t="shared" si="18"/>
        <v>#N/A</v>
      </c>
      <c r="M108">
        <f>VLOOKUP(B108,'CPI Indexes'!B$5:F$111,5,FALSE)</f>
        <v>0</v>
      </c>
      <c r="N108" t="e">
        <f>IF(B108&gt;G$4,VLOOKUP((B108-G$4),'CPI Indexes'!B$5:F$111,5,FALSE),VLOOKUP(0,'CPI Indexes'!B$5:F$111,5,FALSE))</f>
        <v>#N/A</v>
      </c>
      <c r="O108" t="e">
        <f t="shared" si="19"/>
        <v>#N/A</v>
      </c>
      <c r="P108"/>
    </row>
    <row r="109" spans="2:16" x14ac:dyDescent="0.35">
      <c r="B109">
        <f t="shared" si="13"/>
        <v>12</v>
      </c>
      <c r="C109" s="7">
        <v>2008</v>
      </c>
      <c r="D109" s="8">
        <v>132104365.17</v>
      </c>
      <c r="F109" s="9">
        <v>43.19</v>
      </c>
      <c r="H109" s="14">
        <f t="shared" si="14"/>
        <v>66052182.585000001</v>
      </c>
      <c r="I109" s="3" t="e">
        <f t="shared" si="15"/>
        <v>#N/A</v>
      </c>
      <c r="J109" s="3" t="e">
        <f t="shared" si="16"/>
        <v>#N/A</v>
      </c>
      <c r="K109" s="4" t="e">
        <f t="shared" si="17"/>
        <v>#N/A</v>
      </c>
      <c r="L109" s="4" t="e">
        <f t="shared" si="18"/>
        <v>#N/A</v>
      </c>
      <c r="M109">
        <f>VLOOKUP(B109,'CPI Indexes'!B$5:F$111,5,FALSE)</f>
        <v>0</v>
      </c>
      <c r="N109" t="e">
        <f>IF(B109&gt;G$4,VLOOKUP((B109-G$4),'CPI Indexes'!B$5:F$111,5,FALSE),VLOOKUP(0,'CPI Indexes'!B$5:F$111,5,FALSE))</f>
        <v>#N/A</v>
      </c>
      <c r="O109" t="e">
        <f t="shared" si="19"/>
        <v>#N/A</v>
      </c>
      <c r="P109"/>
    </row>
    <row r="110" spans="2:16" x14ac:dyDescent="0.35">
      <c r="B110">
        <f t="shared" si="13"/>
        <v>11</v>
      </c>
      <c r="C110" s="7">
        <v>2009</v>
      </c>
      <c r="D110" s="8">
        <v>94034887.099999994</v>
      </c>
      <c r="F110" s="9">
        <v>44.06</v>
      </c>
      <c r="H110" s="14">
        <f t="shared" si="14"/>
        <v>47017443.549999997</v>
      </c>
      <c r="I110" s="3" t="e">
        <f t="shared" si="15"/>
        <v>#N/A</v>
      </c>
      <c r="J110" s="3" t="e">
        <f t="shared" si="16"/>
        <v>#N/A</v>
      </c>
      <c r="K110" s="4" t="e">
        <f t="shared" si="17"/>
        <v>#N/A</v>
      </c>
      <c r="L110" s="4" t="e">
        <f t="shared" si="18"/>
        <v>#N/A</v>
      </c>
      <c r="M110">
        <f>VLOOKUP(B110,'CPI Indexes'!B$5:F$111,5,FALSE)</f>
        <v>0</v>
      </c>
      <c r="N110" t="e">
        <f>IF(B110&gt;G$4,VLOOKUP((B110-G$4),'CPI Indexes'!B$5:F$111,5,FALSE),VLOOKUP(0,'CPI Indexes'!B$5:F$111,5,FALSE))</f>
        <v>#N/A</v>
      </c>
      <c r="O110" t="e">
        <f t="shared" si="19"/>
        <v>#N/A</v>
      </c>
      <c r="P110"/>
    </row>
    <row r="111" spans="2:16" x14ac:dyDescent="0.35">
      <c r="B111">
        <f t="shared" si="13"/>
        <v>10</v>
      </c>
      <c r="C111" s="7">
        <v>2010</v>
      </c>
      <c r="D111" s="8">
        <v>149091549.19999999</v>
      </c>
      <c r="F111" s="9">
        <v>44.94</v>
      </c>
      <c r="H111" s="14">
        <f t="shared" si="14"/>
        <v>74545774.599999994</v>
      </c>
      <c r="I111" s="3" t="e">
        <f t="shared" si="15"/>
        <v>#N/A</v>
      </c>
      <c r="J111" s="3" t="e">
        <f t="shared" si="16"/>
        <v>#N/A</v>
      </c>
      <c r="K111" s="4" t="e">
        <f t="shared" si="17"/>
        <v>#N/A</v>
      </c>
      <c r="L111" s="4" t="e">
        <f t="shared" si="18"/>
        <v>#N/A</v>
      </c>
      <c r="M111">
        <f>VLOOKUP(B111,'CPI Indexes'!B$5:F$111,5,FALSE)</f>
        <v>0</v>
      </c>
      <c r="N111" t="e">
        <f>IF(B111&gt;G$4,VLOOKUP((B111-G$4),'CPI Indexes'!B$5:F$111,5,FALSE),VLOOKUP(0,'CPI Indexes'!B$5:F$111,5,FALSE))</f>
        <v>#N/A</v>
      </c>
      <c r="O111" t="e">
        <f t="shared" si="19"/>
        <v>#N/A</v>
      </c>
      <c r="P111"/>
    </row>
    <row r="112" spans="2:16" x14ac:dyDescent="0.35">
      <c r="B112">
        <f t="shared" si="13"/>
        <v>9</v>
      </c>
      <c r="C112" s="7">
        <v>2011</v>
      </c>
      <c r="D112" s="8">
        <v>139231609.49000001</v>
      </c>
      <c r="F112" s="9">
        <v>45.84</v>
      </c>
      <c r="H112" s="14">
        <f t="shared" si="14"/>
        <v>69615804.745000005</v>
      </c>
      <c r="I112" s="3" t="e">
        <f t="shared" si="15"/>
        <v>#N/A</v>
      </c>
      <c r="J112" s="3" t="e">
        <f t="shared" si="16"/>
        <v>#N/A</v>
      </c>
      <c r="K112" s="4" t="e">
        <f t="shared" si="17"/>
        <v>#N/A</v>
      </c>
      <c r="L112" s="4" t="e">
        <f t="shared" si="18"/>
        <v>#N/A</v>
      </c>
      <c r="M112">
        <f>VLOOKUP(B112,'CPI Indexes'!B$5:F$111,5,FALSE)</f>
        <v>0</v>
      </c>
      <c r="N112" t="e">
        <f>IF(B112&gt;G$4,VLOOKUP((B112-G$4),'CPI Indexes'!B$5:F$111,5,FALSE),VLOOKUP(0,'CPI Indexes'!B$5:F$111,5,FALSE))</f>
        <v>#N/A</v>
      </c>
      <c r="O112" t="e">
        <f t="shared" si="19"/>
        <v>#N/A</v>
      </c>
      <c r="P112"/>
    </row>
    <row r="113" spans="2:17" x14ac:dyDescent="0.35">
      <c r="B113">
        <f t="shared" si="13"/>
        <v>8</v>
      </c>
      <c r="C113" s="7">
        <v>2012</v>
      </c>
      <c r="D113" s="8">
        <v>170252854.36000001</v>
      </c>
      <c r="F113" s="9">
        <v>46.76</v>
      </c>
      <c r="H113" s="14">
        <f t="shared" si="14"/>
        <v>85126427.180000007</v>
      </c>
      <c r="I113" s="3" t="e">
        <f t="shared" si="15"/>
        <v>#N/A</v>
      </c>
      <c r="J113" s="3" t="e">
        <f t="shared" si="16"/>
        <v>#N/A</v>
      </c>
      <c r="K113" s="4" t="e">
        <f t="shared" si="17"/>
        <v>#N/A</v>
      </c>
      <c r="L113" s="4" t="e">
        <f t="shared" si="18"/>
        <v>#N/A</v>
      </c>
      <c r="M113">
        <f>VLOOKUP(B113,'CPI Indexes'!B$5:F$111,5,FALSE)</f>
        <v>0</v>
      </c>
      <c r="N113" t="e">
        <f>IF(B113&gt;G$4,VLOOKUP((B113-G$4),'CPI Indexes'!B$5:F$111,5,FALSE),VLOOKUP(0,'CPI Indexes'!B$5:F$111,5,FALSE))</f>
        <v>#N/A</v>
      </c>
      <c r="O113" t="e">
        <f t="shared" si="19"/>
        <v>#N/A</v>
      </c>
      <c r="P113"/>
    </row>
    <row r="114" spans="2:17" x14ac:dyDescent="0.35">
      <c r="B114">
        <f t="shared" si="13"/>
        <v>7</v>
      </c>
      <c r="C114" s="7">
        <v>2013</v>
      </c>
      <c r="D114" s="8">
        <v>174038811.36000001</v>
      </c>
      <c r="F114" s="9">
        <v>47.68</v>
      </c>
      <c r="H114" s="14">
        <f t="shared" si="14"/>
        <v>87019405.680000007</v>
      </c>
      <c r="I114" s="3" t="e">
        <f t="shared" si="15"/>
        <v>#N/A</v>
      </c>
      <c r="J114" s="3" t="e">
        <f t="shared" si="16"/>
        <v>#N/A</v>
      </c>
      <c r="K114" s="4" t="e">
        <f t="shared" si="17"/>
        <v>#N/A</v>
      </c>
      <c r="L114" s="4" t="e">
        <f t="shared" si="18"/>
        <v>#N/A</v>
      </c>
      <c r="M114">
        <f>VLOOKUP(B114,'CPI Indexes'!B$5:F$111,5,FALSE)</f>
        <v>0</v>
      </c>
      <c r="N114" t="e">
        <f>IF(B114&gt;G$4,VLOOKUP((B114-G$4),'CPI Indexes'!B$5:F$111,5,FALSE),VLOOKUP(0,'CPI Indexes'!B$5:F$111,5,FALSE))</f>
        <v>#N/A</v>
      </c>
      <c r="O114" t="e">
        <f t="shared" si="19"/>
        <v>#N/A</v>
      </c>
      <c r="P114"/>
    </row>
    <row r="115" spans="2:17" x14ac:dyDescent="0.35">
      <c r="B115">
        <f t="shared" si="13"/>
        <v>6</v>
      </c>
      <c r="C115" s="7">
        <v>2014</v>
      </c>
      <c r="D115" s="8">
        <v>164697993.25</v>
      </c>
      <c r="F115" s="9">
        <v>48.63</v>
      </c>
      <c r="H115" s="14">
        <f t="shared" si="14"/>
        <v>82348996.625</v>
      </c>
      <c r="I115" s="3" t="e">
        <f t="shared" si="15"/>
        <v>#N/A</v>
      </c>
      <c r="J115" s="3" t="e">
        <f t="shared" si="16"/>
        <v>#N/A</v>
      </c>
      <c r="K115" s="4" t="e">
        <f t="shared" si="17"/>
        <v>#N/A</v>
      </c>
      <c r="L115" s="4" t="e">
        <f t="shared" si="18"/>
        <v>#N/A</v>
      </c>
      <c r="M115">
        <f>VLOOKUP(B115,'CPI Indexes'!B$5:F$111,5,FALSE)</f>
        <v>0</v>
      </c>
      <c r="N115" t="e">
        <f>IF(B115&gt;G$4,VLOOKUP((B115-G$4),'CPI Indexes'!B$5:F$111,5,FALSE),VLOOKUP(0,'CPI Indexes'!B$5:F$111,5,FALSE))</f>
        <v>#N/A</v>
      </c>
      <c r="O115" t="e">
        <f t="shared" si="19"/>
        <v>#N/A</v>
      </c>
      <c r="P115"/>
    </row>
    <row r="116" spans="2:17" x14ac:dyDescent="0.35">
      <c r="B116">
        <f t="shared" si="13"/>
        <v>5</v>
      </c>
      <c r="C116" s="7">
        <v>2015</v>
      </c>
      <c r="D116" s="8">
        <v>184527016.50999999</v>
      </c>
      <c r="F116" s="9">
        <v>49.58</v>
      </c>
      <c r="H116" s="14">
        <f t="shared" si="14"/>
        <v>92263508.254999995</v>
      </c>
      <c r="I116" s="3" t="e">
        <f t="shared" si="15"/>
        <v>#N/A</v>
      </c>
      <c r="J116" s="3" t="e">
        <f t="shared" si="16"/>
        <v>#N/A</v>
      </c>
      <c r="K116" s="4" t="e">
        <f t="shared" si="17"/>
        <v>#N/A</v>
      </c>
      <c r="L116" s="4" t="e">
        <f t="shared" si="18"/>
        <v>#N/A</v>
      </c>
      <c r="M116">
        <f>VLOOKUP(B116,'CPI Indexes'!B$5:F$111,5,FALSE)</f>
        <v>0</v>
      </c>
      <c r="N116" t="e">
        <f>IF(B116&gt;G$4,VLOOKUP((B116-G$4),'CPI Indexes'!B$5:F$111,5,FALSE),VLOOKUP(0,'CPI Indexes'!B$5:F$111,5,FALSE))</f>
        <v>#N/A</v>
      </c>
      <c r="O116" t="e">
        <f t="shared" si="19"/>
        <v>#N/A</v>
      </c>
      <c r="P116"/>
    </row>
    <row r="117" spans="2:17" x14ac:dyDescent="0.35">
      <c r="B117">
        <f t="shared" si="13"/>
        <v>4</v>
      </c>
      <c r="C117" s="7">
        <v>2016</v>
      </c>
      <c r="D117" s="8">
        <v>180346180.74000001</v>
      </c>
      <c r="F117" s="9">
        <v>50.55</v>
      </c>
      <c r="H117" s="14">
        <f t="shared" si="14"/>
        <v>90173090.370000005</v>
      </c>
      <c r="I117" s="3" t="e">
        <f t="shared" si="15"/>
        <v>#N/A</v>
      </c>
      <c r="J117" s="3" t="e">
        <f t="shared" si="16"/>
        <v>#N/A</v>
      </c>
      <c r="K117" s="4" t="e">
        <f t="shared" si="17"/>
        <v>#N/A</v>
      </c>
      <c r="L117" s="4" t="e">
        <f t="shared" si="18"/>
        <v>#N/A</v>
      </c>
      <c r="M117">
        <f>VLOOKUP(B117,'CPI Indexes'!B$5:F$111,5,FALSE)</f>
        <v>0</v>
      </c>
      <c r="N117" t="e">
        <f>IF(B117&gt;G$4,VLOOKUP((B117-G$4),'CPI Indexes'!B$5:F$111,5,FALSE),VLOOKUP(0,'CPI Indexes'!B$5:F$111,5,FALSE))</f>
        <v>#N/A</v>
      </c>
      <c r="O117" t="e">
        <f t="shared" si="19"/>
        <v>#N/A</v>
      </c>
      <c r="P117"/>
    </row>
    <row r="118" spans="2:17" x14ac:dyDescent="0.35">
      <c r="B118">
        <f t="shared" si="13"/>
        <v>3</v>
      </c>
      <c r="C118" s="7">
        <v>2017</v>
      </c>
      <c r="D118" s="8">
        <v>175127385.53999999</v>
      </c>
      <c r="F118" s="9">
        <v>51.52</v>
      </c>
      <c r="H118" s="14">
        <f t="shared" si="14"/>
        <v>87563692.769999996</v>
      </c>
      <c r="I118" s="3" t="e">
        <f t="shared" si="15"/>
        <v>#N/A</v>
      </c>
      <c r="J118" s="3" t="e">
        <f t="shared" si="16"/>
        <v>#N/A</v>
      </c>
      <c r="K118" s="4" t="e">
        <f t="shared" si="17"/>
        <v>#N/A</v>
      </c>
      <c r="L118" s="4" t="e">
        <f t="shared" si="18"/>
        <v>#N/A</v>
      </c>
      <c r="M118">
        <f>VLOOKUP(B118,'CPI Indexes'!B$5:F$111,5,FALSE)</f>
        <v>0</v>
      </c>
      <c r="N118" t="e">
        <f>IF(B118&gt;G$4,VLOOKUP((B118-G$4),'CPI Indexes'!B$5:F$111,5,FALSE),VLOOKUP(0,'CPI Indexes'!B$5:F$111,5,FALSE))</f>
        <v>#N/A</v>
      </c>
      <c r="O118" t="e">
        <f t="shared" si="19"/>
        <v>#N/A</v>
      </c>
      <c r="P118"/>
    </row>
    <row r="119" spans="2:17" x14ac:dyDescent="0.35">
      <c r="B119">
        <f t="shared" si="13"/>
        <v>2</v>
      </c>
      <c r="C119" s="7">
        <v>2018</v>
      </c>
      <c r="D119" s="8">
        <v>183671699.33000001</v>
      </c>
      <c r="F119" s="9">
        <v>52.51</v>
      </c>
      <c r="H119" s="14">
        <f t="shared" si="14"/>
        <v>91835849.665000007</v>
      </c>
      <c r="I119" s="3" t="e">
        <f t="shared" si="15"/>
        <v>#N/A</v>
      </c>
      <c r="J119" s="3" t="e">
        <f t="shared" si="16"/>
        <v>#N/A</v>
      </c>
      <c r="K119" s="4" t="e">
        <f t="shared" si="17"/>
        <v>#N/A</v>
      </c>
      <c r="L119" s="4" t="e">
        <f t="shared" si="18"/>
        <v>#N/A</v>
      </c>
      <c r="M119">
        <f>VLOOKUP(B119,'CPI Indexes'!B$5:F$111,5,FALSE)</f>
        <v>0</v>
      </c>
      <c r="N119" t="e">
        <f>IF(B119&gt;G$4,VLOOKUP((B119-G$4),'CPI Indexes'!B$5:F$111,5,FALSE),VLOOKUP(0,'CPI Indexes'!B$5:F$111,5,FALSE))</f>
        <v>#N/A</v>
      </c>
      <c r="O119" t="e">
        <f t="shared" si="19"/>
        <v>#N/A</v>
      </c>
      <c r="P119"/>
    </row>
    <row r="120" spans="2:17" x14ac:dyDescent="0.35">
      <c r="B120">
        <f t="shared" si="13"/>
        <v>1</v>
      </c>
      <c r="C120" s="7">
        <v>2019</v>
      </c>
      <c r="D120" s="8">
        <v>220924566.00999999</v>
      </c>
      <c r="F120" s="9">
        <v>53.5</v>
      </c>
      <c r="H120" s="14">
        <f t="shared" si="14"/>
        <v>110462283.005</v>
      </c>
      <c r="I120" s="3" t="e">
        <f t="shared" si="15"/>
        <v>#N/A</v>
      </c>
      <c r="J120" s="3" t="e">
        <f t="shared" si="16"/>
        <v>#N/A</v>
      </c>
      <c r="K120" s="4" t="e">
        <f t="shared" si="17"/>
        <v>#N/A</v>
      </c>
      <c r="L120" s="4" t="e">
        <f t="shared" si="18"/>
        <v>#N/A</v>
      </c>
      <c r="M120">
        <f>VLOOKUP(B120,'CPI Indexes'!B$5:F$111,5,FALSE)</f>
        <v>0</v>
      </c>
      <c r="N120" t="e">
        <f>IF(B120&gt;G$4,VLOOKUP((B120-G$4),'CPI Indexes'!B$5:F$111,5,FALSE),VLOOKUP(0,'CPI Indexes'!B$5:F$111,5,FALSE))</f>
        <v>#N/A</v>
      </c>
      <c r="O120" t="e">
        <f t="shared" si="19"/>
        <v>#N/A</v>
      </c>
      <c r="P120"/>
    </row>
    <row r="121" spans="2:17" x14ac:dyDescent="0.35">
      <c r="B121">
        <f t="shared" si="13"/>
        <v>0</v>
      </c>
      <c r="C121" s="7">
        <v>2020</v>
      </c>
      <c r="D121" s="8">
        <v>219024554.74000001</v>
      </c>
      <c r="F121" s="9">
        <v>54.5</v>
      </c>
      <c r="H121" s="14">
        <f t="shared" si="14"/>
        <v>109512277.37</v>
      </c>
      <c r="I121" s="3" t="e">
        <f t="shared" si="15"/>
        <v>#N/A</v>
      </c>
      <c r="J121" s="3" t="e">
        <f t="shared" si="16"/>
        <v>#N/A</v>
      </c>
      <c r="K121" s="4" t="e">
        <f t="shared" si="17"/>
        <v>#N/A</v>
      </c>
      <c r="L121" s="4" t="e">
        <f t="shared" si="18"/>
        <v>#N/A</v>
      </c>
      <c r="M121" t="e">
        <f>VLOOKUP(B121,'CPI Indexes'!B$5:F$111,5,FALSE)</f>
        <v>#N/A</v>
      </c>
      <c r="N121" t="e">
        <f>IF(B121&gt;G$4,VLOOKUP((B121-G$4),'CPI Indexes'!B$5:F$111,5,FALSE),VLOOKUP(0,'CPI Indexes'!B$5:F$111,5,FALSE))</f>
        <v>#N/A</v>
      </c>
      <c r="O121" t="e">
        <f t="shared" si="19"/>
        <v>#N/A</v>
      </c>
      <c r="P121"/>
    </row>
    <row r="122" spans="2:17" x14ac:dyDescent="0.35">
      <c r="H122" s="3"/>
      <c r="P122"/>
    </row>
    <row r="123" spans="2:17" x14ac:dyDescent="0.35">
      <c r="D123" s="1">
        <f>SUM(D9:D122)</f>
        <v>5028380840.8200006</v>
      </c>
      <c r="H123" s="3">
        <f>SUM(H9:H122)</f>
        <v>2514190420.4100003</v>
      </c>
      <c r="I123" s="3" t="e">
        <f>SUM(I9:I122)</f>
        <v>#DIV/0!</v>
      </c>
      <c r="J123" s="3"/>
      <c r="K123" s="11" t="e">
        <f>SUM(K9:K122)</f>
        <v>#DIV/0!</v>
      </c>
      <c r="L123" s="11" t="e">
        <f>SUM(L9:L122)</f>
        <v>#DIV/0!</v>
      </c>
      <c r="P123"/>
    </row>
    <row r="124" spans="2:17" x14ac:dyDescent="0.35">
      <c r="H124" s="3"/>
      <c r="P124"/>
    </row>
    <row r="125" spans="2:17" x14ac:dyDescent="0.35">
      <c r="H125" s="3">
        <f>H123/D123</f>
        <v>0.5</v>
      </c>
      <c r="I125" s="5" t="e">
        <f>I123/D123</f>
        <v>#DIV/0!</v>
      </c>
      <c r="J125" s="6"/>
      <c r="K125" s="5" t="e">
        <f>K123/D123</f>
        <v>#DIV/0!</v>
      </c>
      <c r="L125" s="4" t="e">
        <f>L123/D123</f>
        <v>#DIV/0!</v>
      </c>
      <c r="P125"/>
    </row>
    <row r="126" spans="2:17" x14ac:dyDescent="0.35">
      <c r="B126" t="s">
        <v>10</v>
      </c>
      <c r="C126" t="s">
        <v>30</v>
      </c>
      <c r="D126" s="3">
        <f>D123*0.39</f>
        <v>1961068527.9198003</v>
      </c>
      <c r="H126" s="3"/>
      <c r="P126"/>
    </row>
    <row r="127" spans="2:17" x14ac:dyDescent="0.35">
      <c r="C127" t="s">
        <v>31</v>
      </c>
      <c r="D127" s="1">
        <f>D123*0.34</f>
        <v>1709649485.8788004</v>
      </c>
      <c r="F127" s="2"/>
      <c r="H127" s="2"/>
      <c r="L127" s="2"/>
      <c r="N127" s="3"/>
      <c r="O127" s="4"/>
      <c r="P127" s="4"/>
      <c r="Q127" s="4"/>
    </row>
    <row r="128" spans="2:17" x14ac:dyDescent="0.35">
      <c r="D128" s="1"/>
      <c r="F128" s="2"/>
      <c r="H128" s="2"/>
      <c r="L128" s="2"/>
      <c r="N128" s="3"/>
      <c r="O128" s="4"/>
      <c r="P128" s="4"/>
      <c r="Q128" s="4"/>
    </row>
    <row r="129" spans="2:19" x14ac:dyDescent="0.35">
      <c r="D129" s="1"/>
      <c r="F129" s="2"/>
      <c r="H129" s="2"/>
      <c r="L129" s="2"/>
      <c r="N129" s="3"/>
      <c r="O129" s="4"/>
      <c r="P129" s="4"/>
      <c r="Q129" s="4"/>
    </row>
    <row r="130" spans="2:19" x14ac:dyDescent="0.35">
      <c r="C130" t="s">
        <v>10</v>
      </c>
      <c r="D130" s="1">
        <f>D126-D127</f>
        <v>251419042.04099989</v>
      </c>
      <c r="F130" s="2">
        <f>D130/23.3</f>
        <v>10790516.825793987</v>
      </c>
      <c r="H130" s="2">
        <f>D130/40.3</f>
        <v>6238685.9067245638</v>
      </c>
      <c r="I130" s="2">
        <f>F130-H130</f>
        <v>4551830.9190694233</v>
      </c>
      <c r="L130" s="2"/>
      <c r="N130" s="3"/>
      <c r="O130" s="4"/>
      <c r="P130" s="4"/>
      <c r="Q130" s="4"/>
    </row>
    <row r="131" spans="2:19" x14ac:dyDescent="0.35">
      <c r="D131" s="1"/>
      <c r="F131" s="2"/>
      <c r="H131" s="2"/>
      <c r="L131" s="2"/>
      <c r="N131" s="3"/>
      <c r="O131" s="4"/>
      <c r="P131" s="4"/>
      <c r="Q131" s="4"/>
    </row>
    <row r="132" spans="2:19" x14ac:dyDescent="0.35">
      <c r="D132" s="1"/>
      <c r="F132" s="2"/>
      <c r="H132" s="2"/>
      <c r="L132" s="2"/>
      <c r="N132" s="3"/>
      <c r="O132" s="4"/>
      <c r="P132" s="4"/>
      <c r="Q132" s="4"/>
    </row>
    <row r="133" spans="2:19" x14ac:dyDescent="0.35">
      <c r="B133" t="s">
        <v>32</v>
      </c>
      <c r="C133" t="s">
        <v>30</v>
      </c>
      <c r="D133" s="1" t="e">
        <f>D123*K125</f>
        <v>#DIV/0!</v>
      </c>
      <c r="F133" s="2"/>
      <c r="H133" s="2"/>
      <c r="L133" s="2"/>
      <c r="N133" s="3"/>
      <c r="O133" s="4"/>
      <c r="P133" s="4"/>
      <c r="Q133" s="4"/>
    </row>
    <row r="134" spans="2:19" x14ac:dyDescent="0.35">
      <c r="C134" t="s">
        <v>31</v>
      </c>
      <c r="D134" s="1">
        <f>D123*0.93</f>
        <v>4676394181.9626007</v>
      </c>
      <c r="F134" s="2"/>
      <c r="H134" s="2"/>
      <c r="L134" s="2"/>
      <c r="N134" s="3"/>
      <c r="O134" s="4"/>
      <c r="P134" s="4"/>
      <c r="Q134" s="4"/>
    </row>
    <row r="135" spans="2:19" x14ac:dyDescent="0.35">
      <c r="C135" t="s">
        <v>33</v>
      </c>
      <c r="D135" s="1" t="e">
        <f>D133-D134</f>
        <v>#DIV/0!</v>
      </c>
      <c r="F135" s="2" t="e">
        <f>D135/23.3</f>
        <v>#DIV/0!</v>
      </c>
      <c r="H135" s="2" t="e">
        <f>D135/40.3</f>
        <v>#DIV/0!</v>
      </c>
      <c r="I135" s="2" t="e">
        <f>F135-H135</f>
        <v>#DIV/0!</v>
      </c>
      <c r="L135" s="2"/>
      <c r="N135" s="3"/>
      <c r="O135" s="4"/>
      <c r="P135" s="4"/>
      <c r="Q135" s="4"/>
    </row>
    <row r="136" spans="2:19" x14ac:dyDescent="0.35">
      <c r="D136" s="1"/>
      <c r="F136" s="2"/>
      <c r="H136" s="2"/>
      <c r="L136" s="2"/>
      <c r="N136" s="3"/>
      <c r="O136" s="4"/>
      <c r="P136" s="4"/>
      <c r="Q136" s="4"/>
    </row>
    <row r="137" spans="2:19" x14ac:dyDescent="0.35">
      <c r="D137" s="1"/>
      <c r="F137" s="2"/>
      <c r="H137" s="2"/>
      <c r="J137" s="2"/>
      <c r="N137" s="2"/>
      <c r="Q137" s="4"/>
      <c r="R137" s="4"/>
      <c r="S137" s="4"/>
    </row>
    <row r="138" spans="2:19" x14ac:dyDescent="0.35">
      <c r="D138" s="1"/>
      <c r="F138" s="2"/>
      <c r="H138" s="2"/>
      <c r="J138" s="2"/>
      <c r="N138" s="2"/>
      <c r="Q138" s="4"/>
      <c r="R138" s="4"/>
      <c r="S138" s="4"/>
    </row>
    <row r="140" spans="2:19" x14ac:dyDescent="0.35">
      <c r="D140" s="1"/>
      <c r="Q140" s="3"/>
      <c r="R140" s="3"/>
      <c r="S140" s="3"/>
    </row>
    <row r="142" spans="2:19" x14ac:dyDescent="0.35">
      <c r="Q142" s="5"/>
      <c r="R142" s="6"/>
      <c r="S142" s="5"/>
    </row>
  </sheetData>
  <pageMargins left="0.7" right="0.7" top="0.75" bottom="0.75" header="0.3" footer="0.3"/>
  <pageSetup scale="5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724F-770A-4AF1-8203-9579CEC11FAF}">
  <dimension ref="B2:O141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10" max="10" width="10.54296875" customWidth="1"/>
    <col min="11" max="11" width="14.54296875" customWidth="1"/>
    <col min="12" max="12" width="13.7265625" customWidth="1"/>
    <col min="13" max="13" width="16.26953125" customWidth="1"/>
    <col min="14" max="14" width="17.54296875" customWidth="1"/>
    <col min="15" max="15" width="18" customWidth="1"/>
  </cols>
  <sheetData>
    <row r="2" spans="2:13" x14ac:dyDescent="0.35">
      <c r="B2" t="s">
        <v>34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2525390.77</v>
      </c>
      <c r="F9" s="10"/>
      <c r="H9" s="14">
        <f>D9*F$3</f>
        <v>1262695.385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120</v>
      </c>
      <c r="C10" s="7">
        <v>1901</v>
      </c>
      <c r="D10" s="8">
        <v>28468.71</v>
      </c>
      <c r="F10" s="10"/>
      <c r="H10" s="14">
        <f t="shared" ref="H10:H73" si="1">D10*F$3</f>
        <v>14234.355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112</v>
      </c>
      <c r="C11" s="7">
        <v>1909</v>
      </c>
      <c r="D11" s="8">
        <v>61.08</v>
      </c>
      <c r="F11" s="10"/>
      <c r="H11" s="14">
        <f t="shared" si="1"/>
        <v>30.54</v>
      </c>
      <c r="J11" s="12"/>
      <c r="K11" s="12"/>
      <c r="L11" s="21"/>
      <c r="M11" s="21">
        <f t="shared" si="2"/>
        <v>0</v>
      </c>
    </row>
    <row r="12" spans="2:13" x14ac:dyDescent="0.35">
      <c r="B12">
        <f t="shared" si="0"/>
        <v>110</v>
      </c>
      <c r="C12" s="7">
        <v>1911</v>
      </c>
      <c r="D12" s="8">
        <v>1994.22</v>
      </c>
      <c r="F12" s="10"/>
      <c r="H12" s="14">
        <f t="shared" si="1"/>
        <v>997.11</v>
      </c>
      <c r="J12" s="12"/>
      <c r="K12" s="12"/>
      <c r="L12" s="21"/>
      <c r="M12" s="21">
        <f t="shared" si="2"/>
        <v>0</v>
      </c>
    </row>
    <row r="13" spans="2:13" x14ac:dyDescent="0.35">
      <c r="B13">
        <f t="shared" si="0"/>
        <v>109</v>
      </c>
      <c r="C13" s="7">
        <v>1912</v>
      </c>
      <c r="D13" s="8">
        <v>5372.22</v>
      </c>
      <c r="F13" s="10"/>
      <c r="H13" s="14">
        <f t="shared" si="1"/>
        <v>2686.11</v>
      </c>
      <c r="J13" s="12"/>
      <c r="K13" s="12"/>
      <c r="L13" s="21"/>
      <c r="M13" s="21">
        <f t="shared" si="2"/>
        <v>0</v>
      </c>
    </row>
    <row r="14" spans="2:13" x14ac:dyDescent="0.35">
      <c r="B14">
        <f t="shared" si="0"/>
        <v>108</v>
      </c>
      <c r="C14" s="7">
        <v>1913</v>
      </c>
      <c r="D14" s="8">
        <v>1997.63</v>
      </c>
      <c r="F14" s="10"/>
      <c r="H14" s="14">
        <f t="shared" si="1"/>
        <v>998.81500000000005</v>
      </c>
      <c r="J14" s="12"/>
      <c r="K14" s="12"/>
      <c r="L14" s="21"/>
      <c r="M14" s="21">
        <f t="shared" si="2"/>
        <v>0</v>
      </c>
    </row>
    <row r="15" spans="2:13" x14ac:dyDescent="0.35">
      <c r="B15">
        <f t="shared" si="0"/>
        <v>107</v>
      </c>
      <c r="C15" s="7">
        <v>1914</v>
      </c>
      <c r="D15" s="8">
        <v>1947.23</v>
      </c>
      <c r="F15" s="10"/>
      <c r="H15" s="17">
        <f t="shared" si="1"/>
        <v>973.61500000000001</v>
      </c>
      <c r="J15" s="12">
        <f t="shared" ref="J15:J46" si="3">ROUND(F15+B15,0)</f>
        <v>107</v>
      </c>
      <c r="K15" s="12">
        <f>VLOOKUP(J15,'CPI Indexes'!B$5:J$111,9,FALSE)</f>
        <v>108</v>
      </c>
      <c r="L15" s="21">
        <f t="shared" ref="L15:L46" si="4">H15/K15</f>
        <v>9.0149537037037035</v>
      </c>
      <c r="M15" s="21">
        <f t="shared" si="2"/>
        <v>9.0149537037037035</v>
      </c>
    </row>
    <row r="16" spans="2:13" x14ac:dyDescent="0.35">
      <c r="B16">
        <f t="shared" si="0"/>
        <v>106</v>
      </c>
      <c r="C16" s="7">
        <v>1915</v>
      </c>
      <c r="D16" s="8">
        <v>398.55</v>
      </c>
      <c r="F16" s="10"/>
      <c r="H16" s="14">
        <f t="shared" si="1"/>
        <v>199.27500000000001</v>
      </c>
      <c r="J16" s="12">
        <f t="shared" si="3"/>
        <v>106</v>
      </c>
      <c r="K16" s="12">
        <f>VLOOKUP(J16,'CPI Indexes'!B$5:J$111,9,FALSE)</f>
        <v>107</v>
      </c>
      <c r="L16" s="21">
        <f t="shared" si="4"/>
        <v>1.8623831775700934</v>
      </c>
      <c r="M16" s="21">
        <f t="shared" si="2"/>
        <v>1.8623831775700934</v>
      </c>
    </row>
    <row r="17" spans="2:13" x14ac:dyDescent="0.35">
      <c r="B17">
        <f t="shared" si="0"/>
        <v>105</v>
      </c>
      <c r="C17" s="7">
        <v>1916</v>
      </c>
      <c r="D17" s="8">
        <v>492.24</v>
      </c>
      <c r="F17" s="10"/>
      <c r="H17" s="14">
        <f t="shared" si="1"/>
        <v>246.12</v>
      </c>
      <c r="J17" s="12">
        <f t="shared" si="3"/>
        <v>105</v>
      </c>
      <c r="K17" s="12">
        <f>VLOOKUP(J17,'CPI Indexes'!B$5:J$111,9,FALSE)</f>
        <v>106</v>
      </c>
      <c r="L17" s="21">
        <f t="shared" si="4"/>
        <v>2.3218867924528301</v>
      </c>
      <c r="M17" s="21">
        <f t="shared" si="2"/>
        <v>2.3218867924528301</v>
      </c>
    </row>
    <row r="18" spans="2:13" x14ac:dyDescent="0.35">
      <c r="B18">
        <f t="shared" si="0"/>
        <v>104</v>
      </c>
      <c r="C18" s="7">
        <v>1917</v>
      </c>
      <c r="D18" s="8">
        <v>248.91</v>
      </c>
      <c r="F18" s="10"/>
      <c r="H18" s="14">
        <f t="shared" si="1"/>
        <v>124.455</v>
      </c>
      <c r="J18" s="12">
        <f t="shared" si="3"/>
        <v>104</v>
      </c>
      <c r="K18" s="12">
        <f>VLOOKUP(J18,'CPI Indexes'!B$5:J$111,9,FALSE)</f>
        <v>105</v>
      </c>
      <c r="L18" s="21">
        <f t="shared" si="4"/>
        <v>1.1852857142857143</v>
      </c>
      <c r="M18" s="21">
        <f t="shared" si="2"/>
        <v>1.1852857142857143</v>
      </c>
    </row>
    <row r="19" spans="2:13" x14ac:dyDescent="0.35">
      <c r="B19">
        <f t="shared" si="0"/>
        <v>103</v>
      </c>
      <c r="C19" s="7">
        <v>1918</v>
      </c>
      <c r="D19" s="8">
        <v>433.13</v>
      </c>
      <c r="F19" s="10"/>
      <c r="H19" s="14">
        <f t="shared" si="1"/>
        <v>216.565</v>
      </c>
      <c r="J19" s="12">
        <f t="shared" si="3"/>
        <v>103</v>
      </c>
      <c r="K19" s="12">
        <f>VLOOKUP(J19,'CPI Indexes'!B$5:J$111,9,FALSE)</f>
        <v>104</v>
      </c>
      <c r="L19" s="21">
        <f t="shared" si="4"/>
        <v>2.082355769230769</v>
      </c>
      <c r="M19" s="21">
        <f t="shared" si="2"/>
        <v>2.082355769230769</v>
      </c>
    </row>
    <row r="20" spans="2:13" x14ac:dyDescent="0.35">
      <c r="B20">
        <f t="shared" si="0"/>
        <v>102</v>
      </c>
      <c r="C20" s="7">
        <v>1919</v>
      </c>
      <c r="D20" s="8">
        <v>361.62</v>
      </c>
      <c r="F20" s="10"/>
      <c r="H20" s="14">
        <f t="shared" si="1"/>
        <v>180.81</v>
      </c>
      <c r="J20" s="12">
        <f t="shared" si="3"/>
        <v>102</v>
      </c>
      <c r="K20" s="12">
        <f>VLOOKUP(J20,'CPI Indexes'!B$5:J$111,9,FALSE)</f>
        <v>103</v>
      </c>
      <c r="L20" s="21">
        <f t="shared" si="4"/>
        <v>1.7554368932038835</v>
      </c>
      <c r="M20" s="21">
        <f t="shared" si="2"/>
        <v>1.7554368932038835</v>
      </c>
    </row>
    <row r="21" spans="2:13" x14ac:dyDescent="0.35">
      <c r="B21">
        <f t="shared" si="0"/>
        <v>101</v>
      </c>
      <c r="C21" s="7">
        <v>1920</v>
      </c>
      <c r="D21" s="8">
        <v>933.3</v>
      </c>
      <c r="F21" s="10"/>
      <c r="H21" s="14">
        <f t="shared" si="1"/>
        <v>466.65</v>
      </c>
      <c r="J21" s="12">
        <f t="shared" si="3"/>
        <v>101</v>
      </c>
      <c r="K21" s="12">
        <f>VLOOKUP(J21,'CPI Indexes'!B$5:J$111,9,FALSE)</f>
        <v>102</v>
      </c>
      <c r="L21" s="21">
        <f t="shared" si="4"/>
        <v>4.5750000000000002</v>
      </c>
      <c r="M21" s="21">
        <f t="shared" si="2"/>
        <v>4.5750000000000002</v>
      </c>
    </row>
    <row r="22" spans="2:13" x14ac:dyDescent="0.35">
      <c r="B22">
        <f t="shared" si="0"/>
        <v>100</v>
      </c>
      <c r="C22" s="7">
        <v>1921</v>
      </c>
      <c r="D22" s="8">
        <v>549.45000000000005</v>
      </c>
      <c r="F22" s="10"/>
      <c r="H22" s="14">
        <f t="shared" si="1"/>
        <v>274.72500000000002</v>
      </c>
      <c r="J22" s="12">
        <f t="shared" si="3"/>
        <v>100</v>
      </c>
      <c r="K22" s="12">
        <f>VLOOKUP(J22,'CPI Indexes'!B$5:J$111,9,FALSE)</f>
        <v>101</v>
      </c>
      <c r="L22" s="21">
        <f t="shared" si="4"/>
        <v>2.7200495049504951</v>
      </c>
      <c r="M22" s="21">
        <f t="shared" si="2"/>
        <v>2.7200495049504951</v>
      </c>
    </row>
    <row r="23" spans="2:13" x14ac:dyDescent="0.35">
      <c r="B23">
        <f t="shared" si="0"/>
        <v>99</v>
      </c>
      <c r="C23" s="7">
        <v>1922</v>
      </c>
      <c r="D23" s="8">
        <v>312.68</v>
      </c>
      <c r="F23" s="10"/>
      <c r="H23" s="14">
        <f t="shared" si="1"/>
        <v>156.34</v>
      </c>
      <c r="J23" s="12">
        <f t="shared" si="3"/>
        <v>99</v>
      </c>
      <c r="K23" s="12">
        <f>VLOOKUP(J23,'CPI Indexes'!B$5:J$111,9,FALSE)</f>
        <v>100</v>
      </c>
      <c r="L23" s="21">
        <f t="shared" si="4"/>
        <v>1.5634000000000001</v>
      </c>
      <c r="M23" s="21">
        <f t="shared" si="2"/>
        <v>1.5634000000000001</v>
      </c>
    </row>
    <row r="24" spans="2:13" x14ac:dyDescent="0.35">
      <c r="B24">
        <f t="shared" si="0"/>
        <v>98</v>
      </c>
      <c r="C24" s="7">
        <v>1923</v>
      </c>
      <c r="D24" s="8">
        <v>382.19</v>
      </c>
      <c r="F24" s="10"/>
      <c r="H24" s="14">
        <f t="shared" si="1"/>
        <v>191.095</v>
      </c>
      <c r="J24" s="12">
        <f t="shared" si="3"/>
        <v>98</v>
      </c>
      <c r="K24" s="12">
        <f>VLOOKUP(J24,'CPI Indexes'!B$5:J$111,9,FALSE)</f>
        <v>99</v>
      </c>
      <c r="L24" s="21">
        <f t="shared" si="4"/>
        <v>1.9302525252525253</v>
      </c>
      <c r="M24" s="21">
        <f t="shared" si="2"/>
        <v>1.9302525252525253</v>
      </c>
    </row>
    <row r="25" spans="2:13" x14ac:dyDescent="0.35">
      <c r="B25">
        <f t="shared" si="0"/>
        <v>97</v>
      </c>
      <c r="C25" s="7">
        <v>1924</v>
      </c>
      <c r="D25" s="8">
        <v>509.56</v>
      </c>
      <c r="F25" s="10"/>
      <c r="H25" s="14">
        <f t="shared" si="1"/>
        <v>254.78</v>
      </c>
      <c r="J25" s="12">
        <f t="shared" si="3"/>
        <v>97</v>
      </c>
      <c r="K25" s="12">
        <f>VLOOKUP(J25,'CPI Indexes'!B$5:J$111,9,FALSE)</f>
        <v>98</v>
      </c>
      <c r="L25" s="21">
        <f t="shared" si="4"/>
        <v>2.5997959183673469</v>
      </c>
      <c r="M25" s="21">
        <f t="shared" si="2"/>
        <v>2.5997959183673469</v>
      </c>
    </row>
    <row r="26" spans="2:13" x14ac:dyDescent="0.35">
      <c r="B26">
        <f t="shared" si="0"/>
        <v>96</v>
      </c>
      <c r="C26" s="7">
        <v>1925</v>
      </c>
      <c r="D26" s="8">
        <v>7.63</v>
      </c>
      <c r="F26" s="9"/>
      <c r="H26" s="14">
        <f t="shared" si="1"/>
        <v>3.8149999999999999</v>
      </c>
      <c r="J26" s="12">
        <f t="shared" si="3"/>
        <v>96</v>
      </c>
      <c r="K26" s="12">
        <f>VLOOKUP(J26,'CPI Indexes'!B$5:J$111,9,FALSE)</f>
        <v>97</v>
      </c>
      <c r="L26" s="21">
        <f t="shared" si="4"/>
        <v>3.9329896907216493E-2</v>
      </c>
      <c r="M26" s="21">
        <f t="shared" si="2"/>
        <v>3.9329896907216493E-2</v>
      </c>
    </row>
    <row r="27" spans="2:13" x14ac:dyDescent="0.35">
      <c r="B27">
        <f t="shared" si="0"/>
        <v>95</v>
      </c>
      <c r="C27" s="7">
        <v>1926</v>
      </c>
      <c r="D27" s="8">
        <v>93.15</v>
      </c>
      <c r="F27" s="9"/>
      <c r="H27" s="14">
        <f t="shared" si="1"/>
        <v>46.575000000000003</v>
      </c>
      <c r="J27" s="12">
        <f t="shared" si="3"/>
        <v>95</v>
      </c>
      <c r="K27" s="12">
        <f>VLOOKUP(J27,'CPI Indexes'!B$5:J$111,9,FALSE)</f>
        <v>96</v>
      </c>
      <c r="L27" s="21">
        <f t="shared" si="4"/>
        <v>0.48515625000000001</v>
      </c>
      <c r="M27" s="21">
        <f t="shared" si="2"/>
        <v>0.48515625000000001</v>
      </c>
    </row>
    <row r="28" spans="2:13" x14ac:dyDescent="0.35">
      <c r="B28">
        <f t="shared" si="0"/>
        <v>94</v>
      </c>
      <c r="C28" s="7">
        <v>1927</v>
      </c>
      <c r="D28" s="8">
        <v>147.94</v>
      </c>
      <c r="F28" s="9"/>
      <c r="H28" s="14">
        <f t="shared" si="1"/>
        <v>73.97</v>
      </c>
      <c r="J28" s="12">
        <f t="shared" si="3"/>
        <v>94</v>
      </c>
      <c r="K28" s="12">
        <f>VLOOKUP(J28,'CPI Indexes'!B$5:J$111,9,FALSE)</f>
        <v>95</v>
      </c>
      <c r="L28" s="21">
        <f t="shared" si="4"/>
        <v>0.77863157894736845</v>
      </c>
      <c r="M28" s="21">
        <f t="shared" si="2"/>
        <v>0.77863157894736845</v>
      </c>
    </row>
    <row r="29" spans="2:13" x14ac:dyDescent="0.35">
      <c r="B29">
        <f t="shared" si="0"/>
        <v>93</v>
      </c>
      <c r="C29" s="7">
        <v>1928</v>
      </c>
      <c r="D29" s="8">
        <v>37036.47</v>
      </c>
      <c r="F29" s="9"/>
      <c r="H29" s="14">
        <f t="shared" si="1"/>
        <v>18518.235000000001</v>
      </c>
      <c r="J29" s="12">
        <f t="shared" si="3"/>
        <v>93</v>
      </c>
      <c r="K29" s="12">
        <f>VLOOKUP(J29,'CPI Indexes'!B$5:J$111,9,FALSE)</f>
        <v>94</v>
      </c>
      <c r="L29" s="21">
        <f t="shared" si="4"/>
        <v>197.0025</v>
      </c>
      <c r="M29" s="21">
        <f t="shared" si="2"/>
        <v>197.0025</v>
      </c>
    </row>
    <row r="30" spans="2:13" x14ac:dyDescent="0.35">
      <c r="B30">
        <f t="shared" si="0"/>
        <v>92</v>
      </c>
      <c r="C30" s="7">
        <v>1929</v>
      </c>
      <c r="D30" s="8">
        <v>270.45999999999998</v>
      </c>
      <c r="F30" s="9"/>
      <c r="H30" s="14">
        <f t="shared" si="1"/>
        <v>135.22999999999999</v>
      </c>
      <c r="J30" s="12">
        <f t="shared" si="3"/>
        <v>92</v>
      </c>
      <c r="K30" s="12">
        <f>VLOOKUP(J30,'CPI Indexes'!B$5:J$111,9,FALSE)</f>
        <v>93</v>
      </c>
      <c r="L30" s="21">
        <f t="shared" si="4"/>
        <v>1.4540860215053761</v>
      </c>
      <c r="M30" s="21">
        <f t="shared" si="2"/>
        <v>1.4540860215053761</v>
      </c>
    </row>
    <row r="31" spans="2:13" x14ac:dyDescent="0.35">
      <c r="B31">
        <f t="shared" si="0"/>
        <v>91</v>
      </c>
      <c r="C31" s="7">
        <v>1930</v>
      </c>
      <c r="D31" s="8">
        <v>1367.06</v>
      </c>
      <c r="F31" s="9"/>
      <c r="H31" s="14">
        <f t="shared" si="1"/>
        <v>683.53</v>
      </c>
      <c r="J31" s="12">
        <f t="shared" si="3"/>
        <v>91</v>
      </c>
      <c r="K31" s="12">
        <f>VLOOKUP(J31,'CPI Indexes'!B$5:J$111,9,FALSE)</f>
        <v>92</v>
      </c>
      <c r="L31" s="21">
        <f t="shared" si="4"/>
        <v>7.4296739130434784</v>
      </c>
      <c r="M31" s="21">
        <f t="shared" si="2"/>
        <v>7.4296739130434784</v>
      </c>
    </row>
    <row r="32" spans="2:13" x14ac:dyDescent="0.35">
      <c r="B32">
        <f t="shared" si="0"/>
        <v>90</v>
      </c>
      <c r="C32" s="7">
        <v>1931</v>
      </c>
      <c r="D32" s="9">
        <v>597.08000000000004</v>
      </c>
      <c r="F32" s="9"/>
      <c r="H32" s="14">
        <f t="shared" si="1"/>
        <v>298.54000000000002</v>
      </c>
      <c r="J32" s="12">
        <f t="shared" si="3"/>
        <v>90</v>
      </c>
      <c r="K32" s="12">
        <f>VLOOKUP(J32,'CPI Indexes'!B$5:J$111,9,FALSE)</f>
        <v>91</v>
      </c>
      <c r="L32" s="21">
        <f t="shared" si="4"/>
        <v>3.2806593406593407</v>
      </c>
      <c r="M32" s="21">
        <f t="shared" si="2"/>
        <v>3.2806593406593407</v>
      </c>
    </row>
    <row r="33" spans="2:13" x14ac:dyDescent="0.35">
      <c r="B33">
        <f t="shared" si="0"/>
        <v>89</v>
      </c>
      <c r="C33" s="7">
        <v>1932</v>
      </c>
      <c r="D33" s="8">
        <v>799.42</v>
      </c>
      <c r="F33" s="16">
        <v>0.5</v>
      </c>
      <c r="H33" s="14">
        <f t="shared" si="1"/>
        <v>399.71</v>
      </c>
      <c r="J33" s="12">
        <f t="shared" si="3"/>
        <v>90</v>
      </c>
      <c r="K33" s="12">
        <f>VLOOKUP(J33,'CPI Indexes'!B$5:J$111,9,FALSE)</f>
        <v>91</v>
      </c>
      <c r="L33" s="21">
        <f t="shared" si="4"/>
        <v>4.3924175824175826</v>
      </c>
      <c r="M33" s="21">
        <f t="shared" si="2"/>
        <v>4.3924175824175826</v>
      </c>
    </row>
    <row r="34" spans="2:13" x14ac:dyDescent="0.35">
      <c r="B34">
        <f t="shared" si="0"/>
        <v>88</v>
      </c>
      <c r="C34" s="7">
        <v>1933</v>
      </c>
      <c r="D34" s="8">
        <v>67.19</v>
      </c>
      <c r="F34" s="16">
        <v>0.55000000000000004</v>
      </c>
      <c r="H34" s="14">
        <f t="shared" si="1"/>
        <v>33.594999999999999</v>
      </c>
      <c r="J34" s="12">
        <f t="shared" si="3"/>
        <v>89</v>
      </c>
      <c r="K34" s="12">
        <f>VLOOKUP(J34,'CPI Indexes'!B$5:J$111,9,FALSE)</f>
        <v>90</v>
      </c>
      <c r="L34" s="21">
        <f t="shared" si="4"/>
        <v>0.37327777777777776</v>
      </c>
      <c r="M34" s="21">
        <f t="shared" si="2"/>
        <v>0.37327777777777776</v>
      </c>
    </row>
    <row r="35" spans="2:13" x14ac:dyDescent="0.35">
      <c r="B35">
        <f t="shared" si="0"/>
        <v>87</v>
      </c>
      <c r="C35" s="7">
        <v>1934</v>
      </c>
      <c r="D35" s="8">
        <v>293.99</v>
      </c>
      <c r="F35" s="16">
        <v>0.76</v>
      </c>
      <c r="H35" s="14">
        <f t="shared" si="1"/>
        <v>146.995</v>
      </c>
      <c r="J35" s="12">
        <f t="shared" si="3"/>
        <v>88</v>
      </c>
      <c r="K35" s="12">
        <f>VLOOKUP(J35,'CPI Indexes'!B$5:J$111,9,FALSE)</f>
        <v>89</v>
      </c>
      <c r="L35" s="21">
        <f t="shared" si="4"/>
        <v>1.6516292134831461</v>
      </c>
      <c r="M35" s="21">
        <f t="shared" si="2"/>
        <v>1.6516292134831461</v>
      </c>
    </row>
    <row r="36" spans="2:13" x14ac:dyDescent="0.35">
      <c r="B36">
        <f t="shared" si="0"/>
        <v>86</v>
      </c>
      <c r="C36" s="7">
        <v>1935</v>
      </c>
      <c r="D36" s="8">
        <v>1448.26</v>
      </c>
      <c r="F36" s="16">
        <v>1</v>
      </c>
      <c r="H36" s="14">
        <f t="shared" si="1"/>
        <v>724.13</v>
      </c>
      <c r="J36" s="12">
        <f t="shared" si="3"/>
        <v>87</v>
      </c>
      <c r="K36" s="12">
        <f>VLOOKUP(J36,'CPI Indexes'!B$5:J$111,9,FALSE)</f>
        <v>88</v>
      </c>
      <c r="L36" s="21">
        <f t="shared" si="4"/>
        <v>8.2287499999999998</v>
      </c>
      <c r="M36" s="21">
        <f t="shared" si="2"/>
        <v>8.2287499999999998</v>
      </c>
    </row>
    <row r="37" spans="2:13" x14ac:dyDescent="0.35">
      <c r="B37">
        <f t="shared" si="0"/>
        <v>85</v>
      </c>
      <c r="C37" s="7">
        <v>1936</v>
      </c>
      <c r="D37" s="8">
        <v>582.70000000000005</v>
      </c>
      <c r="F37" s="16">
        <v>1.25</v>
      </c>
      <c r="H37" s="14">
        <f t="shared" si="1"/>
        <v>291.35000000000002</v>
      </c>
      <c r="J37" s="12">
        <f t="shared" si="3"/>
        <v>86</v>
      </c>
      <c r="K37" s="12">
        <f>VLOOKUP(J37,'CPI Indexes'!B$5:J$111,9,FALSE)</f>
        <v>87</v>
      </c>
      <c r="L37" s="21">
        <f t="shared" si="4"/>
        <v>3.3488505747126438</v>
      </c>
      <c r="M37" s="21">
        <f t="shared" si="2"/>
        <v>3.3488505747126438</v>
      </c>
    </row>
    <row r="38" spans="2:13" x14ac:dyDescent="0.35">
      <c r="B38">
        <f t="shared" si="0"/>
        <v>84</v>
      </c>
      <c r="C38" s="7">
        <v>1937</v>
      </c>
      <c r="D38" s="8">
        <v>1939.37</v>
      </c>
      <c r="F38" s="16">
        <v>1.51</v>
      </c>
      <c r="H38" s="14">
        <f t="shared" si="1"/>
        <v>969.68499999999995</v>
      </c>
      <c r="J38" s="12">
        <f t="shared" si="3"/>
        <v>86</v>
      </c>
      <c r="K38" s="12">
        <f>VLOOKUP(J38,'CPI Indexes'!B$5:J$111,9,FALSE)</f>
        <v>87</v>
      </c>
      <c r="L38" s="21">
        <f t="shared" si="4"/>
        <v>11.145804597701149</v>
      </c>
      <c r="M38" s="21">
        <f t="shared" si="2"/>
        <v>11.145804597701149</v>
      </c>
    </row>
    <row r="39" spans="2:13" x14ac:dyDescent="0.35">
      <c r="B39">
        <f t="shared" si="0"/>
        <v>83</v>
      </c>
      <c r="C39" s="7">
        <v>1938</v>
      </c>
      <c r="D39" s="8">
        <v>18335.41</v>
      </c>
      <c r="F39" s="16">
        <v>1.77</v>
      </c>
      <c r="H39" s="14">
        <f t="shared" si="1"/>
        <v>9167.7049999999999</v>
      </c>
      <c r="J39" s="12">
        <f t="shared" si="3"/>
        <v>85</v>
      </c>
      <c r="K39" s="12">
        <f>VLOOKUP(J39,'CPI Indexes'!B$5:J$111,9,FALSE)</f>
        <v>86</v>
      </c>
      <c r="L39" s="21">
        <f t="shared" si="4"/>
        <v>106.60122093023256</v>
      </c>
      <c r="M39" s="21">
        <f t="shared" si="2"/>
        <v>106.60122093023256</v>
      </c>
    </row>
    <row r="40" spans="2:13" x14ac:dyDescent="0.35">
      <c r="B40">
        <f t="shared" si="0"/>
        <v>82</v>
      </c>
      <c r="C40" s="7">
        <v>1939</v>
      </c>
      <c r="D40" s="8">
        <v>2238.77</v>
      </c>
      <c r="F40" s="16">
        <v>2.04</v>
      </c>
      <c r="H40" s="14">
        <f t="shared" si="1"/>
        <v>1119.385</v>
      </c>
      <c r="J40" s="12">
        <f t="shared" si="3"/>
        <v>84</v>
      </c>
      <c r="K40" s="12">
        <f>VLOOKUP(J40,'CPI Indexes'!B$5:J$111,9,FALSE)</f>
        <v>85</v>
      </c>
      <c r="L40" s="21">
        <f t="shared" si="4"/>
        <v>13.169235294117646</v>
      </c>
      <c r="M40" s="21">
        <f t="shared" si="2"/>
        <v>13.169235294117646</v>
      </c>
    </row>
    <row r="41" spans="2:13" x14ac:dyDescent="0.35">
      <c r="B41">
        <f t="shared" si="0"/>
        <v>81</v>
      </c>
      <c r="C41" s="7">
        <v>1940</v>
      </c>
      <c r="D41" s="8">
        <v>686.07</v>
      </c>
      <c r="F41" s="16">
        <v>2.31</v>
      </c>
      <c r="H41" s="14">
        <f t="shared" si="1"/>
        <v>343.03500000000003</v>
      </c>
      <c r="J41" s="12">
        <f t="shared" si="3"/>
        <v>83</v>
      </c>
      <c r="K41" s="12">
        <f>VLOOKUP(J41,'CPI Indexes'!B$5:J$111,9,FALSE)</f>
        <v>84</v>
      </c>
      <c r="L41" s="21">
        <f t="shared" si="4"/>
        <v>4.0837500000000002</v>
      </c>
      <c r="M41" s="21">
        <f t="shared" si="2"/>
        <v>4.0837500000000002</v>
      </c>
    </row>
    <row r="42" spans="2:13" x14ac:dyDescent="0.35">
      <c r="B42">
        <f t="shared" si="0"/>
        <v>80</v>
      </c>
      <c r="C42" s="7">
        <v>1941</v>
      </c>
      <c r="D42" s="8">
        <v>961.16</v>
      </c>
      <c r="F42" s="16">
        <v>2.59</v>
      </c>
      <c r="H42" s="14">
        <f t="shared" si="1"/>
        <v>480.58</v>
      </c>
      <c r="J42" s="12">
        <f t="shared" si="3"/>
        <v>83</v>
      </c>
      <c r="K42" s="12">
        <f>VLOOKUP(J42,'CPI Indexes'!B$5:J$111,9,FALSE)</f>
        <v>84</v>
      </c>
      <c r="L42" s="21">
        <f t="shared" si="4"/>
        <v>5.7211904761904764</v>
      </c>
      <c r="M42" s="21">
        <f t="shared" si="2"/>
        <v>5.7211904761904764</v>
      </c>
    </row>
    <row r="43" spans="2:13" x14ac:dyDescent="0.35">
      <c r="B43">
        <f t="shared" si="0"/>
        <v>79</v>
      </c>
      <c r="C43" s="7">
        <v>1942</v>
      </c>
      <c r="D43" s="8">
        <v>1598.89</v>
      </c>
      <c r="F43" s="16">
        <v>2.86</v>
      </c>
      <c r="H43" s="14">
        <f t="shared" si="1"/>
        <v>799.44500000000005</v>
      </c>
      <c r="J43" s="12">
        <f t="shared" si="3"/>
        <v>82</v>
      </c>
      <c r="K43" s="12">
        <f>VLOOKUP(J43,'CPI Indexes'!B$5:J$111,9,FALSE)</f>
        <v>83</v>
      </c>
      <c r="L43" s="21">
        <f t="shared" si="4"/>
        <v>9.6318674698795181</v>
      </c>
      <c r="M43" s="21">
        <f t="shared" si="2"/>
        <v>9.6318674698795181</v>
      </c>
    </row>
    <row r="44" spans="2:13" x14ac:dyDescent="0.35">
      <c r="B44">
        <f t="shared" si="0"/>
        <v>78</v>
      </c>
      <c r="C44" s="7">
        <v>1943</v>
      </c>
      <c r="D44" s="8">
        <v>474.52</v>
      </c>
      <c r="F44" s="16">
        <v>3.14</v>
      </c>
      <c r="H44" s="14">
        <f t="shared" si="1"/>
        <v>237.26</v>
      </c>
      <c r="J44" s="12">
        <f t="shared" si="3"/>
        <v>81</v>
      </c>
      <c r="K44" s="12">
        <f>VLOOKUP(J44,'CPI Indexes'!B$5:J$111,9,FALSE)</f>
        <v>82</v>
      </c>
      <c r="L44" s="21">
        <f t="shared" si="4"/>
        <v>2.8934146341463411</v>
      </c>
      <c r="M44" s="21">
        <f t="shared" si="2"/>
        <v>2.8934146341463411</v>
      </c>
    </row>
    <row r="45" spans="2:13" x14ac:dyDescent="0.35">
      <c r="B45">
        <f t="shared" si="0"/>
        <v>77</v>
      </c>
      <c r="C45" s="7">
        <v>1944</v>
      </c>
      <c r="D45" s="8">
        <v>64.14</v>
      </c>
      <c r="F45" s="16">
        <v>3.43</v>
      </c>
      <c r="H45" s="14">
        <f t="shared" si="1"/>
        <v>32.07</v>
      </c>
      <c r="J45" s="12">
        <f t="shared" si="3"/>
        <v>80</v>
      </c>
      <c r="K45" s="12">
        <f>VLOOKUP(J45,'CPI Indexes'!B$5:J$111,9,FALSE)</f>
        <v>81</v>
      </c>
      <c r="L45" s="21">
        <f t="shared" si="4"/>
        <v>0.3959259259259259</v>
      </c>
      <c r="M45" s="21">
        <f t="shared" si="2"/>
        <v>0.3959259259259259</v>
      </c>
    </row>
    <row r="46" spans="2:13" x14ac:dyDescent="0.35">
      <c r="B46">
        <f t="shared" si="0"/>
        <v>76</v>
      </c>
      <c r="C46" s="7">
        <v>1945</v>
      </c>
      <c r="D46" s="8">
        <v>1706.25</v>
      </c>
      <c r="F46" s="16">
        <v>3.71</v>
      </c>
      <c r="H46" s="14">
        <f t="shared" si="1"/>
        <v>853.125</v>
      </c>
      <c r="J46" s="12">
        <f t="shared" si="3"/>
        <v>80</v>
      </c>
      <c r="K46" s="12">
        <f>VLOOKUP(J46,'CPI Indexes'!B$5:J$111,9,FALSE)</f>
        <v>81</v>
      </c>
      <c r="L46" s="21">
        <f t="shared" si="4"/>
        <v>10.532407407407407</v>
      </c>
      <c r="M46" s="21">
        <f t="shared" si="2"/>
        <v>10.532407407407407</v>
      </c>
    </row>
    <row r="47" spans="2:13" x14ac:dyDescent="0.35">
      <c r="B47">
        <f t="shared" si="0"/>
        <v>75</v>
      </c>
      <c r="C47" s="7">
        <v>1946</v>
      </c>
      <c r="D47" s="8">
        <v>895.82</v>
      </c>
      <c r="F47" s="16">
        <v>4</v>
      </c>
      <c r="H47" s="14">
        <f t="shared" si="1"/>
        <v>447.91</v>
      </c>
      <c r="J47" s="12">
        <f t="shared" ref="J47:J73" si="5">ROUND(F47+B47,0)</f>
        <v>79</v>
      </c>
      <c r="K47" s="12">
        <f>VLOOKUP(J47,'CPI Indexes'!B$5:J$111,9,FALSE)</f>
        <v>80</v>
      </c>
      <c r="L47" s="21">
        <f t="shared" ref="L47:L78" si="6">H47/K47</f>
        <v>5.5988750000000005</v>
      </c>
      <c r="M47" s="21">
        <f t="shared" si="2"/>
        <v>5.5988750000000005</v>
      </c>
    </row>
    <row r="48" spans="2:13" x14ac:dyDescent="0.35">
      <c r="B48">
        <f t="shared" si="0"/>
        <v>74</v>
      </c>
      <c r="C48" s="7">
        <v>1947</v>
      </c>
      <c r="D48" s="8">
        <v>332.71</v>
      </c>
      <c r="F48" s="16">
        <v>4.29</v>
      </c>
      <c r="H48" s="14">
        <f t="shared" si="1"/>
        <v>166.35499999999999</v>
      </c>
      <c r="J48" s="12">
        <f t="shared" si="5"/>
        <v>78</v>
      </c>
      <c r="K48" s="12">
        <f>VLOOKUP(J48,'CPI Indexes'!B$5:J$111,9,FALSE)</f>
        <v>79</v>
      </c>
      <c r="L48" s="21">
        <f t="shared" si="6"/>
        <v>2.1057594936708859</v>
      </c>
      <c r="M48" s="21">
        <f t="shared" si="2"/>
        <v>2.1057594936708859</v>
      </c>
    </row>
    <row r="49" spans="2:13" x14ac:dyDescent="0.35">
      <c r="B49">
        <f t="shared" si="0"/>
        <v>73</v>
      </c>
      <c r="C49" s="7">
        <v>1948</v>
      </c>
      <c r="D49" s="8">
        <v>790.72</v>
      </c>
      <c r="F49" s="16">
        <v>4.58</v>
      </c>
      <c r="H49" s="14">
        <f t="shared" si="1"/>
        <v>395.36</v>
      </c>
      <c r="J49" s="12">
        <f t="shared" si="5"/>
        <v>78</v>
      </c>
      <c r="K49" s="12">
        <f>VLOOKUP(J49,'CPI Indexes'!B$5:J$111,9,FALSE)</f>
        <v>79</v>
      </c>
      <c r="L49" s="21">
        <f t="shared" si="6"/>
        <v>5.0045569620253163</v>
      </c>
      <c r="M49" s="21">
        <f t="shared" si="2"/>
        <v>5.0045569620253163</v>
      </c>
    </row>
    <row r="50" spans="2:13" x14ac:dyDescent="0.35">
      <c r="B50">
        <f t="shared" si="0"/>
        <v>72</v>
      </c>
      <c r="C50" s="7">
        <v>1949</v>
      </c>
      <c r="D50" s="8">
        <v>218.37</v>
      </c>
      <c r="F50" s="16">
        <v>4.88</v>
      </c>
      <c r="H50" s="14">
        <f t="shared" si="1"/>
        <v>109.185</v>
      </c>
      <c r="J50" s="12">
        <f t="shared" si="5"/>
        <v>77</v>
      </c>
      <c r="K50" s="12">
        <f>VLOOKUP(J50,'CPI Indexes'!B$5:J$111,9,FALSE)</f>
        <v>78</v>
      </c>
      <c r="L50" s="21">
        <f t="shared" si="6"/>
        <v>1.3998076923076923</v>
      </c>
      <c r="M50" s="21">
        <f t="shared" si="2"/>
        <v>1.3998076923076923</v>
      </c>
    </row>
    <row r="51" spans="2:13" x14ac:dyDescent="0.35">
      <c r="B51">
        <f t="shared" si="0"/>
        <v>71</v>
      </c>
      <c r="C51" s="7">
        <v>1950</v>
      </c>
      <c r="D51" s="8">
        <v>10122.61</v>
      </c>
      <c r="F51" s="16">
        <v>5.18</v>
      </c>
      <c r="H51" s="14">
        <f t="shared" si="1"/>
        <v>5061.3050000000003</v>
      </c>
      <c r="J51" s="12">
        <f t="shared" si="5"/>
        <v>76</v>
      </c>
      <c r="K51" s="12">
        <f>VLOOKUP(J51,'CPI Indexes'!B$5:J$111,9,FALSE)</f>
        <v>77</v>
      </c>
      <c r="L51" s="21">
        <f t="shared" si="6"/>
        <v>65.731233766233771</v>
      </c>
      <c r="M51" s="21">
        <f t="shared" si="2"/>
        <v>65.731233766233771</v>
      </c>
    </row>
    <row r="52" spans="2:13" x14ac:dyDescent="0.35">
      <c r="B52">
        <f t="shared" si="0"/>
        <v>70</v>
      </c>
      <c r="C52" s="7">
        <v>1951</v>
      </c>
      <c r="D52" s="8">
        <v>2523.21</v>
      </c>
      <c r="F52" s="16">
        <v>5.48</v>
      </c>
      <c r="H52" s="14">
        <f t="shared" si="1"/>
        <v>1261.605</v>
      </c>
      <c r="J52" s="12">
        <f t="shared" si="5"/>
        <v>75</v>
      </c>
      <c r="K52" s="12">
        <f>VLOOKUP(J52,'CPI Indexes'!B$5:J$111,9,FALSE)</f>
        <v>76</v>
      </c>
      <c r="L52" s="21">
        <f t="shared" si="6"/>
        <v>16.600065789473685</v>
      </c>
      <c r="M52" s="21">
        <f t="shared" si="2"/>
        <v>16.600065789473685</v>
      </c>
    </row>
    <row r="53" spans="2:13" x14ac:dyDescent="0.35">
      <c r="B53">
        <f t="shared" si="0"/>
        <v>69</v>
      </c>
      <c r="C53" s="7">
        <v>1952</v>
      </c>
      <c r="D53" s="8">
        <v>3423.94</v>
      </c>
      <c r="F53" s="16">
        <v>5.78</v>
      </c>
      <c r="H53" s="14">
        <f t="shared" si="1"/>
        <v>1711.97</v>
      </c>
      <c r="J53" s="12">
        <f t="shared" si="5"/>
        <v>75</v>
      </c>
      <c r="K53" s="12">
        <f>VLOOKUP(J53,'CPI Indexes'!B$5:J$111,9,FALSE)</f>
        <v>76</v>
      </c>
      <c r="L53" s="21">
        <f t="shared" si="6"/>
        <v>22.525921052631578</v>
      </c>
      <c r="M53" s="21">
        <f t="shared" si="2"/>
        <v>22.525921052631578</v>
      </c>
    </row>
    <row r="54" spans="2:13" x14ac:dyDescent="0.35">
      <c r="B54">
        <f t="shared" si="0"/>
        <v>68</v>
      </c>
      <c r="C54" s="7">
        <v>1953</v>
      </c>
      <c r="D54" s="8">
        <v>6722.68</v>
      </c>
      <c r="F54" s="16">
        <v>6.09</v>
      </c>
      <c r="H54" s="14">
        <f t="shared" si="1"/>
        <v>3361.34</v>
      </c>
      <c r="J54" s="12">
        <f t="shared" si="5"/>
        <v>74</v>
      </c>
      <c r="K54" s="12">
        <f>VLOOKUP(J54,'CPI Indexes'!B$5:J$111,9,FALSE)</f>
        <v>75</v>
      </c>
      <c r="L54" s="21">
        <f t="shared" si="6"/>
        <v>44.817866666666667</v>
      </c>
      <c r="M54" s="21">
        <f t="shared" si="2"/>
        <v>44.817866666666667</v>
      </c>
    </row>
    <row r="55" spans="2:13" x14ac:dyDescent="0.35">
      <c r="B55">
        <f t="shared" si="0"/>
        <v>67</v>
      </c>
      <c r="C55" s="7">
        <v>1954</v>
      </c>
      <c r="D55" s="8">
        <v>1360971.16</v>
      </c>
      <c r="F55" s="16">
        <v>6.4</v>
      </c>
      <c r="H55" s="14">
        <f t="shared" si="1"/>
        <v>680485.58</v>
      </c>
      <c r="J55" s="12">
        <f t="shared" si="5"/>
        <v>73</v>
      </c>
      <c r="K55" s="12">
        <f>VLOOKUP(J55,'CPI Indexes'!B$5:J$111,9,FALSE)</f>
        <v>74</v>
      </c>
      <c r="L55" s="21">
        <f t="shared" si="6"/>
        <v>9195.75108108108</v>
      </c>
      <c r="M55" s="21">
        <f t="shared" si="2"/>
        <v>9195.75108108108</v>
      </c>
    </row>
    <row r="56" spans="2:13" x14ac:dyDescent="0.35">
      <c r="B56">
        <f t="shared" si="0"/>
        <v>66</v>
      </c>
      <c r="C56" s="7">
        <v>1955</v>
      </c>
      <c r="D56" s="8">
        <v>393966.77</v>
      </c>
      <c r="F56" s="16">
        <v>6.71</v>
      </c>
      <c r="H56" s="14">
        <f t="shared" si="1"/>
        <v>196983.38500000001</v>
      </c>
      <c r="J56" s="12">
        <f t="shared" si="5"/>
        <v>73</v>
      </c>
      <c r="K56" s="12">
        <f>VLOOKUP(J56,'CPI Indexes'!B$5:J$111,9,FALSE)</f>
        <v>74</v>
      </c>
      <c r="L56" s="21">
        <f t="shared" si="6"/>
        <v>2661.9376351351352</v>
      </c>
      <c r="M56" s="21">
        <f t="shared" si="2"/>
        <v>2661.9376351351352</v>
      </c>
    </row>
    <row r="57" spans="2:13" x14ac:dyDescent="0.35">
      <c r="B57">
        <f t="shared" si="0"/>
        <v>65</v>
      </c>
      <c r="C57" s="7">
        <v>1956</v>
      </c>
      <c r="D57" s="8">
        <v>790277.04</v>
      </c>
      <c r="F57" s="16">
        <v>7.03</v>
      </c>
      <c r="H57" s="14">
        <f t="shared" si="1"/>
        <v>395138.52</v>
      </c>
      <c r="J57" s="12">
        <f t="shared" si="5"/>
        <v>72</v>
      </c>
      <c r="K57" s="12">
        <f>VLOOKUP(J57,'CPI Indexes'!B$5:J$111,9,FALSE)</f>
        <v>73</v>
      </c>
      <c r="L57" s="21">
        <f t="shared" si="6"/>
        <v>5412.8564383561643</v>
      </c>
      <c r="M57" s="21">
        <f t="shared" si="2"/>
        <v>5412.8564383561643</v>
      </c>
    </row>
    <row r="58" spans="2:13" x14ac:dyDescent="0.35">
      <c r="B58">
        <f t="shared" si="0"/>
        <v>64</v>
      </c>
      <c r="C58" s="7">
        <v>1957</v>
      </c>
      <c r="D58" s="8">
        <v>1572724.59</v>
      </c>
      <c r="F58" s="16">
        <v>7.35</v>
      </c>
      <c r="H58" s="14">
        <f t="shared" si="1"/>
        <v>786362.29500000004</v>
      </c>
      <c r="J58" s="12">
        <f t="shared" si="5"/>
        <v>71</v>
      </c>
      <c r="K58" s="12">
        <f>VLOOKUP(J58,'CPI Indexes'!B$5:J$111,9,FALSE)</f>
        <v>72</v>
      </c>
      <c r="L58" s="21">
        <f t="shared" si="6"/>
        <v>10921.698541666667</v>
      </c>
      <c r="M58" s="21">
        <f t="shared" si="2"/>
        <v>10921.698541666667</v>
      </c>
    </row>
    <row r="59" spans="2:13" x14ac:dyDescent="0.35">
      <c r="B59">
        <f t="shared" si="0"/>
        <v>63</v>
      </c>
      <c r="C59" s="7">
        <v>1958</v>
      </c>
      <c r="D59" s="8">
        <v>2958567.3</v>
      </c>
      <c r="F59" s="16">
        <v>7.67</v>
      </c>
      <c r="H59" s="14">
        <f t="shared" si="1"/>
        <v>1479283.65</v>
      </c>
      <c r="J59" s="12">
        <f t="shared" si="5"/>
        <v>71</v>
      </c>
      <c r="K59" s="12">
        <f>VLOOKUP(J59,'CPI Indexes'!B$5:J$111,9,FALSE)</f>
        <v>72</v>
      </c>
      <c r="L59" s="21">
        <f t="shared" si="6"/>
        <v>20545.606249999997</v>
      </c>
      <c r="M59" s="21">
        <f t="shared" si="2"/>
        <v>20545.606249999997</v>
      </c>
    </row>
    <row r="60" spans="2:13" x14ac:dyDescent="0.35">
      <c r="B60">
        <f t="shared" si="0"/>
        <v>62</v>
      </c>
      <c r="C60" s="7">
        <v>1959</v>
      </c>
      <c r="D60" s="8">
        <v>2923507.31</v>
      </c>
      <c r="F60" s="16">
        <v>8</v>
      </c>
      <c r="H60" s="14">
        <f t="shared" si="1"/>
        <v>1461753.655</v>
      </c>
      <c r="J60" s="12">
        <f t="shared" si="5"/>
        <v>70</v>
      </c>
      <c r="K60" s="12">
        <f>VLOOKUP(J60,'CPI Indexes'!B$5:J$111,9,FALSE)</f>
        <v>71</v>
      </c>
      <c r="L60" s="21">
        <f t="shared" si="6"/>
        <v>20588.079647887324</v>
      </c>
      <c r="M60" s="21">
        <f t="shared" si="2"/>
        <v>20588.079647887324</v>
      </c>
    </row>
    <row r="61" spans="2:13" x14ac:dyDescent="0.35">
      <c r="B61">
        <f t="shared" si="0"/>
        <v>61</v>
      </c>
      <c r="C61" s="7">
        <v>1960</v>
      </c>
      <c r="D61" s="8">
        <v>4203017.9400000004</v>
      </c>
      <c r="F61" s="16">
        <v>8.33</v>
      </c>
      <c r="H61" s="14">
        <f t="shared" si="1"/>
        <v>2101508.9700000002</v>
      </c>
      <c r="J61" s="12">
        <f t="shared" si="5"/>
        <v>69</v>
      </c>
      <c r="K61" s="12">
        <f>VLOOKUP(J61,'CPI Indexes'!B$5:J$111,9,FALSE)</f>
        <v>70</v>
      </c>
      <c r="L61" s="21">
        <f t="shared" si="6"/>
        <v>30021.556714285718</v>
      </c>
      <c r="M61" s="21">
        <f t="shared" si="2"/>
        <v>30021.556714285718</v>
      </c>
    </row>
    <row r="62" spans="2:13" x14ac:dyDescent="0.35">
      <c r="B62">
        <f t="shared" si="0"/>
        <v>60</v>
      </c>
      <c r="C62" s="7">
        <v>1961</v>
      </c>
      <c r="D62" s="8">
        <v>5504304.1699999999</v>
      </c>
      <c r="F62" s="16">
        <v>8.67</v>
      </c>
      <c r="H62" s="14">
        <f t="shared" si="1"/>
        <v>2752152.085</v>
      </c>
      <c r="J62" s="12">
        <f t="shared" si="5"/>
        <v>69</v>
      </c>
      <c r="K62" s="12">
        <f>VLOOKUP(J62,'CPI Indexes'!B$5:J$111,9,FALSE)</f>
        <v>70</v>
      </c>
      <c r="L62" s="21">
        <f t="shared" si="6"/>
        <v>39316.458357142859</v>
      </c>
      <c r="M62" s="21">
        <f t="shared" si="2"/>
        <v>39316.458357142859</v>
      </c>
    </row>
    <row r="63" spans="2:13" x14ac:dyDescent="0.35">
      <c r="B63">
        <f t="shared" si="0"/>
        <v>59</v>
      </c>
      <c r="C63" s="7">
        <v>1962</v>
      </c>
      <c r="D63" s="8">
        <v>6938872.9299999997</v>
      </c>
      <c r="F63" s="16">
        <v>9.01</v>
      </c>
      <c r="H63" s="14">
        <f t="shared" si="1"/>
        <v>3469436.4649999999</v>
      </c>
      <c r="J63" s="12">
        <f t="shared" si="5"/>
        <v>68</v>
      </c>
      <c r="K63" s="12">
        <f>VLOOKUP(J63,'CPI Indexes'!B$5:J$111,9,FALSE)</f>
        <v>69</v>
      </c>
      <c r="L63" s="21">
        <f t="shared" si="6"/>
        <v>50281.687898550721</v>
      </c>
      <c r="M63" s="21">
        <f t="shared" si="2"/>
        <v>50281.687898550721</v>
      </c>
    </row>
    <row r="64" spans="2:13" x14ac:dyDescent="0.35">
      <c r="B64">
        <f t="shared" si="0"/>
        <v>58</v>
      </c>
      <c r="C64" s="7">
        <v>1963</v>
      </c>
      <c r="D64" s="8">
        <v>5952667.6299999999</v>
      </c>
      <c r="F64" s="16">
        <v>9.35</v>
      </c>
      <c r="H64" s="14">
        <f t="shared" si="1"/>
        <v>2976333.8149999999</v>
      </c>
      <c r="J64" s="12">
        <f t="shared" si="5"/>
        <v>67</v>
      </c>
      <c r="K64" s="12">
        <f>VLOOKUP(J64,'CPI Indexes'!B$5:J$111,9,FALSE)</f>
        <v>68</v>
      </c>
      <c r="L64" s="21">
        <f t="shared" si="6"/>
        <v>43769.614926470589</v>
      </c>
      <c r="M64" s="21">
        <f t="shared" si="2"/>
        <v>43769.614926470589</v>
      </c>
    </row>
    <row r="65" spans="2:13" x14ac:dyDescent="0.35">
      <c r="B65">
        <f t="shared" si="0"/>
        <v>57</v>
      </c>
      <c r="C65" s="7">
        <v>1964</v>
      </c>
      <c r="D65" s="8">
        <v>4395501.8499999996</v>
      </c>
      <c r="F65" s="16">
        <v>9.69</v>
      </c>
      <c r="H65" s="14">
        <f t="shared" si="1"/>
        <v>2197750.9249999998</v>
      </c>
      <c r="J65" s="12">
        <f t="shared" si="5"/>
        <v>67</v>
      </c>
      <c r="K65" s="12">
        <f>VLOOKUP(J65,'CPI Indexes'!B$5:J$111,9,FALSE)</f>
        <v>68</v>
      </c>
      <c r="L65" s="21">
        <f t="shared" si="6"/>
        <v>32319.866544117645</v>
      </c>
      <c r="M65" s="21">
        <f t="shared" si="2"/>
        <v>32319.866544117645</v>
      </c>
    </row>
    <row r="66" spans="2:13" x14ac:dyDescent="0.35">
      <c r="B66">
        <f t="shared" si="0"/>
        <v>56</v>
      </c>
      <c r="C66" s="7">
        <v>1965</v>
      </c>
      <c r="D66" s="8">
        <v>4401757.2300000004</v>
      </c>
      <c r="F66" s="16">
        <v>10.050000000000001</v>
      </c>
      <c r="H66" s="14">
        <f t="shared" si="1"/>
        <v>2200878.6150000002</v>
      </c>
      <c r="J66" s="12">
        <f t="shared" si="5"/>
        <v>66</v>
      </c>
      <c r="K66" s="12">
        <f>VLOOKUP(J66,'CPI Indexes'!B$5:J$111,9,FALSE)</f>
        <v>67</v>
      </c>
      <c r="L66" s="21">
        <f t="shared" si="6"/>
        <v>32848.93455223881</v>
      </c>
      <c r="M66" s="21">
        <f t="shared" si="2"/>
        <v>32848.93455223881</v>
      </c>
    </row>
    <row r="67" spans="2:13" x14ac:dyDescent="0.35">
      <c r="B67">
        <f t="shared" si="0"/>
        <v>55</v>
      </c>
      <c r="C67" s="7">
        <v>1966</v>
      </c>
      <c r="D67" s="8">
        <v>4454596.24</v>
      </c>
      <c r="F67" s="16">
        <v>10.4</v>
      </c>
      <c r="H67" s="14">
        <f t="shared" si="1"/>
        <v>2227298.12</v>
      </c>
      <c r="J67" s="12">
        <f t="shared" si="5"/>
        <v>65</v>
      </c>
      <c r="K67" s="12">
        <f>VLOOKUP(J67,'CPI Indexes'!B$5:J$111,9,FALSE)</f>
        <v>66</v>
      </c>
      <c r="L67" s="21">
        <f t="shared" si="6"/>
        <v>33746.941212121215</v>
      </c>
      <c r="M67" s="21">
        <f t="shared" si="2"/>
        <v>33746.941212121215</v>
      </c>
    </row>
    <row r="68" spans="2:13" x14ac:dyDescent="0.35">
      <c r="B68">
        <f t="shared" si="0"/>
        <v>54</v>
      </c>
      <c r="C68" s="7">
        <v>1967</v>
      </c>
      <c r="D68" s="8">
        <v>5278397.26</v>
      </c>
      <c r="F68" s="16">
        <v>10.76</v>
      </c>
      <c r="H68" s="14">
        <f t="shared" si="1"/>
        <v>2639198.63</v>
      </c>
      <c r="J68" s="12">
        <f t="shared" si="5"/>
        <v>65</v>
      </c>
      <c r="K68" s="12">
        <f>VLOOKUP(J68,'CPI Indexes'!B$5:J$111,9,FALSE)</f>
        <v>66</v>
      </c>
      <c r="L68" s="21">
        <f t="shared" si="6"/>
        <v>39987.858030303032</v>
      </c>
      <c r="M68" s="21">
        <f t="shared" si="2"/>
        <v>39987.858030303032</v>
      </c>
    </row>
    <row r="69" spans="2:13" x14ac:dyDescent="0.35">
      <c r="B69">
        <f t="shared" si="0"/>
        <v>53</v>
      </c>
      <c r="C69" s="7">
        <v>1968</v>
      </c>
      <c r="D69" s="8">
        <v>6156073.3799999999</v>
      </c>
      <c r="F69" s="16">
        <v>11.13</v>
      </c>
      <c r="H69" s="14">
        <f t="shared" si="1"/>
        <v>3078036.69</v>
      </c>
      <c r="J69" s="12">
        <f t="shared" si="5"/>
        <v>64</v>
      </c>
      <c r="K69" s="12">
        <f>VLOOKUP(J69,'CPI Indexes'!B$5:J$111,9,FALSE)</f>
        <v>65</v>
      </c>
      <c r="L69" s="21">
        <f t="shared" si="6"/>
        <v>47354.410615384615</v>
      </c>
      <c r="M69" s="21">
        <f t="shared" si="2"/>
        <v>47354.410615384615</v>
      </c>
    </row>
    <row r="70" spans="2:13" x14ac:dyDescent="0.35">
      <c r="B70">
        <f t="shared" si="0"/>
        <v>52</v>
      </c>
      <c r="C70" s="7">
        <v>1969</v>
      </c>
      <c r="D70" s="8">
        <v>8793794.3200000003</v>
      </c>
      <c r="F70" s="16">
        <v>11.5</v>
      </c>
      <c r="H70" s="14">
        <f t="shared" si="1"/>
        <v>4396897.16</v>
      </c>
      <c r="J70" s="12">
        <f t="shared" si="5"/>
        <v>64</v>
      </c>
      <c r="K70" s="12">
        <f>VLOOKUP(J70,'CPI Indexes'!B$5:J$111,9,FALSE)</f>
        <v>65</v>
      </c>
      <c r="L70" s="21">
        <f t="shared" si="6"/>
        <v>67644.571692307698</v>
      </c>
      <c r="M70" s="21">
        <f t="shared" si="2"/>
        <v>67644.571692307698</v>
      </c>
    </row>
    <row r="71" spans="2:13" x14ac:dyDescent="0.35">
      <c r="B71">
        <f t="shared" si="0"/>
        <v>51</v>
      </c>
      <c r="C71" s="7">
        <v>1970</v>
      </c>
      <c r="D71" s="8">
        <v>5945925.4900000002</v>
      </c>
      <c r="F71" s="16">
        <v>11.87</v>
      </c>
      <c r="H71" s="14">
        <f t="shared" si="1"/>
        <v>2972962.7450000001</v>
      </c>
      <c r="J71" s="12">
        <f t="shared" si="5"/>
        <v>63</v>
      </c>
      <c r="K71" s="12">
        <f>VLOOKUP(J71,'CPI Indexes'!B$5:J$111,9,FALSE)</f>
        <v>64</v>
      </c>
      <c r="L71" s="21">
        <f t="shared" si="6"/>
        <v>46452.542890625002</v>
      </c>
      <c r="M71" s="21">
        <f t="shared" si="2"/>
        <v>46452.542890625002</v>
      </c>
    </row>
    <row r="72" spans="2:13" x14ac:dyDescent="0.35">
      <c r="B72">
        <f t="shared" si="0"/>
        <v>50</v>
      </c>
      <c r="C72" s="7">
        <v>1971</v>
      </c>
      <c r="D72" s="8">
        <v>7056155.79</v>
      </c>
      <c r="F72" s="16">
        <v>12.25</v>
      </c>
      <c r="H72" s="14">
        <f t="shared" si="1"/>
        <v>3528077.895</v>
      </c>
      <c r="J72" s="12">
        <f t="shared" si="5"/>
        <v>62</v>
      </c>
      <c r="K72" s="12">
        <f>VLOOKUP(J72,'CPI Indexes'!B$5:J$111,9,FALSE)</f>
        <v>63</v>
      </c>
      <c r="L72" s="21">
        <f t="shared" si="6"/>
        <v>56001.236428571428</v>
      </c>
      <c r="M72" s="21">
        <f t="shared" si="2"/>
        <v>56001.236428571428</v>
      </c>
    </row>
    <row r="73" spans="2:13" x14ac:dyDescent="0.35">
      <c r="B73">
        <f t="shared" si="0"/>
        <v>49</v>
      </c>
      <c r="C73" s="7">
        <v>1972</v>
      </c>
      <c r="D73" s="8">
        <v>9494932</v>
      </c>
      <c r="F73" s="16">
        <v>12.64</v>
      </c>
      <c r="H73" s="14">
        <f t="shared" si="1"/>
        <v>4747466</v>
      </c>
      <c r="J73" s="12">
        <f t="shared" si="5"/>
        <v>62</v>
      </c>
      <c r="K73" s="12">
        <f>VLOOKUP(J73,'CPI Indexes'!B$5:J$111,9,FALSE)</f>
        <v>63</v>
      </c>
      <c r="L73" s="21">
        <f t="shared" si="6"/>
        <v>75356.60317460318</v>
      </c>
      <c r="M73" s="21">
        <f t="shared" si="2"/>
        <v>75356.60317460318</v>
      </c>
    </row>
    <row r="74" spans="2:13" x14ac:dyDescent="0.35">
      <c r="B74">
        <f t="shared" ref="B74:B122" si="7">2021-C74</f>
        <v>48</v>
      </c>
      <c r="C74" s="7">
        <v>1973</v>
      </c>
      <c r="D74" s="8">
        <v>8745454</v>
      </c>
      <c r="F74" s="16">
        <v>13.03</v>
      </c>
      <c r="H74" s="14">
        <f t="shared" ref="H74:H122" si="8">D74*F$3</f>
        <v>4372727</v>
      </c>
      <c r="J74" s="12">
        <f t="shared" ref="J74:J122" si="9">ROUND(F74+B74,0)</f>
        <v>61</v>
      </c>
      <c r="K74" s="12">
        <f>VLOOKUP(J74,'CPI Indexes'!B$5:J$111,9,FALSE)</f>
        <v>62</v>
      </c>
      <c r="L74" s="21">
        <f t="shared" si="6"/>
        <v>70527.854838709682</v>
      </c>
      <c r="M74" s="21">
        <f t="shared" ref="M74:M122" si="10">L74*(1+$F$5/100)^B74</f>
        <v>70527.854838709682</v>
      </c>
    </row>
    <row r="75" spans="2:13" x14ac:dyDescent="0.35">
      <c r="B75">
        <f t="shared" si="7"/>
        <v>47</v>
      </c>
      <c r="C75" s="7">
        <v>1974</v>
      </c>
      <c r="D75" s="8">
        <v>8520993.4299999997</v>
      </c>
      <c r="F75" s="16">
        <v>13.43</v>
      </c>
      <c r="H75" s="14">
        <f t="shared" si="8"/>
        <v>4260496.7149999999</v>
      </c>
      <c r="J75" s="12">
        <f t="shared" si="9"/>
        <v>60</v>
      </c>
      <c r="K75" s="12">
        <f>VLOOKUP(J75,'CPI Indexes'!B$5:J$111,9,FALSE)</f>
        <v>61</v>
      </c>
      <c r="L75" s="21">
        <f t="shared" si="6"/>
        <v>69844.208442622941</v>
      </c>
      <c r="M75" s="21">
        <f t="shared" si="10"/>
        <v>69844.208442622941</v>
      </c>
    </row>
    <row r="76" spans="2:13" x14ac:dyDescent="0.35">
      <c r="B76">
        <f t="shared" si="7"/>
        <v>46</v>
      </c>
      <c r="C76" s="7">
        <v>1975</v>
      </c>
      <c r="D76" s="8">
        <v>8236428.3799999999</v>
      </c>
      <c r="F76" s="16">
        <v>13.83</v>
      </c>
      <c r="H76" s="14">
        <f t="shared" si="8"/>
        <v>4118214.19</v>
      </c>
      <c r="J76" s="12">
        <f t="shared" si="9"/>
        <v>60</v>
      </c>
      <c r="K76" s="12">
        <f>VLOOKUP(J76,'CPI Indexes'!B$5:J$111,9,FALSE)</f>
        <v>61</v>
      </c>
      <c r="L76" s="21">
        <f t="shared" si="6"/>
        <v>67511.70803278689</v>
      </c>
      <c r="M76" s="21">
        <f t="shared" si="10"/>
        <v>67511.70803278689</v>
      </c>
    </row>
    <row r="77" spans="2:13" x14ac:dyDescent="0.35">
      <c r="B77">
        <f t="shared" si="7"/>
        <v>45</v>
      </c>
      <c r="C77" s="7">
        <v>1976</v>
      </c>
      <c r="D77" s="8">
        <v>7871902.71</v>
      </c>
      <c r="F77" s="16">
        <v>14.24</v>
      </c>
      <c r="H77" s="14">
        <f t="shared" si="8"/>
        <v>3935951.355</v>
      </c>
      <c r="J77" s="12">
        <f t="shared" si="9"/>
        <v>59</v>
      </c>
      <c r="K77" s="12">
        <f>VLOOKUP(J77,'CPI Indexes'!B$5:J$111,9,FALSE)</f>
        <v>60</v>
      </c>
      <c r="L77" s="21">
        <f t="shared" si="6"/>
        <v>65599.189249999996</v>
      </c>
      <c r="M77" s="21">
        <f t="shared" si="10"/>
        <v>65599.189249999996</v>
      </c>
    </row>
    <row r="78" spans="2:13" x14ac:dyDescent="0.35">
      <c r="B78">
        <f t="shared" si="7"/>
        <v>44</v>
      </c>
      <c r="C78" s="7">
        <v>1977</v>
      </c>
      <c r="D78" s="8">
        <v>8474464.8800000008</v>
      </c>
      <c r="F78" s="16">
        <v>14.66</v>
      </c>
      <c r="H78" s="14">
        <f t="shared" si="8"/>
        <v>4237232.4400000004</v>
      </c>
      <c r="J78" s="12">
        <f t="shared" si="9"/>
        <v>59</v>
      </c>
      <c r="K78" s="12">
        <f>VLOOKUP(J78,'CPI Indexes'!B$5:J$111,9,FALSE)</f>
        <v>60</v>
      </c>
      <c r="L78" s="21">
        <f t="shared" si="6"/>
        <v>70620.540666666668</v>
      </c>
      <c r="M78" s="21">
        <f t="shared" si="10"/>
        <v>70620.540666666668</v>
      </c>
    </row>
    <row r="79" spans="2:13" x14ac:dyDescent="0.35">
      <c r="B79">
        <f t="shared" si="7"/>
        <v>43</v>
      </c>
      <c r="C79" s="7">
        <v>1978</v>
      </c>
      <c r="D79" s="8">
        <v>8925236.5099999998</v>
      </c>
      <c r="F79" s="16">
        <v>15.08</v>
      </c>
      <c r="H79" s="14">
        <f t="shared" si="8"/>
        <v>4462618.2549999999</v>
      </c>
      <c r="J79" s="12">
        <f t="shared" si="9"/>
        <v>58</v>
      </c>
      <c r="K79" s="12">
        <f>VLOOKUP(J79,'CPI Indexes'!B$5:J$111,9,FALSE)</f>
        <v>59</v>
      </c>
      <c r="L79" s="21">
        <f t="shared" ref="L79:L110" si="11">H79/K79</f>
        <v>75637.597542372881</v>
      </c>
      <c r="M79" s="21">
        <f t="shared" si="10"/>
        <v>75637.597542372881</v>
      </c>
    </row>
    <row r="80" spans="2:13" x14ac:dyDescent="0.35">
      <c r="B80">
        <f t="shared" si="7"/>
        <v>42</v>
      </c>
      <c r="C80" s="7">
        <v>1979</v>
      </c>
      <c r="D80" s="8">
        <v>9516026.9100000001</v>
      </c>
      <c r="F80" s="16">
        <v>15.51</v>
      </c>
      <c r="H80" s="14">
        <f t="shared" si="8"/>
        <v>4758013.4550000001</v>
      </c>
      <c r="J80" s="12">
        <f t="shared" si="9"/>
        <v>58</v>
      </c>
      <c r="K80" s="12">
        <f>VLOOKUP(J80,'CPI Indexes'!B$5:J$111,9,FALSE)</f>
        <v>59</v>
      </c>
      <c r="L80" s="21">
        <f t="shared" si="11"/>
        <v>80644.29584745763</v>
      </c>
      <c r="M80" s="21">
        <f t="shared" si="10"/>
        <v>80644.29584745763</v>
      </c>
    </row>
    <row r="81" spans="2:13" x14ac:dyDescent="0.35">
      <c r="B81">
        <f t="shared" si="7"/>
        <v>41</v>
      </c>
      <c r="C81" s="7">
        <v>1980</v>
      </c>
      <c r="D81" s="8">
        <v>10728819.66</v>
      </c>
      <c r="F81" s="16">
        <v>15.95</v>
      </c>
      <c r="H81" s="14">
        <f t="shared" si="8"/>
        <v>5364409.83</v>
      </c>
      <c r="J81" s="12">
        <f t="shared" si="9"/>
        <v>57</v>
      </c>
      <c r="K81" s="12">
        <f>VLOOKUP(J81,'CPI Indexes'!B$5:J$111,9,FALSE)</f>
        <v>58</v>
      </c>
      <c r="L81" s="21">
        <f t="shared" si="11"/>
        <v>92489.824655172415</v>
      </c>
      <c r="M81" s="21">
        <f t="shared" si="10"/>
        <v>92489.824655172415</v>
      </c>
    </row>
    <row r="82" spans="2:13" x14ac:dyDescent="0.35">
      <c r="B82">
        <f t="shared" si="7"/>
        <v>40</v>
      </c>
      <c r="C82" s="7">
        <v>1981</v>
      </c>
      <c r="D82" s="8">
        <v>5905160.29</v>
      </c>
      <c r="F82" s="16">
        <v>16.399999999999999</v>
      </c>
      <c r="H82" s="14">
        <f t="shared" si="8"/>
        <v>2952580.145</v>
      </c>
      <c r="J82" s="12">
        <f t="shared" si="9"/>
        <v>56</v>
      </c>
      <c r="K82" s="12">
        <f>VLOOKUP(J82,'CPI Indexes'!B$5:J$111,9,FALSE)</f>
        <v>57</v>
      </c>
      <c r="L82" s="21">
        <f t="shared" si="11"/>
        <v>51799.651666666665</v>
      </c>
      <c r="M82" s="21">
        <f t="shared" si="10"/>
        <v>51799.651666666665</v>
      </c>
    </row>
    <row r="83" spans="2:13" x14ac:dyDescent="0.35">
      <c r="B83">
        <f t="shared" si="7"/>
        <v>39</v>
      </c>
      <c r="C83" s="7">
        <v>1982</v>
      </c>
      <c r="D83" s="8">
        <v>2977540.18</v>
      </c>
      <c r="F83" s="16">
        <v>16.850000000000001</v>
      </c>
      <c r="H83" s="14">
        <f t="shared" si="8"/>
        <v>1488770.09</v>
      </c>
      <c r="J83" s="12">
        <f t="shared" si="9"/>
        <v>56</v>
      </c>
      <c r="K83" s="12">
        <f>VLOOKUP(J83,'CPI Indexes'!B$5:J$111,9,FALSE)</f>
        <v>57</v>
      </c>
      <c r="L83" s="21">
        <f t="shared" si="11"/>
        <v>26118.77350877193</v>
      </c>
      <c r="M83" s="21">
        <f t="shared" si="10"/>
        <v>26118.77350877193</v>
      </c>
    </row>
    <row r="84" spans="2:13" x14ac:dyDescent="0.35">
      <c r="B84">
        <f t="shared" si="7"/>
        <v>38</v>
      </c>
      <c r="C84" s="7">
        <v>1983</v>
      </c>
      <c r="D84" s="8">
        <v>2644927.33</v>
      </c>
      <c r="F84" s="16">
        <v>17.309999999999999</v>
      </c>
      <c r="H84" s="14">
        <f t="shared" si="8"/>
        <v>1322463.665</v>
      </c>
      <c r="J84" s="12">
        <f t="shared" si="9"/>
        <v>55</v>
      </c>
      <c r="K84" s="12">
        <f>VLOOKUP(J84,'CPI Indexes'!B$5:J$111,9,FALSE)</f>
        <v>56</v>
      </c>
      <c r="L84" s="21">
        <f t="shared" si="11"/>
        <v>23615.422589285714</v>
      </c>
      <c r="M84" s="21">
        <f t="shared" si="10"/>
        <v>23615.422589285714</v>
      </c>
    </row>
    <row r="85" spans="2:13" x14ac:dyDescent="0.35">
      <c r="B85">
        <f t="shared" si="7"/>
        <v>37</v>
      </c>
      <c r="C85" s="7">
        <v>1984</v>
      </c>
      <c r="D85" s="8">
        <v>3045016.05</v>
      </c>
      <c r="F85" s="16">
        <v>17.78</v>
      </c>
      <c r="H85" s="14">
        <f t="shared" si="8"/>
        <v>1522508.0249999999</v>
      </c>
      <c r="J85" s="12">
        <f t="shared" si="9"/>
        <v>55</v>
      </c>
      <c r="K85" s="12">
        <f>VLOOKUP(J85,'CPI Indexes'!B$5:J$111,9,FALSE)</f>
        <v>56</v>
      </c>
      <c r="L85" s="21">
        <f t="shared" si="11"/>
        <v>27187.643303571425</v>
      </c>
      <c r="M85" s="21">
        <f t="shared" si="10"/>
        <v>27187.643303571425</v>
      </c>
    </row>
    <row r="86" spans="2:13" x14ac:dyDescent="0.35">
      <c r="B86">
        <f t="shared" si="7"/>
        <v>36</v>
      </c>
      <c r="C86" s="7">
        <v>1985</v>
      </c>
      <c r="D86" s="8">
        <v>2389466.91</v>
      </c>
      <c r="F86" s="16">
        <v>18.260000000000002</v>
      </c>
      <c r="H86" s="14">
        <f t="shared" si="8"/>
        <v>1194733.4550000001</v>
      </c>
      <c r="J86" s="12">
        <f t="shared" si="9"/>
        <v>54</v>
      </c>
      <c r="K86" s="12">
        <f>VLOOKUP(J86,'CPI Indexes'!B$5:J$111,9,FALSE)</f>
        <v>55</v>
      </c>
      <c r="L86" s="21">
        <f t="shared" si="11"/>
        <v>21722.426454545457</v>
      </c>
      <c r="M86" s="21">
        <f t="shared" si="10"/>
        <v>21722.426454545457</v>
      </c>
    </row>
    <row r="87" spans="2:13" x14ac:dyDescent="0.35">
      <c r="B87">
        <f t="shared" si="7"/>
        <v>35</v>
      </c>
      <c r="C87" s="7">
        <v>1986</v>
      </c>
      <c r="D87" s="8">
        <v>2634539.5499999998</v>
      </c>
      <c r="F87" s="16">
        <v>18.75</v>
      </c>
      <c r="H87" s="14">
        <f t="shared" si="8"/>
        <v>1317269.7749999999</v>
      </c>
      <c r="J87" s="12">
        <f t="shared" si="9"/>
        <v>54</v>
      </c>
      <c r="K87" s="12">
        <f>VLOOKUP(J87,'CPI Indexes'!B$5:J$111,9,FALSE)</f>
        <v>55</v>
      </c>
      <c r="L87" s="21">
        <f t="shared" si="11"/>
        <v>23950.359545454543</v>
      </c>
      <c r="M87" s="21">
        <f t="shared" si="10"/>
        <v>23950.359545454543</v>
      </c>
    </row>
    <row r="88" spans="2:13" x14ac:dyDescent="0.35">
      <c r="B88">
        <f t="shared" si="7"/>
        <v>34</v>
      </c>
      <c r="C88" s="7">
        <v>1987</v>
      </c>
      <c r="D88" s="8">
        <v>2666190.71</v>
      </c>
      <c r="F88" s="16">
        <v>19.25</v>
      </c>
      <c r="H88" s="14">
        <f t="shared" si="8"/>
        <v>1333095.355</v>
      </c>
      <c r="J88" s="12">
        <f t="shared" si="9"/>
        <v>53</v>
      </c>
      <c r="K88" s="12">
        <f>VLOOKUP(J88,'CPI Indexes'!B$5:J$111,9,FALSE)</f>
        <v>54</v>
      </c>
      <c r="L88" s="21">
        <f t="shared" si="11"/>
        <v>24686.951018518517</v>
      </c>
      <c r="M88" s="21">
        <f t="shared" si="10"/>
        <v>24686.951018518517</v>
      </c>
    </row>
    <row r="89" spans="2:13" x14ac:dyDescent="0.35">
      <c r="B89">
        <f t="shared" si="7"/>
        <v>33</v>
      </c>
      <c r="C89" s="7">
        <v>1988</v>
      </c>
      <c r="D89" s="8">
        <v>2808146.33</v>
      </c>
      <c r="F89" s="16">
        <v>19.760000000000002</v>
      </c>
      <c r="H89" s="14">
        <f t="shared" si="8"/>
        <v>1404073.165</v>
      </c>
      <c r="J89" s="12">
        <f t="shared" si="9"/>
        <v>53</v>
      </c>
      <c r="K89" s="12">
        <f>VLOOKUP(J89,'CPI Indexes'!B$5:J$111,9,FALSE)</f>
        <v>54</v>
      </c>
      <c r="L89" s="21">
        <f t="shared" si="11"/>
        <v>26001.354907407407</v>
      </c>
      <c r="M89" s="21">
        <f t="shared" si="10"/>
        <v>26001.354907407407</v>
      </c>
    </row>
    <row r="90" spans="2:13" x14ac:dyDescent="0.35">
      <c r="B90">
        <f t="shared" si="7"/>
        <v>32</v>
      </c>
      <c r="C90" s="7">
        <v>1989</v>
      </c>
      <c r="D90" s="8">
        <v>3167397.47</v>
      </c>
      <c r="F90" s="16">
        <v>20.27</v>
      </c>
      <c r="H90" s="14">
        <f t="shared" si="8"/>
        <v>1583698.7350000001</v>
      </c>
      <c r="J90" s="12">
        <f t="shared" si="9"/>
        <v>52</v>
      </c>
      <c r="K90" s="12">
        <f>VLOOKUP(J90,'CPI Indexes'!B$5:J$111,9,FALSE)</f>
        <v>53</v>
      </c>
      <c r="L90" s="21">
        <f t="shared" si="11"/>
        <v>29881.108207547171</v>
      </c>
      <c r="M90" s="21">
        <f t="shared" si="10"/>
        <v>29881.108207547171</v>
      </c>
    </row>
    <row r="91" spans="2:13" x14ac:dyDescent="0.35">
      <c r="B91">
        <f t="shared" si="7"/>
        <v>31</v>
      </c>
      <c r="C91" s="7">
        <v>1990</v>
      </c>
      <c r="D91" s="8">
        <v>3272597.28</v>
      </c>
      <c r="F91" s="16">
        <v>20.8</v>
      </c>
      <c r="H91" s="14">
        <f t="shared" si="8"/>
        <v>1636298.64</v>
      </c>
      <c r="J91" s="12">
        <f t="shared" si="9"/>
        <v>52</v>
      </c>
      <c r="K91" s="12">
        <f>VLOOKUP(J91,'CPI Indexes'!B$5:J$111,9,FALSE)</f>
        <v>53</v>
      </c>
      <c r="L91" s="21">
        <f t="shared" si="11"/>
        <v>30873.559245283017</v>
      </c>
      <c r="M91" s="21">
        <f t="shared" si="10"/>
        <v>30873.559245283017</v>
      </c>
    </row>
    <row r="92" spans="2:13" x14ac:dyDescent="0.35">
      <c r="B92">
        <f t="shared" si="7"/>
        <v>30</v>
      </c>
      <c r="C92" s="7">
        <v>1991</v>
      </c>
      <c r="D92" s="8">
        <v>3047962.77</v>
      </c>
      <c r="F92" s="16">
        <v>21.34</v>
      </c>
      <c r="H92" s="14">
        <f t="shared" si="8"/>
        <v>1523981.385</v>
      </c>
      <c r="J92" s="12">
        <f t="shared" si="9"/>
        <v>51</v>
      </c>
      <c r="K92" s="12">
        <f>VLOOKUP(J92,'CPI Indexes'!B$5:J$111,9,FALSE)</f>
        <v>52</v>
      </c>
      <c r="L92" s="21">
        <f t="shared" si="11"/>
        <v>29307.334326923075</v>
      </c>
      <c r="M92" s="21">
        <f t="shared" si="10"/>
        <v>29307.334326923075</v>
      </c>
    </row>
    <row r="93" spans="2:13" x14ac:dyDescent="0.35">
      <c r="B93">
        <f t="shared" si="7"/>
        <v>29</v>
      </c>
      <c r="C93" s="7">
        <v>1992</v>
      </c>
      <c r="D93" s="8">
        <v>4160255.29</v>
      </c>
      <c r="F93" s="16">
        <v>21.89</v>
      </c>
      <c r="H93" s="14">
        <f t="shared" si="8"/>
        <v>2080127.645</v>
      </c>
      <c r="J93" s="12">
        <f t="shared" si="9"/>
        <v>51</v>
      </c>
      <c r="K93" s="12">
        <f>VLOOKUP(J93,'CPI Indexes'!B$5:J$111,9,FALSE)</f>
        <v>52</v>
      </c>
      <c r="L93" s="21">
        <f t="shared" si="11"/>
        <v>40002.454711538463</v>
      </c>
      <c r="M93" s="21">
        <f t="shared" si="10"/>
        <v>40002.454711538463</v>
      </c>
    </row>
    <row r="94" spans="2:13" x14ac:dyDescent="0.35">
      <c r="B94">
        <f t="shared" si="7"/>
        <v>28</v>
      </c>
      <c r="C94" s="7">
        <v>1993</v>
      </c>
      <c r="D94" s="8">
        <v>5388113.8300000001</v>
      </c>
      <c r="F94" s="16">
        <v>22.46</v>
      </c>
      <c r="H94" s="14">
        <f t="shared" si="8"/>
        <v>2694056.915</v>
      </c>
      <c r="J94" s="12">
        <f t="shared" si="9"/>
        <v>50</v>
      </c>
      <c r="K94" s="12">
        <f>VLOOKUP(J94,'CPI Indexes'!B$5:J$111,9,FALSE)</f>
        <v>51</v>
      </c>
      <c r="L94" s="21">
        <f t="shared" si="11"/>
        <v>52824.645392156861</v>
      </c>
      <c r="M94" s="21">
        <f t="shared" si="10"/>
        <v>52824.645392156861</v>
      </c>
    </row>
    <row r="95" spans="2:13" x14ac:dyDescent="0.35">
      <c r="B95">
        <f t="shared" si="7"/>
        <v>27</v>
      </c>
      <c r="C95" s="7">
        <v>1994</v>
      </c>
      <c r="D95" s="8">
        <v>6039362.8799999999</v>
      </c>
      <c r="F95" s="16">
        <v>23.03</v>
      </c>
      <c r="H95" s="14">
        <f t="shared" si="8"/>
        <v>3019681.44</v>
      </c>
      <c r="J95" s="12">
        <f t="shared" si="9"/>
        <v>50</v>
      </c>
      <c r="K95" s="12">
        <f>VLOOKUP(J95,'CPI Indexes'!B$5:J$111,9,FALSE)</f>
        <v>51</v>
      </c>
      <c r="L95" s="21">
        <f t="shared" si="11"/>
        <v>59209.440000000002</v>
      </c>
      <c r="M95" s="21">
        <f t="shared" si="10"/>
        <v>59209.440000000002</v>
      </c>
    </row>
    <row r="96" spans="2:13" x14ac:dyDescent="0.35">
      <c r="B96">
        <f t="shared" si="7"/>
        <v>26</v>
      </c>
      <c r="C96" s="7">
        <v>1995</v>
      </c>
      <c r="D96" s="8">
        <v>8156115.4100000001</v>
      </c>
      <c r="F96" s="16">
        <v>23.62</v>
      </c>
      <c r="H96" s="14">
        <f t="shared" si="8"/>
        <v>4078057.7050000001</v>
      </c>
      <c r="J96" s="12">
        <f t="shared" si="9"/>
        <v>50</v>
      </c>
      <c r="K96" s="12">
        <f>VLOOKUP(J96,'CPI Indexes'!B$5:J$111,9,FALSE)</f>
        <v>51</v>
      </c>
      <c r="L96" s="21">
        <f t="shared" si="11"/>
        <v>79961.915784313722</v>
      </c>
      <c r="M96" s="21">
        <f t="shared" si="10"/>
        <v>79961.915784313722</v>
      </c>
    </row>
    <row r="97" spans="2:13" x14ac:dyDescent="0.35">
      <c r="B97">
        <f t="shared" si="7"/>
        <v>25</v>
      </c>
      <c r="C97" s="7">
        <v>1996</v>
      </c>
      <c r="D97" s="8">
        <v>7278287.8600000003</v>
      </c>
      <c r="F97" s="16">
        <v>24.22</v>
      </c>
      <c r="H97" s="14">
        <f t="shared" si="8"/>
        <v>3639143.93</v>
      </c>
      <c r="J97" s="12">
        <f t="shared" si="9"/>
        <v>49</v>
      </c>
      <c r="K97" s="12">
        <f>VLOOKUP(J97,'CPI Indexes'!B$5:J$111,9,FALSE)</f>
        <v>50</v>
      </c>
      <c r="L97" s="21">
        <f t="shared" si="11"/>
        <v>72782.878599999996</v>
      </c>
      <c r="M97" s="21">
        <f t="shared" si="10"/>
        <v>72782.878599999996</v>
      </c>
    </row>
    <row r="98" spans="2:13" x14ac:dyDescent="0.35">
      <c r="B98">
        <f t="shared" si="7"/>
        <v>24</v>
      </c>
      <c r="C98" s="7">
        <v>1997</v>
      </c>
      <c r="D98" s="8">
        <v>3064373.85</v>
      </c>
      <c r="F98" s="16">
        <v>24.83</v>
      </c>
      <c r="H98" s="14">
        <f t="shared" si="8"/>
        <v>1532186.925</v>
      </c>
      <c r="J98" s="12">
        <f t="shared" si="9"/>
        <v>49</v>
      </c>
      <c r="K98" s="12">
        <f>VLOOKUP(J98,'CPI Indexes'!B$5:J$111,9,FALSE)</f>
        <v>50</v>
      </c>
      <c r="L98" s="21">
        <f t="shared" si="11"/>
        <v>30643.738499999999</v>
      </c>
      <c r="M98" s="21">
        <f t="shared" si="10"/>
        <v>30643.738499999999</v>
      </c>
    </row>
    <row r="99" spans="2:13" x14ac:dyDescent="0.35">
      <c r="B99">
        <f t="shared" si="7"/>
        <v>23</v>
      </c>
      <c r="C99" s="7">
        <v>1998</v>
      </c>
      <c r="D99" s="8">
        <v>5010668.7</v>
      </c>
      <c r="F99" s="16">
        <v>25.46</v>
      </c>
      <c r="H99" s="14">
        <f t="shared" si="8"/>
        <v>2505334.35</v>
      </c>
      <c r="J99" s="12">
        <f t="shared" si="9"/>
        <v>48</v>
      </c>
      <c r="K99" s="12">
        <f>VLOOKUP(J99,'CPI Indexes'!B$5:J$111,9,FALSE)</f>
        <v>49</v>
      </c>
      <c r="L99" s="21">
        <f t="shared" si="11"/>
        <v>51129.272448979595</v>
      </c>
      <c r="M99" s="21">
        <f t="shared" si="10"/>
        <v>51129.272448979595</v>
      </c>
    </row>
    <row r="100" spans="2:13" x14ac:dyDescent="0.35">
      <c r="B100">
        <f t="shared" si="7"/>
        <v>22</v>
      </c>
      <c r="C100" s="7">
        <v>1999</v>
      </c>
      <c r="D100" s="8">
        <v>5036046.49</v>
      </c>
      <c r="F100" s="16">
        <v>26.1</v>
      </c>
      <c r="H100" s="14">
        <f t="shared" si="8"/>
        <v>2518023.2450000001</v>
      </c>
      <c r="J100" s="12">
        <f t="shared" si="9"/>
        <v>48</v>
      </c>
      <c r="K100" s="12">
        <f>VLOOKUP(J100,'CPI Indexes'!B$5:J$111,9,FALSE)</f>
        <v>49</v>
      </c>
      <c r="L100" s="21">
        <f t="shared" si="11"/>
        <v>51388.229489795922</v>
      </c>
      <c r="M100" s="21">
        <f t="shared" si="10"/>
        <v>51388.229489795922</v>
      </c>
    </row>
    <row r="101" spans="2:13" x14ac:dyDescent="0.35">
      <c r="B101">
        <f t="shared" si="7"/>
        <v>21</v>
      </c>
      <c r="C101" s="7">
        <v>2000</v>
      </c>
      <c r="D101" s="8">
        <v>4397851.29</v>
      </c>
      <c r="F101" s="16">
        <v>26.76</v>
      </c>
      <c r="H101" s="14">
        <f t="shared" si="8"/>
        <v>2198925.645</v>
      </c>
      <c r="J101" s="12">
        <f t="shared" si="9"/>
        <v>48</v>
      </c>
      <c r="K101" s="12">
        <f>VLOOKUP(J101,'CPI Indexes'!B$5:J$111,9,FALSE)</f>
        <v>49</v>
      </c>
      <c r="L101" s="21">
        <f t="shared" si="11"/>
        <v>44876.033571428568</v>
      </c>
      <c r="M101" s="21">
        <f t="shared" si="10"/>
        <v>44876.033571428568</v>
      </c>
    </row>
    <row r="102" spans="2:13" x14ac:dyDescent="0.35">
      <c r="B102">
        <f t="shared" si="7"/>
        <v>20</v>
      </c>
      <c r="C102" s="7">
        <v>2001</v>
      </c>
      <c r="D102" s="8">
        <v>5640785.3700000001</v>
      </c>
      <c r="F102" s="16">
        <v>27.43</v>
      </c>
      <c r="H102" s="14">
        <f t="shared" si="8"/>
        <v>2820392.6850000001</v>
      </c>
      <c r="J102" s="12">
        <f t="shared" si="9"/>
        <v>47</v>
      </c>
      <c r="K102" s="12">
        <f>VLOOKUP(J102,'CPI Indexes'!B$5:J$111,9,FALSE)</f>
        <v>48</v>
      </c>
      <c r="L102" s="21">
        <f t="shared" si="11"/>
        <v>58758.180937500001</v>
      </c>
      <c r="M102" s="21">
        <f t="shared" si="10"/>
        <v>58758.180937500001</v>
      </c>
    </row>
    <row r="103" spans="2:13" x14ac:dyDescent="0.35">
      <c r="B103">
        <f t="shared" si="7"/>
        <v>19</v>
      </c>
      <c r="C103" s="7">
        <v>2002</v>
      </c>
      <c r="D103" s="8">
        <v>5933206.5499999998</v>
      </c>
      <c r="F103" s="16">
        <v>28.12</v>
      </c>
      <c r="H103" s="14">
        <f t="shared" si="8"/>
        <v>2966603.2749999999</v>
      </c>
      <c r="J103" s="12">
        <f t="shared" si="9"/>
        <v>47</v>
      </c>
      <c r="K103" s="12">
        <f>VLOOKUP(J103,'CPI Indexes'!B$5:J$111,9,FALSE)</f>
        <v>48</v>
      </c>
      <c r="L103" s="21">
        <f t="shared" si="11"/>
        <v>61804.234895833331</v>
      </c>
      <c r="M103" s="21">
        <f t="shared" si="10"/>
        <v>61804.234895833331</v>
      </c>
    </row>
    <row r="104" spans="2:13" x14ac:dyDescent="0.35">
      <c r="B104">
        <f t="shared" si="7"/>
        <v>18</v>
      </c>
      <c r="C104" s="7">
        <v>2003</v>
      </c>
      <c r="D104" s="8">
        <v>5299077.25</v>
      </c>
      <c r="F104" s="16">
        <v>28.83</v>
      </c>
      <c r="H104" s="14">
        <f t="shared" si="8"/>
        <v>2649538.625</v>
      </c>
      <c r="J104" s="12">
        <f t="shared" si="9"/>
        <v>47</v>
      </c>
      <c r="K104" s="12">
        <f>VLOOKUP(J104,'CPI Indexes'!B$5:J$111,9,FALSE)</f>
        <v>48</v>
      </c>
      <c r="L104" s="21">
        <f t="shared" si="11"/>
        <v>55198.721354166664</v>
      </c>
      <c r="M104" s="21">
        <f t="shared" si="10"/>
        <v>55198.721354166664</v>
      </c>
    </row>
    <row r="105" spans="2:13" x14ac:dyDescent="0.35">
      <c r="B105">
        <f t="shared" si="7"/>
        <v>17</v>
      </c>
      <c r="C105" s="7">
        <v>2004</v>
      </c>
      <c r="D105" s="8">
        <v>4568376.3099999996</v>
      </c>
      <c r="F105" s="16">
        <v>29.55</v>
      </c>
      <c r="H105" s="14">
        <f t="shared" si="8"/>
        <v>2284188.1549999998</v>
      </c>
      <c r="J105" s="12">
        <f t="shared" si="9"/>
        <v>47</v>
      </c>
      <c r="K105" s="12">
        <f>VLOOKUP(J105,'CPI Indexes'!B$5:J$111,9,FALSE)</f>
        <v>48</v>
      </c>
      <c r="L105" s="21">
        <f t="shared" si="11"/>
        <v>47587.253229166665</v>
      </c>
      <c r="M105" s="21">
        <f t="shared" si="10"/>
        <v>47587.253229166665</v>
      </c>
    </row>
    <row r="106" spans="2:13" x14ac:dyDescent="0.35">
      <c r="B106">
        <f t="shared" si="7"/>
        <v>16</v>
      </c>
      <c r="C106" s="7">
        <v>2005</v>
      </c>
      <c r="D106" s="8">
        <v>10063946.09</v>
      </c>
      <c r="F106" s="16">
        <v>30.29</v>
      </c>
      <c r="H106" s="14">
        <f t="shared" si="8"/>
        <v>5031973.0449999999</v>
      </c>
      <c r="J106" s="12">
        <f t="shared" si="9"/>
        <v>46</v>
      </c>
      <c r="K106" s="12">
        <f>VLOOKUP(J106,'CPI Indexes'!B$5:J$111,9,FALSE)</f>
        <v>47</v>
      </c>
      <c r="L106" s="21">
        <f t="shared" si="11"/>
        <v>107063.25627659574</v>
      </c>
      <c r="M106" s="21">
        <f t="shared" si="10"/>
        <v>107063.25627659574</v>
      </c>
    </row>
    <row r="107" spans="2:13" x14ac:dyDescent="0.35">
      <c r="B107">
        <f t="shared" si="7"/>
        <v>15</v>
      </c>
      <c r="C107" s="7">
        <v>2006</v>
      </c>
      <c r="D107" s="8">
        <v>10856512.939999999</v>
      </c>
      <c r="F107" s="16">
        <v>31.04</v>
      </c>
      <c r="H107" s="14">
        <f t="shared" si="8"/>
        <v>5428256.4699999997</v>
      </c>
      <c r="J107" s="12">
        <f t="shared" si="9"/>
        <v>46</v>
      </c>
      <c r="K107" s="12">
        <f>VLOOKUP(J107,'CPI Indexes'!B$5:J$111,9,FALSE)</f>
        <v>47</v>
      </c>
      <c r="L107" s="21">
        <f t="shared" si="11"/>
        <v>115494.81851063829</v>
      </c>
      <c r="M107" s="21">
        <f t="shared" si="10"/>
        <v>115494.81851063829</v>
      </c>
    </row>
    <row r="108" spans="2:13" x14ac:dyDescent="0.35">
      <c r="B108">
        <f t="shared" si="7"/>
        <v>14</v>
      </c>
      <c r="C108" s="7">
        <v>2007</v>
      </c>
      <c r="D108" s="8">
        <v>10025595.869999999</v>
      </c>
      <c r="F108" s="16">
        <v>31.82</v>
      </c>
      <c r="H108" s="14">
        <f t="shared" si="8"/>
        <v>5012797.9349999996</v>
      </c>
      <c r="J108" s="12">
        <f t="shared" si="9"/>
        <v>46</v>
      </c>
      <c r="K108" s="12">
        <f>VLOOKUP(J108,'CPI Indexes'!B$5:J$111,9,FALSE)</f>
        <v>47</v>
      </c>
      <c r="L108" s="21">
        <f t="shared" si="11"/>
        <v>106655.27521276595</v>
      </c>
      <c r="M108" s="21">
        <f t="shared" si="10"/>
        <v>106655.27521276595</v>
      </c>
    </row>
    <row r="109" spans="2:13" x14ac:dyDescent="0.35">
      <c r="B109">
        <f t="shared" si="7"/>
        <v>13</v>
      </c>
      <c r="C109" s="7">
        <v>2008</v>
      </c>
      <c r="D109" s="8">
        <v>7960617.6699999999</v>
      </c>
      <c r="F109" s="16">
        <v>32.61</v>
      </c>
      <c r="H109" s="14">
        <f t="shared" si="8"/>
        <v>3980308.835</v>
      </c>
      <c r="J109" s="12">
        <f t="shared" si="9"/>
        <v>46</v>
      </c>
      <c r="K109" s="12">
        <f>VLOOKUP(J109,'CPI Indexes'!B$5:J$111,9,FALSE)</f>
        <v>47</v>
      </c>
      <c r="L109" s="21">
        <f t="shared" si="11"/>
        <v>84687.422021276594</v>
      </c>
      <c r="M109" s="21">
        <f t="shared" si="10"/>
        <v>84687.422021276594</v>
      </c>
    </row>
    <row r="110" spans="2:13" x14ac:dyDescent="0.35">
      <c r="B110">
        <f t="shared" si="7"/>
        <v>12</v>
      </c>
      <c r="C110" s="7">
        <v>2009</v>
      </c>
      <c r="D110" s="8">
        <v>3805622.42</v>
      </c>
      <c r="F110" s="16">
        <v>33.42</v>
      </c>
      <c r="H110" s="14">
        <f t="shared" si="8"/>
        <v>1902811.21</v>
      </c>
      <c r="J110" s="12">
        <f t="shared" si="9"/>
        <v>45</v>
      </c>
      <c r="K110" s="12">
        <f>VLOOKUP(J110,'CPI Indexes'!B$5:J$111,9,FALSE)</f>
        <v>46</v>
      </c>
      <c r="L110" s="21">
        <f t="shared" si="11"/>
        <v>41365.461086956522</v>
      </c>
      <c r="M110" s="21">
        <f t="shared" si="10"/>
        <v>41365.461086956522</v>
      </c>
    </row>
    <row r="111" spans="2:13" x14ac:dyDescent="0.35">
      <c r="B111">
        <f t="shared" si="7"/>
        <v>11</v>
      </c>
      <c r="C111" s="7">
        <v>2010</v>
      </c>
      <c r="D111" s="8">
        <v>8078925.9500000002</v>
      </c>
      <c r="F111" s="16">
        <v>34.25</v>
      </c>
      <c r="H111" s="14">
        <f t="shared" si="8"/>
        <v>4039462.9750000001</v>
      </c>
      <c r="J111" s="12">
        <f t="shared" si="9"/>
        <v>45</v>
      </c>
      <c r="K111" s="12">
        <f>VLOOKUP(J111,'CPI Indexes'!B$5:J$111,9,FALSE)</f>
        <v>46</v>
      </c>
      <c r="L111" s="21">
        <f t="shared" ref="L111:L122" si="12">H111/K111</f>
        <v>87814.412500000006</v>
      </c>
      <c r="M111" s="21">
        <f t="shared" si="10"/>
        <v>87814.412500000006</v>
      </c>
    </row>
    <row r="112" spans="2:13" x14ac:dyDescent="0.35">
      <c r="B112">
        <f t="shared" si="7"/>
        <v>10</v>
      </c>
      <c r="C112" s="7">
        <v>2011</v>
      </c>
      <c r="D112" s="8">
        <v>6530861.4199999999</v>
      </c>
      <c r="F112" s="16">
        <v>35.1</v>
      </c>
      <c r="H112" s="14">
        <f t="shared" si="8"/>
        <v>3265430.71</v>
      </c>
      <c r="J112" s="12">
        <f t="shared" si="9"/>
        <v>45</v>
      </c>
      <c r="K112" s="12">
        <f>VLOOKUP(J112,'CPI Indexes'!B$5:J$111,9,FALSE)</f>
        <v>46</v>
      </c>
      <c r="L112" s="21">
        <f t="shared" si="12"/>
        <v>70987.624130434779</v>
      </c>
      <c r="M112" s="21">
        <f t="shared" si="10"/>
        <v>70987.624130434779</v>
      </c>
    </row>
    <row r="113" spans="2:15" x14ac:dyDescent="0.35">
      <c r="B113">
        <f t="shared" si="7"/>
        <v>9</v>
      </c>
      <c r="C113" s="7">
        <v>2012</v>
      </c>
      <c r="D113" s="8">
        <v>12311181.310000001</v>
      </c>
      <c r="F113" s="16">
        <v>35.97</v>
      </c>
      <c r="H113" s="14">
        <f t="shared" si="8"/>
        <v>6155590.6550000003</v>
      </c>
      <c r="J113" s="12">
        <f t="shared" si="9"/>
        <v>45</v>
      </c>
      <c r="K113" s="12">
        <f>VLOOKUP(J113,'CPI Indexes'!B$5:J$111,9,FALSE)</f>
        <v>46</v>
      </c>
      <c r="L113" s="21">
        <f t="shared" si="12"/>
        <v>133817.18815217391</v>
      </c>
      <c r="M113" s="21">
        <f t="shared" si="10"/>
        <v>133817.18815217391</v>
      </c>
    </row>
    <row r="114" spans="2:15" x14ac:dyDescent="0.35">
      <c r="B114">
        <f t="shared" si="7"/>
        <v>8</v>
      </c>
      <c r="C114" s="7">
        <v>2013</v>
      </c>
      <c r="D114" s="8">
        <v>14888036.99</v>
      </c>
      <c r="F114" s="16">
        <v>36.85</v>
      </c>
      <c r="H114" s="14">
        <f t="shared" si="8"/>
        <v>7444018.4950000001</v>
      </c>
      <c r="J114" s="12">
        <f t="shared" si="9"/>
        <v>45</v>
      </c>
      <c r="K114" s="12">
        <f>VLOOKUP(J114,'CPI Indexes'!B$5:J$111,9,FALSE)</f>
        <v>46</v>
      </c>
      <c r="L114" s="21">
        <f t="shared" si="12"/>
        <v>161826.48902173914</v>
      </c>
      <c r="M114" s="21">
        <f t="shared" si="10"/>
        <v>161826.48902173914</v>
      </c>
    </row>
    <row r="115" spans="2:15" x14ac:dyDescent="0.35">
      <c r="B115">
        <f t="shared" si="7"/>
        <v>7</v>
      </c>
      <c r="C115" s="7">
        <v>2014</v>
      </c>
      <c r="D115" s="8">
        <v>14420870.07</v>
      </c>
      <c r="F115" s="16">
        <v>37.75</v>
      </c>
      <c r="H115" s="14">
        <f t="shared" si="8"/>
        <v>7210435.0350000001</v>
      </c>
      <c r="J115" s="12">
        <f t="shared" si="9"/>
        <v>45</v>
      </c>
      <c r="K115" s="12">
        <f>VLOOKUP(J115,'CPI Indexes'!B$5:J$111,9,FALSE)</f>
        <v>46</v>
      </c>
      <c r="L115" s="21">
        <f t="shared" si="12"/>
        <v>156748.58771739132</v>
      </c>
      <c r="M115" s="21">
        <f t="shared" si="10"/>
        <v>156748.58771739132</v>
      </c>
    </row>
    <row r="116" spans="2:15" x14ac:dyDescent="0.35">
      <c r="B116">
        <f t="shared" si="7"/>
        <v>6</v>
      </c>
      <c r="C116" s="7">
        <v>2015</v>
      </c>
      <c r="D116" s="8">
        <v>13410628.9</v>
      </c>
      <c r="F116" s="16">
        <v>38.68</v>
      </c>
      <c r="H116" s="14">
        <f t="shared" si="8"/>
        <v>6705314.4500000002</v>
      </c>
      <c r="J116" s="12">
        <f t="shared" si="9"/>
        <v>45</v>
      </c>
      <c r="K116" s="12">
        <f>VLOOKUP(J116,'CPI Indexes'!B$5:J$111,9,FALSE)</f>
        <v>46</v>
      </c>
      <c r="L116" s="21">
        <f t="shared" si="12"/>
        <v>145767.70543478261</v>
      </c>
      <c r="M116" s="21">
        <f t="shared" si="10"/>
        <v>145767.70543478261</v>
      </c>
    </row>
    <row r="117" spans="2:15" x14ac:dyDescent="0.35">
      <c r="B117">
        <f t="shared" si="7"/>
        <v>5</v>
      </c>
      <c r="C117" s="7">
        <v>2016</v>
      </c>
      <c r="D117" s="8">
        <v>10157808.289999999</v>
      </c>
      <c r="F117" s="16">
        <v>39.61</v>
      </c>
      <c r="H117" s="14">
        <f t="shared" si="8"/>
        <v>5078904.1449999996</v>
      </c>
      <c r="J117" s="12">
        <f t="shared" si="9"/>
        <v>45</v>
      </c>
      <c r="K117" s="12">
        <f>VLOOKUP(J117,'CPI Indexes'!B$5:J$111,9,FALSE)</f>
        <v>46</v>
      </c>
      <c r="L117" s="21">
        <f t="shared" si="12"/>
        <v>110410.95967391304</v>
      </c>
      <c r="M117" s="21">
        <f t="shared" si="10"/>
        <v>110410.95967391304</v>
      </c>
    </row>
    <row r="118" spans="2:15" x14ac:dyDescent="0.35">
      <c r="B118">
        <f t="shared" si="7"/>
        <v>4</v>
      </c>
      <c r="C118" s="7">
        <v>2017</v>
      </c>
      <c r="D118" s="8">
        <v>11386910.26</v>
      </c>
      <c r="F118" s="16">
        <v>40.57</v>
      </c>
      <c r="H118" s="14">
        <f t="shared" si="8"/>
        <v>5693455.1299999999</v>
      </c>
      <c r="J118" s="12">
        <f t="shared" si="9"/>
        <v>45</v>
      </c>
      <c r="K118" s="12">
        <f>VLOOKUP(J118,'CPI Indexes'!B$5:J$111,9,FALSE)</f>
        <v>46</v>
      </c>
      <c r="L118" s="21">
        <f t="shared" si="12"/>
        <v>123770.76369565217</v>
      </c>
      <c r="M118" s="21">
        <f t="shared" si="10"/>
        <v>123770.76369565217</v>
      </c>
    </row>
    <row r="119" spans="2:15" x14ac:dyDescent="0.35">
      <c r="B119">
        <f t="shared" si="7"/>
        <v>3</v>
      </c>
      <c r="C119" s="7">
        <v>2018</v>
      </c>
      <c r="D119" s="8">
        <v>10343154.300000001</v>
      </c>
      <c r="F119" s="16">
        <v>41.53</v>
      </c>
      <c r="H119" s="14">
        <f t="shared" si="8"/>
        <v>5171577.1500000004</v>
      </c>
      <c r="J119" s="12">
        <f t="shared" si="9"/>
        <v>45</v>
      </c>
      <c r="K119" s="12">
        <f>VLOOKUP(J119,'CPI Indexes'!B$5:J$111,9,FALSE)</f>
        <v>46</v>
      </c>
      <c r="L119" s="21">
        <f t="shared" si="12"/>
        <v>112425.59021739131</v>
      </c>
      <c r="M119" s="21">
        <f t="shared" si="10"/>
        <v>112425.59021739131</v>
      </c>
    </row>
    <row r="120" spans="2:15" x14ac:dyDescent="0.35">
      <c r="B120">
        <f t="shared" si="7"/>
        <v>2</v>
      </c>
      <c r="C120" s="7">
        <v>2019</v>
      </c>
      <c r="D120" s="8">
        <v>13688543.27</v>
      </c>
      <c r="F120" s="16">
        <v>42.51</v>
      </c>
      <c r="H120" s="14">
        <f t="shared" si="8"/>
        <v>6844271.6349999998</v>
      </c>
      <c r="J120" s="12">
        <f t="shared" si="9"/>
        <v>45</v>
      </c>
      <c r="K120" s="12">
        <f>VLOOKUP(J120,'CPI Indexes'!B$5:J$111,9,FALSE)</f>
        <v>46</v>
      </c>
      <c r="L120" s="21">
        <f t="shared" si="12"/>
        <v>148788.51380434781</v>
      </c>
      <c r="M120" s="21">
        <f t="shared" si="10"/>
        <v>148788.51380434781</v>
      </c>
    </row>
    <row r="121" spans="2:15" x14ac:dyDescent="0.35">
      <c r="B121">
        <f t="shared" si="7"/>
        <v>1</v>
      </c>
      <c r="C121" s="7">
        <v>2020</v>
      </c>
      <c r="D121" s="8">
        <v>12701976.85</v>
      </c>
      <c r="F121" s="16">
        <v>43.5</v>
      </c>
      <c r="H121" s="14">
        <f t="shared" si="8"/>
        <v>6350988.4249999998</v>
      </c>
      <c r="J121" s="12">
        <f t="shared" si="9"/>
        <v>45</v>
      </c>
      <c r="K121" s="12">
        <f>VLOOKUP(J121,'CPI Indexes'!B$5:J$111,9,FALSE)</f>
        <v>46</v>
      </c>
      <c r="L121" s="21">
        <f t="shared" si="12"/>
        <v>138064.96576086956</v>
      </c>
      <c r="M121" s="21">
        <f t="shared" si="10"/>
        <v>138064.96576086956</v>
      </c>
    </row>
    <row r="122" spans="2:15" x14ac:dyDescent="0.35">
      <c r="B122">
        <f t="shared" si="7"/>
        <v>0</v>
      </c>
      <c r="C122" s="7">
        <v>2021</v>
      </c>
      <c r="D122" s="8">
        <v>112224699.54000001</v>
      </c>
      <c r="F122" s="16">
        <v>44.5</v>
      </c>
      <c r="H122" s="14">
        <f t="shared" si="8"/>
        <v>56112349.770000003</v>
      </c>
      <c r="J122" s="12">
        <f t="shared" si="9"/>
        <v>45</v>
      </c>
      <c r="K122" s="12">
        <f>VLOOKUP(J122,'CPI Indexes'!B$5:J$111,9,FALSE)</f>
        <v>46</v>
      </c>
      <c r="L122" s="21">
        <f t="shared" si="12"/>
        <v>1219833.6906521739</v>
      </c>
      <c r="M122" s="21">
        <f t="shared" si="10"/>
        <v>1219833.6906521739</v>
      </c>
    </row>
    <row r="123" spans="2:15" x14ac:dyDescent="0.35">
      <c r="H123" s="3"/>
      <c r="J123" s="12"/>
      <c r="K123" s="12"/>
      <c r="L123" s="21"/>
      <c r="M123" s="21"/>
    </row>
    <row r="124" spans="2:15" x14ac:dyDescent="0.35">
      <c r="D124" s="1">
        <f>SUM(D9:D123)</f>
        <v>549648294.45000005</v>
      </c>
      <c r="H124" s="3">
        <f>SUM(H9:H123)</f>
        <v>274824147.22500002</v>
      </c>
      <c r="J124" s="12"/>
      <c r="K124" s="12"/>
      <c r="L124" s="21"/>
      <c r="M124" s="21">
        <f>SUM(M1:M123)</f>
        <v>5344725.7741299029</v>
      </c>
    </row>
    <row r="125" spans="2:15" x14ac:dyDescent="0.35">
      <c r="H125" s="3"/>
      <c r="J125" s="12"/>
      <c r="K125" s="12"/>
      <c r="L125" s="21"/>
      <c r="M125" s="21"/>
    </row>
    <row r="126" spans="2:15" x14ac:dyDescent="0.35">
      <c r="H126" s="3">
        <f>H124/D124</f>
        <v>0.5</v>
      </c>
      <c r="J126" s="12"/>
      <c r="K126" s="12"/>
      <c r="L126" s="21"/>
      <c r="M126" s="14"/>
      <c r="N126" s="14"/>
      <c r="O126" s="14"/>
    </row>
    <row r="127" spans="2:15" x14ac:dyDescent="0.35">
      <c r="D127" s="3"/>
      <c r="H127" s="3"/>
      <c r="J127" s="12"/>
      <c r="K127" s="12"/>
      <c r="L127" s="21"/>
      <c r="M127" s="20"/>
      <c r="N127" s="20"/>
      <c r="O127" s="20"/>
    </row>
    <row r="128" spans="2:15" x14ac:dyDescent="0.35">
      <c r="D128" s="1"/>
      <c r="F128" s="2"/>
      <c r="H128" s="2"/>
      <c r="M128" s="20"/>
      <c r="N128" s="20"/>
      <c r="O128" s="20"/>
    </row>
    <row r="129" spans="4:15" x14ac:dyDescent="0.35">
      <c r="D129" s="1"/>
      <c r="F129" s="2"/>
      <c r="H129" s="2"/>
      <c r="M129" s="14"/>
      <c r="N129" s="14"/>
      <c r="O129" s="14"/>
    </row>
    <row r="130" spans="4:15" x14ac:dyDescent="0.35">
      <c r="D130" s="1"/>
      <c r="F130" s="2"/>
      <c r="H130" s="2"/>
      <c r="M130" s="14"/>
      <c r="N130" s="14"/>
      <c r="O130" s="14"/>
    </row>
    <row r="131" spans="4:15" x14ac:dyDescent="0.35">
      <c r="D131" s="1"/>
      <c r="F131" s="2"/>
      <c r="H131" s="2"/>
      <c r="M131" s="21"/>
      <c r="N131" s="21"/>
      <c r="O131" s="21"/>
    </row>
    <row r="132" spans="4:15" x14ac:dyDescent="0.35">
      <c r="D132" s="1"/>
      <c r="F132" s="2"/>
      <c r="H132" s="2"/>
    </row>
    <row r="133" spans="4:15" x14ac:dyDescent="0.35">
      <c r="D133" s="1"/>
      <c r="F133" s="2"/>
      <c r="H133" s="2"/>
    </row>
    <row r="134" spans="4:15" x14ac:dyDescent="0.35">
      <c r="D134" s="1"/>
      <c r="F134" s="2"/>
      <c r="H134" s="2"/>
    </row>
    <row r="135" spans="4:15" x14ac:dyDescent="0.35">
      <c r="D135" s="1"/>
      <c r="F135" s="2"/>
      <c r="H135" s="2"/>
    </row>
    <row r="136" spans="4:15" x14ac:dyDescent="0.35">
      <c r="D136" s="1"/>
      <c r="F136" s="2"/>
      <c r="H136" s="2"/>
    </row>
    <row r="137" spans="4:15" x14ac:dyDescent="0.35">
      <c r="D137" s="1"/>
      <c r="F137" s="2"/>
      <c r="H137" s="2"/>
    </row>
    <row r="138" spans="4:15" x14ac:dyDescent="0.35">
      <c r="D138" s="1"/>
      <c r="F138" s="2"/>
      <c r="H138" s="2"/>
    </row>
    <row r="139" spans="4:15" x14ac:dyDescent="0.35">
      <c r="D139" s="1"/>
      <c r="F139" s="2"/>
      <c r="H139" s="2"/>
    </row>
    <row r="141" spans="4:15" x14ac:dyDescent="0.35">
      <c r="D141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4736-2ECA-487C-982B-87332124A460}">
  <dimension ref="B2:O90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8.54296875" customWidth="1"/>
    <col min="10" max="10" width="10.54296875" customWidth="1"/>
    <col min="11" max="11" width="14.54296875" customWidth="1"/>
    <col min="12" max="12" width="15.81640625" customWidth="1"/>
    <col min="13" max="13" width="16.54296875" customWidth="1"/>
    <col min="14" max="14" width="20.453125" customWidth="1"/>
    <col min="15" max="15" width="17.54296875" customWidth="1"/>
  </cols>
  <sheetData>
    <row r="2" spans="2:13" x14ac:dyDescent="0.35">
      <c r="B2" t="s">
        <v>35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149768.59</v>
      </c>
      <c r="F9" s="10"/>
      <c r="H9" s="14">
        <f>D9*F$3</f>
        <v>74884.294999999998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1" si="0">2021-C10</f>
        <v>93</v>
      </c>
      <c r="C10" s="7">
        <v>1928</v>
      </c>
      <c r="D10" s="8">
        <v>1524.06</v>
      </c>
      <c r="F10" s="15">
        <v>2.11</v>
      </c>
      <c r="H10" s="14">
        <f t="shared" ref="H10:H71" si="1">D10*F$3</f>
        <v>762.03</v>
      </c>
      <c r="J10" s="12">
        <f t="shared" ref="J10:J41" si="2">ROUND(F10+B10,0)</f>
        <v>95</v>
      </c>
      <c r="K10" s="12">
        <f>VLOOKUP(J10,'CPI Indexes'!B$5:J$111,9,FALSE)</f>
        <v>96</v>
      </c>
      <c r="L10" s="21">
        <f t="shared" ref="L10:L41" si="3">H10/K10</f>
        <v>7.9378124999999997</v>
      </c>
      <c r="M10" s="21">
        <f t="shared" ref="M10:M71" si="4">L10*(1+$F$5/100)^B10</f>
        <v>7.9378124999999997</v>
      </c>
    </row>
    <row r="11" spans="2:13" x14ac:dyDescent="0.35">
      <c r="B11">
        <f t="shared" si="0"/>
        <v>63</v>
      </c>
      <c r="C11" s="7">
        <v>1958</v>
      </c>
      <c r="D11" s="8">
        <v>1524.06</v>
      </c>
      <c r="F11" s="15">
        <v>8.0399999999999991</v>
      </c>
      <c r="H11" s="14">
        <f t="shared" si="1"/>
        <v>762.03</v>
      </c>
      <c r="J11" s="12">
        <f t="shared" si="2"/>
        <v>71</v>
      </c>
      <c r="K11" s="12">
        <f>VLOOKUP(J11,'CPI Indexes'!B$5:J$111,9,FALSE)</f>
        <v>72</v>
      </c>
      <c r="L11" s="21">
        <f t="shared" si="3"/>
        <v>10.58375</v>
      </c>
      <c r="M11" s="21">
        <f t="shared" si="4"/>
        <v>10.58375</v>
      </c>
    </row>
    <row r="12" spans="2:13" x14ac:dyDescent="0.35">
      <c r="B12">
        <f t="shared" si="0"/>
        <v>62</v>
      </c>
      <c r="C12" s="7">
        <v>1959</v>
      </c>
      <c r="D12" s="8">
        <v>2727.43</v>
      </c>
      <c r="F12" s="15">
        <v>8.34</v>
      </c>
      <c r="H12" s="14">
        <f t="shared" si="1"/>
        <v>1363.7149999999999</v>
      </c>
      <c r="J12" s="12">
        <f t="shared" si="2"/>
        <v>70</v>
      </c>
      <c r="K12" s="12">
        <f>VLOOKUP(J12,'CPI Indexes'!B$5:J$111,9,FALSE)</f>
        <v>71</v>
      </c>
      <c r="L12" s="21">
        <f t="shared" si="3"/>
        <v>19.207253521126759</v>
      </c>
      <c r="M12" s="21">
        <f t="shared" si="4"/>
        <v>19.207253521126759</v>
      </c>
    </row>
    <row r="13" spans="2:13" x14ac:dyDescent="0.35">
      <c r="B13">
        <f t="shared" si="0"/>
        <v>60</v>
      </c>
      <c r="C13" s="7">
        <v>1961</v>
      </c>
      <c r="D13" s="8">
        <v>2116.75</v>
      </c>
      <c r="F13" s="15">
        <v>8.9499999999999993</v>
      </c>
      <c r="H13" s="14">
        <f t="shared" si="1"/>
        <v>1058.375</v>
      </c>
      <c r="J13" s="12">
        <f t="shared" si="2"/>
        <v>69</v>
      </c>
      <c r="K13" s="12">
        <f>VLOOKUP(J13,'CPI Indexes'!B$5:J$111,9,FALSE)</f>
        <v>70</v>
      </c>
      <c r="L13" s="21">
        <f t="shared" si="3"/>
        <v>15.119642857142857</v>
      </c>
      <c r="M13" s="21">
        <f t="shared" si="4"/>
        <v>15.119642857142857</v>
      </c>
    </row>
    <row r="14" spans="2:13" x14ac:dyDescent="0.35">
      <c r="B14">
        <f t="shared" si="0"/>
        <v>57</v>
      </c>
      <c r="C14" s="7">
        <v>1964</v>
      </c>
      <c r="D14" s="8">
        <v>47351</v>
      </c>
      <c r="F14" s="15">
        <v>9.9499999999999993</v>
      </c>
      <c r="H14" s="14">
        <f t="shared" si="1"/>
        <v>23675.5</v>
      </c>
      <c r="J14" s="12">
        <f t="shared" si="2"/>
        <v>67</v>
      </c>
      <c r="K14" s="12">
        <f>VLOOKUP(J14,'CPI Indexes'!B$5:J$111,9,FALSE)</f>
        <v>68</v>
      </c>
      <c r="L14" s="21">
        <f t="shared" si="3"/>
        <v>348.16911764705884</v>
      </c>
      <c r="M14" s="21">
        <f t="shared" si="4"/>
        <v>348.16911764705884</v>
      </c>
    </row>
    <row r="15" spans="2:13" x14ac:dyDescent="0.35">
      <c r="B15">
        <f t="shared" si="0"/>
        <v>56</v>
      </c>
      <c r="C15" s="7">
        <v>1965</v>
      </c>
      <c r="D15" s="8">
        <v>148347.17000000001</v>
      </c>
      <c r="F15" s="15">
        <v>10.31</v>
      </c>
      <c r="H15" s="14">
        <f t="shared" si="1"/>
        <v>74173.585000000006</v>
      </c>
      <c r="J15" s="12">
        <f t="shared" si="2"/>
        <v>66</v>
      </c>
      <c r="K15" s="12">
        <f>VLOOKUP(J15,'CPI Indexes'!B$5:J$111,9,FALSE)</f>
        <v>67</v>
      </c>
      <c r="L15" s="21">
        <f t="shared" si="3"/>
        <v>1107.0684328358209</v>
      </c>
      <c r="M15" s="21">
        <f t="shared" si="4"/>
        <v>1107.0684328358209</v>
      </c>
    </row>
    <row r="16" spans="2:13" x14ac:dyDescent="0.35">
      <c r="B16">
        <f t="shared" si="0"/>
        <v>55</v>
      </c>
      <c r="C16" s="7">
        <v>1966</v>
      </c>
      <c r="D16" s="8">
        <v>156323.18</v>
      </c>
      <c r="F16" s="15">
        <v>10.68</v>
      </c>
      <c r="H16" s="14">
        <f t="shared" si="1"/>
        <v>78161.59</v>
      </c>
      <c r="J16" s="12">
        <f t="shared" si="2"/>
        <v>66</v>
      </c>
      <c r="K16" s="12">
        <f>VLOOKUP(J16,'CPI Indexes'!B$5:J$111,9,FALSE)</f>
        <v>67</v>
      </c>
      <c r="L16" s="21">
        <f t="shared" si="3"/>
        <v>1166.5908955223881</v>
      </c>
      <c r="M16" s="21">
        <f t="shared" si="4"/>
        <v>1166.5908955223881</v>
      </c>
    </row>
    <row r="17" spans="2:13" x14ac:dyDescent="0.35">
      <c r="B17">
        <f t="shared" si="0"/>
        <v>54</v>
      </c>
      <c r="C17" s="7">
        <v>1967</v>
      </c>
      <c r="D17" s="8">
        <v>197396.8</v>
      </c>
      <c r="F17" s="15">
        <v>11.07</v>
      </c>
      <c r="H17" s="14">
        <f t="shared" si="1"/>
        <v>98698.4</v>
      </c>
      <c r="J17" s="12">
        <f t="shared" si="2"/>
        <v>65</v>
      </c>
      <c r="K17" s="12">
        <f>VLOOKUP(J17,'CPI Indexes'!B$5:J$111,9,FALSE)</f>
        <v>66</v>
      </c>
      <c r="L17" s="21">
        <f t="shared" si="3"/>
        <v>1495.4303030303029</v>
      </c>
      <c r="M17" s="21">
        <f t="shared" si="4"/>
        <v>1495.4303030303029</v>
      </c>
    </row>
    <row r="18" spans="2:13" x14ac:dyDescent="0.35">
      <c r="B18">
        <f t="shared" si="0"/>
        <v>53</v>
      </c>
      <c r="C18" s="7">
        <v>1968</v>
      </c>
      <c r="D18" s="8">
        <v>815958.94</v>
      </c>
      <c r="F18" s="15">
        <v>11.46</v>
      </c>
      <c r="H18" s="14">
        <f t="shared" si="1"/>
        <v>407979.47</v>
      </c>
      <c r="J18" s="12">
        <f t="shared" si="2"/>
        <v>64</v>
      </c>
      <c r="K18" s="12">
        <f>VLOOKUP(J18,'CPI Indexes'!B$5:J$111,9,FALSE)</f>
        <v>65</v>
      </c>
      <c r="L18" s="21">
        <f t="shared" si="3"/>
        <v>6276.6072307692302</v>
      </c>
      <c r="M18" s="21">
        <f t="shared" si="4"/>
        <v>6276.6072307692302</v>
      </c>
    </row>
    <row r="19" spans="2:13" x14ac:dyDescent="0.35">
      <c r="B19">
        <f t="shared" si="0"/>
        <v>52</v>
      </c>
      <c r="C19" s="7">
        <v>1969</v>
      </c>
      <c r="D19" s="8">
        <v>4064.16</v>
      </c>
      <c r="F19" s="15">
        <v>11.87</v>
      </c>
      <c r="H19" s="14">
        <f t="shared" si="1"/>
        <v>2032.08</v>
      </c>
      <c r="J19" s="12">
        <f t="shared" si="2"/>
        <v>64</v>
      </c>
      <c r="K19" s="12">
        <f>VLOOKUP(J19,'CPI Indexes'!B$5:J$111,9,FALSE)</f>
        <v>65</v>
      </c>
      <c r="L19" s="21">
        <f t="shared" si="3"/>
        <v>31.26276923076923</v>
      </c>
      <c r="M19" s="21">
        <f t="shared" si="4"/>
        <v>31.26276923076923</v>
      </c>
    </row>
    <row r="20" spans="2:13" x14ac:dyDescent="0.35">
      <c r="B20">
        <f t="shared" si="0"/>
        <v>51</v>
      </c>
      <c r="C20" s="7">
        <v>1970</v>
      </c>
      <c r="D20" s="8">
        <v>1563798.64</v>
      </c>
      <c r="F20" s="15">
        <v>12.3</v>
      </c>
      <c r="H20" s="14">
        <f t="shared" si="1"/>
        <v>781899.32</v>
      </c>
      <c r="J20" s="12">
        <f t="shared" si="2"/>
        <v>63</v>
      </c>
      <c r="K20" s="12">
        <f>VLOOKUP(J20,'CPI Indexes'!B$5:J$111,9,FALSE)</f>
        <v>64</v>
      </c>
      <c r="L20" s="21">
        <f t="shared" si="3"/>
        <v>12217.176874999999</v>
      </c>
      <c r="M20" s="21">
        <f t="shared" si="4"/>
        <v>12217.176874999999</v>
      </c>
    </row>
    <row r="21" spans="2:13" x14ac:dyDescent="0.35">
      <c r="B21">
        <f t="shared" si="0"/>
        <v>50</v>
      </c>
      <c r="C21" s="7">
        <v>1971</v>
      </c>
      <c r="D21" s="8">
        <v>2450510.4900000002</v>
      </c>
      <c r="F21" s="15">
        <v>12.74</v>
      </c>
      <c r="H21" s="14">
        <f t="shared" si="1"/>
        <v>1225255.2450000001</v>
      </c>
      <c r="J21" s="12">
        <f t="shared" si="2"/>
        <v>63</v>
      </c>
      <c r="K21" s="12">
        <f>VLOOKUP(J21,'CPI Indexes'!B$5:J$111,9,FALSE)</f>
        <v>64</v>
      </c>
      <c r="L21" s="21">
        <f t="shared" si="3"/>
        <v>19144.613203125002</v>
      </c>
      <c r="M21" s="21">
        <f t="shared" si="4"/>
        <v>19144.613203125002</v>
      </c>
    </row>
    <row r="22" spans="2:13" x14ac:dyDescent="0.35">
      <c r="B22">
        <f t="shared" si="0"/>
        <v>49</v>
      </c>
      <c r="C22" s="7">
        <v>1972</v>
      </c>
      <c r="D22" s="8">
        <v>96143.32</v>
      </c>
      <c r="F22" s="15">
        <v>13.19</v>
      </c>
      <c r="H22" s="14">
        <f t="shared" si="1"/>
        <v>48071.66</v>
      </c>
      <c r="J22" s="12">
        <f t="shared" si="2"/>
        <v>62</v>
      </c>
      <c r="K22" s="12">
        <f>VLOOKUP(J22,'CPI Indexes'!B$5:J$111,9,FALSE)</f>
        <v>63</v>
      </c>
      <c r="L22" s="21">
        <f t="shared" si="3"/>
        <v>763.04222222222222</v>
      </c>
      <c r="M22" s="21">
        <f t="shared" si="4"/>
        <v>763.04222222222222</v>
      </c>
    </row>
    <row r="23" spans="2:13" x14ac:dyDescent="0.35">
      <c r="B23">
        <f t="shared" si="0"/>
        <v>48</v>
      </c>
      <c r="C23" s="7">
        <v>1973</v>
      </c>
      <c r="D23" s="8">
        <v>4916051.66</v>
      </c>
      <c r="F23" s="15">
        <v>13.67</v>
      </c>
      <c r="H23" s="14">
        <f t="shared" si="1"/>
        <v>2458025.83</v>
      </c>
      <c r="J23" s="12">
        <f t="shared" si="2"/>
        <v>62</v>
      </c>
      <c r="K23" s="12">
        <f>VLOOKUP(J23,'CPI Indexes'!B$5:J$111,9,FALSE)</f>
        <v>63</v>
      </c>
      <c r="L23" s="21">
        <f t="shared" si="3"/>
        <v>39016.283015873014</v>
      </c>
      <c r="M23" s="21">
        <f t="shared" si="4"/>
        <v>39016.283015873014</v>
      </c>
    </row>
    <row r="24" spans="2:13" x14ac:dyDescent="0.35">
      <c r="B24">
        <f t="shared" si="0"/>
        <v>47</v>
      </c>
      <c r="C24" s="7">
        <v>1974</v>
      </c>
      <c r="D24" s="8">
        <v>4021050.36</v>
      </c>
      <c r="F24" s="15">
        <v>14.16</v>
      </c>
      <c r="H24" s="14">
        <f t="shared" si="1"/>
        <v>2010525.18</v>
      </c>
      <c r="J24" s="12">
        <f t="shared" si="2"/>
        <v>61</v>
      </c>
      <c r="K24" s="12">
        <f>VLOOKUP(J24,'CPI Indexes'!B$5:J$111,9,FALSE)</f>
        <v>62</v>
      </c>
      <c r="L24" s="21">
        <f t="shared" si="3"/>
        <v>32427.825483870965</v>
      </c>
      <c r="M24" s="21">
        <f t="shared" si="4"/>
        <v>32427.825483870965</v>
      </c>
    </row>
    <row r="25" spans="2:13" x14ac:dyDescent="0.35">
      <c r="B25">
        <f t="shared" si="0"/>
        <v>46</v>
      </c>
      <c r="C25" s="7">
        <v>1975</v>
      </c>
      <c r="D25" s="8">
        <v>6120880.5599999996</v>
      </c>
      <c r="F25" s="15">
        <v>14.66</v>
      </c>
      <c r="H25" s="14">
        <f t="shared" si="1"/>
        <v>3060440.28</v>
      </c>
      <c r="J25" s="12">
        <f t="shared" si="2"/>
        <v>61</v>
      </c>
      <c r="K25" s="12">
        <f>VLOOKUP(J25,'CPI Indexes'!B$5:J$111,9,FALSE)</f>
        <v>62</v>
      </c>
      <c r="L25" s="21">
        <f t="shared" si="3"/>
        <v>49361.939999999995</v>
      </c>
      <c r="M25" s="21">
        <f t="shared" si="4"/>
        <v>49361.939999999995</v>
      </c>
    </row>
    <row r="26" spans="2:13" x14ac:dyDescent="0.35">
      <c r="B26">
        <f t="shared" si="0"/>
        <v>45</v>
      </c>
      <c r="C26" s="7">
        <v>1976</v>
      </c>
      <c r="D26" s="8">
        <v>6814251.96</v>
      </c>
      <c r="F26" s="16">
        <v>15.19</v>
      </c>
      <c r="H26" s="14">
        <f t="shared" si="1"/>
        <v>3407125.98</v>
      </c>
      <c r="J26" s="12">
        <f t="shared" si="2"/>
        <v>60</v>
      </c>
      <c r="K26" s="12">
        <f>VLOOKUP(J26,'CPI Indexes'!B$5:J$111,9,FALSE)</f>
        <v>61</v>
      </c>
      <c r="L26" s="21">
        <f t="shared" si="3"/>
        <v>55854.524262295083</v>
      </c>
      <c r="M26" s="21">
        <f t="shared" si="4"/>
        <v>55854.524262295083</v>
      </c>
    </row>
    <row r="27" spans="2:13" x14ac:dyDescent="0.35">
      <c r="B27">
        <f t="shared" si="0"/>
        <v>44</v>
      </c>
      <c r="C27" s="7">
        <v>1977</v>
      </c>
      <c r="D27" s="8">
        <v>8258215.9000000004</v>
      </c>
      <c r="F27" s="16">
        <v>15.73</v>
      </c>
      <c r="H27" s="14">
        <f t="shared" si="1"/>
        <v>4129107.95</v>
      </c>
      <c r="J27" s="12">
        <f t="shared" si="2"/>
        <v>60</v>
      </c>
      <c r="K27" s="12">
        <f>VLOOKUP(J27,'CPI Indexes'!B$5:J$111,9,FALSE)</f>
        <v>61</v>
      </c>
      <c r="L27" s="21">
        <f t="shared" si="3"/>
        <v>67690.29426229508</v>
      </c>
      <c r="M27" s="21">
        <f t="shared" si="4"/>
        <v>67690.29426229508</v>
      </c>
    </row>
    <row r="28" spans="2:13" x14ac:dyDescent="0.35">
      <c r="B28">
        <f t="shared" si="0"/>
        <v>43</v>
      </c>
      <c r="C28" s="7">
        <v>1978</v>
      </c>
      <c r="D28" s="8">
        <v>10475227.609999999</v>
      </c>
      <c r="F28" s="16">
        <v>16.3</v>
      </c>
      <c r="H28" s="14">
        <f t="shared" si="1"/>
        <v>5237613.8049999997</v>
      </c>
      <c r="J28" s="12">
        <f t="shared" si="2"/>
        <v>59</v>
      </c>
      <c r="K28" s="12">
        <f>VLOOKUP(J28,'CPI Indexes'!B$5:J$111,9,FALSE)</f>
        <v>60</v>
      </c>
      <c r="L28" s="21">
        <f t="shared" si="3"/>
        <v>87293.563416666657</v>
      </c>
      <c r="M28" s="21">
        <f t="shared" si="4"/>
        <v>87293.563416666657</v>
      </c>
    </row>
    <row r="29" spans="2:13" x14ac:dyDescent="0.35">
      <c r="B29">
        <f t="shared" si="0"/>
        <v>42</v>
      </c>
      <c r="C29" s="7">
        <v>1979</v>
      </c>
      <c r="D29" s="8">
        <v>17737329.699999999</v>
      </c>
      <c r="F29" s="16">
        <v>16.88</v>
      </c>
      <c r="H29" s="14">
        <f t="shared" si="1"/>
        <v>8868664.8499999996</v>
      </c>
      <c r="J29" s="12">
        <f t="shared" si="2"/>
        <v>59</v>
      </c>
      <c r="K29" s="12">
        <f>VLOOKUP(J29,'CPI Indexes'!B$5:J$111,9,FALSE)</f>
        <v>60</v>
      </c>
      <c r="L29" s="21">
        <f t="shared" si="3"/>
        <v>147811.08083333334</v>
      </c>
      <c r="M29" s="21">
        <f t="shared" si="4"/>
        <v>147811.08083333334</v>
      </c>
    </row>
    <row r="30" spans="2:13" x14ac:dyDescent="0.35">
      <c r="B30">
        <f t="shared" si="0"/>
        <v>41</v>
      </c>
      <c r="C30" s="7">
        <v>1980</v>
      </c>
      <c r="D30" s="8">
        <v>22226662.800000001</v>
      </c>
      <c r="F30" s="16">
        <v>17.48</v>
      </c>
      <c r="H30" s="14">
        <f t="shared" si="1"/>
        <v>11113331.4</v>
      </c>
      <c r="J30" s="12">
        <f t="shared" si="2"/>
        <v>58</v>
      </c>
      <c r="K30" s="12">
        <f>VLOOKUP(J30,'CPI Indexes'!B$5:J$111,9,FALSE)</f>
        <v>59</v>
      </c>
      <c r="L30" s="21">
        <f t="shared" si="3"/>
        <v>188361.54915254237</v>
      </c>
      <c r="M30" s="21">
        <f t="shared" si="4"/>
        <v>188361.54915254237</v>
      </c>
    </row>
    <row r="31" spans="2:13" x14ac:dyDescent="0.35">
      <c r="B31">
        <f t="shared" si="0"/>
        <v>40</v>
      </c>
      <c r="C31" s="7">
        <v>1981</v>
      </c>
      <c r="D31" s="8">
        <v>30598391.489999998</v>
      </c>
      <c r="F31" s="16">
        <v>18.11</v>
      </c>
      <c r="H31" s="14">
        <f t="shared" si="1"/>
        <v>15299195.744999999</v>
      </c>
      <c r="J31" s="12">
        <f t="shared" si="2"/>
        <v>58</v>
      </c>
      <c r="K31" s="12">
        <f>VLOOKUP(J31,'CPI Indexes'!B$5:J$111,9,FALSE)</f>
        <v>59</v>
      </c>
      <c r="L31" s="21">
        <f t="shared" si="3"/>
        <v>259308.40245762712</v>
      </c>
      <c r="M31" s="21">
        <f t="shared" si="4"/>
        <v>259308.40245762712</v>
      </c>
    </row>
    <row r="32" spans="2:13" x14ac:dyDescent="0.35">
      <c r="B32">
        <f t="shared" si="0"/>
        <v>39</v>
      </c>
      <c r="C32" s="7">
        <v>1982</v>
      </c>
      <c r="D32" s="9">
        <v>28850610.66</v>
      </c>
      <c r="F32" s="16">
        <v>18.75</v>
      </c>
      <c r="H32" s="14">
        <f t="shared" si="1"/>
        <v>14425305.33</v>
      </c>
      <c r="J32" s="12">
        <f t="shared" si="2"/>
        <v>58</v>
      </c>
      <c r="K32" s="12">
        <f>VLOOKUP(J32,'CPI Indexes'!B$5:J$111,9,FALSE)</f>
        <v>59</v>
      </c>
      <c r="L32" s="21">
        <f t="shared" si="3"/>
        <v>244496.70050847458</v>
      </c>
      <c r="M32" s="21">
        <f t="shared" si="4"/>
        <v>244496.70050847458</v>
      </c>
    </row>
    <row r="33" spans="2:13" x14ac:dyDescent="0.35">
      <c r="B33">
        <f t="shared" si="0"/>
        <v>38</v>
      </c>
      <c r="C33" s="7">
        <v>1983</v>
      </c>
      <c r="D33" s="8">
        <v>32788041.960000001</v>
      </c>
      <c r="F33" s="16">
        <v>19.41</v>
      </c>
      <c r="H33" s="14">
        <f t="shared" si="1"/>
        <v>16394020.98</v>
      </c>
      <c r="J33" s="12">
        <f t="shared" si="2"/>
        <v>57</v>
      </c>
      <c r="K33" s="12">
        <f>VLOOKUP(J33,'CPI Indexes'!B$5:J$111,9,FALSE)</f>
        <v>58</v>
      </c>
      <c r="L33" s="21">
        <f t="shared" si="3"/>
        <v>282655.53413793107</v>
      </c>
      <c r="M33" s="21">
        <f t="shared" si="4"/>
        <v>282655.53413793107</v>
      </c>
    </row>
    <row r="34" spans="2:13" x14ac:dyDescent="0.35">
      <c r="B34">
        <f t="shared" si="0"/>
        <v>37</v>
      </c>
      <c r="C34" s="7">
        <v>1984</v>
      </c>
      <c r="D34" s="8">
        <v>45051817.039999999</v>
      </c>
      <c r="F34" s="16">
        <v>20.100000000000001</v>
      </c>
      <c r="H34" s="14">
        <f t="shared" si="1"/>
        <v>22525908.52</v>
      </c>
      <c r="J34" s="12">
        <f t="shared" si="2"/>
        <v>57</v>
      </c>
      <c r="K34" s="12">
        <f>VLOOKUP(J34,'CPI Indexes'!B$5:J$111,9,FALSE)</f>
        <v>58</v>
      </c>
      <c r="L34" s="21">
        <f t="shared" si="3"/>
        <v>388377.73310344829</v>
      </c>
      <c r="M34" s="21">
        <f t="shared" si="4"/>
        <v>388377.73310344829</v>
      </c>
    </row>
    <row r="35" spans="2:13" x14ac:dyDescent="0.35">
      <c r="B35">
        <f t="shared" si="0"/>
        <v>36</v>
      </c>
      <c r="C35" s="7">
        <v>1985</v>
      </c>
      <c r="D35" s="8">
        <v>44178902.729999997</v>
      </c>
      <c r="F35" s="16">
        <v>20.81</v>
      </c>
      <c r="H35" s="14">
        <f t="shared" si="1"/>
        <v>22089451.364999998</v>
      </c>
      <c r="J35" s="12">
        <f t="shared" si="2"/>
        <v>57</v>
      </c>
      <c r="K35" s="12">
        <f>VLOOKUP(J35,'CPI Indexes'!B$5:J$111,9,FALSE)</f>
        <v>58</v>
      </c>
      <c r="L35" s="21">
        <f t="shared" si="3"/>
        <v>380852.60974137927</v>
      </c>
      <c r="M35" s="21">
        <f t="shared" si="4"/>
        <v>380852.60974137927</v>
      </c>
    </row>
    <row r="36" spans="2:13" x14ac:dyDescent="0.35">
      <c r="B36">
        <f t="shared" si="0"/>
        <v>35</v>
      </c>
      <c r="C36" s="7">
        <v>1986</v>
      </c>
      <c r="D36" s="8">
        <v>45656546.020000003</v>
      </c>
      <c r="F36" s="16">
        <v>21.54</v>
      </c>
      <c r="H36" s="14">
        <f t="shared" si="1"/>
        <v>22828273.010000002</v>
      </c>
      <c r="J36" s="12">
        <f t="shared" si="2"/>
        <v>57</v>
      </c>
      <c r="K36" s="12">
        <f>VLOOKUP(J36,'CPI Indexes'!B$5:J$111,9,FALSE)</f>
        <v>58</v>
      </c>
      <c r="L36" s="21">
        <f t="shared" si="3"/>
        <v>393590.91396551725</v>
      </c>
      <c r="M36" s="21">
        <f t="shared" si="4"/>
        <v>393590.91396551725</v>
      </c>
    </row>
    <row r="37" spans="2:13" x14ac:dyDescent="0.35">
      <c r="B37">
        <f t="shared" si="0"/>
        <v>34</v>
      </c>
      <c r="C37" s="7">
        <v>1987</v>
      </c>
      <c r="D37" s="8">
        <v>48183301.68</v>
      </c>
      <c r="F37" s="16">
        <v>22.28</v>
      </c>
      <c r="H37" s="14">
        <f t="shared" si="1"/>
        <v>24091650.84</v>
      </c>
      <c r="J37" s="12">
        <f t="shared" si="2"/>
        <v>56</v>
      </c>
      <c r="K37" s="12">
        <f>VLOOKUP(J37,'CPI Indexes'!B$5:J$111,9,FALSE)</f>
        <v>57</v>
      </c>
      <c r="L37" s="21">
        <f t="shared" si="3"/>
        <v>422660.54105263157</v>
      </c>
      <c r="M37" s="21">
        <f t="shared" si="4"/>
        <v>422660.54105263157</v>
      </c>
    </row>
    <row r="38" spans="2:13" x14ac:dyDescent="0.35">
      <c r="B38">
        <f t="shared" si="0"/>
        <v>33</v>
      </c>
      <c r="C38" s="7">
        <v>1988</v>
      </c>
      <c r="D38" s="8">
        <v>52722048.579999998</v>
      </c>
      <c r="F38" s="16">
        <v>23.05</v>
      </c>
      <c r="H38" s="14">
        <f t="shared" si="1"/>
        <v>26361024.289999999</v>
      </c>
      <c r="J38" s="12">
        <f t="shared" si="2"/>
        <v>56</v>
      </c>
      <c r="K38" s="12">
        <f>VLOOKUP(J38,'CPI Indexes'!B$5:J$111,9,FALSE)</f>
        <v>57</v>
      </c>
      <c r="L38" s="21">
        <f t="shared" si="3"/>
        <v>462474.11035087716</v>
      </c>
      <c r="M38" s="21">
        <f t="shared" si="4"/>
        <v>462474.11035087716</v>
      </c>
    </row>
    <row r="39" spans="2:13" x14ac:dyDescent="0.35">
      <c r="B39">
        <f t="shared" si="0"/>
        <v>32</v>
      </c>
      <c r="C39" s="7">
        <v>1989</v>
      </c>
      <c r="D39" s="8">
        <v>53099568.049999997</v>
      </c>
      <c r="F39" s="16">
        <v>23.84</v>
      </c>
      <c r="H39" s="14">
        <f t="shared" si="1"/>
        <v>26549784.024999999</v>
      </c>
      <c r="J39" s="12">
        <f t="shared" si="2"/>
        <v>56</v>
      </c>
      <c r="K39" s="12">
        <f>VLOOKUP(J39,'CPI Indexes'!B$5:J$111,9,FALSE)</f>
        <v>57</v>
      </c>
      <c r="L39" s="21">
        <f t="shared" si="3"/>
        <v>465785.68464912276</v>
      </c>
      <c r="M39" s="21">
        <f t="shared" si="4"/>
        <v>465785.68464912276</v>
      </c>
    </row>
    <row r="40" spans="2:13" x14ac:dyDescent="0.35">
      <c r="B40">
        <f t="shared" si="0"/>
        <v>31</v>
      </c>
      <c r="C40" s="7">
        <v>1990</v>
      </c>
      <c r="D40" s="8">
        <v>61581712.670000002</v>
      </c>
      <c r="F40" s="16">
        <v>24.65</v>
      </c>
      <c r="H40" s="14">
        <f t="shared" si="1"/>
        <v>30790856.335000001</v>
      </c>
      <c r="J40" s="12">
        <f t="shared" si="2"/>
        <v>56</v>
      </c>
      <c r="K40" s="12">
        <f>VLOOKUP(J40,'CPI Indexes'!B$5:J$111,9,FALSE)</f>
        <v>57</v>
      </c>
      <c r="L40" s="21">
        <f t="shared" si="3"/>
        <v>540190.46201754385</v>
      </c>
      <c r="M40" s="21">
        <f t="shared" si="4"/>
        <v>540190.46201754385</v>
      </c>
    </row>
    <row r="41" spans="2:13" x14ac:dyDescent="0.35">
      <c r="B41">
        <f t="shared" si="0"/>
        <v>30</v>
      </c>
      <c r="C41" s="7">
        <v>1991</v>
      </c>
      <c r="D41" s="8">
        <v>68045080.480000004</v>
      </c>
      <c r="F41" s="16">
        <v>25.48</v>
      </c>
      <c r="H41" s="14">
        <f t="shared" si="1"/>
        <v>34022540.240000002</v>
      </c>
      <c r="J41" s="12">
        <f t="shared" si="2"/>
        <v>55</v>
      </c>
      <c r="K41" s="12">
        <f>VLOOKUP(J41,'CPI Indexes'!B$5:J$111,9,FALSE)</f>
        <v>56</v>
      </c>
      <c r="L41" s="21">
        <f t="shared" si="3"/>
        <v>607545.36142857152</v>
      </c>
      <c r="M41" s="21">
        <f t="shared" si="4"/>
        <v>607545.36142857152</v>
      </c>
    </row>
    <row r="42" spans="2:13" x14ac:dyDescent="0.35">
      <c r="B42">
        <f t="shared" si="0"/>
        <v>29</v>
      </c>
      <c r="C42" s="7">
        <v>1992</v>
      </c>
      <c r="D42" s="8">
        <v>86254726.769999996</v>
      </c>
      <c r="F42" s="16">
        <v>26.33</v>
      </c>
      <c r="H42" s="14">
        <f t="shared" si="1"/>
        <v>43127363.384999998</v>
      </c>
      <c r="J42" s="12">
        <f t="shared" ref="J42:J71" si="5">ROUND(F42+B42,0)</f>
        <v>55</v>
      </c>
      <c r="K42" s="12">
        <f>VLOOKUP(J42,'CPI Indexes'!B$5:J$111,9,FALSE)</f>
        <v>56</v>
      </c>
      <c r="L42" s="21">
        <f t="shared" ref="L42:L71" si="6">H42/K42</f>
        <v>770131.48901785712</v>
      </c>
      <c r="M42" s="21">
        <f t="shared" si="4"/>
        <v>770131.48901785712</v>
      </c>
    </row>
    <row r="43" spans="2:13" x14ac:dyDescent="0.35">
      <c r="B43">
        <f t="shared" si="0"/>
        <v>28</v>
      </c>
      <c r="C43" s="7">
        <v>1993</v>
      </c>
      <c r="D43" s="8">
        <v>100416338.86</v>
      </c>
      <c r="F43" s="16">
        <v>27.19</v>
      </c>
      <c r="H43" s="14">
        <f t="shared" si="1"/>
        <v>50208169.43</v>
      </c>
      <c r="J43" s="12">
        <f t="shared" si="5"/>
        <v>55</v>
      </c>
      <c r="K43" s="12">
        <f>VLOOKUP(J43,'CPI Indexes'!B$5:J$111,9,FALSE)</f>
        <v>56</v>
      </c>
      <c r="L43" s="21">
        <f t="shared" si="6"/>
        <v>896574.45410714287</v>
      </c>
      <c r="M43" s="21">
        <f t="shared" si="4"/>
        <v>896574.45410714287</v>
      </c>
    </row>
    <row r="44" spans="2:13" x14ac:dyDescent="0.35">
      <c r="B44">
        <f t="shared" si="0"/>
        <v>27</v>
      </c>
      <c r="C44" s="7">
        <v>1994</v>
      </c>
      <c r="D44" s="8">
        <v>114613463.09</v>
      </c>
      <c r="F44" s="16">
        <v>28.07</v>
      </c>
      <c r="H44" s="14">
        <f t="shared" si="1"/>
        <v>57306731.545000002</v>
      </c>
      <c r="J44" s="12">
        <f t="shared" si="5"/>
        <v>55</v>
      </c>
      <c r="K44" s="12">
        <f>VLOOKUP(J44,'CPI Indexes'!B$5:J$111,9,FALSE)</f>
        <v>56</v>
      </c>
      <c r="L44" s="21">
        <f t="shared" si="6"/>
        <v>1023334.4918750001</v>
      </c>
      <c r="M44" s="21">
        <f t="shared" si="4"/>
        <v>1023334.4918750001</v>
      </c>
    </row>
    <row r="45" spans="2:13" x14ac:dyDescent="0.35">
      <c r="B45">
        <f t="shared" si="0"/>
        <v>26</v>
      </c>
      <c r="C45" s="7">
        <v>1995</v>
      </c>
      <c r="D45" s="8">
        <v>144689462.63999999</v>
      </c>
      <c r="F45" s="16">
        <v>28.97</v>
      </c>
      <c r="H45" s="14">
        <f t="shared" si="1"/>
        <v>72344731.319999993</v>
      </c>
      <c r="J45" s="12">
        <f t="shared" si="5"/>
        <v>55</v>
      </c>
      <c r="K45" s="12">
        <f>VLOOKUP(J45,'CPI Indexes'!B$5:J$111,9,FALSE)</f>
        <v>56</v>
      </c>
      <c r="L45" s="21">
        <f t="shared" si="6"/>
        <v>1291870.202142857</v>
      </c>
      <c r="M45" s="21">
        <f t="shared" si="4"/>
        <v>1291870.202142857</v>
      </c>
    </row>
    <row r="46" spans="2:13" x14ac:dyDescent="0.35">
      <c r="B46">
        <f t="shared" si="0"/>
        <v>25</v>
      </c>
      <c r="C46" s="7">
        <v>1996</v>
      </c>
      <c r="D46" s="8">
        <v>122662528.22</v>
      </c>
      <c r="F46" s="16">
        <v>29.88</v>
      </c>
      <c r="H46" s="14">
        <f t="shared" si="1"/>
        <v>61331264.109999999</v>
      </c>
      <c r="J46" s="12">
        <f t="shared" si="5"/>
        <v>55</v>
      </c>
      <c r="K46" s="12">
        <f>VLOOKUP(J46,'CPI Indexes'!B$5:J$111,9,FALSE)</f>
        <v>56</v>
      </c>
      <c r="L46" s="21">
        <f t="shared" si="6"/>
        <v>1095201.1448214285</v>
      </c>
      <c r="M46" s="21">
        <f t="shared" si="4"/>
        <v>1095201.1448214285</v>
      </c>
    </row>
    <row r="47" spans="2:13" x14ac:dyDescent="0.35">
      <c r="B47">
        <f t="shared" si="0"/>
        <v>24</v>
      </c>
      <c r="C47" s="7">
        <v>1997</v>
      </c>
      <c r="D47" s="8">
        <v>111013734.48999999</v>
      </c>
      <c r="F47" s="16">
        <v>30.8</v>
      </c>
      <c r="H47" s="14">
        <f t="shared" si="1"/>
        <v>55506867.244999997</v>
      </c>
      <c r="J47" s="12">
        <f t="shared" si="5"/>
        <v>55</v>
      </c>
      <c r="K47" s="12">
        <f>VLOOKUP(J47,'CPI Indexes'!B$5:J$111,9,FALSE)</f>
        <v>56</v>
      </c>
      <c r="L47" s="21">
        <f t="shared" si="6"/>
        <v>991194.05794642854</v>
      </c>
      <c r="M47" s="21">
        <f t="shared" si="4"/>
        <v>991194.05794642854</v>
      </c>
    </row>
    <row r="48" spans="2:13" x14ac:dyDescent="0.35">
      <c r="B48">
        <f t="shared" si="0"/>
        <v>23</v>
      </c>
      <c r="C48" s="7">
        <v>1998</v>
      </c>
      <c r="D48" s="8">
        <v>106872602.3</v>
      </c>
      <c r="F48" s="16">
        <v>31.74</v>
      </c>
      <c r="H48" s="14">
        <f t="shared" si="1"/>
        <v>53436301.149999999</v>
      </c>
      <c r="J48" s="12">
        <f t="shared" si="5"/>
        <v>55</v>
      </c>
      <c r="K48" s="12">
        <f>VLOOKUP(J48,'CPI Indexes'!B$5:J$111,9,FALSE)</f>
        <v>56</v>
      </c>
      <c r="L48" s="21">
        <f t="shared" si="6"/>
        <v>954219.66339285707</v>
      </c>
      <c r="M48" s="21">
        <f t="shared" si="4"/>
        <v>954219.66339285707</v>
      </c>
    </row>
    <row r="49" spans="2:13" x14ac:dyDescent="0.35">
      <c r="B49">
        <f t="shared" si="0"/>
        <v>22</v>
      </c>
      <c r="C49" s="7">
        <v>1999</v>
      </c>
      <c r="D49" s="8">
        <v>112351680.12</v>
      </c>
      <c r="F49" s="16">
        <v>32.68</v>
      </c>
      <c r="H49" s="14">
        <f t="shared" si="1"/>
        <v>56175840.060000002</v>
      </c>
      <c r="J49" s="12">
        <f t="shared" si="5"/>
        <v>55</v>
      </c>
      <c r="K49" s="12">
        <f>VLOOKUP(J49,'CPI Indexes'!B$5:J$111,9,FALSE)</f>
        <v>56</v>
      </c>
      <c r="L49" s="21">
        <f t="shared" si="6"/>
        <v>1003140.0010714286</v>
      </c>
      <c r="M49" s="21">
        <f t="shared" si="4"/>
        <v>1003140.0010714286</v>
      </c>
    </row>
    <row r="50" spans="2:13" x14ac:dyDescent="0.35">
      <c r="B50">
        <f t="shared" si="0"/>
        <v>21</v>
      </c>
      <c r="C50" s="7">
        <v>2000</v>
      </c>
      <c r="D50" s="8">
        <v>128015893.22</v>
      </c>
      <c r="F50" s="16">
        <v>33.64</v>
      </c>
      <c r="H50" s="14">
        <f t="shared" si="1"/>
        <v>64007946.609999999</v>
      </c>
      <c r="J50" s="12">
        <f t="shared" si="5"/>
        <v>55</v>
      </c>
      <c r="K50" s="12">
        <f>VLOOKUP(J50,'CPI Indexes'!B$5:J$111,9,FALSE)</f>
        <v>56</v>
      </c>
      <c r="L50" s="21">
        <f t="shared" si="6"/>
        <v>1142999.0466071428</v>
      </c>
      <c r="M50" s="21">
        <f t="shared" si="4"/>
        <v>1142999.0466071428</v>
      </c>
    </row>
    <row r="51" spans="2:13" x14ac:dyDescent="0.35">
      <c r="B51">
        <f t="shared" si="0"/>
        <v>20</v>
      </c>
      <c r="C51" s="7">
        <v>2001</v>
      </c>
      <c r="D51" s="8">
        <v>115289893.04000001</v>
      </c>
      <c r="F51" s="16">
        <v>34.61</v>
      </c>
      <c r="H51" s="14">
        <f t="shared" si="1"/>
        <v>57644946.520000003</v>
      </c>
      <c r="J51" s="12">
        <f t="shared" si="5"/>
        <v>55</v>
      </c>
      <c r="K51" s="12">
        <f>VLOOKUP(J51,'CPI Indexes'!B$5:J$111,9,FALSE)</f>
        <v>56</v>
      </c>
      <c r="L51" s="21">
        <f t="shared" si="6"/>
        <v>1029374.045</v>
      </c>
      <c r="M51" s="21">
        <f t="shared" si="4"/>
        <v>1029374.045</v>
      </c>
    </row>
    <row r="52" spans="2:13" x14ac:dyDescent="0.35">
      <c r="B52">
        <f t="shared" si="0"/>
        <v>19</v>
      </c>
      <c r="C52" s="7">
        <v>2002</v>
      </c>
      <c r="D52" s="8">
        <v>96249612.370000005</v>
      </c>
      <c r="F52" s="16">
        <v>35.58</v>
      </c>
      <c r="H52" s="14">
        <f t="shared" si="1"/>
        <v>48124806.185000002</v>
      </c>
      <c r="J52" s="12">
        <f t="shared" si="5"/>
        <v>55</v>
      </c>
      <c r="K52" s="12">
        <f>VLOOKUP(J52,'CPI Indexes'!B$5:J$111,9,FALSE)</f>
        <v>56</v>
      </c>
      <c r="L52" s="21">
        <f t="shared" si="6"/>
        <v>859371.53901785717</v>
      </c>
      <c r="M52" s="21">
        <f t="shared" si="4"/>
        <v>859371.53901785717</v>
      </c>
    </row>
    <row r="53" spans="2:13" x14ac:dyDescent="0.35">
      <c r="B53">
        <f t="shared" si="0"/>
        <v>18</v>
      </c>
      <c r="C53" s="7">
        <v>2003</v>
      </c>
      <c r="D53" s="8">
        <v>115205243.8</v>
      </c>
      <c r="F53" s="16">
        <v>36.56</v>
      </c>
      <c r="H53" s="14">
        <f t="shared" si="1"/>
        <v>57602621.899999999</v>
      </c>
      <c r="J53" s="12">
        <f t="shared" si="5"/>
        <v>55</v>
      </c>
      <c r="K53" s="12">
        <f>VLOOKUP(J53,'CPI Indexes'!B$5:J$111,9,FALSE)</f>
        <v>56</v>
      </c>
      <c r="L53" s="21">
        <f t="shared" si="6"/>
        <v>1028618.2482142857</v>
      </c>
      <c r="M53" s="21">
        <f t="shared" si="4"/>
        <v>1028618.2482142857</v>
      </c>
    </row>
    <row r="54" spans="2:13" x14ac:dyDescent="0.35">
      <c r="B54">
        <f t="shared" si="0"/>
        <v>17</v>
      </c>
      <c r="C54" s="7">
        <v>2004</v>
      </c>
      <c r="D54" s="8">
        <v>69353793.260000005</v>
      </c>
      <c r="F54" s="16">
        <v>37.54</v>
      </c>
      <c r="H54" s="14">
        <f t="shared" si="1"/>
        <v>34676896.630000003</v>
      </c>
      <c r="J54" s="12">
        <f t="shared" si="5"/>
        <v>55</v>
      </c>
      <c r="K54" s="12">
        <f>VLOOKUP(J54,'CPI Indexes'!B$5:J$111,9,FALSE)</f>
        <v>56</v>
      </c>
      <c r="L54" s="21">
        <f t="shared" si="6"/>
        <v>619230.29696428578</v>
      </c>
      <c r="M54" s="21">
        <f t="shared" si="4"/>
        <v>619230.29696428578</v>
      </c>
    </row>
    <row r="55" spans="2:13" x14ac:dyDescent="0.35">
      <c r="B55">
        <f t="shared" si="0"/>
        <v>16</v>
      </c>
      <c r="C55" s="7">
        <v>2005</v>
      </c>
      <c r="D55" s="8">
        <v>97395107.310000002</v>
      </c>
      <c r="F55" s="16">
        <v>38.53</v>
      </c>
      <c r="H55" s="14">
        <f t="shared" si="1"/>
        <v>48697553.655000001</v>
      </c>
      <c r="J55" s="12">
        <f t="shared" si="5"/>
        <v>55</v>
      </c>
      <c r="K55" s="12">
        <f>VLOOKUP(J55,'CPI Indexes'!B$5:J$111,9,FALSE)</f>
        <v>56</v>
      </c>
      <c r="L55" s="21">
        <f t="shared" si="6"/>
        <v>869599.17241071432</v>
      </c>
      <c r="M55" s="21">
        <f t="shared" si="4"/>
        <v>869599.17241071432</v>
      </c>
    </row>
    <row r="56" spans="2:13" x14ac:dyDescent="0.35">
      <c r="B56">
        <f t="shared" si="0"/>
        <v>15</v>
      </c>
      <c r="C56" s="7">
        <v>2006</v>
      </c>
      <c r="D56" s="8">
        <v>109704171.83</v>
      </c>
      <c r="F56" s="16">
        <v>39.520000000000003</v>
      </c>
      <c r="H56" s="14">
        <f t="shared" si="1"/>
        <v>54852085.914999999</v>
      </c>
      <c r="J56" s="12">
        <f t="shared" si="5"/>
        <v>55</v>
      </c>
      <c r="K56" s="12">
        <f>VLOOKUP(J56,'CPI Indexes'!B$5:J$111,9,FALSE)</f>
        <v>56</v>
      </c>
      <c r="L56" s="21">
        <f t="shared" si="6"/>
        <v>979501.53419642861</v>
      </c>
      <c r="M56" s="21">
        <f t="shared" si="4"/>
        <v>979501.53419642861</v>
      </c>
    </row>
    <row r="57" spans="2:13" x14ac:dyDescent="0.35">
      <c r="B57">
        <f t="shared" si="0"/>
        <v>14</v>
      </c>
      <c r="C57" s="7">
        <v>2007</v>
      </c>
      <c r="D57" s="8">
        <v>105430196.90000001</v>
      </c>
      <c r="F57" s="16">
        <v>40.51</v>
      </c>
      <c r="H57" s="14">
        <f t="shared" si="1"/>
        <v>52715098.450000003</v>
      </c>
      <c r="J57" s="12">
        <f t="shared" si="5"/>
        <v>55</v>
      </c>
      <c r="K57" s="12">
        <f>VLOOKUP(J57,'CPI Indexes'!B$5:J$111,9,FALSE)</f>
        <v>56</v>
      </c>
      <c r="L57" s="21">
        <f t="shared" si="6"/>
        <v>941341.04375000007</v>
      </c>
      <c r="M57" s="21">
        <f t="shared" si="4"/>
        <v>941341.04375000007</v>
      </c>
    </row>
    <row r="58" spans="2:13" x14ac:dyDescent="0.35">
      <c r="B58">
        <f t="shared" si="0"/>
        <v>13</v>
      </c>
      <c r="C58" s="7">
        <v>2008</v>
      </c>
      <c r="D58" s="8">
        <v>113170328.98999999</v>
      </c>
      <c r="F58" s="16">
        <v>41.51</v>
      </c>
      <c r="H58" s="14">
        <f t="shared" si="1"/>
        <v>56585164.494999997</v>
      </c>
      <c r="J58" s="12">
        <f t="shared" si="5"/>
        <v>55</v>
      </c>
      <c r="K58" s="12">
        <f>VLOOKUP(J58,'CPI Indexes'!B$5:J$111,9,FALSE)</f>
        <v>56</v>
      </c>
      <c r="L58" s="21">
        <f t="shared" si="6"/>
        <v>1010449.3659821429</v>
      </c>
      <c r="M58" s="21">
        <f t="shared" si="4"/>
        <v>1010449.3659821429</v>
      </c>
    </row>
    <row r="59" spans="2:13" x14ac:dyDescent="0.35">
      <c r="B59">
        <f t="shared" si="0"/>
        <v>12</v>
      </c>
      <c r="C59" s="7">
        <v>2009</v>
      </c>
      <c r="D59" s="8">
        <v>78061869.450000003</v>
      </c>
      <c r="F59" s="16">
        <v>42.5</v>
      </c>
      <c r="H59" s="14">
        <f t="shared" si="1"/>
        <v>39030934.725000001</v>
      </c>
      <c r="J59" s="12">
        <f t="shared" si="5"/>
        <v>55</v>
      </c>
      <c r="K59" s="12">
        <f>VLOOKUP(J59,'CPI Indexes'!B$5:J$111,9,FALSE)</f>
        <v>56</v>
      </c>
      <c r="L59" s="21">
        <f t="shared" si="6"/>
        <v>696980.97723214293</v>
      </c>
      <c r="M59" s="21">
        <f t="shared" si="4"/>
        <v>696980.97723214293</v>
      </c>
    </row>
    <row r="60" spans="2:13" x14ac:dyDescent="0.35">
      <c r="B60">
        <f t="shared" si="0"/>
        <v>11</v>
      </c>
      <c r="C60" s="7">
        <v>2010</v>
      </c>
      <c r="D60" s="8">
        <v>126426207.81999999</v>
      </c>
      <c r="F60" s="16">
        <v>43.5</v>
      </c>
      <c r="H60" s="14">
        <f t="shared" si="1"/>
        <v>63213103.909999996</v>
      </c>
      <c r="J60" s="12">
        <f t="shared" si="5"/>
        <v>55</v>
      </c>
      <c r="K60" s="12">
        <f>VLOOKUP(J60,'CPI Indexes'!B$5:J$111,9,FALSE)</f>
        <v>56</v>
      </c>
      <c r="L60" s="21">
        <f t="shared" si="6"/>
        <v>1128805.4269642856</v>
      </c>
      <c r="M60" s="21">
        <f t="shared" si="4"/>
        <v>1128805.4269642856</v>
      </c>
    </row>
    <row r="61" spans="2:13" x14ac:dyDescent="0.35">
      <c r="B61">
        <f t="shared" si="0"/>
        <v>10</v>
      </c>
      <c r="C61" s="7">
        <v>2011</v>
      </c>
      <c r="D61" s="8">
        <v>115922136.62</v>
      </c>
      <c r="F61" s="16">
        <v>44.5</v>
      </c>
      <c r="H61" s="14">
        <f t="shared" si="1"/>
        <v>57961068.310000002</v>
      </c>
      <c r="J61" s="12">
        <f t="shared" si="5"/>
        <v>55</v>
      </c>
      <c r="K61" s="12">
        <f>VLOOKUP(J61,'CPI Indexes'!B$5:J$111,9,FALSE)</f>
        <v>56</v>
      </c>
      <c r="L61" s="21">
        <f t="shared" si="6"/>
        <v>1035019.0769642858</v>
      </c>
      <c r="M61" s="21">
        <f t="shared" si="4"/>
        <v>1035019.0769642858</v>
      </c>
    </row>
    <row r="62" spans="2:13" x14ac:dyDescent="0.35">
      <c r="B62">
        <f t="shared" si="0"/>
        <v>9</v>
      </c>
      <c r="C62" s="7">
        <v>2012</v>
      </c>
      <c r="D62" s="8">
        <v>138256592.59</v>
      </c>
      <c r="F62" s="16">
        <v>45.5</v>
      </c>
      <c r="H62" s="14">
        <f t="shared" si="1"/>
        <v>69128296.295000002</v>
      </c>
      <c r="J62" s="12">
        <f t="shared" si="5"/>
        <v>55</v>
      </c>
      <c r="K62" s="12">
        <f>VLOOKUP(J62,'CPI Indexes'!B$5:J$111,9,FALSE)</f>
        <v>56</v>
      </c>
      <c r="L62" s="21">
        <f t="shared" si="6"/>
        <v>1234433.8624107144</v>
      </c>
      <c r="M62" s="21">
        <f t="shared" si="4"/>
        <v>1234433.8624107144</v>
      </c>
    </row>
    <row r="63" spans="2:13" x14ac:dyDescent="0.35">
      <c r="B63">
        <f t="shared" si="0"/>
        <v>8</v>
      </c>
      <c r="C63" s="7">
        <v>2013</v>
      </c>
      <c r="D63" s="8">
        <v>138646957.72999999</v>
      </c>
      <c r="F63" s="16">
        <v>46.5</v>
      </c>
      <c r="H63" s="14">
        <f t="shared" si="1"/>
        <v>69323478.864999995</v>
      </c>
      <c r="J63" s="12">
        <f t="shared" si="5"/>
        <v>55</v>
      </c>
      <c r="K63" s="12">
        <f>VLOOKUP(J63,'CPI Indexes'!B$5:J$111,9,FALSE)</f>
        <v>56</v>
      </c>
      <c r="L63" s="21">
        <f t="shared" si="6"/>
        <v>1237919.2654464284</v>
      </c>
      <c r="M63" s="21">
        <f t="shared" si="4"/>
        <v>1237919.2654464284</v>
      </c>
    </row>
    <row r="64" spans="2:13" x14ac:dyDescent="0.35">
      <c r="B64">
        <f t="shared" si="0"/>
        <v>7</v>
      </c>
      <c r="C64" s="7">
        <v>2014</v>
      </c>
      <c r="D64" s="8">
        <v>132102041.38</v>
      </c>
      <c r="F64" s="16">
        <v>47.5</v>
      </c>
      <c r="H64" s="14">
        <f t="shared" si="1"/>
        <v>66051020.689999998</v>
      </c>
      <c r="J64" s="12">
        <f t="shared" si="5"/>
        <v>55</v>
      </c>
      <c r="K64" s="12">
        <f>VLOOKUP(J64,'CPI Indexes'!B$5:J$111,9,FALSE)</f>
        <v>56</v>
      </c>
      <c r="L64" s="21">
        <f t="shared" si="6"/>
        <v>1179482.5123214286</v>
      </c>
      <c r="M64" s="21">
        <f t="shared" si="4"/>
        <v>1179482.5123214286</v>
      </c>
    </row>
    <row r="65" spans="2:15" x14ac:dyDescent="0.35">
      <c r="B65">
        <f t="shared" si="0"/>
        <v>6</v>
      </c>
      <c r="C65" s="7">
        <v>2015</v>
      </c>
      <c r="D65" s="8">
        <v>150761600.30000001</v>
      </c>
      <c r="F65" s="16">
        <v>48.5</v>
      </c>
      <c r="H65" s="14">
        <f t="shared" si="1"/>
        <v>75380800.150000006</v>
      </c>
      <c r="J65" s="12">
        <f t="shared" si="5"/>
        <v>55</v>
      </c>
      <c r="K65" s="12">
        <f>VLOOKUP(J65,'CPI Indexes'!B$5:J$111,9,FALSE)</f>
        <v>56</v>
      </c>
      <c r="L65" s="21">
        <f t="shared" si="6"/>
        <v>1346085.7169642858</v>
      </c>
      <c r="M65" s="21">
        <f t="shared" si="4"/>
        <v>1346085.7169642858</v>
      </c>
    </row>
    <row r="66" spans="2:15" x14ac:dyDescent="0.35">
      <c r="B66">
        <f t="shared" si="0"/>
        <v>5</v>
      </c>
      <c r="C66" s="7">
        <v>2016</v>
      </c>
      <c r="D66" s="8">
        <v>148370557.88</v>
      </c>
      <c r="F66" s="16">
        <v>49.5</v>
      </c>
      <c r="H66" s="14">
        <f t="shared" si="1"/>
        <v>74185278.939999998</v>
      </c>
      <c r="J66" s="12">
        <f t="shared" si="5"/>
        <v>55</v>
      </c>
      <c r="K66" s="12">
        <f>VLOOKUP(J66,'CPI Indexes'!B$5:J$111,9,FALSE)</f>
        <v>56</v>
      </c>
      <c r="L66" s="21">
        <f t="shared" si="6"/>
        <v>1324737.1239285714</v>
      </c>
      <c r="M66" s="21">
        <f t="shared" si="4"/>
        <v>1324737.1239285714</v>
      </c>
    </row>
    <row r="67" spans="2:15" x14ac:dyDescent="0.35">
      <c r="B67">
        <f t="shared" si="0"/>
        <v>4</v>
      </c>
      <c r="C67" s="7">
        <v>2017</v>
      </c>
      <c r="D67" s="8">
        <v>142742100.37</v>
      </c>
      <c r="F67" s="16">
        <v>50.5</v>
      </c>
      <c r="H67" s="14">
        <f t="shared" si="1"/>
        <v>71371050.185000002</v>
      </c>
      <c r="J67" s="12">
        <f t="shared" si="5"/>
        <v>55</v>
      </c>
      <c r="K67" s="12">
        <f>VLOOKUP(J67,'CPI Indexes'!B$5:J$111,9,FALSE)</f>
        <v>56</v>
      </c>
      <c r="L67" s="21">
        <f t="shared" si="6"/>
        <v>1274483.0390178573</v>
      </c>
      <c r="M67" s="21">
        <f t="shared" si="4"/>
        <v>1274483.0390178573</v>
      </c>
    </row>
    <row r="68" spans="2:15" x14ac:dyDescent="0.35">
      <c r="B68">
        <f t="shared" si="0"/>
        <v>3</v>
      </c>
      <c r="C68" s="7">
        <v>2018</v>
      </c>
      <c r="D68" s="8">
        <v>151710925.19999999</v>
      </c>
      <c r="F68" s="16">
        <v>51.5</v>
      </c>
      <c r="H68" s="14">
        <f t="shared" si="1"/>
        <v>75855462.599999994</v>
      </c>
      <c r="J68" s="12">
        <f t="shared" si="5"/>
        <v>55</v>
      </c>
      <c r="K68" s="12">
        <f>VLOOKUP(J68,'CPI Indexes'!B$5:J$111,9,FALSE)</f>
        <v>56</v>
      </c>
      <c r="L68" s="21">
        <f t="shared" si="6"/>
        <v>1354561.8321428571</v>
      </c>
      <c r="M68" s="21">
        <f t="shared" si="4"/>
        <v>1354561.8321428571</v>
      </c>
    </row>
    <row r="69" spans="2:15" x14ac:dyDescent="0.35">
      <c r="B69">
        <f t="shared" si="0"/>
        <v>2</v>
      </c>
      <c r="C69" s="7">
        <v>2019</v>
      </c>
      <c r="D69" s="8">
        <v>180792374.68000001</v>
      </c>
      <c r="F69" s="16">
        <v>52.5</v>
      </c>
      <c r="H69" s="14">
        <f t="shared" si="1"/>
        <v>90396187.340000004</v>
      </c>
      <c r="J69" s="12">
        <f t="shared" si="5"/>
        <v>55</v>
      </c>
      <c r="K69" s="12">
        <f>VLOOKUP(J69,'CPI Indexes'!B$5:J$111,9,FALSE)</f>
        <v>56</v>
      </c>
      <c r="L69" s="21">
        <f t="shared" si="6"/>
        <v>1614217.6310714285</v>
      </c>
      <c r="M69" s="21">
        <f t="shared" si="4"/>
        <v>1614217.6310714285</v>
      </c>
    </row>
    <row r="70" spans="2:15" x14ac:dyDescent="0.35">
      <c r="B70">
        <f t="shared" si="0"/>
        <v>1</v>
      </c>
      <c r="C70" s="7">
        <v>2020</v>
      </c>
      <c r="D70" s="8">
        <v>164306151.38999999</v>
      </c>
      <c r="F70" s="16">
        <v>53.5</v>
      </c>
      <c r="H70" s="14">
        <f t="shared" si="1"/>
        <v>82153075.694999993</v>
      </c>
      <c r="J70" s="12">
        <f t="shared" si="5"/>
        <v>55</v>
      </c>
      <c r="K70" s="12">
        <f>VLOOKUP(J70,'CPI Indexes'!B$5:J$111,9,FALSE)</f>
        <v>56</v>
      </c>
      <c r="L70" s="21">
        <f t="shared" si="6"/>
        <v>1467019.2088392857</v>
      </c>
      <c r="M70" s="21">
        <f t="shared" si="4"/>
        <v>1467019.2088392857</v>
      </c>
    </row>
    <row r="71" spans="2:15" x14ac:dyDescent="0.35">
      <c r="B71">
        <f t="shared" si="0"/>
        <v>0</v>
      </c>
      <c r="C71" s="7">
        <v>2021</v>
      </c>
      <c r="D71" s="8">
        <v>345114099.70999998</v>
      </c>
      <c r="F71" s="16">
        <v>54.5</v>
      </c>
      <c r="H71" s="14">
        <f t="shared" si="1"/>
        <v>172557049.85499999</v>
      </c>
      <c r="J71" s="12">
        <f t="shared" si="5"/>
        <v>55</v>
      </c>
      <c r="K71" s="12">
        <f>VLOOKUP(J71,'CPI Indexes'!B$5:J$111,9,FALSE)</f>
        <v>56</v>
      </c>
      <c r="L71" s="21">
        <f t="shared" si="6"/>
        <v>3081375.8902678569</v>
      </c>
      <c r="M71" s="21">
        <f t="shared" si="4"/>
        <v>3081375.8902678569</v>
      </c>
    </row>
    <row r="72" spans="2:15" x14ac:dyDescent="0.35">
      <c r="H72" s="3"/>
      <c r="J72" s="12"/>
      <c r="K72" s="12"/>
      <c r="L72" s="21"/>
      <c r="M72" s="21"/>
    </row>
    <row r="73" spans="2:15" x14ac:dyDescent="0.35">
      <c r="D73" s="1">
        <f>SUM(D9:D72)</f>
        <v>4458865638.829999</v>
      </c>
      <c r="H73" s="3">
        <f>SUM(H9:H72)</f>
        <v>2229432819.4149995</v>
      </c>
      <c r="J73" s="12"/>
      <c r="K73" s="12"/>
      <c r="L73" s="21"/>
      <c r="M73" s="21">
        <f>SUM(M10:M71)</f>
        <v>39639629.283437535</v>
      </c>
    </row>
    <row r="74" spans="2:15" x14ac:dyDescent="0.35">
      <c r="H74" s="3"/>
    </row>
    <row r="75" spans="2:15" x14ac:dyDescent="0.35">
      <c r="H75" s="3">
        <f>H73/D73</f>
        <v>0.5</v>
      </c>
      <c r="M75" s="14"/>
      <c r="N75" s="14"/>
      <c r="O75" s="14"/>
    </row>
    <row r="76" spans="2:15" x14ac:dyDescent="0.35">
      <c r="D76" s="3"/>
      <c r="H76" s="3"/>
      <c r="M76" s="20"/>
      <c r="N76" s="20"/>
      <c r="O76" s="20"/>
    </row>
    <row r="77" spans="2:15" x14ac:dyDescent="0.35">
      <c r="D77" s="1"/>
      <c r="F77" s="2"/>
      <c r="H77" s="2"/>
      <c r="M77" s="20"/>
      <c r="N77" s="20"/>
      <c r="O77" s="20"/>
    </row>
    <row r="78" spans="2:15" x14ac:dyDescent="0.35">
      <c r="D78" s="1"/>
      <c r="F78" s="2"/>
      <c r="H78" s="2"/>
      <c r="M78" s="14"/>
      <c r="N78" s="14"/>
      <c r="O78" s="14"/>
    </row>
    <row r="79" spans="2:15" x14ac:dyDescent="0.35">
      <c r="D79" s="1"/>
      <c r="F79" s="2"/>
      <c r="H79" s="2"/>
      <c r="M79" s="14"/>
      <c r="N79" s="14"/>
      <c r="O79" s="14"/>
    </row>
    <row r="80" spans="2:15" x14ac:dyDescent="0.35">
      <c r="D80" s="1"/>
      <c r="F80" s="2"/>
      <c r="H80" s="2"/>
      <c r="M80" s="21"/>
      <c r="N80" s="21"/>
      <c r="O80" s="21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4" spans="4:8" x14ac:dyDescent="0.35">
      <c r="D84" s="1"/>
      <c r="F84" s="2"/>
      <c r="H84" s="2"/>
    </row>
    <row r="85" spans="4:8" x14ac:dyDescent="0.35">
      <c r="D85" s="1"/>
      <c r="F85" s="2"/>
      <c r="H85" s="2"/>
    </row>
    <row r="86" spans="4:8" x14ac:dyDescent="0.35">
      <c r="D86" s="1"/>
      <c r="F86" s="2"/>
      <c r="H86" s="2"/>
    </row>
    <row r="87" spans="4:8" x14ac:dyDescent="0.35">
      <c r="D87" s="1"/>
      <c r="F87" s="2"/>
      <c r="H87" s="2"/>
    </row>
    <row r="88" spans="4:8" x14ac:dyDescent="0.35">
      <c r="D88" s="1"/>
      <c r="F88" s="2"/>
      <c r="H88" s="2"/>
    </row>
    <row r="90" spans="4:8" x14ac:dyDescent="0.35">
      <c r="D90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36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29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37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29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141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8.54296875" customWidth="1"/>
    <col min="10" max="10" width="10.54296875" customWidth="1"/>
    <col min="11" max="11" width="14.54296875" customWidth="1"/>
    <col min="12" max="12" width="13.7265625" customWidth="1"/>
    <col min="13" max="13" width="17.26953125" customWidth="1"/>
    <col min="14" max="14" width="22.26953125" customWidth="1"/>
    <col min="15" max="15" width="21.453125" customWidth="1"/>
  </cols>
  <sheetData>
    <row r="2" spans="2:13" x14ac:dyDescent="0.35">
      <c r="B2" t="s">
        <v>38</v>
      </c>
    </row>
    <row r="3" spans="2:13" x14ac:dyDescent="0.35">
      <c r="B3" t="s">
        <v>1</v>
      </c>
      <c r="F3">
        <v>0.8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127</v>
      </c>
      <c r="C9" s="7">
        <v>1894</v>
      </c>
      <c r="D9" s="8">
        <v>31</v>
      </c>
      <c r="F9" s="10"/>
      <c r="H9" s="14">
        <f>D9*F$3</f>
        <v>24.8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121</v>
      </c>
      <c r="C10" s="7">
        <v>1900</v>
      </c>
      <c r="D10" s="8">
        <v>24.14</v>
      </c>
      <c r="F10" s="10"/>
      <c r="H10" s="14">
        <f t="shared" ref="H10:H13" si="1">D10*F$3</f>
        <v>19.312000000000001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120</v>
      </c>
      <c r="C11" s="7">
        <v>1901</v>
      </c>
      <c r="D11" s="8">
        <v>882.13</v>
      </c>
      <c r="F11" s="10"/>
      <c r="H11" s="14">
        <f t="shared" si="1"/>
        <v>705.70400000000006</v>
      </c>
      <c r="J11" s="12"/>
      <c r="K11" s="12"/>
      <c r="L11" s="21"/>
      <c r="M11" s="21">
        <f t="shared" si="2"/>
        <v>0</v>
      </c>
    </row>
    <row r="12" spans="2:13" x14ac:dyDescent="0.35">
      <c r="B12">
        <f t="shared" si="0"/>
        <v>117</v>
      </c>
      <c r="C12" s="7">
        <v>1904</v>
      </c>
      <c r="D12" s="8">
        <v>475.41</v>
      </c>
      <c r="F12" s="10"/>
      <c r="H12" s="14">
        <f t="shared" si="1"/>
        <v>380.32800000000003</v>
      </c>
      <c r="J12" s="12"/>
      <c r="K12" s="12"/>
      <c r="L12" s="21"/>
      <c r="M12" s="21">
        <f t="shared" si="2"/>
        <v>0</v>
      </c>
    </row>
    <row r="13" spans="2:13" x14ac:dyDescent="0.35">
      <c r="B13">
        <f t="shared" si="0"/>
        <v>116</v>
      </c>
      <c r="C13" s="7">
        <v>1905</v>
      </c>
      <c r="D13" s="8">
        <v>2239.37</v>
      </c>
      <c r="F13" s="10"/>
      <c r="H13" s="14">
        <f t="shared" si="1"/>
        <v>1791.4960000000001</v>
      </c>
      <c r="J13" s="12"/>
      <c r="K13" s="12"/>
      <c r="L13" s="21"/>
      <c r="M13" s="21">
        <f t="shared" si="2"/>
        <v>0</v>
      </c>
    </row>
    <row r="14" spans="2:13" x14ac:dyDescent="0.35">
      <c r="B14">
        <f t="shared" si="0"/>
        <v>112</v>
      </c>
      <c r="C14" s="7">
        <v>1909</v>
      </c>
      <c r="D14" s="8">
        <v>2557.09</v>
      </c>
      <c r="F14" s="10"/>
      <c r="H14" s="14">
        <f t="shared" ref="H14:H77" si="3">D14*F$3</f>
        <v>2045.6720000000003</v>
      </c>
      <c r="J14" s="12"/>
      <c r="K14" s="12"/>
      <c r="L14" s="21"/>
      <c r="M14" s="21">
        <f t="shared" si="2"/>
        <v>0</v>
      </c>
    </row>
    <row r="15" spans="2:13" x14ac:dyDescent="0.35">
      <c r="B15">
        <f t="shared" si="0"/>
        <v>111</v>
      </c>
      <c r="C15" s="7">
        <v>1910</v>
      </c>
      <c r="D15" s="8">
        <v>11960.68</v>
      </c>
      <c r="F15" s="10"/>
      <c r="H15" s="14">
        <f t="shared" si="3"/>
        <v>9568.5439999999999</v>
      </c>
      <c r="J15" s="12"/>
      <c r="K15" s="12"/>
      <c r="L15" s="21"/>
      <c r="M15" s="21">
        <f t="shared" si="2"/>
        <v>0</v>
      </c>
    </row>
    <row r="16" spans="2:13" x14ac:dyDescent="0.35">
      <c r="B16">
        <f t="shared" si="0"/>
        <v>110</v>
      </c>
      <c r="C16" s="7">
        <v>1911</v>
      </c>
      <c r="D16" s="8">
        <v>48.92</v>
      </c>
      <c r="F16" s="10"/>
      <c r="H16" s="14">
        <f t="shared" si="3"/>
        <v>39.136000000000003</v>
      </c>
      <c r="J16" s="12"/>
      <c r="K16" s="12"/>
      <c r="L16" s="21"/>
      <c r="M16" s="21">
        <f t="shared" si="2"/>
        <v>0</v>
      </c>
    </row>
    <row r="17" spans="2:13" x14ac:dyDescent="0.35">
      <c r="B17">
        <f t="shared" si="0"/>
        <v>109</v>
      </c>
      <c r="C17" s="7">
        <v>1912</v>
      </c>
      <c r="D17" s="8">
        <v>295.91000000000003</v>
      </c>
      <c r="F17" s="10"/>
      <c r="H17" s="14">
        <f t="shared" si="3"/>
        <v>236.72800000000004</v>
      </c>
      <c r="J17" s="12"/>
      <c r="K17" s="12"/>
      <c r="L17" s="21"/>
      <c r="M17" s="21">
        <f t="shared" si="2"/>
        <v>0</v>
      </c>
    </row>
    <row r="18" spans="2:13" x14ac:dyDescent="0.35">
      <c r="B18">
        <f t="shared" si="0"/>
        <v>107</v>
      </c>
      <c r="C18" s="7">
        <v>1914</v>
      </c>
      <c r="D18" s="8">
        <v>18551.62</v>
      </c>
      <c r="F18" s="10"/>
      <c r="H18" s="17">
        <f t="shared" si="3"/>
        <v>14841.296</v>
      </c>
      <c r="J18" s="12">
        <f t="shared" ref="J18:J49" si="4">ROUND(F18+B18,0)</f>
        <v>107</v>
      </c>
      <c r="K18" s="12">
        <f>VLOOKUP(J18,'CPI Indexes'!B$5:J$111,9,FALSE)</f>
        <v>108</v>
      </c>
      <c r="L18" s="21">
        <f t="shared" ref="L18:L49" si="5">H18/K18</f>
        <v>137.41940740740742</v>
      </c>
      <c r="M18" s="21">
        <f t="shared" si="2"/>
        <v>137.41940740740742</v>
      </c>
    </row>
    <row r="19" spans="2:13" x14ac:dyDescent="0.35">
      <c r="B19">
        <f t="shared" si="0"/>
        <v>106</v>
      </c>
      <c r="C19" s="7">
        <v>1915</v>
      </c>
      <c r="D19" s="8">
        <v>10.33</v>
      </c>
      <c r="F19" s="10"/>
      <c r="H19" s="14">
        <f t="shared" si="3"/>
        <v>8.2640000000000011</v>
      </c>
      <c r="J19" s="12">
        <f t="shared" si="4"/>
        <v>106</v>
      </c>
      <c r="K19" s="12">
        <f>VLOOKUP(J19,'CPI Indexes'!B$5:J$111,9,FALSE)</f>
        <v>107</v>
      </c>
      <c r="L19" s="21">
        <f t="shared" si="5"/>
        <v>7.72336448598131E-2</v>
      </c>
      <c r="M19" s="21">
        <f t="shared" si="2"/>
        <v>7.72336448598131E-2</v>
      </c>
    </row>
    <row r="20" spans="2:13" x14ac:dyDescent="0.35">
      <c r="B20">
        <f t="shared" si="0"/>
        <v>104</v>
      </c>
      <c r="C20" s="7">
        <v>1917</v>
      </c>
      <c r="D20" s="8">
        <v>20.67</v>
      </c>
      <c r="F20" s="10"/>
      <c r="H20" s="14">
        <f t="shared" si="3"/>
        <v>16.536000000000001</v>
      </c>
      <c r="J20" s="12">
        <f t="shared" si="4"/>
        <v>104</v>
      </c>
      <c r="K20" s="12">
        <f>VLOOKUP(J20,'CPI Indexes'!B$5:J$111,9,FALSE)</f>
        <v>105</v>
      </c>
      <c r="L20" s="21">
        <f t="shared" si="5"/>
        <v>0.15748571428571431</v>
      </c>
      <c r="M20" s="21">
        <f t="shared" si="2"/>
        <v>0.15748571428571431</v>
      </c>
    </row>
    <row r="21" spans="2:13" x14ac:dyDescent="0.35">
      <c r="B21">
        <f t="shared" si="0"/>
        <v>103</v>
      </c>
      <c r="C21" s="7">
        <v>1918</v>
      </c>
      <c r="D21" s="8">
        <v>5722.35</v>
      </c>
      <c r="F21" s="10"/>
      <c r="H21" s="14">
        <f t="shared" si="3"/>
        <v>4577.88</v>
      </c>
      <c r="J21" s="12">
        <f t="shared" si="4"/>
        <v>103</v>
      </c>
      <c r="K21" s="12">
        <f>VLOOKUP(J21,'CPI Indexes'!B$5:J$111,9,FALSE)</f>
        <v>104</v>
      </c>
      <c r="L21" s="21">
        <f t="shared" si="5"/>
        <v>44.018076923076926</v>
      </c>
      <c r="M21" s="21">
        <f t="shared" si="2"/>
        <v>44.018076923076926</v>
      </c>
    </row>
    <row r="22" spans="2:13" x14ac:dyDescent="0.35">
      <c r="B22">
        <f t="shared" si="0"/>
        <v>102</v>
      </c>
      <c r="C22" s="7">
        <v>1919</v>
      </c>
      <c r="D22" s="8">
        <v>2272.46</v>
      </c>
      <c r="F22" s="10"/>
      <c r="H22" s="14">
        <f t="shared" si="3"/>
        <v>1817.9680000000001</v>
      </c>
      <c r="J22" s="12">
        <f t="shared" si="4"/>
        <v>102</v>
      </c>
      <c r="K22" s="12">
        <f>VLOOKUP(J22,'CPI Indexes'!B$5:J$111,9,FALSE)</f>
        <v>103</v>
      </c>
      <c r="L22" s="21">
        <f t="shared" si="5"/>
        <v>17.650174757281555</v>
      </c>
      <c r="M22" s="21">
        <f t="shared" si="2"/>
        <v>17.650174757281555</v>
      </c>
    </row>
    <row r="23" spans="2:13" x14ac:dyDescent="0.35">
      <c r="B23">
        <f t="shared" si="0"/>
        <v>101</v>
      </c>
      <c r="C23" s="7">
        <v>1920</v>
      </c>
      <c r="D23" s="8">
        <v>2640.01</v>
      </c>
      <c r="F23" s="10"/>
      <c r="H23" s="14">
        <f t="shared" si="3"/>
        <v>2112.0080000000003</v>
      </c>
      <c r="J23" s="12">
        <f t="shared" si="4"/>
        <v>101</v>
      </c>
      <c r="K23" s="12">
        <f>VLOOKUP(J23,'CPI Indexes'!B$5:J$111,9,FALSE)</f>
        <v>102</v>
      </c>
      <c r="L23" s="21">
        <f t="shared" si="5"/>
        <v>20.705960784313728</v>
      </c>
      <c r="M23" s="21">
        <f t="shared" si="2"/>
        <v>20.705960784313728</v>
      </c>
    </row>
    <row r="24" spans="2:13" x14ac:dyDescent="0.35">
      <c r="B24">
        <f t="shared" si="0"/>
        <v>100</v>
      </c>
      <c r="C24" s="7">
        <v>1921</v>
      </c>
      <c r="D24" s="8">
        <v>4778.59</v>
      </c>
      <c r="F24" s="10"/>
      <c r="H24" s="14">
        <f t="shared" si="3"/>
        <v>3822.8720000000003</v>
      </c>
      <c r="J24" s="12">
        <f t="shared" si="4"/>
        <v>100</v>
      </c>
      <c r="K24" s="12">
        <f>VLOOKUP(J24,'CPI Indexes'!B$5:J$111,9,FALSE)</f>
        <v>101</v>
      </c>
      <c r="L24" s="21">
        <f t="shared" si="5"/>
        <v>37.850217821782181</v>
      </c>
      <c r="M24" s="21">
        <f t="shared" si="2"/>
        <v>37.850217821782181</v>
      </c>
    </row>
    <row r="25" spans="2:13" x14ac:dyDescent="0.35">
      <c r="B25">
        <f t="shared" si="0"/>
        <v>97</v>
      </c>
      <c r="C25" s="7">
        <v>1924</v>
      </c>
      <c r="D25" s="8">
        <v>3720.56</v>
      </c>
      <c r="F25" s="10"/>
      <c r="H25" s="14">
        <f t="shared" si="3"/>
        <v>2976.4480000000003</v>
      </c>
      <c r="J25" s="12">
        <f t="shared" si="4"/>
        <v>97</v>
      </c>
      <c r="K25" s="12">
        <f>VLOOKUP(J25,'CPI Indexes'!B$5:J$111,9,FALSE)</f>
        <v>98</v>
      </c>
      <c r="L25" s="21">
        <f t="shared" si="5"/>
        <v>30.371918367346943</v>
      </c>
      <c r="M25" s="21">
        <f t="shared" si="2"/>
        <v>30.371918367346943</v>
      </c>
    </row>
    <row r="26" spans="2:13" x14ac:dyDescent="0.35">
      <c r="B26">
        <f t="shared" si="0"/>
        <v>96</v>
      </c>
      <c r="C26" s="7">
        <v>1925</v>
      </c>
      <c r="D26" s="8">
        <v>229889.97</v>
      </c>
      <c r="F26" s="9"/>
      <c r="H26" s="14">
        <f t="shared" si="3"/>
        <v>183911.97600000002</v>
      </c>
      <c r="J26" s="12">
        <f t="shared" si="4"/>
        <v>96</v>
      </c>
      <c r="K26" s="12">
        <f>VLOOKUP(J26,'CPI Indexes'!B$5:J$111,9,FALSE)</f>
        <v>97</v>
      </c>
      <c r="L26" s="21">
        <f t="shared" si="5"/>
        <v>1895.9997525773199</v>
      </c>
      <c r="M26" s="21">
        <f t="shared" si="2"/>
        <v>1895.9997525773199</v>
      </c>
    </row>
    <row r="27" spans="2:13" x14ac:dyDescent="0.35">
      <c r="B27">
        <f t="shared" si="0"/>
        <v>95</v>
      </c>
      <c r="C27" s="7">
        <v>1926</v>
      </c>
      <c r="D27" s="8">
        <v>5925.59</v>
      </c>
      <c r="F27" s="9"/>
      <c r="H27" s="14">
        <f t="shared" si="3"/>
        <v>4740.4720000000007</v>
      </c>
      <c r="J27" s="12">
        <f t="shared" si="4"/>
        <v>95</v>
      </c>
      <c r="K27" s="12">
        <f>VLOOKUP(J27,'CPI Indexes'!B$5:J$111,9,FALSE)</f>
        <v>96</v>
      </c>
      <c r="L27" s="21">
        <f t="shared" si="5"/>
        <v>49.379916666666674</v>
      </c>
      <c r="M27" s="21">
        <f t="shared" si="2"/>
        <v>49.379916666666674</v>
      </c>
    </row>
    <row r="28" spans="2:13" x14ac:dyDescent="0.35">
      <c r="B28">
        <f t="shared" si="0"/>
        <v>94</v>
      </c>
      <c r="C28" s="7">
        <v>1927</v>
      </c>
      <c r="D28" s="8">
        <v>265632.65000000002</v>
      </c>
      <c r="F28" s="9"/>
      <c r="H28" s="14">
        <f t="shared" si="3"/>
        <v>212506.12000000002</v>
      </c>
      <c r="J28" s="12">
        <f t="shared" si="4"/>
        <v>94</v>
      </c>
      <c r="K28" s="12">
        <f>VLOOKUP(J28,'CPI Indexes'!B$5:J$111,9,FALSE)</f>
        <v>95</v>
      </c>
      <c r="L28" s="21">
        <f t="shared" si="5"/>
        <v>2236.9065263157895</v>
      </c>
      <c r="M28" s="21">
        <f t="shared" si="2"/>
        <v>2236.9065263157895</v>
      </c>
    </row>
    <row r="29" spans="2:13" x14ac:dyDescent="0.35">
      <c r="B29">
        <f t="shared" si="0"/>
        <v>93</v>
      </c>
      <c r="C29" s="7">
        <v>1928</v>
      </c>
      <c r="D29" s="8">
        <v>208696.81</v>
      </c>
      <c r="F29" s="9"/>
      <c r="H29" s="14">
        <f t="shared" si="3"/>
        <v>166957.448</v>
      </c>
      <c r="J29" s="12">
        <f t="shared" si="4"/>
        <v>93</v>
      </c>
      <c r="K29" s="12">
        <f>VLOOKUP(J29,'CPI Indexes'!B$5:J$111,9,FALSE)</f>
        <v>94</v>
      </c>
      <c r="L29" s="21">
        <f t="shared" si="5"/>
        <v>1776.1430638297873</v>
      </c>
      <c r="M29" s="21">
        <f t="shared" si="2"/>
        <v>1776.1430638297873</v>
      </c>
    </row>
    <row r="30" spans="2:13" x14ac:dyDescent="0.35">
      <c r="B30">
        <f t="shared" si="0"/>
        <v>92</v>
      </c>
      <c r="C30" s="7">
        <v>1929</v>
      </c>
      <c r="D30" s="8">
        <v>11693.67</v>
      </c>
      <c r="F30" s="16">
        <v>0.5</v>
      </c>
      <c r="H30" s="14">
        <f t="shared" si="3"/>
        <v>9354.9359999999997</v>
      </c>
      <c r="J30" s="12">
        <f t="shared" si="4"/>
        <v>93</v>
      </c>
      <c r="K30" s="12">
        <f>VLOOKUP(J30,'CPI Indexes'!B$5:J$111,9,FALSE)</f>
        <v>94</v>
      </c>
      <c r="L30" s="21">
        <f t="shared" si="5"/>
        <v>99.520595744680847</v>
      </c>
      <c r="M30" s="21">
        <f t="shared" si="2"/>
        <v>99.520595744680847</v>
      </c>
    </row>
    <row r="31" spans="2:13" x14ac:dyDescent="0.35">
      <c r="B31">
        <f t="shared" si="0"/>
        <v>91</v>
      </c>
      <c r="C31" s="7">
        <v>1930</v>
      </c>
      <c r="D31" s="8">
        <v>32004.54</v>
      </c>
      <c r="F31" s="16">
        <v>0.55000000000000004</v>
      </c>
      <c r="H31" s="14">
        <f t="shared" si="3"/>
        <v>25603.632000000001</v>
      </c>
      <c r="J31" s="12">
        <f t="shared" si="4"/>
        <v>92</v>
      </c>
      <c r="K31" s="12">
        <f>VLOOKUP(J31,'CPI Indexes'!B$5:J$111,9,FALSE)</f>
        <v>93</v>
      </c>
      <c r="L31" s="21">
        <f t="shared" si="5"/>
        <v>275.30787096774196</v>
      </c>
      <c r="M31" s="21">
        <f t="shared" si="2"/>
        <v>275.30787096774196</v>
      </c>
    </row>
    <row r="32" spans="2:13" x14ac:dyDescent="0.35">
      <c r="B32">
        <f t="shared" si="0"/>
        <v>90</v>
      </c>
      <c r="C32" s="7">
        <v>1931</v>
      </c>
      <c r="D32" s="9">
        <v>299587.7</v>
      </c>
      <c r="F32" s="16">
        <v>0.71</v>
      </c>
      <c r="H32" s="14">
        <f t="shared" si="3"/>
        <v>239670.16000000003</v>
      </c>
      <c r="J32" s="12">
        <f t="shared" si="4"/>
        <v>91</v>
      </c>
      <c r="K32" s="12">
        <f>VLOOKUP(J32,'CPI Indexes'!B$5:J$111,9,FALSE)</f>
        <v>92</v>
      </c>
      <c r="L32" s="21">
        <f t="shared" si="5"/>
        <v>2605.110434782609</v>
      </c>
      <c r="M32" s="21">
        <f t="shared" si="2"/>
        <v>2605.110434782609</v>
      </c>
    </row>
    <row r="33" spans="2:13" x14ac:dyDescent="0.35">
      <c r="B33">
        <f t="shared" si="0"/>
        <v>89</v>
      </c>
      <c r="C33" s="7">
        <v>1932</v>
      </c>
      <c r="D33" s="8">
        <v>807.04</v>
      </c>
      <c r="F33" s="16">
        <v>0.91</v>
      </c>
      <c r="H33" s="14">
        <f t="shared" si="3"/>
        <v>645.63200000000006</v>
      </c>
      <c r="J33" s="12">
        <f t="shared" si="4"/>
        <v>90</v>
      </c>
      <c r="K33" s="12">
        <f>VLOOKUP(J33,'CPI Indexes'!B$5:J$111,9,FALSE)</f>
        <v>91</v>
      </c>
      <c r="L33" s="21">
        <f t="shared" si="5"/>
        <v>7.0948571428571432</v>
      </c>
      <c r="M33" s="21">
        <f t="shared" si="2"/>
        <v>7.0948571428571432</v>
      </c>
    </row>
    <row r="34" spans="2:13" x14ac:dyDescent="0.35">
      <c r="B34">
        <f t="shared" si="0"/>
        <v>88</v>
      </c>
      <c r="C34" s="7">
        <v>1933</v>
      </c>
      <c r="D34" s="8">
        <v>4300.46</v>
      </c>
      <c r="F34" s="16">
        <v>1.1299999999999999</v>
      </c>
      <c r="H34" s="14">
        <f t="shared" si="3"/>
        <v>3440.3680000000004</v>
      </c>
      <c r="J34" s="12">
        <f t="shared" si="4"/>
        <v>89</v>
      </c>
      <c r="K34" s="12">
        <f>VLOOKUP(J34,'CPI Indexes'!B$5:J$111,9,FALSE)</f>
        <v>90</v>
      </c>
      <c r="L34" s="21">
        <f t="shared" si="5"/>
        <v>38.226311111111116</v>
      </c>
      <c r="M34" s="21">
        <f t="shared" si="2"/>
        <v>38.226311111111116</v>
      </c>
    </row>
    <row r="35" spans="2:13" x14ac:dyDescent="0.35">
      <c r="B35">
        <f t="shared" si="0"/>
        <v>87</v>
      </c>
      <c r="C35" s="7">
        <v>1934</v>
      </c>
      <c r="D35" s="8">
        <v>4519.92</v>
      </c>
      <c r="F35" s="16">
        <v>1.35</v>
      </c>
      <c r="H35" s="14">
        <f t="shared" si="3"/>
        <v>3615.9360000000001</v>
      </c>
      <c r="J35" s="12">
        <f t="shared" si="4"/>
        <v>88</v>
      </c>
      <c r="K35" s="12">
        <f>VLOOKUP(J35,'CPI Indexes'!B$5:J$111,9,FALSE)</f>
        <v>89</v>
      </c>
      <c r="L35" s="21">
        <f t="shared" si="5"/>
        <v>40.628494382022474</v>
      </c>
      <c r="M35" s="21">
        <f t="shared" si="2"/>
        <v>40.628494382022474</v>
      </c>
    </row>
    <row r="36" spans="2:13" x14ac:dyDescent="0.35">
      <c r="B36">
        <f t="shared" si="0"/>
        <v>86</v>
      </c>
      <c r="C36" s="7">
        <v>1935</v>
      </c>
      <c r="D36" s="8">
        <v>37493.72</v>
      </c>
      <c r="F36" s="16">
        <v>1.57</v>
      </c>
      <c r="H36" s="14">
        <f t="shared" si="3"/>
        <v>29994.976000000002</v>
      </c>
      <c r="J36" s="12">
        <f t="shared" si="4"/>
        <v>88</v>
      </c>
      <c r="K36" s="12">
        <f>VLOOKUP(J36,'CPI Indexes'!B$5:J$111,9,FALSE)</f>
        <v>89</v>
      </c>
      <c r="L36" s="21">
        <f t="shared" si="5"/>
        <v>337.02220224719105</v>
      </c>
      <c r="M36" s="21">
        <f t="shared" si="2"/>
        <v>337.02220224719105</v>
      </c>
    </row>
    <row r="37" spans="2:13" x14ac:dyDescent="0.35">
      <c r="B37">
        <f t="shared" si="0"/>
        <v>85</v>
      </c>
      <c r="C37" s="7">
        <v>1936</v>
      </c>
      <c r="D37" s="8">
        <v>49203.14</v>
      </c>
      <c r="F37" s="16">
        <v>1.81</v>
      </c>
      <c r="H37" s="14">
        <f t="shared" si="3"/>
        <v>39362.512000000002</v>
      </c>
      <c r="J37" s="12">
        <f t="shared" si="4"/>
        <v>87</v>
      </c>
      <c r="K37" s="12">
        <f>VLOOKUP(J37,'CPI Indexes'!B$5:J$111,9,FALSE)</f>
        <v>88</v>
      </c>
      <c r="L37" s="21">
        <f t="shared" si="5"/>
        <v>447.30127272727276</v>
      </c>
      <c r="M37" s="21">
        <f t="shared" si="2"/>
        <v>447.30127272727276</v>
      </c>
    </row>
    <row r="38" spans="2:13" x14ac:dyDescent="0.35">
      <c r="B38">
        <f t="shared" si="0"/>
        <v>84</v>
      </c>
      <c r="C38" s="7">
        <v>1937</v>
      </c>
      <c r="D38" s="8">
        <v>98402.01</v>
      </c>
      <c r="F38" s="16">
        <v>2.0499999999999998</v>
      </c>
      <c r="H38" s="14">
        <f t="shared" si="3"/>
        <v>78721.608000000007</v>
      </c>
      <c r="J38" s="12">
        <f t="shared" si="4"/>
        <v>86</v>
      </c>
      <c r="K38" s="12">
        <f>VLOOKUP(J38,'CPI Indexes'!B$5:J$111,9,FALSE)</f>
        <v>87</v>
      </c>
      <c r="L38" s="21">
        <f t="shared" si="5"/>
        <v>904.84606896551736</v>
      </c>
      <c r="M38" s="21">
        <f t="shared" si="2"/>
        <v>904.84606896551736</v>
      </c>
    </row>
    <row r="39" spans="2:13" x14ac:dyDescent="0.35">
      <c r="B39">
        <f t="shared" si="0"/>
        <v>83</v>
      </c>
      <c r="C39" s="7">
        <v>1938</v>
      </c>
      <c r="D39" s="8">
        <v>49373.63</v>
      </c>
      <c r="F39" s="16">
        <v>2.2999999999999998</v>
      </c>
      <c r="H39" s="14">
        <f t="shared" si="3"/>
        <v>39498.904000000002</v>
      </c>
      <c r="J39" s="12">
        <f t="shared" si="4"/>
        <v>85</v>
      </c>
      <c r="K39" s="12">
        <f>VLOOKUP(J39,'CPI Indexes'!B$5:J$111,9,FALSE)</f>
        <v>86</v>
      </c>
      <c r="L39" s="21">
        <f t="shared" si="5"/>
        <v>459.28958139534888</v>
      </c>
      <c r="M39" s="21">
        <f t="shared" si="2"/>
        <v>459.28958139534888</v>
      </c>
    </row>
    <row r="40" spans="2:13" x14ac:dyDescent="0.35">
      <c r="B40">
        <f t="shared" si="0"/>
        <v>82</v>
      </c>
      <c r="C40" s="7">
        <v>1939</v>
      </c>
      <c r="D40" s="8">
        <v>118259.02</v>
      </c>
      <c r="F40" s="16">
        <v>2.5499999999999998</v>
      </c>
      <c r="H40" s="14">
        <f t="shared" si="3"/>
        <v>94607.216000000015</v>
      </c>
      <c r="J40" s="12">
        <f t="shared" si="4"/>
        <v>85</v>
      </c>
      <c r="K40" s="12">
        <f>VLOOKUP(J40,'CPI Indexes'!B$5:J$111,9,FALSE)</f>
        <v>86</v>
      </c>
      <c r="L40" s="21">
        <f t="shared" si="5"/>
        <v>1100.0839069767444</v>
      </c>
      <c r="M40" s="21">
        <f t="shared" si="2"/>
        <v>1100.0839069767444</v>
      </c>
    </row>
    <row r="41" spans="2:13" x14ac:dyDescent="0.35">
      <c r="B41">
        <f t="shared" si="0"/>
        <v>81</v>
      </c>
      <c r="C41" s="7">
        <v>1940</v>
      </c>
      <c r="D41" s="8">
        <v>46288.160000000003</v>
      </c>
      <c r="F41" s="16">
        <v>2.8</v>
      </c>
      <c r="H41" s="14">
        <f t="shared" si="3"/>
        <v>37030.528000000006</v>
      </c>
      <c r="J41" s="12">
        <f t="shared" si="4"/>
        <v>84</v>
      </c>
      <c r="K41" s="12">
        <f>VLOOKUP(J41,'CPI Indexes'!B$5:J$111,9,FALSE)</f>
        <v>85</v>
      </c>
      <c r="L41" s="21">
        <f t="shared" si="5"/>
        <v>435.65327058823539</v>
      </c>
      <c r="M41" s="21">
        <f t="shared" si="2"/>
        <v>435.65327058823539</v>
      </c>
    </row>
    <row r="42" spans="2:13" x14ac:dyDescent="0.35">
      <c r="B42">
        <f t="shared" si="0"/>
        <v>80</v>
      </c>
      <c r="C42" s="7">
        <v>1941</v>
      </c>
      <c r="D42" s="8">
        <v>92337.02</v>
      </c>
      <c r="F42" s="16">
        <v>3.05</v>
      </c>
      <c r="H42" s="14">
        <f t="shared" si="3"/>
        <v>73869.616000000009</v>
      </c>
      <c r="J42" s="12">
        <f t="shared" si="4"/>
        <v>83</v>
      </c>
      <c r="K42" s="12">
        <f>VLOOKUP(J42,'CPI Indexes'!B$5:J$111,9,FALSE)</f>
        <v>84</v>
      </c>
      <c r="L42" s="21">
        <f t="shared" si="5"/>
        <v>879.40019047619057</v>
      </c>
      <c r="M42" s="21">
        <f t="shared" si="2"/>
        <v>879.40019047619057</v>
      </c>
    </row>
    <row r="43" spans="2:13" x14ac:dyDescent="0.35">
      <c r="B43">
        <f t="shared" si="0"/>
        <v>79</v>
      </c>
      <c r="C43" s="7">
        <v>1942</v>
      </c>
      <c r="D43" s="8">
        <v>3659.02</v>
      </c>
      <c r="F43" s="16">
        <v>3.31</v>
      </c>
      <c r="H43" s="14">
        <f t="shared" si="3"/>
        <v>2927.2160000000003</v>
      </c>
      <c r="J43" s="12">
        <f t="shared" si="4"/>
        <v>82</v>
      </c>
      <c r="K43" s="12">
        <f>VLOOKUP(J43,'CPI Indexes'!B$5:J$111,9,FALSE)</f>
        <v>83</v>
      </c>
      <c r="L43" s="21">
        <f t="shared" si="5"/>
        <v>35.267662650602411</v>
      </c>
      <c r="M43" s="21">
        <f t="shared" si="2"/>
        <v>35.267662650602411</v>
      </c>
    </row>
    <row r="44" spans="2:13" x14ac:dyDescent="0.35">
      <c r="B44">
        <f t="shared" si="0"/>
        <v>78</v>
      </c>
      <c r="C44" s="7">
        <v>1943</v>
      </c>
      <c r="D44" s="8">
        <v>10116.06</v>
      </c>
      <c r="F44" s="16">
        <v>3.56</v>
      </c>
      <c r="H44" s="14">
        <f t="shared" si="3"/>
        <v>8092.848</v>
      </c>
      <c r="J44" s="12">
        <f t="shared" si="4"/>
        <v>82</v>
      </c>
      <c r="K44" s="12">
        <f>VLOOKUP(J44,'CPI Indexes'!B$5:J$111,9,FALSE)</f>
        <v>83</v>
      </c>
      <c r="L44" s="21">
        <f t="shared" si="5"/>
        <v>97.504192771084334</v>
      </c>
      <c r="M44" s="21">
        <f t="shared" si="2"/>
        <v>97.504192771084334</v>
      </c>
    </row>
    <row r="45" spans="2:13" x14ac:dyDescent="0.35">
      <c r="B45">
        <f t="shared" si="0"/>
        <v>77</v>
      </c>
      <c r="C45" s="7">
        <v>1944</v>
      </c>
      <c r="D45" s="8">
        <v>10235.69</v>
      </c>
      <c r="F45" s="16">
        <v>3.82</v>
      </c>
      <c r="H45" s="14">
        <f t="shared" si="3"/>
        <v>8188.5520000000006</v>
      </c>
      <c r="J45" s="12">
        <f t="shared" si="4"/>
        <v>81</v>
      </c>
      <c r="K45" s="12">
        <f>VLOOKUP(J45,'CPI Indexes'!B$5:J$111,9,FALSE)</f>
        <v>82</v>
      </c>
      <c r="L45" s="21">
        <f t="shared" si="5"/>
        <v>99.860390243902444</v>
      </c>
      <c r="M45" s="21">
        <f t="shared" si="2"/>
        <v>99.860390243902444</v>
      </c>
    </row>
    <row r="46" spans="2:13" x14ac:dyDescent="0.35">
      <c r="B46">
        <f t="shared" si="0"/>
        <v>76</v>
      </c>
      <c r="C46" s="7">
        <v>1945</v>
      </c>
      <c r="D46" s="8">
        <v>3439.76</v>
      </c>
      <c r="F46" s="16">
        <v>4.08</v>
      </c>
      <c r="H46" s="14">
        <f t="shared" si="3"/>
        <v>2751.8080000000004</v>
      </c>
      <c r="J46" s="12">
        <f t="shared" si="4"/>
        <v>80</v>
      </c>
      <c r="K46" s="12">
        <f>VLOOKUP(J46,'CPI Indexes'!B$5:J$111,9,FALSE)</f>
        <v>81</v>
      </c>
      <c r="L46" s="21">
        <f t="shared" si="5"/>
        <v>33.972938271604946</v>
      </c>
      <c r="M46" s="21">
        <f t="shared" si="2"/>
        <v>33.972938271604946</v>
      </c>
    </row>
    <row r="47" spans="2:13" x14ac:dyDescent="0.35">
      <c r="B47">
        <f t="shared" si="0"/>
        <v>75</v>
      </c>
      <c r="C47" s="7">
        <v>1946</v>
      </c>
      <c r="D47" s="8">
        <v>76563.83</v>
      </c>
      <c r="F47" s="16">
        <v>4.33</v>
      </c>
      <c r="H47" s="14">
        <f t="shared" si="3"/>
        <v>61251.064000000006</v>
      </c>
      <c r="J47" s="12">
        <f t="shared" si="4"/>
        <v>79</v>
      </c>
      <c r="K47" s="12">
        <f>VLOOKUP(J47,'CPI Indexes'!B$5:J$111,9,FALSE)</f>
        <v>80</v>
      </c>
      <c r="L47" s="21">
        <f t="shared" si="5"/>
        <v>765.63830000000007</v>
      </c>
      <c r="M47" s="21">
        <f t="shared" si="2"/>
        <v>765.63830000000007</v>
      </c>
    </row>
    <row r="48" spans="2:13" x14ac:dyDescent="0.35">
      <c r="B48">
        <f t="shared" si="0"/>
        <v>74</v>
      </c>
      <c r="C48" s="7">
        <v>1947</v>
      </c>
      <c r="D48" s="8">
        <v>4547.68</v>
      </c>
      <c r="F48" s="16">
        <v>4.59</v>
      </c>
      <c r="H48" s="14">
        <f t="shared" si="3"/>
        <v>3638.1440000000002</v>
      </c>
      <c r="J48" s="12">
        <f t="shared" si="4"/>
        <v>79</v>
      </c>
      <c r="K48" s="12">
        <f>VLOOKUP(J48,'CPI Indexes'!B$5:J$111,9,FALSE)</f>
        <v>80</v>
      </c>
      <c r="L48" s="21">
        <f t="shared" si="5"/>
        <v>45.476800000000004</v>
      </c>
      <c r="M48" s="21">
        <f t="shared" si="2"/>
        <v>45.476800000000004</v>
      </c>
    </row>
    <row r="49" spans="2:13" x14ac:dyDescent="0.35">
      <c r="B49">
        <f t="shared" si="0"/>
        <v>73</v>
      </c>
      <c r="C49" s="7">
        <v>1948</v>
      </c>
      <c r="D49" s="8">
        <v>19057.29</v>
      </c>
      <c r="F49" s="16">
        <v>4.8499999999999996</v>
      </c>
      <c r="H49" s="14">
        <f t="shared" si="3"/>
        <v>15245.832000000002</v>
      </c>
      <c r="J49" s="12">
        <f t="shared" si="4"/>
        <v>78</v>
      </c>
      <c r="K49" s="12">
        <f>VLOOKUP(J49,'CPI Indexes'!B$5:J$111,9,FALSE)</f>
        <v>79</v>
      </c>
      <c r="L49" s="21">
        <f t="shared" si="5"/>
        <v>192.98521518987346</v>
      </c>
      <c r="M49" s="21">
        <f t="shared" si="2"/>
        <v>192.98521518987346</v>
      </c>
    </row>
    <row r="50" spans="2:13" x14ac:dyDescent="0.35">
      <c r="B50">
        <f t="shared" si="0"/>
        <v>72</v>
      </c>
      <c r="C50" s="7">
        <v>1949</v>
      </c>
      <c r="D50" s="8">
        <v>5248.9</v>
      </c>
      <c r="F50" s="16">
        <v>5.1100000000000003</v>
      </c>
      <c r="H50" s="14">
        <f t="shared" si="3"/>
        <v>4199.12</v>
      </c>
      <c r="J50" s="12">
        <f t="shared" ref="J50:J81" si="6">ROUND(F50+B50,0)</f>
        <v>77</v>
      </c>
      <c r="K50" s="12">
        <f>VLOOKUP(J50,'CPI Indexes'!B$5:J$111,9,FALSE)</f>
        <v>78</v>
      </c>
      <c r="L50" s="21">
        <f t="shared" ref="L50:L81" si="7">H50/K50</f>
        <v>53.834871794871795</v>
      </c>
      <c r="M50" s="21">
        <f t="shared" si="2"/>
        <v>53.834871794871795</v>
      </c>
    </row>
    <row r="51" spans="2:13" x14ac:dyDescent="0.35">
      <c r="B51">
        <f t="shared" si="0"/>
        <v>71</v>
      </c>
      <c r="C51" s="7">
        <v>1950</v>
      </c>
      <c r="D51" s="8">
        <v>33682.36</v>
      </c>
      <c r="F51" s="16">
        <v>5.37</v>
      </c>
      <c r="H51" s="14">
        <f t="shared" si="3"/>
        <v>26945.888000000003</v>
      </c>
      <c r="J51" s="12">
        <f t="shared" si="6"/>
        <v>76</v>
      </c>
      <c r="K51" s="12">
        <f>VLOOKUP(J51,'CPI Indexes'!B$5:J$111,9,FALSE)</f>
        <v>77</v>
      </c>
      <c r="L51" s="21">
        <f t="shared" si="7"/>
        <v>349.94659740259743</v>
      </c>
      <c r="M51" s="21">
        <f t="shared" si="2"/>
        <v>349.94659740259743</v>
      </c>
    </row>
    <row r="52" spans="2:13" x14ac:dyDescent="0.35">
      <c r="B52">
        <f t="shared" si="0"/>
        <v>70</v>
      </c>
      <c r="C52" s="7">
        <v>1951</v>
      </c>
      <c r="D52" s="8">
        <v>187806.18</v>
      </c>
      <c r="F52" s="16">
        <v>5.64</v>
      </c>
      <c r="H52" s="14">
        <f t="shared" si="3"/>
        <v>150244.94399999999</v>
      </c>
      <c r="J52" s="12">
        <f t="shared" si="6"/>
        <v>76</v>
      </c>
      <c r="K52" s="12">
        <f>VLOOKUP(J52,'CPI Indexes'!B$5:J$111,9,FALSE)</f>
        <v>77</v>
      </c>
      <c r="L52" s="21">
        <f t="shared" si="7"/>
        <v>1951.2330389610388</v>
      </c>
      <c r="M52" s="21">
        <f t="shared" si="2"/>
        <v>1951.2330389610388</v>
      </c>
    </row>
    <row r="53" spans="2:13" x14ac:dyDescent="0.35">
      <c r="B53">
        <f t="shared" si="0"/>
        <v>69</v>
      </c>
      <c r="C53" s="7">
        <v>1952</v>
      </c>
      <c r="D53" s="8">
        <v>96014.69</v>
      </c>
      <c r="F53" s="16">
        <v>5.91</v>
      </c>
      <c r="H53" s="14">
        <f t="shared" si="3"/>
        <v>76811.752000000008</v>
      </c>
      <c r="J53" s="12">
        <f t="shared" si="6"/>
        <v>75</v>
      </c>
      <c r="K53" s="12">
        <f>VLOOKUP(J53,'CPI Indexes'!B$5:J$111,9,FALSE)</f>
        <v>76</v>
      </c>
      <c r="L53" s="21">
        <f t="shared" si="7"/>
        <v>1010.6809473684211</v>
      </c>
      <c r="M53" s="21">
        <f t="shared" si="2"/>
        <v>1010.6809473684211</v>
      </c>
    </row>
    <row r="54" spans="2:13" x14ac:dyDescent="0.35">
      <c r="B54">
        <f t="shared" si="0"/>
        <v>68</v>
      </c>
      <c r="C54" s="7">
        <v>1953</v>
      </c>
      <c r="D54" s="8">
        <v>340239.03</v>
      </c>
      <c r="F54" s="16">
        <v>6.18</v>
      </c>
      <c r="H54" s="14">
        <f t="shared" si="3"/>
        <v>272191.22400000005</v>
      </c>
      <c r="J54" s="12">
        <f t="shared" si="6"/>
        <v>74</v>
      </c>
      <c r="K54" s="12">
        <f>VLOOKUP(J54,'CPI Indexes'!B$5:J$111,9,FALSE)</f>
        <v>75</v>
      </c>
      <c r="L54" s="21">
        <f t="shared" si="7"/>
        <v>3629.2163200000005</v>
      </c>
      <c r="M54" s="21">
        <f t="shared" si="2"/>
        <v>3629.2163200000005</v>
      </c>
    </row>
    <row r="55" spans="2:13" x14ac:dyDescent="0.35">
      <c r="B55">
        <f t="shared" si="0"/>
        <v>67</v>
      </c>
      <c r="C55" s="7">
        <v>1954</v>
      </c>
      <c r="D55" s="8">
        <v>294801.17</v>
      </c>
      <c r="F55" s="16">
        <v>6.47</v>
      </c>
      <c r="H55" s="14">
        <f t="shared" si="3"/>
        <v>235840.93599999999</v>
      </c>
      <c r="J55" s="12">
        <f t="shared" si="6"/>
        <v>73</v>
      </c>
      <c r="K55" s="12">
        <f>VLOOKUP(J55,'CPI Indexes'!B$5:J$111,9,FALSE)</f>
        <v>74</v>
      </c>
      <c r="L55" s="21">
        <f t="shared" si="7"/>
        <v>3187.0396756756754</v>
      </c>
      <c r="M55" s="21">
        <f t="shared" si="2"/>
        <v>3187.0396756756754</v>
      </c>
    </row>
    <row r="56" spans="2:13" x14ac:dyDescent="0.35">
      <c r="B56">
        <f t="shared" si="0"/>
        <v>66</v>
      </c>
      <c r="C56" s="7">
        <v>1955</v>
      </c>
      <c r="D56" s="8">
        <v>438970.93</v>
      </c>
      <c r="F56" s="16">
        <v>6.76</v>
      </c>
      <c r="H56" s="14">
        <f t="shared" si="3"/>
        <v>351176.74400000001</v>
      </c>
      <c r="J56" s="12">
        <f t="shared" si="6"/>
        <v>73</v>
      </c>
      <c r="K56" s="12">
        <f>VLOOKUP(J56,'CPI Indexes'!B$5:J$111,9,FALSE)</f>
        <v>74</v>
      </c>
      <c r="L56" s="21">
        <f t="shared" si="7"/>
        <v>4745.631675675676</v>
      </c>
      <c r="M56" s="21">
        <f t="shared" si="2"/>
        <v>4745.631675675676</v>
      </c>
    </row>
    <row r="57" spans="2:13" x14ac:dyDescent="0.35">
      <c r="B57">
        <f t="shared" si="0"/>
        <v>65</v>
      </c>
      <c r="C57" s="7">
        <v>1956</v>
      </c>
      <c r="D57" s="8">
        <v>1541821.69</v>
      </c>
      <c r="F57" s="16">
        <v>7.07</v>
      </c>
      <c r="H57" s="14">
        <f t="shared" si="3"/>
        <v>1233457.352</v>
      </c>
      <c r="J57" s="12">
        <f t="shared" si="6"/>
        <v>72</v>
      </c>
      <c r="K57" s="12">
        <f>VLOOKUP(J57,'CPI Indexes'!B$5:J$111,9,FALSE)</f>
        <v>73</v>
      </c>
      <c r="L57" s="21">
        <f t="shared" si="7"/>
        <v>16896.67605479452</v>
      </c>
      <c r="M57" s="21">
        <f t="shared" si="2"/>
        <v>16896.67605479452</v>
      </c>
    </row>
    <row r="58" spans="2:13" x14ac:dyDescent="0.35">
      <c r="B58">
        <f t="shared" si="0"/>
        <v>64</v>
      </c>
      <c r="C58" s="7">
        <v>1957</v>
      </c>
      <c r="D58" s="8">
        <v>10729456.300000001</v>
      </c>
      <c r="F58" s="16">
        <v>7.38</v>
      </c>
      <c r="H58" s="14">
        <f t="shared" si="3"/>
        <v>8583565.040000001</v>
      </c>
      <c r="J58" s="12">
        <f t="shared" si="6"/>
        <v>71</v>
      </c>
      <c r="K58" s="12">
        <f>VLOOKUP(J58,'CPI Indexes'!B$5:J$111,9,FALSE)</f>
        <v>72</v>
      </c>
      <c r="L58" s="21">
        <f t="shared" si="7"/>
        <v>119216.18111111113</v>
      </c>
      <c r="M58" s="21">
        <f t="shared" si="2"/>
        <v>119216.18111111113</v>
      </c>
    </row>
    <row r="59" spans="2:13" x14ac:dyDescent="0.35">
      <c r="B59">
        <f t="shared" si="0"/>
        <v>63</v>
      </c>
      <c r="C59" s="7">
        <v>1958</v>
      </c>
      <c r="D59" s="8">
        <v>30571577.149999999</v>
      </c>
      <c r="F59" s="16">
        <v>7.71</v>
      </c>
      <c r="H59" s="14">
        <f t="shared" si="3"/>
        <v>24457261.719999999</v>
      </c>
      <c r="J59" s="12">
        <f t="shared" si="6"/>
        <v>71</v>
      </c>
      <c r="K59" s="12">
        <f>VLOOKUP(J59,'CPI Indexes'!B$5:J$111,9,FALSE)</f>
        <v>72</v>
      </c>
      <c r="L59" s="21">
        <f t="shared" si="7"/>
        <v>339684.19055555551</v>
      </c>
      <c r="M59" s="21">
        <f t="shared" si="2"/>
        <v>339684.19055555551</v>
      </c>
    </row>
    <row r="60" spans="2:13" x14ac:dyDescent="0.35">
      <c r="B60">
        <f t="shared" si="0"/>
        <v>62</v>
      </c>
      <c r="C60" s="7">
        <v>1959</v>
      </c>
      <c r="D60" s="8">
        <v>36689474.619999997</v>
      </c>
      <c r="F60" s="16">
        <v>8.0500000000000007</v>
      </c>
      <c r="H60" s="14">
        <f t="shared" si="3"/>
        <v>29351579.695999999</v>
      </c>
      <c r="J60" s="12">
        <f t="shared" si="6"/>
        <v>70</v>
      </c>
      <c r="K60" s="12">
        <f>VLOOKUP(J60,'CPI Indexes'!B$5:J$111,9,FALSE)</f>
        <v>71</v>
      </c>
      <c r="L60" s="21">
        <f t="shared" si="7"/>
        <v>413402.53092957742</v>
      </c>
      <c r="M60" s="21">
        <f t="shared" si="2"/>
        <v>413402.53092957742</v>
      </c>
    </row>
    <row r="61" spans="2:13" x14ac:dyDescent="0.35">
      <c r="B61">
        <f t="shared" si="0"/>
        <v>61</v>
      </c>
      <c r="C61" s="7">
        <v>1960</v>
      </c>
      <c r="D61" s="8">
        <v>14236454.720000001</v>
      </c>
      <c r="F61" s="16">
        <v>8.41</v>
      </c>
      <c r="H61" s="14">
        <f t="shared" si="3"/>
        <v>11389163.776000001</v>
      </c>
      <c r="J61" s="12">
        <f t="shared" si="6"/>
        <v>69</v>
      </c>
      <c r="K61" s="12">
        <f>VLOOKUP(J61,'CPI Indexes'!B$5:J$111,9,FALSE)</f>
        <v>70</v>
      </c>
      <c r="L61" s="21">
        <f t="shared" si="7"/>
        <v>162702.33965714287</v>
      </c>
      <c r="M61" s="21">
        <f t="shared" si="2"/>
        <v>162702.33965714287</v>
      </c>
    </row>
    <row r="62" spans="2:13" x14ac:dyDescent="0.35">
      <c r="B62">
        <f t="shared" si="0"/>
        <v>60</v>
      </c>
      <c r="C62" s="7">
        <v>1961</v>
      </c>
      <c r="D62" s="8">
        <v>16558259.609999999</v>
      </c>
      <c r="F62" s="16">
        <v>8.7799999999999994</v>
      </c>
      <c r="H62" s="14">
        <f t="shared" si="3"/>
        <v>13246607.688000001</v>
      </c>
      <c r="J62" s="12">
        <f t="shared" si="6"/>
        <v>69</v>
      </c>
      <c r="K62" s="12">
        <f>VLOOKUP(J62,'CPI Indexes'!B$5:J$111,9,FALSE)</f>
        <v>70</v>
      </c>
      <c r="L62" s="21">
        <f t="shared" si="7"/>
        <v>189237.25268571431</v>
      </c>
      <c r="M62" s="21">
        <f t="shared" si="2"/>
        <v>189237.25268571431</v>
      </c>
    </row>
    <row r="63" spans="2:13" x14ac:dyDescent="0.35">
      <c r="B63">
        <f t="shared" si="0"/>
        <v>59</v>
      </c>
      <c r="C63" s="7">
        <v>1962</v>
      </c>
      <c r="D63" s="8">
        <v>22326935.420000002</v>
      </c>
      <c r="F63" s="16">
        <v>9.16</v>
      </c>
      <c r="H63" s="14">
        <f t="shared" si="3"/>
        <v>17861548.336000003</v>
      </c>
      <c r="J63" s="12">
        <f t="shared" si="6"/>
        <v>68</v>
      </c>
      <c r="K63" s="12">
        <f>VLOOKUP(J63,'CPI Indexes'!B$5:J$111,9,FALSE)</f>
        <v>69</v>
      </c>
      <c r="L63" s="21">
        <f t="shared" si="7"/>
        <v>258863.01936231888</v>
      </c>
      <c r="M63" s="21">
        <f t="shared" si="2"/>
        <v>258863.01936231888</v>
      </c>
    </row>
    <row r="64" spans="2:13" x14ac:dyDescent="0.35">
      <c r="B64">
        <f t="shared" si="0"/>
        <v>58</v>
      </c>
      <c r="C64" s="7">
        <v>1963</v>
      </c>
      <c r="D64" s="8">
        <v>17939644.780000001</v>
      </c>
      <c r="F64" s="16">
        <v>9.56</v>
      </c>
      <c r="H64" s="14">
        <f t="shared" si="3"/>
        <v>14351715.824000001</v>
      </c>
      <c r="J64" s="12">
        <f t="shared" si="6"/>
        <v>68</v>
      </c>
      <c r="K64" s="12">
        <f>VLOOKUP(J64,'CPI Indexes'!B$5:J$111,9,FALSE)</f>
        <v>69</v>
      </c>
      <c r="L64" s="21">
        <f t="shared" si="7"/>
        <v>207995.88150724638</v>
      </c>
      <c r="M64" s="21">
        <f t="shared" si="2"/>
        <v>207995.88150724638</v>
      </c>
    </row>
    <row r="65" spans="2:13" x14ac:dyDescent="0.35">
      <c r="B65">
        <f t="shared" si="0"/>
        <v>57</v>
      </c>
      <c r="C65" s="7">
        <v>1964</v>
      </c>
      <c r="D65" s="8">
        <v>10809823.82</v>
      </c>
      <c r="F65" s="16">
        <v>9.98</v>
      </c>
      <c r="H65" s="14">
        <f t="shared" si="3"/>
        <v>8647859.0559999999</v>
      </c>
      <c r="J65" s="12">
        <f t="shared" si="6"/>
        <v>67</v>
      </c>
      <c r="K65" s="12">
        <f>VLOOKUP(J65,'CPI Indexes'!B$5:J$111,9,FALSE)</f>
        <v>68</v>
      </c>
      <c r="L65" s="21">
        <f t="shared" si="7"/>
        <v>127174.39788235293</v>
      </c>
      <c r="M65" s="21">
        <f t="shared" si="2"/>
        <v>127174.39788235293</v>
      </c>
    </row>
    <row r="66" spans="2:13" x14ac:dyDescent="0.35">
      <c r="B66">
        <f t="shared" si="0"/>
        <v>56</v>
      </c>
      <c r="C66" s="7">
        <v>1965</v>
      </c>
      <c r="D66" s="8">
        <v>11552779.810000001</v>
      </c>
      <c r="F66" s="16">
        <v>10.42</v>
      </c>
      <c r="H66" s="14">
        <f t="shared" si="3"/>
        <v>9242223.8480000012</v>
      </c>
      <c r="J66" s="12">
        <f t="shared" si="6"/>
        <v>66</v>
      </c>
      <c r="K66" s="12">
        <f>VLOOKUP(J66,'CPI Indexes'!B$5:J$111,9,FALSE)</f>
        <v>67</v>
      </c>
      <c r="L66" s="21">
        <f t="shared" si="7"/>
        <v>137943.63952238808</v>
      </c>
      <c r="M66" s="21">
        <f t="shared" si="2"/>
        <v>137943.63952238808</v>
      </c>
    </row>
    <row r="67" spans="2:13" x14ac:dyDescent="0.35">
      <c r="B67">
        <f t="shared" si="0"/>
        <v>55</v>
      </c>
      <c r="C67" s="7">
        <v>1966</v>
      </c>
      <c r="D67" s="8">
        <v>13155954.880000001</v>
      </c>
      <c r="F67" s="16">
        <v>10.87</v>
      </c>
      <c r="H67" s="14">
        <f t="shared" si="3"/>
        <v>10524763.904000001</v>
      </c>
      <c r="J67" s="12">
        <f t="shared" si="6"/>
        <v>66</v>
      </c>
      <c r="K67" s="12">
        <f>VLOOKUP(J67,'CPI Indexes'!B$5:J$111,9,FALSE)</f>
        <v>67</v>
      </c>
      <c r="L67" s="21">
        <f t="shared" si="7"/>
        <v>157086.02841791045</v>
      </c>
      <c r="M67" s="21">
        <f t="shared" si="2"/>
        <v>157086.02841791045</v>
      </c>
    </row>
    <row r="68" spans="2:13" x14ac:dyDescent="0.35">
      <c r="B68">
        <f t="shared" si="0"/>
        <v>54</v>
      </c>
      <c r="C68" s="7">
        <v>1967</v>
      </c>
      <c r="D68" s="8">
        <v>21089710.600000001</v>
      </c>
      <c r="F68" s="16">
        <v>11.34</v>
      </c>
      <c r="H68" s="14">
        <f t="shared" si="3"/>
        <v>16871768.48</v>
      </c>
      <c r="J68" s="12">
        <f t="shared" si="6"/>
        <v>65</v>
      </c>
      <c r="K68" s="12">
        <f>VLOOKUP(J68,'CPI Indexes'!B$5:J$111,9,FALSE)</f>
        <v>66</v>
      </c>
      <c r="L68" s="21">
        <f t="shared" si="7"/>
        <v>255632.85575757577</v>
      </c>
      <c r="M68" s="21">
        <f t="shared" si="2"/>
        <v>255632.85575757577</v>
      </c>
    </row>
    <row r="69" spans="2:13" x14ac:dyDescent="0.35">
      <c r="B69">
        <f t="shared" si="0"/>
        <v>53</v>
      </c>
      <c r="C69" s="7">
        <v>1968</v>
      </c>
      <c r="D69" s="8">
        <v>16570366.48</v>
      </c>
      <c r="F69" s="16">
        <v>11.82</v>
      </c>
      <c r="H69" s="14">
        <f t="shared" si="3"/>
        <v>13256293.184</v>
      </c>
      <c r="J69" s="12">
        <f t="shared" si="6"/>
        <v>65</v>
      </c>
      <c r="K69" s="12">
        <f>VLOOKUP(J69,'CPI Indexes'!B$5:J$111,9,FALSE)</f>
        <v>66</v>
      </c>
      <c r="L69" s="21">
        <f t="shared" si="7"/>
        <v>200852.92703030305</v>
      </c>
      <c r="M69" s="21">
        <f t="shared" si="2"/>
        <v>200852.92703030305</v>
      </c>
    </row>
    <row r="70" spans="2:13" x14ac:dyDescent="0.35">
      <c r="B70">
        <f t="shared" si="0"/>
        <v>52</v>
      </c>
      <c r="C70" s="7">
        <v>1969</v>
      </c>
      <c r="D70" s="8">
        <v>19069384.949999999</v>
      </c>
      <c r="F70" s="16">
        <v>12.33</v>
      </c>
      <c r="H70" s="14">
        <f t="shared" si="3"/>
        <v>15255507.960000001</v>
      </c>
      <c r="J70" s="12">
        <f t="shared" si="6"/>
        <v>64</v>
      </c>
      <c r="K70" s="12">
        <f>VLOOKUP(J70,'CPI Indexes'!B$5:J$111,9,FALSE)</f>
        <v>65</v>
      </c>
      <c r="L70" s="21">
        <f t="shared" si="7"/>
        <v>234700.12246153847</v>
      </c>
      <c r="M70" s="21">
        <f t="shared" si="2"/>
        <v>234700.12246153847</v>
      </c>
    </row>
    <row r="71" spans="2:13" x14ac:dyDescent="0.35">
      <c r="B71">
        <f t="shared" si="0"/>
        <v>51</v>
      </c>
      <c r="C71" s="7">
        <v>1970</v>
      </c>
      <c r="D71" s="8">
        <v>18144678.960000001</v>
      </c>
      <c r="F71" s="16">
        <v>12.85</v>
      </c>
      <c r="H71" s="14">
        <f t="shared" si="3"/>
        <v>14515743.168000001</v>
      </c>
      <c r="J71" s="12">
        <f t="shared" si="6"/>
        <v>64</v>
      </c>
      <c r="K71" s="12">
        <f>VLOOKUP(J71,'CPI Indexes'!B$5:J$111,9,FALSE)</f>
        <v>65</v>
      </c>
      <c r="L71" s="21">
        <f t="shared" si="7"/>
        <v>223319.12566153848</v>
      </c>
      <c r="M71" s="21">
        <f t="shared" si="2"/>
        <v>223319.12566153848</v>
      </c>
    </row>
    <row r="72" spans="2:13" x14ac:dyDescent="0.35">
      <c r="B72">
        <f t="shared" si="0"/>
        <v>50</v>
      </c>
      <c r="C72" s="7">
        <v>1971</v>
      </c>
      <c r="D72" s="8">
        <v>19088686.420000002</v>
      </c>
      <c r="F72" s="16">
        <v>13.39</v>
      </c>
      <c r="H72" s="14">
        <f t="shared" si="3"/>
        <v>15270949.136000002</v>
      </c>
      <c r="J72" s="12">
        <f t="shared" si="6"/>
        <v>63</v>
      </c>
      <c r="K72" s="12">
        <f>VLOOKUP(J72,'CPI Indexes'!B$5:J$111,9,FALSE)</f>
        <v>64</v>
      </c>
      <c r="L72" s="21">
        <f t="shared" si="7"/>
        <v>238608.58025000003</v>
      </c>
      <c r="M72" s="21">
        <f t="shared" si="2"/>
        <v>238608.58025000003</v>
      </c>
    </row>
    <row r="73" spans="2:13" x14ac:dyDescent="0.35">
      <c r="B73">
        <f t="shared" si="0"/>
        <v>49</v>
      </c>
      <c r="C73" s="7">
        <v>1972</v>
      </c>
      <c r="D73" s="8">
        <v>18547822.32</v>
      </c>
      <c r="F73" s="16">
        <v>13.94</v>
      </c>
      <c r="H73" s="14">
        <f t="shared" si="3"/>
        <v>14838257.856000001</v>
      </c>
      <c r="J73" s="12">
        <f t="shared" si="6"/>
        <v>63</v>
      </c>
      <c r="K73" s="12">
        <f>VLOOKUP(J73,'CPI Indexes'!B$5:J$111,9,FALSE)</f>
        <v>64</v>
      </c>
      <c r="L73" s="21">
        <f t="shared" si="7"/>
        <v>231847.77900000001</v>
      </c>
      <c r="M73" s="21">
        <f t="shared" si="2"/>
        <v>231847.77900000001</v>
      </c>
    </row>
    <row r="74" spans="2:13" x14ac:dyDescent="0.35">
      <c r="B74">
        <f t="shared" ref="B74:B122" si="8">2021-C74</f>
        <v>48</v>
      </c>
      <c r="C74" s="7">
        <v>1973</v>
      </c>
      <c r="D74" s="8">
        <v>20175254.050000001</v>
      </c>
      <c r="F74" s="16">
        <v>14.52</v>
      </c>
      <c r="H74" s="14">
        <f t="shared" si="3"/>
        <v>16140203.240000002</v>
      </c>
      <c r="J74" s="12">
        <f t="shared" si="6"/>
        <v>63</v>
      </c>
      <c r="K74" s="12">
        <f>VLOOKUP(J74,'CPI Indexes'!B$5:J$111,9,FALSE)</f>
        <v>64</v>
      </c>
      <c r="L74" s="21">
        <f t="shared" si="7"/>
        <v>252190.67562500003</v>
      </c>
      <c r="M74" s="21">
        <f t="shared" ref="M74:M122" si="9">L74*(1+$F$5/100)^B74</f>
        <v>252190.67562500003</v>
      </c>
    </row>
    <row r="75" spans="2:13" x14ac:dyDescent="0.35">
      <c r="B75">
        <f t="shared" si="8"/>
        <v>47</v>
      </c>
      <c r="C75" s="7">
        <v>1974</v>
      </c>
      <c r="D75" s="8">
        <v>19756390.789999999</v>
      </c>
      <c r="F75" s="16">
        <v>15.1</v>
      </c>
      <c r="H75" s="14">
        <f t="shared" si="3"/>
        <v>15805112.631999999</v>
      </c>
      <c r="J75" s="12">
        <f t="shared" si="6"/>
        <v>62</v>
      </c>
      <c r="K75" s="12">
        <f>VLOOKUP(J75,'CPI Indexes'!B$5:J$111,9,FALSE)</f>
        <v>63</v>
      </c>
      <c r="L75" s="21">
        <f t="shared" si="7"/>
        <v>250874.80368253967</v>
      </c>
      <c r="M75" s="21">
        <f t="shared" si="9"/>
        <v>250874.80368253967</v>
      </c>
    </row>
    <row r="76" spans="2:13" x14ac:dyDescent="0.35">
      <c r="B76">
        <f t="shared" si="8"/>
        <v>46</v>
      </c>
      <c r="C76" s="7">
        <v>1975</v>
      </c>
      <c r="D76" s="8">
        <v>13208700.9</v>
      </c>
      <c r="F76" s="16">
        <v>15.71</v>
      </c>
      <c r="H76" s="14">
        <f t="shared" si="3"/>
        <v>10566960.720000001</v>
      </c>
      <c r="J76" s="12">
        <f t="shared" si="6"/>
        <v>62</v>
      </c>
      <c r="K76" s="12">
        <f>VLOOKUP(J76,'CPI Indexes'!B$5:J$111,9,FALSE)</f>
        <v>63</v>
      </c>
      <c r="L76" s="21">
        <f t="shared" si="7"/>
        <v>167729.53523809524</v>
      </c>
      <c r="M76" s="21">
        <f t="shared" si="9"/>
        <v>167729.53523809524</v>
      </c>
    </row>
    <row r="77" spans="2:13" x14ac:dyDescent="0.35">
      <c r="B77">
        <f t="shared" si="8"/>
        <v>45</v>
      </c>
      <c r="C77" s="7">
        <v>1976</v>
      </c>
      <c r="D77" s="8">
        <v>16540071.960000001</v>
      </c>
      <c r="F77" s="16">
        <v>16.329999999999998</v>
      </c>
      <c r="H77" s="14">
        <f t="shared" si="3"/>
        <v>13232057.568000002</v>
      </c>
      <c r="J77" s="12">
        <f t="shared" si="6"/>
        <v>61</v>
      </c>
      <c r="K77" s="12">
        <f>VLOOKUP(J77,'CPI Indexes'!B$5:J$111,9,FALSE)</f>
        <v>62</v>
      </c>
      <c r="L77" s="21">
        <f t="shared" si="7"/>
        <v>213420.28335483873</v>
      </c>
      <c r="M77" s="21">
        <f t="shared" si="9"/>
        <v>213420.28335483873</v>
      </c>
    </row>
    <row r="78" spans="2:13" x14ac:dyDescent="0.35">
      <c r="B78">
        <f t="shared" si="8"/>
        <v>44</v>
      </c>
      <c r="C78" s="7">
        <v>1977</v>
      </c>
      <c r="D78" s="8">
        <v>16981103.98</v>
      </c>
      <c r="F78" s="16">
        <v>16.96</v>
      </c>
      <c r="H78" s="14">
        <f t="shared" ref="H78:H122" si="10">D78*F$3</f>
        <v>13584883.184</v>
      </c>
      <c r="J78" s="12">
        <f t="shared" si="6"/>
        <v>61</v>
      </c>
      <c r="K78" s="12">
        <f>VLOOKUP(J78,'CPI Indexes'!B$5:J$111,9,FALSE)</f>
        <v>62</v>
      </c>
      <c r="L78" s="21">
        <f t="shared" si="7"/>
        <v>219111.01909677419</v>
      </c>
      <c r="M78" s="21">
        <f t="shared" si="9"/>
        <v>219111.01909677419</v>
      </c>
    </row>
    <row r="79" spans="2:13" x14ac:dyDescent="0.35">
      <c r="B79">
        <f t="shared" si="8"/>
        <v>43</v>
      </c>
      <c r="C79" s="7">
        <v>1978</v>
      </c>
      <c r="D79" s="8">
        <v>14997558.699999999</v>
      </c>
      <c r="F79" s="16">
        <v>17.61</v>
      </c>
      <c r="H79" s="14">
        <f t="shared" si="10"/>
        <v>11998046.960000001</v>
      </c>
      <c r="J79" s="12">
        <f t="shared" si="6"/>
        <v>61</v>
      </c>
      <c r="K79" s="12">
        <f>VLOOKUP(J79,'CPI Indexes'!B$5:J$111,9,FALSE)</f>
        <v>62</v>
      </c>
      <c r="L79" s="21">
        <f t="shared" si="7"/>
        <v>193516.88645161293</v>
      </c>
      <c r="M79" s="21">
        <f t="shared" si="9"/>
        <v>193516.88645161293</v>
      </c>
    </row>
    <row r="80" spans="2:13" x14ac:dyDescent="0.35">
      <c r="B80">
        <f t="shared" si="8"/>
        <v>42</v>
      </c>
      <c r="C80" s="7">
        <v>1979</v>
      </c>
      <c r="D80" s="8">
        <v>16758008.25</v>
      </c>
      <c r="F80" s="16">
        <v>18.27</v>
      </c>
      <c r="H80" s="14">
        <f t="shared" si="10"/>
        <v>13406406.600000001</v>
      </c>
      <c r="J80" s="12">
        <f t="shared" si="6"/>
        <v>60</v>
      </c>
      <c r="K80" s="12">
        <f>VLOOKUP(J80,'CPI Indexes'!B$5:J$111,9,FALSE)</f>
        <v>61</v>
      </c>
      <c r="L80" s="21">
        <f t="shared" si="7"/>
        <v>219777.15737704921</v>
      </c>
      <c r="M80" s="21">
        <f t="shared" si="9"/>
        <v>219777.15737704921</v>
      </c>
    </row>
    <row r="81" spans="2:13" x14ac:dyDescent="0.35">
      <c r="B81">
        <f t="shared" si="8"/>
        <v>41</v>
      </c>
      <c r="C81" s="7">
        <v>1980</v>
      </c>
      <c r="D81" s="8">
        <v>14731887.84</v>
      </c>
      <c r="F81" s="16">
        <v>18.940000000000001</v>
      </c>
      <c r="H81" s="14">
        <f t="shared" si="10"/>
        <v>11785510.272</v>
      </c>
      <c r="J81" s="12">
        <f t="shared" si="6"/>
        <v>60</v>
      </c>
      <c r="K81" s="12">
        <f>VLOOKUP(J81,'CPI Indexes'!B$5:J$111,9,FALSE)</f>
        <v>61</v>
      </c>
      <c r="L81" s="21">
        <f t="shared" si="7"/>
        <v>193205.08642622951</v>
      </c>
      <c r="M81" s="21">
        <f t="shared" si="9"/>
        <v>193205.08642622951</v>
      </c>
    </row>
    <row r="82" spans="2:13" x14ac:dyDescent="0.35">
      <c r="B82">
        <f t="shared" si="8"/>
        <v>40</v>
      </c>
      <c r="C82" s="7">
        <v>1981</v>
      </c>
      <c r="D82" s="8">
        <v>14323398.4</v>
      </c>
      <c r="F82" s="16">
        <v>19.63</v>
      </c>
      <c r="H82" s="14">
        <f t="shared" si="10"/>
        <v>11458718.720000001</v>
      </c>
      <c r="J82" s="12">
        <f t="shared" ref="J82:J113" si="11">ROUND(F82+B82,0)</f>
        <v>60</v>
      </c>
      <c r="K82" s="12">
        <f>VLOOKUP(J82,'CPI Indexes'!B$5:J$111,9,FALSE)</f>
        <v>61</v>
      </c>
      <c r="L82" s="21">
        <f t="shared" ref="L82:L113" si="12">H82/K82</f>
        <v>187847.84786885246</v>
      </c>
      <c r="M82" s="21">
        <f t="shared" si="9"/>
        <v>187847.84786885246</v>
      </c>
    </row>
    <row r="83" spans="2:13" x14ac:dyDescent="0.35">
      <c r="B83">
        <f t="shared" si="8"/>
        <v>39</v>
      </c>
      <c r="C83" s="7">
        <v>1982</v>
      </c>
      <c r="D83" s="8">
        <v>13332728.51</v>
      </c>
      <c r="F83" s="16">
        <v>20.329999999999998</v>
      </c>
      <c r="H83" s="14">
        <f t="shared" si="10"/>
        <v>10666182.808</v>
      </c>
      <c r="J83" s="12">
        <f t="shared" si="11"/>
        <v>59</v>
      </c>
      <c r="K83" s="12">
        <f>VLOOKUP(J83,'CPI Indexes'!B$5:J$111,9,FALSE)</f>
        <v>60</v>
      </c>
      <c r="L83" s="21">
        <f t="shared" si="12"/>
        <v>177769.71346666667</v>
      </c>
      <c r="M83" s="21">
        <f t="shared" si="9"/>
        <v>177769.71346666667</v>
      </c>
    </row>
    <row r="84" spans="2:13" x14ac:dyDescent="0.35">
      <c r="B84">
        <f t="shared" si="8"/>
        <v>38</v>
      </c>
      <c r="C84" s="7">
        <v>1983</v>
      </c>
      <c r="D84" s="8">
        <v>21426118.420000002</v>
      </c>
      <c r="F84" s="16">
        <v>21.04</v>
      </c>
      <c r="H84" s="14">
        <f t="shared" si="10"/>
        <v>17140894.736000001</v>
      </c>
      <c r="J84" s="12">
        <f t="shared" si="11"/>
        <v>59</v>
      </c>
      <c r="K84" s="12">
        <f>VLOOKUP(J84,'CPI Indexes'!B$5:J$111,9,FALSE)</f>
        <v>60</v>
      </c>
      <c r="L84" s="21">
        <f t="shared" si="12"/>
        <v>285681.57893333334</v>
      </c>
      <c r="M84" s="21">
        <f t="shared" si="9"/>
        <v>285681.57893333334</v>
      </c>
    </row>
    <row r="85" spans="2:13" x14ac:dyDescent="0.35">
      <c r="B85">
        <f t="shared" si="8"/>
        <v>37</v>
      </c>
      <c r="C85" s="7">
        <v>1984</v>
      </c>
      <c r="D85" s="8">
        <v>19519604.050000001</v>
      </c>
      <c r="F85" s="16">
        <v>21.77</v>
      </c>
      <c r="H85" s="14">
        <f t="shared" si="10"/>
        <v>15615683.240000002</v>
      </c>
      <c r="J85" s="12">
        <f t="shared" si="11"/>
        <v>59</v>
      </c>
      <c r="K85" s="12">
        <f>VLOOKUP(J85,'CPI Indexes'!B$5:J$111,9,FALSE)</f>
        <v>60</v>
      </c>
      <c r="L85" s="21">
        <f t="shared" si="12"/>
        <v>260261.38733333338</v>
      </c>
      <c r="M85" s="21">
        <f t="shared" si="9"/>
        <v>260261.38733333338</v>
      </c>
    </row>
    <row r="86" spans="2:13" x14ac:dyDescent="0.35">
      <c r="B86">
        <f t="shared" si="8"/>
        <v>36</v>
      </c>
      <c r="C86" s="7">
        <v>1985</v>
      </c>
      <c r="D86" s="8">
        <v>14617325.800000001</v>
      </c>
      <c r="F86" s="16">
        <v>22.5</v>
      </c>
      <c r="H86" s="14">
        <f t="shared" si="10"/>
        <v>11693860.640000001</v>
      </c>
      <c r="J86" s="12">
        <f t="shared" si="11"/>
        <v>59</v>
      </c>
      <c r="K86" s="12">
        <f>VLOOKUP(J86,'CPI Indexes'!B$5:J$111,9,FALSE)</f>
        <v>60</v>
      </c>
      <c r="L86" s="21">
        <f t="shared" si="12"/>
        <v>194897.67733333335</v>
      </c>
      <c r="M86" s="21">
        <f t="shared" si="9"/>
        <v>194897.67733333335</v>
      </c>
    </row>
    <row r="87" spans="2:13" x14ac:dyDescent="0.35">
      <c r="B87">
        <f t="shared" si="8"/>
        <v>35</v>
      </c>
      <c r="C87" s="7">
        <v>1986</v>
      </c>
      <c r="D87" s="8">
        <v>14706593.66</v>
      </c>
      <c r="F87" s="16">
        <v>23.25</v>
      </c>
      <c r="H87" s="14">
        <f t="shared" si="10"/>
        <v>11765274.928000001</v>
      </c>
      <c r="J87" s="12">
        <f t="shared" si="11"/>
        <v>58</v>
      </c>
      <c r="K87" s="12">
        <f>VLOOKUP(J87,'CPI Indexes'!B$5:J$111,9,FALSE)</f>
        <v>59</v>
      </c>
      <c r="L87" s="21">
        <f t="shared" si="12"/>
        <v>199411.43945762713</v>
      </c>
      <c r="M87" s="21">
        <f t="shared" si="9"/>
        <v>199411.43945762713</v>
      </c>
    </row>
    <row r="88" spans="2:13" x14ac:dyDescent="0.35">
      <c r="B88">
        <f t="shared" si="8"/>
        <v>34</v>
      </c>
      <c r="C88" s="7">
        <v>1987</v>
      </c>
      <c r="D88" s="8">
        <v>31059637.620000001</v>
      </c>
      <c r="F88" s="16">
        <v>24.01</v>
      </c>
      <c r="H88" s="14">
        <f t="shared" si="10"/>
        <v>24847710.096000001</v>
      </c>
      <c r="J88" s="12">
        <f t="shared" si="11"/>
        <v>58</v>
      </c>
      <c r="K88" s="12">
        <f>VLOOKUP(J88,'CPI Indexes'!B$5:J$111,9,FALSE)</f>
        <v>59</v>
      </c>
      <c r="L88" s="21">
        <f t="shared" si="12"/>
        <v>421147.62874576275</v>
      </c>
      <c r="M88" s="21">
        <f t="shared" si="9"/>
        <v>421147.62874576275</v>
      </c>
    </row>
    <row r="89" spans="2:13" x14ac:dyDescent="0.35">
      <c r="B89">
        <f t="shared" si="8"/>
        <v>33</v>
      </c>
      <c r="C89" s="7">
        <v>1988</v>
      </c>
      <c r="D89" s="8">
        <v>19343553.300000001</v>
      </c>
      <c r="F89" s="16">
        <v>24.78</v>
      </c>
      <c r="H89" s="14">
        <f t="shared" si="10"/>
        <v>15474842.640000001</v>
      </c>
      <c r="J89" s="12">
        <f t="shared" si="11"/>
        <v>58</v>
      </c>
      <c r="K89" s="12">
        <f>VLOOKUP(J89,'CPI Indexes'!B$5:J$111,9,FALSE)</f>
        <v>59</v>
      </c>
      <c r="L89" s="21">
        <f t="shared" si="12"/>
        <v>262285.46847457631</v>
      </c>
      <c r="M89" s="21">
        <f t="shared" si="9"/>
        <v>262285.46847457631</v>
      </c>
    </row>
    <row r="90" spans="2:13" x14ac:dyDescent="0.35">
      <c r="B90">
        <f t="shared" si="8"/>
        <v>32</v>
      </c>
      <c r="C90" s="7">
        <v>1989</v>
      </c>
      <c r="D90" s="8">
        <v>39248495.270000003</v>
      </c>
      <c r="F90" s="16">
        <v>25.55</v>
      </c>
      <c r="H90" s="14">
        <f t="shared" si="10"/>
        <v>31398796.216000006</v>
      </c>
      <c r="J90" s="12">
        <f t="shared" si="11"/>
        <v>58</v>
      </c>
      <c r="K90" s="12">
        <f>VLOOKUP(J90,'CPI Indexes'!B$5:J$111,9,FALSE)</f>
        <v>59</v>
      </c>
      <c r="L90" s="21">
        <f t="shared" si="12"/>
        <v>532182.98671186448</v>
      </c>
      <c r="M90" s="21">
        <f t="shared" si="9"/>
        <v>532182.98671186448</v>
      </c>
    </row>
    <row r="91" spans="2:13" x14ac:dyDescent="0.35">
      <c r="B91">
        <f t="shared" si="8"/>
        <v>31</v>
      </c>
      <c r="C91" s="7">
        <v>1990</v>
      </c>
      <c r="D91" s="8">
        <v>40677356.960000001</v>
      </c>
      <c r="F91" s="16">
        <v>26.34</v>
      </c>
      <c r="H91" s="14">
        <f t="shared" si="10"/>
        <v>32541885.568000004</v>
      </c>
      <c r="J91" s="12">
        <f t="shared" si="11"/>
        <v>57</v>
      </c>
      <c r="K91" s="12">
        <f>VLOOKUP(J91,'CPI Indexes'!B$5:J$111,9,FALSE)</f>
        <v>58</v>
      </c>
      <c r="L91" s="21">
        <f t="shared" si="12"/>
        <v>561066.99255172419</v>
      </c>
      <c r="M91" s="21">
        <f t="shared" si="9"/>
        <v>561066.99255172419</v>
      </c>
    </row>
    <row r="92" spans="2:13" x14ac:dyDescent="0.35">
      <c r="B92">
        <f t="shared" si="8"/>
        <v>30</v>
      </c>
      <c r="C92" s="7">
        <v>1991</v>
      </c>
      <c r="D92" s="8">
        <v>74523446.209999993</v>
      </c>
      <c r="F92" s="16">
        <v>27.14</v>
      </c>
      <c r="H92" s="14">
        <f t="shared" si="10"/>
        <v>59618756.967999995</v>
      </c>
      <c r="J92" s="12">
        <f t="shared" si="11"/>
        <v>57</v>
      </c>
      <c r="K92" s="12">
        <f>VLOOKUP(J92,'CPI Indexes'!B$5:J$111,9,FALSE)</f>
        <v>58</v>
      </c>
      <c r="L92" s="21">
        <f t="shared" si="12"/>
        <v>1027909.6028965516</v>
      </c>
      <c r="M92" s="21">
        <f t="shared" si="9"/>
        <v>1027909.6028965516</v>
      </c>
    </row>
    <row r="93" spans="2:13" x14ac:dyDescent="0.35">
      <c r="B93">
        <f t="shared" si="8"/>
        <v>29</v>
      </c>
      <c r="C93" s="7">
        <v>1992</v>
      </c>
      <c r="D93" s="8">
        <v>27487891.82</v>
      </c>
      <c r="F93" s="16">
        <v>27.95</v>
      </c>
      <c r="H93" s="14">
        <f t="shared" si="10"/>
        <v>21990313.456</v>
      </c>
      <c r="J93" s="12">
        <f t="shared" si="11"/>
        <v>57</v>
      </c>
      <c r="K93" s="12">
        <f>VLOOKUP(J93,'CPI Indexes'!B$5:J$111,9,FALSE)</f>
        <v>58</v>
      </c>
      <c r="L93" s="21">
        <f t="shared" si="12"/>
        <v>379143.33544827584</v>
      </c>
      <c r="M93" s="21">
        <f t="shared" si="9"/>
        <v>379143.33544827584</v>
      </c>
    </row>
    <row r="94" spans="2:13" x14ac:dyDescent="0.35">
      <c r="B94">
        <f t="shared" si="8"/>
        <v>28</v>
      </c>
      <c r="C94" s="7">
        <v>1993</v>
      </c>
      <c r="D94" s="8">
        <v>26003959.82</v>
      </c>
      <c r="F94" s="16">
        <v>28.76</v>
      </c>
      <c r="H94" s="14">
        <f t="shared" si="10"/>
        <v>20803167.856000002</v>
      </c>
      <c r="J94" s="12">
        <f t="shared" si="11"/>
        <v>57</v>
      </c>
      <c r="K94" s="12">
        <f>VLOOKUP(J94,'CPI Indexes'!B$5:J$111,9,FALSE)</f>
        <v>58</v>
      </c>
      <c r="L94" s="21">
        <f t="shared" si="12"/>
        <v>358675.30786206899</v>
      </c>
      <c r="M94" s="21">
        <f t="shared" si="9"/>
        <v>358675.30786206899</v>
      </c>
    </row>
    <row r="95" spans="2:13" x14ac:dyDescent="0.35">
      <c r="B95">
        <f t="shared" si="8"/>
        <v>27</v>
      </c>
      <c r="C95" s="7">
        <v>1994</v>
      </c>
      <c r="D95" s="8">
        <v>43932383.149999999</v>
      </c>
      <c r="F95" s="16">
        <v>29.59</v>
      </c>
      <c r="H95" s="14">
        <f t="shared" si="10"/>
        <v>35145906.520000003</v>
      </c>
      <c r="J95" s="12">
        <f t="shared" si="11"/>
        <v>57</v>
      </c>
      <c r="K95" s="12">
        <f>VLOOKUP(J95,'CPI Indexes'!B$5:J$111,9,FALSE)</f>
        <v>58</v>
      </c>
      <c r="L95" s="21">
        <f t="shared" si="12"/>
        <v>605963.90551724145</v>
      </c>
      <c r="M95" s="21">
        <f t="shared" si="9"/>
        <v>605963.90551724145</v>
      </c>
    </row>
    <row r="96" spans="2:13" x14ac:dyDescent="0.35">
      <c r="B96">
        <f t="shared" si="8"/>
        <v>26</v>
      </c>
      <c r="C96" s="7">
        <v>1995</v>
      </c>
      <c r="D96" s="8">
        <v>39499790.130000003</v>
      </c>
      <c r="F96" s="16">
        <v>30.42</v>
      </c>
      <c r="H96" s="14">
        <f t="shared" si="10"/>
        <v>31599832.104000002</v>
      </c>
      <c r="J96" s="12">
        <f t="shared" si="11"/>
        <v>56</v>
      </c>
      <c r="K96" s="12">
        <f>VLOOKUP(J96,'CPI Indexes'!B$5:J$111,9,FALSE)</f>
        <v>57</v>
      </c>
      <c r="L96" s="21">
        <f t="shared" si="12"/>
        <v>554383.01936842105</v>
      </c>
      <c r="M96" s="21">
        <f t="shared" si="9"/>
        <v>554383.01936842105</v>
      </c>
    </row>
    <row r="97" spans="2:13" x14ac:dyDescent="0.35">
      <c r="B97">
        <f t="shared" si="8"/>
        <v>25</v>
      </c>
      <c r="C97" s="7">
        <v>1996</v>
      </c>
      <c r="D97" s="8">
        <v>36452530.539999999</v>
      </c>
      <c r="F97" s="16">
        <v>31.26</v>
      </c>
      <c r="H97" s="14">
        <f t="shared" si="10"/>
        <v>29162024.432</v>
      </c>
      <c r="J97" s="12">
        <f t="shared" si="11"/>
        <v>56</v>
      </c>
      <c r="K97" s="12">
        <f>VLOOKUP(J97,'CPI Indexes'!B$5:J$111,9,FALSE)</f>
        <v>57</v>
      </c>
      <c r="L97" s="21">
        <f t="shared" si="12"/>
        <v>511614.46371929825</v>
      </c>
      <c r="M97" s="21">
        <f t="shared" si="9"/>
        <v>511614.46371929825</v>
      </c>
    </row>
    <row r="98" spans="2:13" x14ac:dyDescent="0.35">
      <c r="B98">
        <f t="shared" si="8"/>
        <v>24</v>
      </c>
      <c r="C98" s="7">
        <v>1997</v>
      </c>
      <c r="D98" s="8">
        <v>26797860.899999999</v>
      </c>
      <c r="F98" s="16">
        <v>32.119999999999997</v>
      </c>
      <c r="H98" s="14">
        <f t="shared" si="10"/>
        <v>21438288.719999999</v>
      </c>
      <c r="J98" s="12">
        <f t="shared" si="11"/>
        <v>56</v>
      </c>
      <c r="K98" s="12">
        <f>VLOOKUP(J98,'CPI Indexes'!B$5:J$111,9,FALSE)</f>
        <v>57</v>
      </c>
      <c r="L98" s="21">
        <f t="shared" si="12"/>
        <v>376110.3284210526</v>
      </c>
      <c r="M98" s="21">
        <f t="shared" si="9"/>
        <v>376110.3284210526</v>
      </c>
    </row>
    <row r="99" spans="2:13" x14ac:dyDescent="0.35">
      <c r="B99">
        <f t="shared" si="8"/>
        <v>23</v>
      </c>
      <c r="C99" s="7">
        <v>1998</v>
      </c>
      <c r="D99" s="8">
        <v>35597604.060000002</v>
      </c>
      <c r="F99" s="16">
        <v>32.979999999999997</v>
      </c>
      <c r="H99" s="14">
        <f t="shared" si="10"/>
        <v>28478083.248000003</v>
      </c>
      <c r="J99" s="12">
        <f t="shared" si="11"/>
        <v>56</v>
      </c>
      <c r="K99" s="12">
        <f>VLOOKUP(J99,'CPI Indexes'!B$5:J$111,9,FALSE)</f>
        <v>57</v>
      </c>
      <c r="L99" s="21">
        <f t="shared" si="12"/>
        <v>499615.49557894742</v>
      </c>
      <c r="M99" s="21">
        <f t="shared" si="9"/>
        <v>499615.49557894742</v>
      </c>
    </row>
    <row r="100" spans="2:13" x14ac:dyDescent="0.35">
      <c r="B100">
        <f t="shared" si="8"/>
        <v>22</v>
      </c>
      <c r="C100" s="7">
        <v>1999</v>
      </c>
      <c r="D100" s="8">
        <v>43830609.469999999</v>
      </c>
      <c r="F100" s="16">
        <v>33.840000000000003</v>
      </c>
      <c r="H100" s="14">
        <f t="shared" si="10"/>
        <v>35064487.575999998</v>
      </c>
      <c r="J100" s="12">
        <f t="shared" si="11"/>
        <v>56</v>
      </c>
      <c r="K100" s="12">
        <f>VLOOKUP(J100,'CPI Indexes'!B$5:J$111,9,FALSE)</f>
        <v>57</v>
      </c>
      <c r="L100" s="21">
        <f t="shared" si="12"/>
        <v>615166.44870175433</v>
      </c>
      <c r="M100" s="21">
        <f t="shared" si="9"/>
        <v>615166.44870175433</v>
      </c>
    </row>
    <row r="101" spans="2:13" x14ac:dyDescent="0.35">
      <c r="B101">
        <f t="shared" si="8"/>
        <v>21</v>
      </c>
      <c r="C101" s="7">
        <v>2000</v>
      </c>
      <c r="D101" s="8">
        <v>34427768.619999997</v>
      </c>
      <c r="F101" s="16">
        <v>34.72</v>
      </c>
      <c r="H101" s="14">
        <f t="shared" si="10"/>
        <v>27542214.895999998</v>
      </c>
      <c r="J101" s="12">
        <f t="shared" si="11"/>
        <v>56</v>
      </c>
      <c r="K101" s="12">
        <f>VLOOKUP(J101,'CPI Indexes'!B$5:J$111,9,FALSE)</f>
        <v>57</v>
      </c>
      <c r="L101" s="21">
        <f t="shared" si="12"/>
        <v>483196.7525614035</v>
      </c>
      <c r="M101" s="21">
        <f t="shared" si="9"/>
        <v>483196.7525614035</v>
      </c>
    </row>
    <row r="102" spans="2:13" x14ac:dyDescent="0.35">
      <c r="B102">
        <f t="shared" si="8"/>
        <v>20</v>
      </c>
      <c r="C102" s="7">
        <v>2001</v>
      </c>
      <c r="D102" s="8">
        <v>42096541.710000001</v>
      </c>
      <c r="F102" s="16">
        <v>35.6</v>
      </c>
      <c r="H102" s="14">
        <f t="shared" si="10"/>
        <v>33677233.368000001</v>
      </c>
      <c r="J102" s="12">
        <f t="shared" si="11"/>
        <v>56</v>
      </c>
      <c r="K102" s="12">
        <f>VLOOKUP(J102,'CPI Indexes'!B$5:J$111,9,FALSE)</f>
        <v>57</v>
      </c>
      <c r="L102" s="21">
        <f t="shared" si="12"/>
        <v>590828.65557894739</v>
      </c>
      <c r="M102" s="21">
        <f t="shared" si="9"/>
        <v>590828.65557894739</v>
      </c>
    </row>
    <row r="103" spans="2:13" x14ac:dyDescent="0.35">
      <c r="B103">
        <f t="shared" si="8"/>
        <v>19</v>
      </c>
      <c r="C103" s="7">
        <v>2002</v>
      </c>
      <c r="D103" s="8">
        <v>44496198.899999999</v>
      </c>
      <c r="F103" s="16">
        <v>36.5</v>
      </c>
      <c r="H103" s="14">
        <f t="shared" si="10"/>
        <v>35596959.119999997</v>
      </c>
      <c r="J103" s="12">
        <f t="shared" si="11"/>
        <v>56</v>
      </c>
      <c r="K103" s="12">
        <f>VLOOKUP(J103,'CPI Indexes'!B$5:J$111,9,FALSE)</f>
        <v>57</v>
      </c>
      <c r="L103" s="21">
        <f t="shared" si="12"/>
        <v>624508.05473684205</v>
      </c>
      <c r="M103" s="21">
        <f t="shared" si="9"/>
        <v>624508.05473684205</v>
      </c>
    </row>
    <row r="104" spans="2:13" x14ac:dyDescent="0.35">
      <c r="B104">
        <f t="shared" si="8"/>
        <v>18</v>
      </c>
      <c r="C104" s="7">
        <v>2003</v>
      </c>
      <c r="D104" s="8">
        <v>20542914.890000001</v>
      </c>
      <c r="F104" s="16">
        <v>37.39</v>
      </c>
      <c r="H104" s="14">
        <f t="shared" si="10"/>
        <v>16434331.912</v>
      </c>
      <c r="J104" s="12">
        <f t="shared" si="11"/>
        <v>55</v>
      </c>
      <c r="K104" s="12">
        <f>VLOOKUP(J104,'CPI Indexes'!B$5:J$111,9,FALSE)</f>
        <v>56</v>
      </c>
      <c r="L104" s="21">
        <f t="shared" si="12"/>
        <v>293470.21271428571</v>
      </c>
      <c r="M104" s="21">
        <f t="shared" si="9"/>
        <v>293470.21271428571</v>
      </c>
    </row>
    <row r="105" spans="2:13" x14ac:dyDescent="0.35">
      <c r="B105">
        <f t="shared" si="8"/>
        <v>17</v>
      </c>
      <c r="C105" s="7">
        <v>2004</v>
      </c>
      <c r="D105" s="8">
        <v>25714395.59</v>
      </c>
      <c r="F105" s="16">
        <v>38.299999999999997</v>
      </c>
      <c r="H105" s="14">
        <f t="shared" si="10"/>
        <v>20571516.472000003</v>
      </c>
      <c r="J105" s="12">
        <f t="shared" si="11"/>
        <v>55</v>
      </c>
      <c r="K105" s="12">
        <f>VLOOKUP(J105,'CPI Indexes'!B$5:J$111,9,FALSE)</f>
        <v>56</v>
      </c>
      <c r="L105" s="21">
        <f t="shared" si="12"/>
        <v>367348.50842857145</v>
      </c>
      <c r="M105" s="21">
        <f t="shared" si="9"/>
        <v>367348.50842857145</v>
      </c>
    </row>
    <row r="106" spans="2:13" x14ac:dyDescent="0.35">
      <c r="B106">
        <f t="shared" si="8"/>
        <v>16</v>
      </c>
      <c r="C106" s="7">
        <v>2005</v>
      </c>
      <c r="D106" s="8">
        <v>40386777.130000003</v>
      </c>
      <c r="F106" s="16">
        <v>39.21</v>
      </c>
      <c r="H106" s="14">
        <f t="shared" si="10"/>
        <v>32309421.704000004</v>
      </c>
      <c r="J106" s="12">
        <f t="shared" si="11"/>
        <v>55</v>
      </c>
      <c r="K106" s="12">
        <f>VLOOKUP(J106,'CPI Indexes'!B$5:J$111,9,FALSE)</f>
        <v>56</v>
      </c>
      <c r="L106" s="21">
        <f t="shared" si="12"/>
        <v>576953.95900000003</v>
      </c>
      <c r="M106" s="21">
        <f t="shared" si="9"/>
        <v>576953.95900000003</v>
      </c>
    </row>
    <row r="107" spans="2:13" x14ac:dyDescent="0.35">
      <c r="B107">
        <f t="shared" si="8"/>
        <v>15</v>
      </c>
      <c r="C107" s="7">
        <v>2006</v>
      </c>
      <c r="D107" s="8">
        <v>54401891.700000003</v>
      </c>
      <c r="F107" s="16">
        <v>40.130000000000003</v>
      </c>
      <c r="H107" s="14">
        <f t="shared" si="10"/>
        <v>43521513.360000007</v>
      </c>
      <c r="J107" s="12">
        <f t="shared" si="11"/>
        <v>55</v>
      </c>
      <c r="K107" s="12">
        <f>VLOOKUP(J107,'CPI Indexes'!B$5:J$111,9,FALSE)</f>
        <v>56</v>
      </c>
      <c r="L107" s="21">
        <f t="shared" si="12"/>
        <v>777169.88142857153</v>
      </c>
      <c r="M107" s="21">
        <f t="shared" si="9"/>
        <v>777169.88142857153</v>
      </c>
    </row>
    <row r="108" spans="2:13" x14ac:dyDescent="0.35">
      <c r="B108">
        <f t="shared" si="8"/>
        <v>14</v>
      </c>
      <c r="C108" s="7">
        <v>2007</v>
      </c>
      <c r="D108" s="8">
        <v>86472776.230000004</v>
      </c>
      <c r="F108" s="16">
        <v>41.06</v>
      </c>
      <c r="H108" s="14">
        <f t="shared" si="10"/>
        <v>69178220.984000012</v>
      </c>
      <c r="J108" s="12">
        <f t="shared" si="11"/>
        <v>55</v>
      </c>
      <c r="K108" s="12">
        <f>VLOOKUP(J108,'CPI Indexes'!B$5:J$111,9,FALSE)</f>
        <v>56</v>
      </c>
      <c r="L108" s="21">
        <f t="shared" si="12"/>
        <v>1235325.3747142858</v>
      </c>
      <c r="M108" s="21">
        <f t="shared" si="9"/>
        <v>1235325.3747142858</v>
      </c>
    </row>
    <row r="109" spans="2:13" x14ac:dyDescent="0.35">
      <c r="B109">
        <f t="shared" si="8"/>
        <v>13</v>
      </c>
      <c r="C109" s="7">
        <v>2008</v>
      </c>
      <c r="D109" s="8">
        <v>50243100.210000001</v>
      </c>
      <c r="F109" s="16">
        <v>41.99</v>
      </c>
      <c r="H109" s="14">
        <f t="shared" si="10"/>
        <v>40194480.168000005</v>
      </c>
      <c r="J109" s="12">
        <f t="shared" si="11"/>
        <v>55</v>
      </c>
      <c r="K109" s="12">
        <f>VLOOKUP(J109,'CPI Indexes'!B$5:J$111,9,FALSE)</f>
        <v>56</v>
      </c>
      <c r="L109" s="21">
        <f t="shared" si="12"/>
        <v>717758.5744285715</v>
      </c>
      <c r="M109" s="21">
        <f t="shared" si="9"/>
        <v>717758.5744285715</v>
      </c>
    </row>
    <row r="110" spans="2:13" x14ac:dyDescent="0.35">
      <c r="B110">
        <f t="shared" si="8"/>
        <v>12</v>
      </c>
      <c r="C110" s="7">
        <v>2009</v>
      </c>
      <c r="D110" s="8">
        <v>46101813.600000001</v>
      </c>
      <c r="F110" s="16">
        <v>42.93</v>
      </c>
      <c r="H110" s="14">
        <f t="shared" si="10"/>
        <v>36881450.880000003</v>
      </c>
      <c r="J110" s="12">
        <f t="shared" si="11"/>
        <v>55</v>
      </c>
      <c r="K110" s="12">
        <f>VLOOKUP(J110,'CPI Indexes'!B$5:J$111,9,FALSE)</f>
        <v>56</v>
      </c>
      <c r="L110" s="21">
        <f t="shared" si="12"/>
        <v>658597.33714285714</v>
      </c>
      <c r="M110" s="21">
        <f t="shared" si="9"/>
        <v>658597.33714285714</v>
      </c>
    </row>
    <row r="111" spans="2:13" x14ac:dyDescent="0.35">
      <c r="B111">
        <f t="shared" si="8"/>
        <v>11</v>
      </c>
      <c r="C111" s="7">
        <v>2010</v>
      </c>
      <c r="D111" s="8">
        <v>28606114.100000001</v>
      </c>
      <c r="F111" s="16">
        <v>43.87</v>
      </c>
      <c r="H111" s="14">
        <f t="shared" si="10"/>
        <v>22884891.280000001</v>
      </c>
      <c r="J111" s="12">
        <f t="shared" si="11"/>
        <v>55</v>
      </c>
      <c r="K111" s="12">
        <f>VLOOKUP(J111,'CPI Indexes'!B$5:J$111,9,FALSE)</f>
        <v>56</v>
      </c>
      <c r="L111" s="21">
        <f t="shared" si="12"/>
        <v>408658.7728571429</v>
      </c>
      <c r="M111" s="21">
        <f t="shared" si="9"/>
        <v>408658.7728571429</v>
      </c>
    </row>
    <row r="112" spans="2:13" x14ac:dyDescent="0.35">
      <c r="B112">
        <f t="shared" si="8"/>
        <v>10</v>
      </c>
      <c r="C112" s="7">
        <v>2011</v>
      </c>
      <c r="D112" s="8">
        <v>56729296.729999997</v>
      </c>
      <c r="F112" s="16">
        <v>44.82</v>
      </c>
      <c r="H112" s="14">
        <f t="shared" si="10"/>
        <v>45383437.384000003</v>
      </c>
      <c r="J112" s="12">
        <f t="shared" si="11"/>
        <v>55</v>
      </c>
      <c r="K112" s="12">
        <f>VLOOKUP(J112,'CPI Indexes'!B$5:J$111,9,FALSE)</f>
        <v>56</v>
      </c>
      <c r="L112" s="21">
        <f t="shared" si="12"/>
        <v>810418.52471428574</v>
      </c>
      <c r="M112" s="21">
        <f t="shared" si="9"/>
        <v>810418.52471428574</v>
      </c>
    </row>
    <row r="113" spans="2:15" x14ac:dyDescent="0.35">
      <c r="B113">
        <f t="shared" si="8"/>
        <v>9</v>
      </c>
      <c r="C113" s="7">
        <v>2012</v>
      </c>
      <c r="D113" s="8">
        <v>29117111.469999999</v>
      </c>
      <c r="F113" s="16">
        <v>45.77</v>
      </c>
      <c r="H113" s="14">
        <f t="shared" si="10"/>
        <v>23293689.175999999</v>
      </c>
      <c r="J113" s="12">
        <f t="shared" si="11"/>
        <v>55</v>
      </c>
      <c r="K113" s="12">
        <f>VLOOKUP(J113,'CPI Indexes'!B$5:J$111,9,FALSE)</f>
        <v>56</v>
      </c>
      <c r="L113" s="21">
        <f t="shared" si="12"/>
        <v>415958.73528571427</v>
      </c>
      <c r="M113" s="21">
        <f t="shared" si="9"/>
        <v>415958.73528571427</v>
      </c>
    </row>
    <row r="114" spans="2:15" x14ac:dyDescent="0.35">
      <c r="B114">
        <f t="shared" si="8"/>
        <v>8</v>
      </c>
      <c r="C114" s="7">
        <v>2013</v>
      </c>
      <c r="D114" s="8">
        <v>78911056.579999998</v>
      </c>
      <c r="F114" s="16">
        <v>46.72</v>
      </c>
      <c r="H114" s="14">
        <f t="shared" si="10"/>
        <v>63128845.263999999</v>
      </c>
      <c r="J114" s="12">
        <f t="shared" ref="J114:J122" si="13">ROUND(F114+B114,0)</f>
        <v>55</v>
      </c>
      <c r="K114" s="12">
        <f>VLOOKUP(J114,'CPI Indexes'!B$5:J$111,9,FALSE)</f>
        <v>56</v>
      </c>
      <c r="L114" s="21">
        <f t="shared" ref="L114:L122" si="14">H114/K114</f>
        <v>1127300.8082857144</v>
      </c>
      <c r="M114" s="21">
        <f t="shared" si="9"/>
        <v>1127300.8082857144</v>
      </c>
    </row>
    <row r="115" spans="2:15" x14ac:dyDescent="0.35">
      <c r="B115">
        <f t="shared" si="8"/>
        <v>7</v>
      </c>
      <c r="C115" s="7">
        <v>2014</v>
      </c>
      <c r="D115" s="8">
        <v>147219903.94</v>
      </c>
      <c r="F115" s="16">
        <v>47.69</v>
      </c>
      <c r="H115" s="14">
        <f t="shared" si="10"/>
        <v>117775923.15200001</v>
      </c>
      <c r="J115" s="12">
        <f t="shared" si="13"/>
        <v>55</v>
      </c>
      <c r="K115" s="12">
        <f>VLOOKUP(J115,'CPI Indexes'!B$5:J$111,9,FALSE)</f>
        <v>56</v>
      </c>
      <c r="L115" s="21">
        <f t="shared" si="14"/>
        <v>2103141.4848571429</v>
      </c>
      <c r="M115" s="21">
        <f t="shared" si="9"/>
        <v>2103141.4848571429</v>
      </c>
    </row>
    <row r="116" spans="2:15" x14ac:dyDescent="0.35">
      <c r="B116">
        <f t="shared" si="8"/>
        <v>6</v>
      </c>
      <c r="C116" s="7">
        <v>2015</v>
      </c>
      <c r="D116" s="8">
        <v>68235901.609999999</v>
      </c>
      <c r="F116" s="16">
        <v>48.65</v>
      </c>
      <c r="H116" s="14">
        <f t="shared" si="10"/>
        <v>54588721.288000003</v>
      </c>
      <c r="J116" s="12">
        <f t="shared" si="13"/>
        <v>55</v>
      </c>
      <c r="K116" s="12">
        <f>VLOOKUP(J116,'CPI Indexes'!B$5:J$111,9,FALSE)</f>
        <v>56</v>
      </c>
      <c r="L116" s="21">
        <f t="shared" si="14"/>
        <v>974798.59442857152</v>
      </c>
      <c r="M116" s="21">
        <f t="shared" si="9"/>
        <v>974798.59442857152</v>
      </c>
    </row>
    <row r="117" spans="2:15" x14ac:dyDescent="0.35">
      <c r="B117">
        <f t="shared" si="8"/>
        <v>5</v>
      </c>
      <c r="C117" s="7">
        <v>2016</v>
      </c>
      <c r="D117" s="8">
        <v>458760681.23000002</v>
      </c>
      <c r="F117" s="16">
        <v>49.62</v>
      </c>
      <c r="H117" s="14">
        <f t="shared" si="10"/>
        <v>367008544.98400003</v>
      </c>
      <c r="J117" s="12">
        <f t="shared" si="13"/>
        <v>55</v>
      </c>
      <c r="K117" s="12">
        <f>VLOOKUP(J117,'CPI Indexes'!B$5:J$111,9,FALSE)</f>
        <v>56</v>
      </c>
      <c r="L117" s="21">
        <f t="shared" si="14"/>
        <v>6553724.0175714288</v>
      </c>
      <c r="M117" s="21">
        <f t="shared" si="9"/>
        <v>6553724.0175714288</v>
      </c>
    </row>
    <row r="118" spans="2:15" x14ac:dyDescent="0.35">
      <c r="B118">
        <f t="shared" si="8"/>
        <v>4</v>
      </c>
      <c r="C118" s="7">
        <v>2017</v>
      </c>
      <c r="D118" s="8">
        <v>109428743.25</v>
      </c>
      <c r="F118" s="16">
        <v>50.59</v>
      </c>
      <c r="H118" s="14">
        <f t="shared" si="10"/>
        <v>87542994.600000009</v>
      </c>
      <c r="J118" s="12">
        <f t="shared" si="13"/>
        <v>55</v>
      </c>
      <c r="K118" s="12">
        <f>VLOOKUP(J118,'CPI Indexes'!B$5:J$111,9,FALSE)</f>
        <v>56</v>
      </c>
      <c r="L118" s="21">
        <f t="shared" si="14"/>
        <v>1563267.7607142858</v>
      </c>
      <c r="M118" s="21">
        <f t="shared" si="9"/>
        <v>1563267.7607142858</v>
      </c>
    </row>
    <row r="119" spans="2:15" x14ac:dyDescent="0.35">
      <c r="B119">
        <f t="shared" si="8"/>
        <v>3</v>
      </c>
      <c r="C119" s="7">
        <v>2018</v>
      </c>
      <c r="D119" s="8">
        <v>196754404.11000001</v>
      </c>
      <c r="F119" s="16">
        <v>51.57</v>
      </c>
      <c r="H119" s="14">
        <f t="shared" si="10"/>
        <v>157403523.28800002</v>
      </c>
      <c r="J119" s="12">
        <f t="shared" si="13"/>
        <v>55</v>
      </c>
      <c r="K119" s="12">
        <f>VLOOKUP(J119,'CPI Indexes'!B$5:J$111,9,FALSE)</f>
        <v>56</v>
      </c>
      <c r="L119" s="21">
        <f t="shared" si="14"/>
        <v>2810777.2015714287</v>
      </c>
      <c r="M119" s="21">
        <f t="shared" si="9"/>
        <v>2810777.2015714287</v>
      </c>
    </row>
    <row r="120" spans="2:15" x14ac:dyDescent="0.35">
      <c r="B120">
        <f t="shared" si="8"/>
        <v>2</v>
      </c>
      <c r="C120" s="7">
        <v>2019</v>
      </c>
      <c r="D120" s="8">
        <v>141819538.75</v>
      </c>
      <c r="F120" s="16">
        <v>52.54</v>
      </c>
      <c r="H120" s="14">
        <f t="shared" si="10"/>
        <v>113455631</v>
      </c>
      <c r="J120" s="12">
        <f t="shared" si="13"/>
        <v>55</v>
      </c>
      <c r="K120" s="12">
        <f>VLOOKUP(J120,'CPI Indexes'!B$5:J$111,9,FALSE)</f>
        <v>56</v>
      </c>
      <c r="L120" s="21">
        <f t="shared" si="14"/>
        <v>2025993.4107142857</v>
      </c>
      <c r="M120" s="21">
        <f t="shared" si="9"/>
        <v>2025993.4107142857</v>
      </c>
    </row>
    <row r="121" spans="2:15" x14ac:dyDescent="0.35">
      <c r="B121">
        <f t="shared" si="8"/>
        <v>1</v>
      </c>
      <c r="C121" s="7">
        <v>2020</v>
      </c>
      <c r="D121" s="8">
        <v>178851789.99000001</v>
      </c>
      <c r="F121" s="16">
        <v>53.52</v>
      </c>
      <c r="H121" s="14">
        <f t="shared" si="10"/>
        <v>143081431.99200001</v>
      </c>
      <c r="J121" s="12">
        <f t="shared" si="13"/>
        <v>55</v>
      </c>
      <c r="K121" s="12">
        <f>VLOOKUP(J121,'CPI Indexes'!B$5:J$111,9,FALSE)</f>
        <v>56</v>
      </c>
      <c r="L121" s="21">
        <f t="shared" si="14"/>
        <v>2555025.5712857144</v>
      </c>
      <c r="M121" s="21">
        <f t="shared" si="9"/>
        <v>2555025.5712857144</v>
      </c>
    </row>
    <row r="122" spans="2:15" x14ac:dyDescent="0.35">
      <c r="B122">
        <f t="shared" si="8"/>
        <v>0</v>
      </c>
      <c r="C122" s="7">
        <v>2021</v>
      </c>
      <c r="D122" s="8">
        <v>363811882.14999998</v>
      </c>
      <c r="F122" s="16">
        <v>54.51</v>
      </c>
      <c r="H122" s="14">
        <f t="shared" si="10"/>
        <v>291049505.71999997</v>
      </c>
      <c r="J122" s="12">
        <f t="shared" si="13"/>
        <v>55</v>
      </c>
      <c r="K122" s="12">
        <f>VLOOKUP(J122,'CPI Indexes'!B$5:J$111,9,FALSE)</f>
        <v>56</v>
      </c>
      <c r="L122" s="21">
        <f t="shared" si="14"/>
        <v>5197312.6021428565</v>
      </c>
      <c r="M122" s="21">
        <f t="shared" si="9"/>
        <v>5197312.6021428565</v>
      </c>
    </row>
    <row r="123" spans="2:15" x14ac:dyDescent="0.35">
      <c r="H123" s="3"/>
      <c r="J123" s="12"/>
      <c r="K123" s="12"/>
      <c r="L123" s="21"/>
      <c r="M123" s="21"/>
    </row>
    <row r="124" spans="2:15" x14ac:dyDescent="0.35">
      <c r="D124" s="1">
        <f>SUM(D9:D123)</f>
        <v>3320418328.4600005</v>
      </c>
      <c r="H124" s="3">
        <f>SUM(H9:H123)</f>
        <v>2656334662.7679996</v>
      </c>
      <c r="J124" s="12"/>
      <c r="K124" s="12"/>
      <c r="L124" s="21"/>
      <c r="M124" s="21">
        <f>SUM(M18:M122)</f>
        <v>46137732.852071129</v>
      </c>
    </row>
    <row r="125" spans="2:15" x14ac:dyDescent="0.35">
      <c r="H125" s="3"/>
      <c r="J125" s="12"/>
      <c r="K125" s="12"/>
      <c r="L125" s="21"/>
      <c r="M125" s="21"/>
    </row>
    <row r="126" spans="2:15" x14ac:dyDescent="0.35">
      <c r="H126" s="3">
        <f>H124/D124</f>
        <v>0.79999999999999982</v>
      </c>
      <c r="J126" s="12"/>
      <c r="K126" s="12"/>
      <c r="L126" s="21"/>
      <c r="M126" s="14"/>
      <c r="N126" s="14"/>
      <c r="O126" s="14"/>
    </row>
    <row r="127" spans="2:15" x14ac:dyDescent="0.35">
      <c r="H127" s="3"/>
      <c r="M127" s="20"/>
      <c r="N127" s="20"/>
      <c r="O127" s="20"/>
    </row>
    <row r="128" spans="2:15" x14ac:dyDescent="0.35">
      <c r="D128" s="1"/>
      <c r="F128" s="2"/>
      <c r="H128" s="2"/>
      <c r="M128" s="20"/>
      <c r="N128" s="20"/>
      <c r="O128" s="20"/>
    </row>
    <row r="129" spans="4:15" x14ac:dyDescent="0.35">
      <c r="D129" s="1"/>
      <c r="F129" s="2"/>
      <c r="H129" s="2"/>
      <c r="M129" s="14"/>
      <c r="N129" s="14"/>
      <c r="O129" s="14"/>
    </row>
    <row r="130" spans="4:15" x14ac:dyDescent="0.35">
      <c r="D130" s="1"/>
      <c r="F130" s="2"/>
      <c r="H130" s="2"/>
      <c r="M130" s="14"/>
      <c r="N130" s="14"/>
      <c r="O130" s="14"/>
    </row>
    <row r="131" spans="4:15" x14ac:dyDescent="0.35">
      <c r="D131" s="1"/>
      <c r="F131" s="2"/>
      <c r="H131" s="2"/>
      <c r="M131" s="21"/>
      <c r="N131" s="21"/>
      <c r="O131" s="21"/>
    </row>
    <row r="132" spans="4:15" x14ac:dyDescent="0.35">
      <c r="D132" s="1"/>
      <c r="F132" s="2"/>
      <c r="H132" s="2"/>
    </row>
    <row r="133" spans="4:15" x14ac:dyDescent="0.35">
      <c r="D133" s="1"/>
      <c r="F133" s="2"/>
      <c r="H133" s="2"/>
    </row>
    <row r="134" spans="4:15" x14ac:dyDescent="0.35">
      <c r="D134" s="1"/>
      <c r="F134" s="2"/>
      <c r="H134" s="2"/>
    </row>
    <row r="135" spans="4:15" x14ac:dyDescent="0.35">
      <c r="D135" s="1"/>
      <c r="F135" s="2"/>
      <c r="H135" s="2"/>
    </row>
    <row r="136" spans="4:15" x14ac:dyDescent="0.35">
      <c r="D136" s="1"/>
      <c r="F136" s="2"/>
      <c r="H136" s="2"/>
    </row>
    <row r="137" spans="4:15" x14ac:dyDescent="0.35">
      <c r="D137" s="1"/>
      <c r="F137" s="2"/>
      <c r="H137" s="2"/>
    </row>
    <row r="138" spans="4:15" x14ac:dyDescent="0.35">
      <c r="D138" s="1"/>
      <c r="F138" s="2"/>
      <c r="H138" s="2"/>
    </row>
    <row r="139" spans="4:15" x14ac:dyDescent="0.35">
      <c r="D139" s="1"/>
      <c r="F139" s="2"/>
      <c r="H139" s="2"/>
    </row>
    <row r="141" spans="4:15" x14ac:dyDescent="0.35">
      <c r="D141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4E73-D460-48AD-AFF8-1E2928E9651C}">
  <sheetPr>
    <pageSetUpPr fitToPage="1"/>
  </sheetPr>
  <dimension ref="B3:S25"/>
  <sheetViews>
    <sheetView zoomScaleNormal="100" workbookViewId="0">
      <selection activeCell="E9" sqref="E9"/>
    </sheetView>
  </sheetViews>
  <sheetFormatPr defaultColWidth="9.1796875" defaultRowHeight="12.5" x14ac:dyDescent="0.25"/>
  <cols>
    <col min="1" max="2" width="9.1796875" style="22"/>
    <col min="3" max="3" width="19.54296875" style="22" customWidth="1"/>
    <col min="4" max="4" width="16.7265625" style="22" customWidth="1"/>
    <col min="5" max="5" width="14.7265625" style="22" customWidth="1"/>
    <col min="6" max="6" width="17.54296875" style="22" customWidth="1"/>
    <col min="7" max="8" width="9.1796875" style="22"/>
    <col min="9" max="9" width="19.54296875" style="22" customWidth="1"/>
    <col min="10" max="10" width="16.7265625" style="22" customWidth="1"/>
    <col min="11" max="11" width="14.7265625" style="22" customWidth="1"/>
    <col min="12" max="12" width="17.54296875" style="22" customWidth="1"/>
    <col min="13" max="14" width="9.1796875" style="22"/>
    <col min="15" max="15" width="19.54296875" style="22" customWidth="1"/>
    <col min="16" max="16" width="16.7265625" style="22" customWidth="1"/>
    <col min="17" max="17" width="14.7265625" style="22" customWidth="1"/>
    <col min="18" max="18" width="17.54296875" style="22" customWidth="1"/>
    <col min="19" max="16384" width="9.1796875" style="22"/>
  </cols>
  <sheetData>
    <row r="3" spans="2:19" ht="50" x14ac:dyDescent="0.25">
      <c r="B3" s="22" t="s">
        <v>45</v>
      </c>
      <c r="C3" s="42" t="s">
        <v>64</v>
      </c>
      <c r="D3" s="42" t="s">
        <v>56</v>
      </c>
      <c r="E3" s="42" t="s">
        <v>57</v>
      </c>
      <c r="F3" s="42" t="s">
        <v>58</v>
      </c>
      <c r="H3" s="22" t="s">
        <v>45</v>
      </c>
      <c r="I3" s="42" t="s">
        <v>65</v>
      </c>
      <c r="J3" s="42" t="s">
        <v>56</v>
      </c>
      <c r="K3" s="42" t="s">
        <v>57</v>
      </c>
      <c r="L3" s="42" t="s">
        <v>58</v>
      </c>
      <c r="N3" s="22" t="s">
        <v>45</v>
      </c>
      <c r="O3" s="42" t="s">
        <v>66</v>
      </c>
      <c r="P3" s="42" t="s">
        <v>56</v>
      </c>
      <c r="Q3" s="42" t="s">
        <v>57</v>
      </c>
      <c r="R3" s="42" t="s">
        <v>58</v>
      </c>
    </row>
    <row r="4" spans="2:19" x14ac:dyDescent="0.25">
      <c r="C4" s="43" t="s">
        <v>59</v>
      </c>
      <c r="D4" s="43" t="s">
        <v>60</v>
      </c>
      <c r="E4" s="43" t="s">
        <v>61</v>
      </c>
      <c r="F4" s="43" t="s">
        <v>62</v>
      </c>
      <c r="I4" s="43" t="s">
        <v>59</v>
      </c>
      <c r="J4" s="43" t="s">
        <v>60</v>
      </c>
      <c r="K4" s="43" t="s">
        <v>61</v>
      </c>
      <c r="L4" s="43" t="s">
        <v>62</v>
      </c>
      <c r="O4" s="43" t="s">
        <v>59</v>
      </c>
      <c r="P4" s="43" t="s">
        <v>60</v>
      </c>
      <c r="Q4" s="43" t="s">
        <v>61</v>
      </c>
      <c r="R4" s="43" t="s">
        <v>62</v>
      </c>
    </row>
    <row r="5" spans="2:19" x14ac:dyDescent="0.25">
      <c r="B5" s="22">
        <v>452</v>
      </c>
      <c r="C5" s="25">
        <v>2832052</v>
      </c>
      <c r="D5" s="44">
        <v>-0.1</v>
      </c>
      <c r="E5" s="25">
        <f>C5/(1-D5)</f>
        <v>2574592.7272727271</v>
      </c>
      <c r="F5" s="25">
        <f>C5-E5</f>
        <v>257459.27272727294</v>
      </c>
      <c r="H5" s="22">
        <v>452</v>
      </c>
      <c r="I5" s="25">
        <v>4114129</v>
      </c>
      <c r="J5" s="44">
        <v>-0.1</v>
      </c>
      <c r="K5" s="25">
        <f>I5/(1-J5)</f>
        <v>3740117.2727272725</v>
      </c>
      <c r="L5" s="25">
        <f>I5-K5</f>
        <v>374011.72727272753</v>
      </c>
      <c r="M5" s="25"/>
      <c r="N5" s="22">
        <v>452</v>
      </c>
      <c r="O5" s="25">
        <v>3341859</v>
      </c>
      <c r="P5" s="44">
        <v>-0.1</v>
      </c>
      <c r="Q5" s="25">
        <f>O5/(1-P5)</f>
        <v>3038053.6363636362</v>
      </c>
      <c r="R5" s="25">
        <f>O5-Q5</f>
        <v>303805.36363636376</v>
      </c>
      <c r="S5" s="25"/>
    </row>
    <row r="6" spans="2:19" x14ac:dyDescent="0.25">
      <c r="B6" s="22">
        <v>453</v>
      </c>
      <c r="C6" s="25">
        <v>4520903</v>
      </c>
      <c r="D6" s="44">
        <v>-0.3</v>
      </c>
      <c r="E6" s="25">
        <f t="shared" ref="E6:E20" si="0">C6/(1-D6)</f>
        <v>3477617.692307692</v>
      </c>
      <c r="F6" s="25">
        <f t="shared" ref="F6:F20" si="1">C6-E6</f>
        <v>1043285.307692308</v>
      </c>
      <c r="H6" s="22">
        <v>453</v>
      </c>
      <c r="I6" s="25">
        <v>5515551</v>
      </c>
      <c r="J6" s="44">
        <v>-0.3</v>
      </c>
      <c r="K6" s="25">
        <f>I6/(1-J6)</f>
        <v>4242731.538461538</v>
      </c>
      <c r="L6" s="25">
        <f t="shared" ref="L6:L20" si="2">I6-K6</f>
        <v>1272819.461538462</v>
      </c>
      <c r="M6" s="25"/>
      <c r="N6" s="22">
        <v>453</v>
      </c>
      <c r="O6" s="25">
        <v>4539036</v>
      </c>
      <c r="P6" s="44">
        <v>-0.3</v>
      </c>
      <c r="Q6" s="25">
        <f>O6/(1-P6)</f>
        <v>3491566.1538461535</v>
      </c>
      <c r="R6" s="25">
        <f t="shared" ref="R6:R20" si="3">O6-Q6</f>
        <v>1047469.8461538465</v>
      </c>
      <c r="S6" s="25"/>
    </row>
    <row r="7" spans="2:19" x14ac:dyDescent="0.25">
      <c r="B7" s="22">
        <v>455</v>
      </c>
      <c r="C7" s="25">
        <v>4231570</v>
      </c>
      <c r="D7" s="44">
        <v>-0.08</v>
      </c>
      <c r="E7" s="25">
        <f t="shared" si="0"/>
        <v>3918120.3703703703</v>
      </c>
      <c r="F7" s="25">
        <f t="shared" si="1"/>
        <v>313449.62962962966</v>
      </c>
      <c r="H7" s="22">
        <v>455</v>
      </c>
      <c r="I7" s="25">
        <v>5130627</v>
      </c>
      <c r="J7" s="44">
        <v>-0.08</v>
      </c>
      <c r="K7" s="25">
        <f t="shared" ref="K7:K20" si="4">I7/(1-J7)</f>
        <v>4750580.555555555</v>
      </c>
      <c r="L7" s="25">
        <f t="shared" si="2"/>
        <v>380046.44444444496</v>
      </c>
      <c r="M7" s="25"/>
      <c r="N7" s="22">
        <v>455</v>
      </c>
      <c r="O7" s="25">
        <v>4498768</v>
      </c>
      <c r="P7" s="44">
        <v>-0.08</v>
      </c>
      <c r="Q7" s="25">
        <f t="shared" ref="Q7:Q20" si="5">O7/(1-P7)</f>
        <v>4165525.9259259258</v>
      </c>
      <c r="R7" s="25">
        <f t="shared" si="3"/>
        <v>333242.07407407416</v>
      </c>
      <c r="S7" s="25"/>
    </row>
    <row r="8" spans="2:19" x14ac:dyDescent="0.25">
      <c r="B8" s="22">
        <v>456</v>
      </c>
      <c r="C8" s="25">
        <v>18592390</v>
      </c>
      <c r="D8" s="44">
        <v>-0.06</v>
      </c>
      <c r="E8" s="25">
        <f t="shared" si="0"/>
        <v>17539990.566037733</v>
      </c>
      <c r="F8" s="25">
        <f t="shared" si="1"/>
        <v>1052399.4339622669</v>
      </c>
      <c r="H8" s="22">
        <v>456</v>
      </c>
      <c r="I8" s="25">
        <v>19661453</v>
      </c>
      <c r="J8" s="44">
        <v>-0.06</v>
      </c>
      <c r="K8" s="25">
        <f t="shared" si="4"/>
        <v>18548540.566037733</v>
      </c>
      <c r="L8" s="25">
        <f t="shared" si="2"/>
        <v>1112912.4339622669</v>
      </c>
      <c r="M8" s="25"/>
      <c r="N8" s="22">
        <v>456</v>
      </c>
      <c r="O8" s="25">
        <v>18069972</v>
      </c>
      <c r="P8" s="44">
        <v>-0.06</v>
      </c>
      <c r="Q8" s="25">
        <f t="shared" si="5"/>
        <v>17047143.396226414</v>
      </c>
      <c r="R8" s="25">
        <f t="shared" si="3"/>
        <v>1022828.6037735865</v>
      </c>
      <c r="S8" s="25"/>
    </row>
    <row r="9" spans="2:19" x14ac:dyDescent="0.25">
      <c r="B9" s="22">
        <v>457</v>
      </c>
      <c r="C9" s="25">
        <v>2478258</v>
      </c>
      <c r="D9" s="44">
        <v>-0.14000000000000001</v>
      </c>
      <c r="E9" s="25">
        <f t="shared" si="0"/>
        <v>2173910.5263157892</v>
      </c>
      <c r="F9" s="25">
        <f t="shared" si="1"/>
        <v>304347.4736842108</v>
      </c>
      <c r="H9" s="22">
        <v>457</v>
      </c>
      <c r="I9" s="25">
        <v>2003634</v>
      </c>
      <c r="J9" s="44">
        <v>-0.14000000000000001</v>
      </c>
      <c r="K9" s="25">
        <f t="shared" si="4"/>
        <v>1757573.6842105261</v>
      </c>
      <c r="L9" s="25">
        <f t="shared" si="2"/>
        <v>246060.31578947394</v>
      </c>
      <c r="M9" s="25"/>
      <c r="N9" s="22">
        <v>457</v>
      </c>
      <c r="O9" s="25">
        <v>1752619</v>
      </c>
      <c r="P9" s="44">
        <v>-0.14000000000000001</v>
      </c>
      <c r="Q9" s="25">
        <f t="shared" si="5"/>
        <v>1537385.087719298</v>
      </c>
      <c r="R9" s="25">
        <f t="shared" si="3"/>
        <v>215233.91228070203</v>
      </c>
      <c r="S9" s="25"/>
    </row>
    <row r="10" spans="2:19" x14ac:dyDescent="0.25">
      <c r="B10" s="22">
        <v>462</v>
      </c>
      <c r="C10" s="25">
        <v>3532707</v>
      </c>
      <c r="D10" s="44">
        <v>-0.05</v>
      </c>
      <c r="E10" s="25">
        <f t="shared" si="0"/>
        <v>3364482.8571428568</v>
      </c>
      <c r="F10" s="25">
        <f t="shared" si="1"/>
        <v>168224.14285714319</v>
      </c>
      <c r="H10" s="22">
        <v>462</v>
      </c>
      <c r="I10" s="25">
        <v>3377914</v>
      </c>
      <c r="J10" s="44">
        <v>-0.05</v>
      </c>
      <c r="K10" s="25">
        <f t="shared" si="4"/>
        <v>3217060.9523809524</v>
      </c>
      <c r="L10" s="25">
        <f t="shared" si="2"/>
        <v>160853.04761904757</v>
      </c>
      <c r="M10" s="25"/>
      <c r="N10" s="22">
        <v>462</v>
      </c>
      <c r="O10" s="25">
        <v>3276395</v>
      </c>
      <c r="P10" s="44">
        <v>-0.05</v>
      </c>
      <c r="Q10" s="25">
        <f t="shared" si="5"/>
        <v>3120376.1904761903</v>
      </c>
      <c r="R10" s="25">
        <f t="shared" si="3"/>
        <v>156018.8095238097</v>
      </c>
      <c r="S10" s="25"/>
    </row>
    <row r="11" spans="2:19" x14ac:dyDescent="0.25">
      <c r="B11" s="22">
        <v>463</v>
      </c>
      <c r="C11" s="25">
        <v>219247</v>
      </c>
      <c r="D11" s="44">
        <v>-0.06</v>
      </c>
      <c r="E11" s="25">
        <f t="shared" si="0"/>
        <v>206836.79245283018</v>
      </c>
      <c r="F11" s="25">
        <f t="shared" si="1"/>
        <v>12410.207547169819</v>
      </c>
      <c r="H11" s="22">
        <v>463</v>
      </c>
      <c r="I11" s="25">
        <v>157646</v>
      </c>
      <c r="J11" s="44">
        <v>-0.06</v>
      </c>
      <c r="K11" s="25">
        <f t="shared" si="4"/>
        <v>148722.64150943395</v>
      </c>
      <c r="L11" s="25">
        <f t="shared" si="2"/>
        <v>8923.3584905660537</v>
      </c>
      <c r="M11" s="25"/>
      <c r="N11" s="22">
        <v>463</v>
      </c>
      <c r="O11" s="25">
        <v>148411</v>
      </c>
      <c r="P11" s="44">
        <v>-0.06</v>
      </c>
      <c r="Q11" s="25">
        <f t="shared" si="5"/>
        <v>140010.37735849057</v>
      </c>
      <c r="R11" s="25">
        <f t="shared" si="3"/>
        <v>8400.6226415094279</v>
      </c>
      <c r="S11" s="25"/>
    </row>
    <row r="12" spans="2:19" x14ac:dyDescent="0.25">
      <c r="B12" s="22">
        <v>464</v>
      </c>
      <c r="C12" s="25">
        <v>62741</v>
      </c>
      <c r="D12" s="44">
        <v>-0.05</v>
      </c>
      <c r="E12" s="25">
        <f t="shared" si="0"/>
        <v>59753.333333333328</v>
      </c>
      <c r="F12" s="25">
        <f t="shared" si="1"/>
        <v>2987.6666666666715</v>
      </c>
      <c r="H12" s="22">
        <v>464</v>
      </c>
      <c r="I12" s="25">
        <v>65185</v>
      </c>
      <c r="J12" s="44">
        <v>-0.05</v>
      </c>
      <c r="K12" s="25">
        <f t="shared" si="4"/>
        <v>62080.952380952382</v>
      </c>
      <c r="L12" s="25">
        <f t="shared" si="2"/>
        <v>3104.0476190476184</v>
      </c>
      <c r="M12" s="25"/>
      <c r="N12" s="22">
        <v>464</v>
      </c>
      <c r="O12" s="25">
        <v>62378</v>
      </c>
      <c r="P12" s="44">
        <v>-0.05</v>
      </c>
      <c r="Q12" s="25">
        <f t="shared" si="5"/>
        <v>59407.619047619046</v>
      </c>
      <c r="R12" s="25">
        <f t="shared" si="3"/>
        <v>2970.3809523809541</v>
      </c>
      <c r="S12" s="25"/>
    </row>
    <row r="13" spans="2:19" x14ac:dyDescent="0.25">
      <c r="B13" s="22">
        <v>465</v>
      </c>
      <c r="C13" s="25">
        <v>54219225</v>
      </c>
      <c r="D13" s="44">
        <v>-0.12</v>
      </c>
      <c r="E13" s="25">
        <f t="shared" si="0"/>
        <v>48410022.321428567</v>
      </c>
      <c r="F13" s="25">
        <f t="shared" si="1"/>
        <v>5809202.6785714328</v>
      </c>
      <c r="H13" s="22">
        <v>465</v>
      </c>
      <c r="I13" s="25">
        <v>49201674</v>
      </c>
      <c r="J13" s="44">
        <v>-0.12</v>
      </c>
      <c r="K13" s="25">
        <f t="shared" si="4"/>
        <v>43930066.071428567</v>
      </c>
      <c r="L13" s="25">
        <f t="shared" si="2"/>
        <v>5271607.9285714328</v>
      </c>
      <c r="M13" s="25"/>
      <c r="N13" s="22">
        <v>465</v>
      </c>
      <c r="O13" s="25">
        <v>45746509</v>
      </c>
      <c r="P13" s="44">
        <v>-0.12</v>
      </c>
      <c r="Q13" s="25">
        <f t="shared" si="5"/>
        <v>40845097.321428567</v>
      </c>
      <c r="R13" s="25">
        <f t="shared" si="3"/>
        <v>4901411.6785714328</v>
      </c>
      <c r="S13" s="25"/>
    </row>
    <row r="14" spans="2:19" x14ac:dyDescent="0.25">
      <c r="B14" s="22">
        <v>466</v>
      </c>
      <c r="C14" s="25">
        <v>36807696</v>
      </c>
      <c r="D14" s="44">
        <v>-7.0000000000000007E-2</v>
      </c>
      <c r="E14" s="25">
        <f t="shared" si="0"/>
        <v>34399715.887850463</v>
      </c>
      <c r="F14" s="25">
        <f t="shared" si="1"/>
        <v>2407980.1121495366</v>
      </c>
      <c r="H14" s="22">
        <v>466</v>
      </c>
      <c r="I14" s="25">
        <v>37417456</v>
      </c>
      <c r="J14" s="44">
        <v>-7.0000000000000007E-2</v>
      </c>
      <c r="K14" s="25">
        <f t="shared" si="4"/>
        <v>34969585.046728969</v>
      </c>
      <c r="L14" s="25">
        <f t="shared" si="2"/>
        <v>2447870.9532710314</v>
      </c>
      <c r="M14" s="25"/>
      <c r="N14" s="22">
        <v>466</v>
      </c>
      <c r="O14" s="25">
        <v>34401431</v>
      </c>
      <c r="P14" s="44">
        <v>-7.0000000000000007E-2</v>
      </c>
      <c r="Q14" s="25">
        <f t="shared" si="5"/>
        <v>32150870.093457941</v>
      </c>
      <c r="R14" s="25">
        <f t="shared" si="3"/>
        <v>2250560.906542059</v>
      </c>
      <c r="S14" s="25"/>
    </row>
    <row r="15" spans="2:19" x14ac:dyDescent="0.25">
      <c r="B15" s="22">
        <v>467</v>
      </c>
      <c r="C15" s="25">
        <v>11840628</v>
      </c>
      <c r="D15" s="44">
        <v>-0.15</v>
      </c>
      <c r="E15" s="25">
        <f t="shared" si="0"/>
        <v>10296198.260869566</v>
      </c>
      <c r="F15" s="25">
        <f t="shared" si="1"/>
        <v>1544429.7391304336</v>
      </c>
      <c r="H15" s="22">
        <v>467</v>
      </c>
      <c r="I15" s="25">
        <v>12112032</v>
      </c>
      <c r="J15" s="44">
        <v>-0.15</v>
      </c>
      <c r="K15" s="25">
        <f t="shared" si="4"/>
        <v>10532201.739130436</v>
      </c>
      <c r="L15" s="25">
        <f t="shared" si="2"/>
        <v>1579830.2608695645</v>
      </c>
      <c r="M15" s="25"/>
      <c r="N15" s="22">
        <v>467</v>
      </c>
      <c r="O15" s="25">
        <v>11247651</v>
      </c>
      <c r="P15" s="44">
        <v>-0.15</v>
      </c>
      <c r="Q15" s="25">
        <f t="shared" si="5"/>
        <v>9780566.0869565234</v>
      </c>
      <c r="R15" s="25">
        <f t="shared" si="3"/>
        <v>1467084.9130434766</v>
      </c>
      <c r="S15" s="25"/>
    </row>
    <row r="16" spans="2:19" x14ac:dyDescent="0.25">
      <c r="B16" s="22">
        <v>473.01</v>
      </c>
      <c r="C16" s="25">
        <v>16595049</v>
      </c>
      <c r="D16" s="44">
        <v>-0.32</v>
      </c>
      <c r="E16" s="25">
        <f t="shared" si="0"/>
        <v>12572006.818181818</v>
      </c>
      <c r="F16" s="25">
        <f t="shared" si="1"/>
        <v>4023042.1818181816</v>
      </c>
      <c r="H16" s="22">
        <v>473.01</v>
      </c>
      <c r="I16" s="25">
        <v>19924844</v>
      </c>
      <c r="J16" s="44">
        <v>-0.32</v>
      </c>
      <c r="K16" s="25">
        <f t="shared" si="4"/>
        <v>15094578.787878787</v>
      </c>
      <c r="L16" s="25">
        <f t="shared" si="2"/>
        <v>4830265.2121212129</v>
      </c>
      <c r="M16" s="25"/>
      <c r="N16" s="22">
        <v>473.01</v>
      </c>
      <c r="O16" s="25">
        <v>15818533</v>
      </c>
      <c r="P16" s="44">
        <v>-0.32</v>
      </c>
      <c r="Q16" s="25">
        <f t="shared" si="5"/>
        <v>11983737.121212121</v>
      </c>
      <c r="R16" s="25">
        <f t="shared" si="3"/>
        <v>3834795.8787878789</v>
      </c>
      <c r="S16" s="25"/>
    </row>
    <row r="17" spans="2:19" x14ac:dyDescent="0.25">
      <c r="B17" s="22">
        <v>473.02</v>
      </c>
      <c r="C17" s="25">
        <v>108098073</v>
      </c>
      <c r="D17" s="44">
        <v>-0.26</v>
      </c>
      <c r="E17" s="25">
        <f t="shared" si="0"/>
        <v>85792121.428571433</v>
      </c>
      <c r="F17" s="25">
        <f t="shared" si="1"/>
        <v>22305951.571428567</v>
      </c>
      <c r="H17" s="22">
        <v>473.02</v>
      </c>
      <c r="I17" s="25">
        <v>121567634</v>
      </c>
      <c r="J17" s="44">
        <v>-0.26</v>
      </c>
      <c r="K17" s="25">
        <f t="shared" si="4"/>
        <v>96482249.206349209</v>
      </c>
      <c r="L17" s="25">
        <f t="shared" si="2"/>
        <v>25085384.793650791</v>
      </c>
      <c r="M17" s="25"/>
      <c r="N17" s="22">
        <v>473.02</v>
      </c>
      <c r="O17" s="25">
        <v>110249554</v>
      </c>
      <c r="P17" s="44">
        <v>-0.26</v>
      </c>
      <c r="Q17" s="25">
        <f t="shared" si="5"/>
        <v>87499646.03174603</v>
      </c>
      <c r="R17" s="25">
        <f t="shared" si="3"/>
        <v>22749907.96825397</v>
      </c>
      <c r="S17" s="25"/>
    </row>
    <row r="18" spans="2:19" x14ac:dyDescent="0.25">
      <c r="B18" s="22">
        <v>475.21</v>
      </c>
      <c r="C18" s="25">
        <v>91940567</v>
      </c>
      <c r="D18" s="44">
        <v>-0.42</v>
      </c>
      <c r="E18" s="25">
        <f t="shared" si="0"/>
        <v>64746878.169014089</v>
      </c>
      <c r="F18" s="25">
        <f t="shared" si="1"/>
        <v>27193688.830985911</v>
      </c>
      <c r="H18" s="22">
        <v>475.21</v>
      </c>
      <c r="I18" s="25">
        <v>112249761</v>
      </c>
      <c r="J18" s="44">
        <v>-0.42</v>
      </c>
      <c r="K18" s="25">
        <f t="shared" si="4"/>
        <v>79049127.464788735</v>
      </c>
      <c r="L18" s="25">
        <f t="shared" si="2"/>
        <v>33200633.535211265</v>
      </c>
      <c r="M18" s="25"/>
      <c r="N18" s="22">
        <v>475.21</v>
      </c>
      <c r="O18" s="25">
        <v>97933996</v>
      </c>
      <c r="P18" s="44">
        <v>-0.42</v>
      </c>
      <c r="Q18" s="25">
        <f t="shared" si="5"/>
        <v>68967602.816901416</v>
      </c>
      <c r="R18" s="25">
        <f t="shared" si="3"/>
        <v>28966393.183098584</v>
      </c>
      <c r="S18" s="25"/>
    </row>
    <row r="19" spans="2:19" x14ac:dyDescent="0.25">
      <c r="B19" s="22">
        <v>475.3</v>
      </c>
      <c r="C19" s="25">
        <v>83980380</v>
      </c>
      <c r="D19" s="44">
        <v>-0.38</v>
      </c>
      <c r="E19" s="25">
        <f t="shared" si="0"/>
        <v>60855347.826086961</v>
      </c>
      <c r="F19" s="25">
        <f t="shared" si="1"/>
        <v>23125032.173913039</v>
      </c>
      <c r="H19" s="22">
        <v>475.3</v>
      </c>
      <c r="I19" s="25">
        <v>94562548</v>
      </c>
      <c r="J19" s="44">
        <v>-0.38</v>
      </c>
      <c r="K19" s="25">
        <f t="shared" si="4"/>
        <v>68523585.507246375</v>
      </c>
      <c r="L19" s="25">
        <f t="shared" si="2"/>
        <v>26038962.492753625</v>
      </c>
      <c r="M19" s="25"/>
      <c r="N19" s="22">
        <v>475.3</v>
      </c>
      <c r="O19" s="25">
        <v>87833160</v>
      </c>
      <c r="P19" s="44">
        <v>-0.38</v>
      </c>
      <c r="Q19" s="25">
        <f t="shared" si="5"/>
        <v>63647217.391304351</v>
      </c>
      <c r="R19" s="25">
        <f t="shared" si="3"/>
        <v>24185942.608695649</v>
      </c>
      <c r="S19" s="25"/>
    </row>
    <row r="20" spans="2:19" x14ac:dyDescent="0.25">
      <c r="B20" s="22">
        <v>477</v>
      </c>
      <c r="C20" s="25">
        <v>29087582</v>
      </c>
      <c r="D20" s="44">
        <v>-0.09</v>
      </c>
      <c r="E20" s="25">
        <f t="shared" si="0"/>
        <v>26685855.04587156</v>
      </c>
      <c r="F20" s="25">
        <f t="shared" si="1"/>
        <v>2401726.9541284405</v>
      </c>
      <c r="H20" s="22">
        <v>477</v>
      </c>
      <c r="I20" s="25">
        <v>27440188</v>
      </c>
      <c r="J20" s="44">
        <v>-0.09</v>
      </c>
      <c r="K20" s="25">
        <f t="shared" si="4"/>
        <v>25174484.403669722</v>
      </c>
      <c r="L20" s="25">
        <f t="shared" si="2"/>
        <v>2265703.5963302776</v>
      </c>
      <c r="M20" s="25"/>
      <c r="N20" s="22">
        <v>477</v>
      </c>
      <c r="O20" s="25">
        <v>21482552</v>
      </c>
      <c r="P20" s="44">
        <v>-0.09</v>
      </c>
      <c r="Q20" s="25">
        <f t="shared" si="5"/>
        <v>19708763.302752294</v>
      </c>
      <c r="R20" s="25">
        <f t="shared" si="3"/>
        <v>1773788.6972477064</v>
      </c>
      <c r="S20" s="25"/>
    </row>
    <row r="22" spans="2:19" x14ac:dyDescent="0.25">
      <c r="B22" s="22" t="s">
        <v>49</v>
      </c>
      <c r="F22" s="25">
        <f>SUM(F5:F20)</f>
        <v>91965617.376892209</v>
      </c>
      <c r="H22" s="22" t="s">
        <v>49</v>
      </c>
      <c r="L22" s="25">
        <f>SUM(L5:L20)</f>
        <v>104278989.60951525</v>
      </c>
      <c r="N22" s="22" t="s">
        <v>49</v>
      </c>
      <c r="R22" s="25">
        <f>SUM(R5:R20)</f>
        <v>93219855.447277039</v>
      </c>
    </row>
    <row r="24" spans="2:19" x14ac:dyDescent="0.25">
      <c r="B24" s="22" t="s">
        <v>54</v>
      </c>
      <c r="H24" s="22" t="s">
        <v>54</v>
      </c>
      <c r="N24" s="22" t="s">
        <v>54</v>
      </c>
    </row>
    <row r="25" spans="2:19" x14ac:dyDescent="0.25">
      <c r="B25" s="22" t="s">
        <v>55</v>
      </c>
      <c r="H25" s="22" t="s">
        <v>63</v>
      </c>
      <c r="N25" s="22" t="s">
        <v>67</v>
      </c>
    </row>
  </sheetData>
  <pageMargins left="0.7" right="0.7" top="0.75" bottom="0.75" header="0.3" footer="0.3"/>
  <pageSetup scale="46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82"/>
  <sheetViews>
    <sheetView view="pageBreakPreview" zoomScaleNormal="100" zoomScaleSheetLayoutView="100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4.81640625" customWidth="1"/>
    <col min="8" max="8" width="19" customWidth="1"/>
    <col min="10" max="10" width="10.54296875" customWidth="1"/>
    <col min="11" max="11" width="14.54296875" customWidth="1"/>
    <col min="12" max="12" width="13.7265625" customWidth="1"/>
    <col min="13" max="13" width="16.26953125" customWidth="1"/>
    <col min="14" max="14" width="16.54296875" customWidth="1"/>
    <col min="15" max="15" width="21.453125" customWidth="1"/>
  </cols>
  <sheetData>
    <row r="2" spans="2:13" x14ac:dyDescent="0.35">
      <c r="B2" t="s">
        <v>39</v>
      </c>
    </row>
    <row r="3" spans="2:13" x14ac:dyDescent="0.35">
      <c r="B3" t="s">
        <v>1</v>
      </c>
      <c r="F3">
        <v>0.8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63</v>
      </c>
      <c r="C9" s="7">
        <v>1958</v>
      </c>
      <c r="D9" s="8">
        <v>807.98</v>
      </c>
      <c r="F9" s="15">
        <v>7.31</v>
      </c>
      <c r="H9" s="14">
        <f>D9*F$3</f>
        <v>646.38400000000001</v>
      </c>
      <c r="J9" s="12">
        <f t="shared" ref="J9:J40" si="0">ROUND(F9+B9,0)</f>
        <v>70</v>
      </c>
      <c r="K9" s="12">
        <f>VLOOKUP(J9,'CPI Indexes'!B$5:J$111,9,FALSE)</f>
        <v>71</v>
      </c>
      <c r="L9" s="21">
        <f t="shared" ref="L9:L40" si="1">H9/K9</f>
        <v>9.104000000000001</v>
      </c>
      <c r="M9" s="21">
        <f t="shared" ref="M9:M40" si="2">L9*(1+$F$5/100)^B9</f>
        <v>9.104000000000001</v>
      </c>
    </row>
    <row r="10" spans="2:13" x14ac:dyDescent="0.35">
      <c r="B10">
        <f t="shared" ref="B10:B63" si="3">2021-C10</f>
        <v>54</v>
      </c>
      <c r="C10" s="7">
        <v>1967</v>
      </c>
      <c r="D10" s="8">
        <v>46.86</v>
      </c>
      <c r="F10" s="15">
        <v>11.75</v>
      </c>
      <c r="H10" s="14">
        <f t="shared" ref="H10:H13" si="4">D10*F$3</f>
        <v>37.488</v>
      </c>
      <c r="J10" s="12">
        <f t="shared" si="0"/>
        <v>66</v>
      </c>
      <c r="K10" s="12">
        <f>VLOOKUP(J10,'CPI Indexes'!B$5:J$111,9,FALSE)</f>
        <v>67</v>
      </c>
      <c r="L10" s="21">
        <f t="shared" si="1"/>
        <v>0.55952238805970145</v>
      </c>
      <c r="M10" s="21">
        <f t="shared" si="2"/>
        <v>0.55952238805970145</v>
      </c>
    </row>
    <row r="11" spans="2:13" x14ac:dyDescent="0.35">
      <c r="B11">
        <f t="shared" si="3"/>
        <v>53</v>
      </c>
      <c r="C11" s="7">
        <v>1968</v>
      </c>
      <c r="D11" s="8">
        <v>156584.48000000001</v>
      </c>
      <c r="F11" s="15">
        <v>12.37</v>
      </c>
      <c r="H11" s="14">
        <f t="shared" si="4"/>
        <v>125267.58400000002</v>
      </c>
      <c r="J11" s="12">
        <f t="shared" si="0"/>
        <v>65</v>
      </c>
      <c r="K11" s="12">
        <f>VLOOKUP(J11,'CPI Indexes'!B$5:J$111,9,FALSE)</f>
        <v>66</v>
      </c>
      <c r="L11" s="21">
        <f t="shared" si="1"/>
        <v>1897.9936969696973</v>
      </c>
      <c r="M11" s="21">
        <f t="shared" si="2"/>
        <v>1897.9936969696973</v>
      </c>
    </row>
    <row r="12" spans="2:13" x14ac:dyDescent="0.35">
      <c r="B12">
        <f t="shared" si="3"/>
        <v>51</v>
      </c>
      <c r="C12" s="7">
        <v>1970</v>
      </c>
      <c r="D12" s="8">
        <v>9247.98</v>
      </c>
      <c r="F12" s="15">
        <v>13.67</v>
      </c>
      <c r="H12" s="14">
        <f t="shared" si="4"/>
        <v>7398.384</v>
      </c>
      <c r="J12" s="12">
        <f t="shared" si="0"/>
        <v>65</v>
      </c>
      <c r="K12" s="12">
        <f>VLOOKUP(J12,'CPI Indexes'!B$5:J$111,9,FALSE)</f>
        <v>66</v>
      </c>
      <c r="L12" s="21">
        <f t="shared" si="1"/>
        <v>112.09672727272728</v>
      </c>
      <c r="M12" s="21">
        <f t="shared" si="2"/>
        <v>112.09672727272728</v>
      </c>
    </row>
    <row r="13" spans="2:13" x14ac:dyDescent="0.35">
      <c r="B13">
        <f t="shared" si="3"/>
        <v>50</v>
      </c>
      <c r="C13" s="7">
        <v>1971</v>
      </c>
      <c r="D13" s="8">
        <v>138390.04999999999</v>
      </c>
      <c r="F13" s="15">
        <v>14.34</v>
      </c>
      <c r="H13" s="14">
        <f t="shared" si="4"/>
        <v>110712.04</v>
      </c>
      <c r="J13" s="12">
        <f t="shared" si="0"/>
        <v>64</v>
      </c>
      <c r="K13" s="12">
        <f>VLOOKUP(J13,'CPI Indexes'!B$5:J$111,9,FALSE)</f>
        <v>65</v>
      </c>
      <c r="L13" s="21">
        <f t="shared" si="1"/>
        <v>1703.2621538461538</v>
      </c>
      <c r="M13" s="21">
        <f t="shared" si="2"/>
        <v>1703.2621538461538</v>
      </c>
    </row>
    <row r="14" spans="2:13" x14ac:dyDescent="0.35">
      <c r="B14">
        <f t="shared" si="3"/>
        <v>49</v>
      </c>
      <c r="C14" s="7">
        <v>1972</v>
      </c>
      <c r="D14" s="8">
        <v>343888.32</v>
      </c>
      <c r="F14" s="15">
        <v>15.02</v>
      </c>
      <c r="H14" s="14">
        <f t="shared" ref="H14:H63" si="5">D14*F$3</f>
        <v>275110.65600000002</v>
      </c>
      <c r="J14" s="12">
        <f t="shared" si="0"/>
        <v>64</v>
      </c>
      <c r="K14" s="12">
        <f>VLOOKUP(J14,'CPI Indexes'!B$5:J$111,9,FALSE)</f>
        <v>65</v>
      </c>
      <c r="L14" s="21">
        <f t="shared" si="1"/>
        <v>4232.4716307692306</v>
      </c>
      <c r="M14" s="21">
        <f t="shared" si="2"/>
        <v>4232.4716307692306</v>
      </c>
    </row>
    <row r="15" spans="2:13" x14ac:dyDescent="0.35">
      <c r="B15">
        <f t="shared" si="3"/>
        <v>48</v>
      </c>
      <c r="C15" s="7">
        <v>1973</v>
      </c>
      <c r="D15" s="8">
        <v>2440656.75</v>
      </c>
      <c r="F15" s="15">
        <v>15.72</v>
      </c>
      <c r="H15" s="14">
        <f t="shared" si="5"/>
        <v>1952525.4000000001</v>
      </c>
      <c r="J15" s="12">
        <f t="shared" si="0"/>
        <v>64</v>
      </c>
      <c r="K15" s="12">
        <f>VLOOKUP(J15,'CPI Indexes'!B$5:J$111,9,FALSE)</f>
        <v>65</v>
      </c>
      <c r="L15" s="21">
        <f t="shared" si="1"/>
        <v>30038.852307692308</v>
      </c>
      <c r="M15" s="21">
        <f t="shared" si="2"/>
        <v>30038.852307692308</v>
      </c>
    </row>
    <row r="16" spans="2:13" x14ac:dyDescent="0.35">
      <c r="B16">
        <f t="shared" si="3"/>
        <v>47</v>
      </c>
      <c r="C16" s="7">
        <v>1974</v>
      </c>
      <c r="D16" s="8">
        <v>4605656.7</v>
      </c>
      <c r="F16" s="15">
        <v>16.420000000000002</v>
      </c>
      <c r="H16" s="14">
        <f t="shared" si="5"/>
        <v>3684525.3600000003</v>
      </c>
      <c r="J16" s="12">
        <f t="shared" si="0"/>
        <v>63</v>
      </c>
      <c r="K16" s="12">
        <f>VLOOKUP(J16,'CPI Indexes'!B$5:J$111,9,FALSE)</f>
        <v>64</v>
      </c>
      <c r="L16" s="21">
        <f t="shared" si="1"/>
        <v>57570.708750000005</v>
      </c>
      <c r="M16" s="21">
        <f t="shared" si="2"/>
        <v>57570.708750000005</v>
      </c>
    </row>
    <row r="17" spans="2:13" x14ac:dyDescent="0.35">
      <c r="B17">
        <f t="shared" si="3"/>
        <v>46</v>
      </c>
      <c r="C17" s="7">
        <v>1975</v>
      </c>
      <c r="D17" s="8">
        <v>4675574.0199999996</v>
      </c>
      <c r="F17" s="15">
        <v>17.14</v>
      </c>
      <c r="H17" s="14">
        <f t="shared" si="5"/>
        <v>3740459.216</v>
      </c>
      <c r="J17" s="12">
        <f t="shared" si="0"/>
        <v>63</v>
      </c>
      <c r="K17" s="12">
        <f>VLOOKUP(J17,'CPI Indexes'!B$5:J$111,9,FALSE)</f>
        <v>64</v>
      </c>
      <c r="L17" s="21">
        <f t="shared" si="1"/>
        <v>58444.67525</v>
      </c>
      <c r="M17" s="21">
        <f t="shared" si="2"/>
        <v>58444.67525</v>
      </c>
    </row>
    <row r="18" spans="2:13" x14ac:dyDescent="0.35">
      <c r="B18">
        <f t="shared" si="3"/>
        <v>45</v>
      </c>
      <c r="C18" s="7">
        <v>1976</v>
      </c>
      <c r="D18" s="8">
        <v>6423773.6500000004</v>
      </c>
      <c r="F18" s="15">
        <v>17.87</v>
      </c>
      <c r="H18" s="14">
        <f t="shared" si="5"/>
        <v>5139018.9200000009</v>
      </c>
      <c r="J18" s="12">
        <f t="shared" si="0"/>
        <v>63</v>
      </c>
      <c r="K18" s="12">
        <f>VLOOKUP(J18,'CPI Indexes'!B$5:J$111,9,FALSE)</f>
        <v>64</v>
      </c>
      <c r="L18" s="21">
        <f t="shared" si="1"/>
        <v>80297.170625000013</v>
      </c>
      <c r="M18" s="21">
        <f t="shared" si="2"/>
        <v>80297.170625000013</v>
      </c>
    </row>
    <row r="19" spans="2:13" x14ac:dyDescent="0.35">
      <c r="B19">
        <f t="shared" si="3"/>
        <v>44</v>
      </c>
      <c r="C19" s="7">
        <v>1977</v>
      </c>
      <c r="D19" s="8">
        <v>8224377.0099999998</v>
      </c>
      <c r="F19" s="15">
        <v>18.61</v>
      </c>
      <c r="H19" s="14">
        <f t="shared" si="5"/>
        <v>6579501.608</v>
      </c>
      <c r="J19" s="12">
        <f t="shared" si="0"/>
        <v>63</v>
      </c>
      <c r="K19" s="12">
        <f>VLOOKUP(J19,'CPI Indexes'!B$5:J$111,9,FALSE)</f>
        <v>64</v>
      </c>
      <c r="L19" s="21">
        <f t="shared" si="1"/>
        <v>102804.712625</v>
      </c>
      <c r="M19" s="21">
        <f t="shared" si="2"/>
        <v>102804.712625</v>
      </c>
    </row>
    <row r="20" spans="2:13" x14ac:dyDescent="0.35">
      <c r="B20">
        <f t="shared" si="3"/>
        <v>43</v>
      </c>
      <c r="C20" s="7">
        <v>1978</v>
      </c>
      <c r="D20" s="8">
        <v>11301973.9</v>
      </c>
      <c r="F20" s="15">
        <v>19.37</v>
      </c>
      <c r="H20" s="14">
        <f t="shared" si="5"/>
        <v>9041579.120000001</v>
      </c>
      <c r="J20" s="12">
        <f t="shared" si="0"/>
        <v>62</v>
      </c>
      <c r="K20" s="12">
        <f>VLOOKUP(J20,'CPI Indexes'!B$5:J$111,9,FALSE)</f>
        <v>63</v>
      </c>
      <c r="L20" s="21">
        <f t="shared" si="1"/>
        <v>143517.1288888889</v>
      </c>
      <c r="M20" s="21">
        <f t="shared" si="2"/>
        <v>143517.1288888889</v>
      </c>
    </row>
    <row r="21" spans="2:13" x14ac:dyDescent="0.35">
      <c r="B21">
        <f t="shared" si="3"/>
        <v>42</v>
      </c>
      <c r="C21" s="7">
        <v>1979</v>
      </c>
      <c r="D21" s="8">
        <v>18397967.809999999</v>
      </c>
      <c r="F21" s="15">
        <v>20.13</v>
      </c>
      <c r="H21" s="14">
        <f t="shared" si="5"/>
        <v>14718374.248</v>
      </c>
      <c r="J21" s="12">
        <f t="shared" si="0"/>
        <v>62</v>
      </c>
      <c r="K21" s="12">
        <f>VLOOKUP(J21,'CPI Indexes'!B$5:J$111,9,FALSE)</f>
        <v>63</v>
      </c>
      <c r="L21" s="21">
        <f t="shared" si="1"/>
        <v>233624.98806349206</v>
      </c>
      <c r="M21" s="21">
        <f t="shared" si="2"/>
        <v>233624.98806349206</v>
      </c>
    </row>
    <row r="22" spans="2:13" x14ac:dyDescent="0.35">
      <c r="B22">
        <f t="shared" si="3"/>
        <v>41</v>
      </c>
      <c r="C22" s="7">
        <v>1980</v>
      </c>
      <c r="D22" s="8">
        <v>34491240.57</v>
      </c>
      <c r="F22" s="15">
        <v>20.91</v>
      </c>
      <c r="H22" s="14">
        <f t="shared" si="5"/>
        <v>27592992.456</v>
      </c>
      <c r="J22" s="12">
        <f t="shared" si="0"/>
        <v>62</v>
      </c>
      <c r="K22" s="12">
        <f>VLOOKUP(J22,'CPI Indexes'!B$5:J$111,9,FALSE)</f>
        <v>63</v>
      </c>
      <c r="L22" s="21">
        <f t="shared" si="1"/>
        <v>437984.00723809522</v>
      </c>
      <c r="M22" s="21">
        <f t="shared" si="2"/>
        <v>437984.00723809522</v>
      </c>
    </row>
    <row r="23" spans="2:13" x14ac:dyDescent="0.35">
      <c r="B23">
        <f t="shared" si="3"/>
        <v>40</v>
      </c>
      <c r="C23" s="7">
        <v>1981</v>
      </c>
      <c r="D23" s="8">
        <v>25464108.559999999</v>
      </c>
      <c r="F23" s="15">
        <v>21.71</v>
      </c>
      <c r="H23" s="14">
        <f t="shared" si="5"/>
        <v>20371286.848000001</v>
      </c>
      <c r="J23" s="12">
        <f t="shared" si="0"/>
        <v>62</v>
      </c>
      <c r="K23" s="12">
        <f>VLOOKUP(J23,'CPI Indexes'!B$5:J$111,9,FALSE)</f>
        <v>63</v>
      </c>
      <c r="L23" s="21">
        <f t="shared" si="1"/>
        <v>323353.75949206349</v>
      </c>
      <c r="M23" s="21">
        <f t="shared" si="2"/>
        <v>323353.75949206349</v>
      </c>
    </row>
    <row r="24" spans="2:13" x14ac:dyDescent="0.35">
      <c r="B24">
        <f t="shared" si="3"/>
        <v>39</v>
      </c>
      <c r="C24" s="7">
        <v>1982</v>
      </c>
      <c r="D24" s="8">
        <v>25607426.940000001</v>
      </c>
      <c r="F24" s="15">
        <v>22.51</v>
      </c>
      <c r="H24" s="14">
        <f t="shared" si="5"/>
        <v>20485941.552000001</v>
      </c>
      <c r="J24" s="12">
        <f t="shared" si="0"/>
        <v>62</v>
      </c>
      <c r="K24" s="12">
        <f>VLOOKUP(J24,'CPI Indexes'!B$5:J$111,9,FALSE)</f>
        <v>63</v>
      </c>
      <c r="L24" s="21">
        <f t="shared" si="1"/>
        <v>325173.67542857147</v>
      </c>
      <c r="M24" s="21">
        <f t="shared" si="2"/>
        <v>325173.67542857147</v>
      </c>
    </row>
    <row r="25" spans="2:13" x14ac:dyDescent="0.35">
      <c r="B25">
        <f t="shared" si="3"/>
        <v>38</v>
      </c>
      <c r="C25" s="7">
        <v>1983</v>
      </c>
      <c r="D25" s="8">
        <v>25357560.440000001</v>
      </c>
      <c r="F25" s="15">
        <v>23.33</v>
      </c>
      <c r="H25" s="14">
        <f t="shared" si="5"/>
        <v>20286048.352000002</v>
      </c>
      <c r="J25" s="12">
        <f t="shared" si="0"/>
        <v>61</v>
      </c>
      <c r="K25" s="12">
        <f>VLOOKUP(J25,'CPI Indexes'!B$5:J$111,9,FALSE)</f>
        <v>62</v>
      </c>
      <c r="L25" s="21">
        <f t="shared" si="1"/>
        <v>327194.32825806452</v>
      </c>
      <c r="M25" s="21">
        <f t="shared" si="2"/>
        <v>327194.32825806452</v>
      </c>
    </row>
    <row r="26" spans="2:13" x14ac:dyDescent="0.35">
      <c r="B26">
        <f t="shared" si="3"/>
        <v>37</v>
      </c>
      <c r="C26" s="7">
        <v>1984</v>
      </c>
      <c r="D26" s="8">
        <v>31785627.190000001</v>
      </c>
      <c r="F26" s="16">
        <v>24.16</v>
      </c>
      <c r="H26" s="14">
        <f t="shared" si="5"/>
        <v>25428501.752000004</v>
      </c>
      <c r="J26" s="12">
        <f t="shared" si="0"/>
        <v>61</v>
      </c>
      <c r="K26" s="12">
        <f>VLOOKUP(J26,'CPI Indexes'!B$5:J$111,9,FALSE)</f>
        <v>62</v>
      </c>
      <c r="L26" s="21">
        <f t="shared" si="1"/>
        <v>410137.1250322581</v>
      </c>
      <c r="M26" s="21">
        <f t="shared" si="2"/>
        <v>410137.1250322581</v>
      </c>
    </row>
    <row r="27" spans="2:13" x14ac:dyDescent="0.35">
      <c r="B27">
        <f t="shared" si="3"/>
        <v>36</v>
      </c>
      <c r="C27" s="7">
        <v>1985</v>
      </c>
      <c r="D27" s="8">
        <v>25074148.579999998</v>
      </c>
      <c r="F27" s="16">
        <v>25</v>
      </c>
      <c r="H27" s="14">
        <f t="shared" si="5"/>
        <v>20059318.864</v>
      </c>
      <c r="J27" s="12">
        <f t="shared" si="0"/>
        <v>61</v>
      </c>
      <c r="K27" s="12">
        <f>VLOOKUP(J27,'CPI Indexes'!B$5:J$111,9,FALSE)</f>
        <v>62</v>
      </c>
      <c r="L27" s="21">
        <f t="shared" si="1"/>
        <v>323537.40103225806</v>
      </c>
      <c r="M27" s="21">
        <f t="shared" si="2"/>
        <v>323537.40103225806</v>
      </c>
    </row>
    <row r="28" spans="2:13" x14ac:dyDescent="0.35">
      <c r="B28">
        <f t="shared" si="3"/>
        <v>35</v>
      </c>
      <c r="C28" s="7">
        <v>1986</v>
      </c>
      <c r="D28" s="8">
        <v>25595652.420000002</v>
      </c>
      <c r="F28" s="16">
        <v>25.85</v>
      </c>
      <c r="H28" s="14">
        <f t="shared" si="5"/>
        <v>20476521.936000004</v>
      </c>
      <c r="J28" s="12">
        <f t="shared" si="0"/>
        <v>61</v>
      </c>
      <c r="K28" s="12">
        <f>VLOOKUP(J28,'CPI Indexes'!B$5:J$111,9,FALSE)</f>
        <v>62</v>
      </c>
      <c r="L28" s="21">
        <f t="shared" si="1"/>
        <v>330266.48283870972</v>
      </c>
      <c r="M28" s="21">
        <f t="shared" si="2"/>
        <v>330266.48283870972</v>
      </c>
    </row>
    <row r="29" spans="2:13" x14ac:dyDescent="0.35">
      <c r="B29">
        <f t="shared" si="3"/>
        <v>34</v>
      </c>
      <c r="C29" s="7">
        <v>1987</v>
      </c>
      <c r="D29" s="8">
        <v>31498975.800000001</v>
      </c>
      <c r="F29" s="16">
        <v>26.71</v>
      </c>
      <c r="H29" s="14">
        <f t="shared" si="5"/>
        <v>25199180.640000001</v>
      </c>
      <c r="J29" s="12">
        <f t="shared" si="0"/>
        <v>61</v>
      </c>
      <c r="K29" s="12">
        <f>VLOOKUP(J29,'CPI Indexes'!B$5:J$111,9,FALSE)</f>
        <v>62</v>
      </c>
      <c r="L29" s="21">
        <f t="shared" si="1"/>
        <v>406438.39741935482</v>
      </c>
      <c r="M29" s="21">
        <f t="shared" si="2"/>
        <v>406438.39741935482</v>
      </c>
    </row>
    <row r="30" spans="2:13" x14ac:dyDescent="0.35">
      <c r="B30">
        <f t="shared" si="3"/>
        <v>33</v>
      </c>
      <c r="C30" s="7">
        <v>1988</v>
      </c>
      <c r="D30" s="8">
        <v>29513727.350000001</v>
      </c>
      <c r="F30" s="16">
        <v>27.59</v>
      </c>
      <c r="H30" s="14">
        <f t="shared" si="5"/>
        <v>23610981.880000003</v>
      </c>
      <c r="J30" s="12">
        <f t="shared" si="0"/>
        <v>61</v>
      </c>
      <c r="K30" s="12">
        <f>VLOOKUP(J30,'CPI Indexes'!B$5:J$111,9,FALSE)</f>
        <v>62</v>
      </c>
      <c r="L30" s="21">
        <f t="shared" si="1"/>
        <v>380822.28838709684</v>
      </c>
      <c r="M30" s="21">
        <f t="shared" si="2"/>
        <v>380822.28838709684</v>
      </c>
    </row>
    <row r="31" spans="2:13" x14ac:dyDescent="0.35">
      <c r="B31">
        <f t="shared" si="3"/>
        <v>32</v>
      </c>
      <c r="C31" s="7">
        <v>1989</v>
      </c>
      <c r="D31" s="8">
        <v>43234172.450000003</v>
      </c>
      <c r="F31" s="16">
        <v>28.47</v>
      </c>
      <c r="H31" s="14">
        <f t="shared" si="5"/>
        <v>34587337.960000001</v>
      </c>
      <c r="J31" s="12">
        <f t="shared" si="0"/>
        <v>60</v>
      </c>
      <c r="K31" s="12">
        <f>VLOOKUP(J31,'CPI Indexes'!B$5:J$111,9,FALSE)</f>
        <v>61</v>
      </c>
      <c r="L31" s="21">
        <f t="shared" si="1"/>
        <v>567005.54032786889</v>
      </c>
      <c r="M31" s="21">
        <f t="shared" si="2"/>
        <v>567005.54032786889</v>
      </c>
    </row>
    <row r="32" spans="2:13" x14ac:dyDescent="0.35">
      <c r="B32">
        <f t="shared" si="3"/>
        <v>31</v>
      </c>
      <c r="C32" s="7">
        <v>1990</v>
      </c>
      <c r="D32" s="9">
        <v>33573751.340000004</v>
      </c>
      <c r="F32" s="16">
        <v>29.36</v>
      </c>
      <c r="H32" s="14">
        <f t="shared" si="5"/>
        <v>26859001.072000004</v>
      </c>
      <c r="J32" s="12">
        <f t="shared" si="0"/>
        <v>60</v>
      </c>
      <c r="K32" s="12">
        <f>VLOOKUP(J32,'CPI Indexes'!B$5:J$111,9,FALSE)</f>
        <v>61</v>
      </c>
      <c r="L32" s="21">
        <f t="shared" si="1"/>
        <v>440311.49298360664</v>
      </c>
      <c r="M32" s="21">
        <f t="shared" si="2"/>
        <v>440311.49298360664</v>
      </c>
    </row>
    <row r="33" spans="2:13" x14ac:dyDescent="0.35">
      <c r="B33">
        <f t="shared" si="3"/>
        <v>30</v>
      </c>
      <c r="C33" s="7">
        <v>1991</v>
      </c>
      <c r="D33" s="8">
        <v>44329393.439999998</v>
      </c>
      <c r="F33" s="16">
        <v>30.27</v>
      </c>
      <c r="H33" s="14">
        <f t="shared" si="5"/>
        <v>35463514.751999997</v>
      </c>
      <c r="J33" s="12">
        <f t="shared" si="0"/>
        <v>60</v>
      </c>
      <c r="K33" s="12">
        <f>VLOOKUP(J33,'CPI Indexes'!B$5:J$111,9,FALSE)</f>
        <v>61</v>
      </c>
      <c r="L33" s="21">
        <f t="shared" si="1"/>
        <v>581369.09429508192</v>
      </c>
      <c r="M33" s="21">
        <f t="shared" si="2"/>
        <v>581369.09429508192</v>
      </c>
    </row>
    <row r="34" spans="2:13" x14ac:dyDescent="0.35">
      <c r="B34">
        <f t="shared" si="3"/>
        <v>29</v>
      </c>
      <c r="C34" s="7">
        <v>1992</v>
      </c>
      <c r="D34" s="8">
        <v>42316315.530000001</v>
      </c>
      <c r="F34" s="16">
        <v>31.18</v>
      </c>
      <c r="H34" s="14">
        <f t="shared" si="5"/>
        <v>33853052.424000002</v>
      </c>
      <c r="J34" s="12">
        <f t="shared" si="0"/>
        <v>60</v>
      </c>
      <c r="K34" s="12">
        <f>VLOOKUP(J34,'CPI Indexes'!B$5:J$111,9,FALSE)</f>
        <v>61</v>
      </c>
      <c r="L34" s="21">
        <f t="shared" si="1"/>
        <v>554968.07252459018</v>
      </c>
      <c r="M34" s="21">
        <f t="shared" si="2"/>
        <v>554968.07252459018</v>
      </c>
    </row>
    <row r="35" spans="2:13" x14ac:dyDescent="0.35">
      <c r="B35">
        <f t="shared" si="3"/>
        <v>28</v>
      </c>
      <c r="C35" s="7">
        <v>1993</v>
      </c>
      <c r="D35" s="8">
        <v>45660367.030000001</v>
      </c>
      <c r="F35" s="16">
        <v>32.1</v>
      </c>
      <c r="H35" s="14">
        <f t="shared" si="5"/>
        <v>36528293.624000005</v>
      </c>
      <c r="J35" s="12">
        <f t="shared" si="0"/>
        <v>60</v>
      </c>
      <c r="K35" s="12">
        <f>VLOOKUP(J35,'CPI Indexes'!B$5:J$111,9,FALSE)</f>
        <v>61</v>
      </c>
      <c r="L35" s="21">
        <f t="shared" si="1"/>
        <v>598824.48563934432</v>
      </c>
      <c r="M35" s="21">
        <f t="shared" si="2"/>
        <v>598824.48563934432</v>
      </c>
    </row>
    <row r="36" spans="2:13" x14ac:dyDescent="0.35">
      <c r="B36">
        <f t="shared" si="3"/>
        <v>27</v>
      </c>
      <c r="C36" s="7">
        <v>1994</v>
      </c>
      <c r="D36" s="8">
        <v>71406330.170000002</v>
      </c>
      <c r="F36" s="16">
        <v>33.03</v>
      </c>
      <c r="H36" s="14">
        <f t="shared" si="5"/>
        <v>57125064.136000007</v>
      </c>
      <c r="J36" s="12">
        <f t="shared" si="0"/>
        <v>60</v>
      </c>
      <c r="K36" s="12">
        <f>VLOOKUP(J36,'CPI Indexes'!B$5:J$111,9,FALSE)</f>
        <v>61</v>
      </c>
      <c r="L36" s="21">
        <f t="shared" si="1"/>
        <v>936476.46124590177</v>
      </c>
      <c r="M36" s="21">
        <f t="shared" si="2"/>
        <v>936476.46124590177</v>
      </c>
    </row>
    <row r="37" spans="2:13" x14ac:dyDescent="0.35">
      <c r="B37">
        <f t="shared" si="3"/>
        <v>26</v>
      </c>
      <c r="C37" s="7">
        <v>1995</v>
      </c>
      <c r="D37" s="8">
        <v>84083522.930000007</v>
      </c>
      <c r="F37" s="16">
        <v>33.96</v>
      </c>
      <c r="H37" s="14">
        <f t="shared" si="5"/>
        <v>67266818.344000012</v>
      </c>
      <c r="J37" s="12">
        <f t="shared" si="0"/>
        <v>60</v>
      </c>
      <c r="K37" s="12">
        <f>VLOOKUP(J37,'CPI Indexes'!B$5:J$111,9,FALSE)</f>
        <v>61</v>
      </c>
      <c r="L37" s="21">
        <f t="shared" si="1"/>
        <v>1102734.7269508198</v>
      </c>
      <c r="M37" s="21">
        <f t="shared" si="2"/>
        <v>1102734.7269508198</v>
      </c>
    </row>
    <row r="38" spans="2:13" x14ac:dyDescent="0.35">
      <c r="B38">
        <f t="shared" si="3"/>
        <v>25</v>
      </c>
      <c r="C38" s="7">
        <v>1996</v>
      </c>
      <c r="D38" s="8">
        <v>80697145.790000007</v>
      </c>
      <c r="F38" s="16">
        <v>34.9</v>
      </c>
      <c r="H38" s="14">
        <f t="shared" si="5"/>
        <v>64557716.632000007</v>
      </c>
      <c r="J38" s="12">
        <f t="shared" si="0"/>
        <v>60</v>
      </c>
      <c r="K38" s="12">
        <f>VLOOKUP(J38,'CPI Indexes'!B$5:J$111,9,FALSE)</f>
        <v>61</v>
      </c>
      <c r="L38" s="21">
        <f t="shared" si="1"/>
        <v>1058323.2234754099</v>
      </c>
      <c r="M38" s="21">
        <f t="shared" si="2"/>
        <v>1058323.2234754099</v>
      </c>
    </row>
    <row r="39" spans="2:13" x14ac:dyDescent="0.35">
      <c r="B39">
        <f t="shared" si="3"/>
        <v>24</v>
      </c>
      <c r="C39" s="7">
        <v>1997</v>
      </c>
      <c r="D39" s="8">
        <v>81189401.120000005</v>
      </c>
      <c r="F39" s="16">
        <v>35.85</v>
      </c>
      <c r="H39" s="14">
        <f t="shared" si="5"/>
        <v>64951520.896000005</v>
      </c>
      <c r="J39" s="12">
        <f t="shared" si="0"/>
        <v>60</v>
      </c>
      <c r="K39" s="12">
        <f>VLOOKUP(J39,'CPI Indexes'!B$5:J$111,9,FALSE)</f>
        <v>61</v>
      </c>
      <c r="L39" s="21">
        <f t="shared" si="1"/>
        <v>1064779.0310819673</v>
      </c>
      <c r="M39" s="21">
        <f t="shared" si="2"/>
        <v>1064779.0310819673</v>
      </c>
    </row>
    <row r="40" spans="2:13" x14ac:dyDescent="0.35">
      <c r="B40">
        <f t="shared" si="3"/>
        <v>23</v>
      </c>
      <c r="C40" s="7">
        <v>1998</v>
      </c>
      <c r="D40" s="8">
        <v>87155125.689999998</v>
      </c>
      <c r="F40" s="16">
        <v>36.799999999999997</v>
      </c>
      <c r="H40" s="14">
        <f t="shared" si="5"/>
        <v>69724100.552000001</v>
      </c>
      <c r="J40" s="12">
        <f t="shared" si="0"/>
        <v>60</v>
      </c>
      <c r="K40" s="12">
        <f>VLOOKUP(J40,'CPI Indexes'!B$5:J$111,9,FALSE)</f>
        <v>61</v>
      </c>
      <c r="L40" s="21">
        <f t="shared" si="1"/>
        <v>1143018.0418360657</v>
      </c>
      <c r="M40" s="21">
        <f t="shared" si="2"/>
        <v>1143018.0418360657</v>
      </c>
    </row>
    <row r="41" spans="2:13" x14ac:dyDescent="0.35">
      <c r="B41">
        <f t="shared" si="3"/>
        <v>22</v>
      </c>
      <c r="C41" s="7">
        <v>1999</v>
      </c>
      <c r="D41" s="8">
        <v>88130303.579999998</v>
      </c>
      <c r="F41" s="16">
        <v>37.76</v>
      </c>
      <c r="H41" s="14">
        <f t="shared" si="5"/>
        <v>70504242.864000008</v>
      </c>
      <c r="J41" s="12">
        <f t="shared" ref="J41:J63" si="6">ROUND(F41+B41,0)</f>
        <v>60</v>
      </c>
      <c r="K41" s="12">
        <f>VLOOKUP(J41,'CPI Indexes'!B$5:J$111,9,FALSE)</f>
        <v>61</v>
      </c>
      <c r="L41" s="21">
        <f t="shared" ref="L41:L63" si="7">H41/K41</f>
        <v>1155807.260065574</v>
      </c>
      <c r="M41" s="21">
        <f t="shared" ref="M41:M63" si="8">L41*(1+$F$5/100)^B41</f>
        <v>1155807.260065574</v>
      </c>
    </row>
    <row r="42" spans="2:13" x14ac:dyDescent="0.35">
      <c r="B42">
        <f t="shared" si="3"/>
        <v>21</v>
      </c>
      <c r="C42" s="7">
        <v>2000</v>
      </c>
      <c r="D42" s="8">
        <v>83554050.579999998</v>
      </c>
      <c r="F42" s="16">
        <v>38.72</v>
      </c>
      <c r="H42" s="14">
        <f t="shared" si="5"/>
        <v>66843240.464000002</v>
      </c>
      <c r="J42" s="12">
        <f t="shared" si="6"/>
        <v>60</v>
      </c>
      <c r="K42" s="12">
        <f>VLOOKUP(J42,'CPI Indexes'!B$5:J$111,9,FALSE)</f>
        <v>61</v>
      </c>
      <c r="L42" s="21">
        <f t="shared" si="7"/>
        <v>1095790.8272786885</v>
      </c>
      <c r="M42" s="21">
        <f t="shared" si="8"/>
        <v>1095790.8272786885</v>
      </c>
    </row>
    <row r="43" spans="2:13" x14ac:dyDescent="0.35">
      <c r="B43">
        <f t="shared" si="3"/>
        <v>20</v>
      </c>
      <c r="C43" s="7">
        <v>2001</v>
      </c>
      <c r="D43" s="8">
        <v>86814041.799999997</v>
      </c>
      <c r="F43" s="16">
        <v>39.69</v>
      </c>
      <c r="H43" s="14">
        <f t="shared" si="5"/>
        <v>69451233.439999998</v>
      </c>
      <c r="J43" s="12">
        <f t="shared" si="6"/>
        <v>60</v>
      </c>
      <c r="K43" s="12">
        <f>VLOOKUP(J43,'CPI Indexes'!B$5:J$111,9,FALSE)</f>
        <v>61</v>
      </c>
      <c r="L43" s="21">
        <f t="shared" si="7"/>
        <v>1138544.8104918033</v>
      </c>
      <c r="M43" s="21">
        <f t="shared" si="8"/>
        <v>1138544.8104918033</v>
      </c>
    </row>
    <row r="44" spans="2:13" x14ac:dyDescent="0.35">
      <c r="B44">
        <f t="shared" si="3"/>
        <v>19</v>
      </c>
      <c r="C44" s="7">
        <v>2002</v>
      </c>
      <c r="D44" s="8">
        <v>70173181.010000005</v>
      </c>
      <c r="F44" s="16">
        <v>40.659999999999997</v>
      </c>
      <c r="H44" s="14">
        <f t="shared" si="5"/>
        <v>56138544.808000006</v>
      </c>
      <c r="J44" s="12">
        <f t="shared" si="6"/>
        <v>60</v>
      </c>
      <c r="K44" s="12">
        <f>VLOOKUP(J44,'CPI Indexes'!B$5:J$111,9,FALSE)</f>
        <v>61</v>
      </c>
      <c r="L44" s="21">
        <f t="shared" si="7"/>
        <v>920304.01324590179</v>
      </c>
      <c r="M44" s="21">
        <f t="shared" si="8"/>
        <v>920304.01324590179</v>
      </c>
    </row>
    <row r="45" spans="2:13" x14ac:dyDescent="0.35">
      <c r="B45">
        <f t="shared" si="3"/>
        <v>18</v>
      </c>
      <c r="C45" s="7">
        <v>2003</v>
      </c>
      <c r="D45" s="8">
        <v>69467695.340000004</v>
      </c>
      <c r="F45" s="16">
        <v>41.64</v>
      </c>
      <c r="H45" s="14">
        <f t="shared" si="5"/>
        <v>55574156.272000007</v>
      </c>
      <c r="J45" s="12">
        <f t="shared" si="6"/>
        <v>60</v>
      </c>
      <c r="K45" s="12">
        <f>VLOOKUP(J45,'CPI Indexes'!B$5:J$111,9,FALSE)</f>
        <v>61</v>
      </c>
      <c r="L45" s="21">
        <f t="shared" si="7"/>
        <v>911051.74216393451</v>
      </c>
      <c r="M45" s="21">
        <f t="shared" si="8"/>
        <v>911051.74216393451</v>
      </c>
    </row>
    <row r="46" spans="2:13" x14ac:dyDescent="0.35">
      <c r="B46">
        <f t="shared" si="3"/>
        <v>17</v>
      </c>
      <c r="C46" s="7">
        <v>2004</v>
      </c>
      <c r="D46" s="8">
        <v>49483656.960000001</v>
      </c>
      <c r="F46" s="16">
        <v>42.62</v>
      </c>
      <c r="H46" s="14">
        <f t="shared" si="5"/>
        <v>39586925.568000004</v>
      </c>
      <c r="J46" s="12">
        <f t="shared" si="6"/>
        <v>60</v>
      </c>
      <c r="K46" s="12">
        <f>VLOOKUP(J46,'CPI Indexes'!B$5:J$111,9,FALSE)</f>
        <v>61</v>
      </c>
      <c r="L46" s="21">
        <f t="shared" si="7"/>
        <v>648965.9929180328</v>
      </c>
      <c r="M46" s="21">
        <f t="shared" si="8"/>
        <v>648965.9929180328</v>
      </c>
    </row>
    <row r="47" spans="2:13" x14ac:dyDescent="0.35">
      <c r="B47">
        <f t="shared" si="3"/>
        <v>16</v>
      </c>
      <c r="C47" s="7">
        <v>2005</v>
      </c>
      <c r="D47" s="8">
        <v>71346819.359999999</v>
      </c>
      <c r="F47" s="16">
        <v>43.6</v>
      </c>
      <c r="H47" s="14">
        <f t="shared" si="5"/>
        <v>57077455.488000005</v>
      </c>
      <c r="J47" s="12">
        <f t="shared" si="6"/>
        <v>60</v>
      </c>
      <c r="K47" s="12">
        <f>VLOOKUP(J47,'CPI Indexes'!B$5:J$111,9,FALSE)</f>
        <v>61</v>
      </c>
      <c r="L47" s="21">
        <f t="shared" si="7"/>
        <v>935695.99160655751</v>
      </c>
      <c r="M47" s="21">
        <f t="shared" si="8"/>
        <v>935695.99160655751</v>
      </c>
    </row>
    <row r="48" spans="2:13" x14ac:dyDescent="0.35">
      <c r="B48">
        <f t="shared" si="3"/>
        <v>15</v>
      </c>
      <c r="C48" s="7">
        <v>2006</v>
      </c>
      <c r="D48" s="8">
        <v>130542562.61</v>
      </c>
      <c r="F48" s="16">
        <v>44.58</v>
      </c>
      <c r="H48" s="14">
        <f t="shared" si="5"/>
        <v>104434050.088</v>
      </c>
      <c r="J48" s="12">
        <f t="shared" si="6"/>
        <v>60</v>
      </c>
      <c r="K48" s="12">
        <f>VLOOKUP(J48,'CPI Indexes'!B$5:J$111,9,FALSE)</f>
        <v>61</v>
      </c>
      <c r="L48" s="21">
        <f t="shared" si="7"/>
        <v>1712033.608</v>
      </c>
      <c r="M48" s="21">
        <f t="shared" si="8"/>
        <v>1712033.608</v>
      </c>
    </row>
    <row r="49" spans="2:13" x14ac:dyDescent="0.35">
      <c r="B49">
        <f t="shared" si="3"/>
        <v>14</v>
      </c>
      <c r="C49" s="7">
        <v>2007</v>
      </c>
      <c r="D49" s="8">
        <v>117078848.28</v>
      </c>
      <c r="F49" s="16">
        <v>45.57</v>
      </c>
      <c r="H49" s="14">
        <f t="shared" si="5"/>
        <v>93663078.624000013</v>
      </c>
      <c r="J49" s="12">
        <f t="shared" si="6"/>
        <v>60</v>
      </c>
      <c r="K49" s="12">
        <f>VLOOKUP(J49,'CPI Indexes'!B$5:J$111,9,FALSE)</f>
        <v>61</v>
      </c>
      <c r="L49" s="21">
        <f t="shared" si="7"/>
        <v>1535460.3053114756</v>
      </c>
      <c r="M49" s="21">
        <f t="shared" si="8"/>
        <v>1535460.3053114756</v>
      </c>
    </row>
    <row r="50" spans="2:13" x14ac:dyDescent="0.35">
      <c r="B50">
        <f t="shared" si="3"/>
        <v>13</v>
      </c>
      <c r="C50" s="7">
        <v>2008</v>
      </c>
      <c r="D50" s="8">
        <v>100171111.97</v>
      </c>
      <c r="F50" s="16">
        <v>46.56</v>
      </c>
      <c r="H50" s="14">
        <f t="shared" si="5"/>
        <v>80136889.576000005</v>
      </c>
      <c r="J50" s="12">
        <f t="shared" si="6"/>
        <v>60</v>
      </c>
      <c r="K50" s="12">
        <f>VLOOKUP(J50,'CPI Indexes'!B$5:J$111,9,FALSE)</f>
        <v>61</v>
      </c>
      <c r="L50" s="21">
        <f t="shared" si="7"/>
        <v>1313719.5012459017</v>
      </c>
      <c r="M50" s="21">
        <f t="shared" si="8"/>
        <v>1313719.5012459017</v>
      </c>
    </row>
    <row r="51" spans="2:13" x14ac:dyDescent="0.35">
      <c r="B51">
        <f t="shared" si="3"/>
        <v>12</v>
      </c>
      <c r="C51" s="7">
        <v>2009</v>
      </c>
      <c r="D51" s="8">
        <v>111486378.79000001</v>
      </c>
      <c r="F51" s="16">
        <v>47.55</v>
      </c>
      <c r="H51" s="14">
        <f t="shared" si="5"/>
        <v>89189103.032000005</v>
      </c>
      <c r="J51" s="12">
        <f t="shared" si="6"/>
        <v>60</v>
      </c>
      <c r="K51" s="12">
        <f>VLOOKUP(J51,'CPI Indexes'!B$5:J$111,9,FALSE)</f>
        <v>61</v>
      </c>
      <c r="L51" s="21">
        <f t="shared" si="7"/>
        <v>1462116.443147541</v>
      </c>
      <c r="M51" s="21">
        <f t="shared" si="8"/>
        <v>1462116.443147541</v>
      </c>
    </row>
    <row r="52" spans="2:13" x14ac:dyDescent="0.35">
      <c r="B52">
        <f t="shared" si="3"/>
        <v>11</v>
      </c>
      <c r="C52" s="7">
        <v>2010</v>
      </c>
      <c r="D52" s="8">
        <v>101185681.78</v>
      </c>
      <c r="F52" s="16">
        <v>48.54</v>
      </c>
      <c r="H52" s="14">
        <f t="shared" si="5"/>
        <v>80948545.42400001</v>
      </c>
      <c r="J52" s="12">
        <f t="shared" si="6"/>
        <v>60</v>
      </c>
      <c r="K52" s="12">
        <f>VLOOKUP(J52,'CPI Indexes'!B$5:J$111,9,FALSE)</f>
        <v>61</v>
      </c>
      <c r="L52" s="21">
        <f t="shared" si="7"/>
        <v>1327025.3348196724</v>
      </c>
      <c r="M52" s="21">
        <f t="shared" si="8"/>
        <v>1327025.3348196724</v>
      </c>
    </row>
    <row r="53" spans="2:13" x14ac:dyDescent="0.35">
      <c r="B53">
        <f t="shared" si="3"/>
        <v>10</v>
      </c>
      <c r="C53" s="7">
        <v>2011</v>
      </c>
      <c r="D53" s="8">
        <v>79567412.200000003</v>
      </c>
      <c r="F53" s="16">
        <v>49.53</v>
      </c>
      <c r="H53" s="14">
        <f t="shared" si="5"/>
        <v>63653929.760000005</v>
      </c>
      <c r="J53" s="12">
        <f t="shared" si="6"/>
        <v>60</v>
      </c>
      <c r="K53" s="12">
        <f>VLOOKUP(J53,'CPI Indexes'!B$5:J$111,9,FALSE)</f>
        <v>61</v>
      </c>
      <c r="L53" s="21">
        <f t="shared" si="7"/>
        <v>1043507.0452459017</v>
      </c>
      <c r="M53" s="21">
        <f t="shared" si="8"/>
        <v>1043507.0452459017</v>
      </c>
    </row>
    <row r="54" spans="2:13" x14ac:dyDescent="0.35">
      <c r="B54">
        <f t="shared" si="3"/>
        <v>9</v>
      </c>
      <c r="C54" s="7">
        <v>2012</v>
      </c>
      <c r="D54" s="8">
        <v>92279144.859999999</v>
      </c>
      <c r="F54" s="16">
        <v>50.52</v>
      </c>
      <c r="H54" s="14">
        <f t="shared" si="5"/>
        <v>73823315.887999997</v>
      </c>
      <c r="J54" s="12">
        <f t="shared" si="6"/>
        <v>60</v>
      </c>
      <c r="K54" s="12">
        <f>VLOOKUP(J54,'CPI Indexes'!B$5:J$111,9,FALSE)</f>
        <v>61</v>
      </c>
      <c r="L54" s="21">
        <f t="shared" si="7"/>
        <v>1210218.2932459016</v>
      </c>
      <c r="M54" s="21">
        <f t="shared" si="8"/>
        <v>1210218.2932459016</v>
      </c>
    </row>
    <row r="55" spans="2:13" x14ac:dyDescent="0.35">
      <c r="B55">
        <f t="shared" si="3"/>
        <v>8</v>
      </c>
      <c r="C55" s="7">
        <v>2013</v>
      </c>
      <c r="D55" s="8">
        <v>97943602.25</v>
      </c>
      <c r="F55" s="16">
        <v>51.52</v>
      </c>
      <c r="H55" s="14">
        <f t="shared" si="5"/>
        <v>78354881.799999997</v>
      </c>
      <c r="J55" s="12">
        <f t="shared" si="6"/>
        <v>60</v>
      </c>
      <c r="K55" s="12">
        <f>VLOOKUP(J55,'CPI Indexes'!B$5:J$111,9,FALSE)</f>
        <v>61</v>
      </c>
      <c r="L55" s="21">
        <f t="shared" si="7"/>
        <v>1284506.2590163935</v>
      </c>
      <c r="M55" s="21">
        <f t="shared" si="8"/>
        <v>1284506.2590163935</v>
      </c>
    </row>
    <row r="56" spans="2:13" x14ac:dyDescent="0.35">
      <c r="B56">
        <f t="shared" si="3"/>
        <v>7</v>
      </c>
      <c r="C56" s="7">
        <v>2014</v>
      </c>
      <c r="D56" s="8">
        <v>94463784.260000005</v>
      </c>
      <c r="F56" s="16">
        <v>52.51</v>
      </c>
      <c r="H56" s="14">
        <f t="shared" si="5"/>
        <v>75571027.408000007</v>
      </c>
      <c r="J56" s="12">
        <f t="shared" si="6"/>
        <v>60</v>
      </c>
      <c r="K56" s="12">
        <f>VLOOKUP(J56,'CPI Indexes'!B$5:J$111,9,FALSE)</f>
        <v>61</v>
      </c>
      <c r="L56" s="21">
        <f t="shared" si="7"/>
        <v>1238869.301770492</v>
      </c>
      <c r="M56" s="21">
        <f t="shared" si="8"/>
        <v>1238869.301770492</v>
      </c>
    </row>
    <row r="57" spans="2:13" x14ac:dyDescent="0.35">
      <c r="B57">
        <f t="shared" si="3"/>
        <v>6</v>
      </c>
      <c r="C57" s="7">
        <v>2015</v>
      </c>
      <c r="D57" s="8">
        <v>88837469.150000006</v>
      </c>
      <c r="F57" s="16">
        <v>53.51</v>
      </c>
      <c r="H57" s="14">
        <f t="shared" si="5"/>
        <v>71069975.320000008</v>
      </c>
      <c r="J57" s="12">
        <f t="shared" si="6"/>
        <v>60</v>
      </c>
      <c r="K57" s="12">
        <f>VLOOKUP(J57,'CPI Indexes'!B$5:J$111,9,FALSE)</f>
        <v>61</v>
      </c>
      <c r="L57" s="21">
        <f t="shared" si="7"/>
        <v>1165081.5626229509</v>
      </c>
      <c r="M57" s="21">
        <f t="shared" si="8"/>
        <v>1165081.5626229509</v>
      </c>
    </row>
    <row r="58" spans="2:13" x14ac:dyDescent="0.35">
      <c r="B58">
        <f t="shared" si="3"/>
        <v>5</v>
      </c>
      <c r="C58" s="7">
        <v>2016</v>
      </c>
      <c r="D58" s="8">
        <v>118935839.98</v>
      </c>
      <c r="F58" s="16">
        <v>54.51</v>
      </c>
      <c r="H58" s="14">
        <f t="shared" si="5"/>
        <v>95148671.984000012</v>
      </c>
      <c r="J58" s="12">
        <f t="shared" si="6"/>
        <v>60</v>
      </c>
      <c r="K58" s="12">
        <f>VLOOKUP(J58,'CPI Indexes'!B$5:J$111,9,FALSE)</f>
        <v>61</v>
      </c>
      <c r="L58" s="21">
        <f t="shared" si="7"/>
        <v>1559814.2948196724</v>
      </c>
      <c r="M58" s="21">
        <f t="shared" si="8"/>
        <v>1559814.2948196724</v>
      </c>
    </row>
    <row r="59" spans="2:13" x14ac:dyDescent="0.35">
      <c r="B59">
        <f t="shared" si="3"/>
        <v>4</v>
      </c>
      <c r="C59" s="7">
        <v>2017</v>
      </c>
      <c r="D59" s="8">
        <v>134545796.71000001</v>
      </c>
      <c r="F59" s="16">
        <v>55.51</v>
      </c>
      <c r="H59" s="14">
        <f t="shared" si="5"/>
        <v>107636637.36800002</v>
      </c>
      <c r="J59" s="12">
        <f t="shared" si="6"/>
        <v>60</v>
      </c>
      <c r="K59" s="12">
        <f>VLOOKUP(J59,'CPI Indexes'!B$5:J$111,9,FALSE)</f>
        <v>61</v>
      </c>
      <c r="L59" s="21">
        <f t="shared" si="7"/>
        <v>1764535.0388196723</v>
      </c>
      <c r="M59" s="21">
        <f t="shared" si="8"/>
        <v>1764535.0388196723</v>
      </c>
    </row>
    <row r="60" spans="2:13" x14ac:dyDescent="0.35">
      <c r="B60">
        <f t="shared" si="3"/>
        <v>3</v>
      </c>
      <c r="C60" s="7">
        <v>2018</v>
      </c>
      <c r="D60" s="8">
        <v>123856432.62</v>
      </c>
      <c r="F60" s="16">
        <v>56.5</v>
      </c>
      <c r="H60" s="14">
        <f t="shared" si="5"/>
        <v>99085146.096000016</v>
      </c>
      <c r="J60" s="12">
        <f t="shared" si="6"/>
        <v>60</v>
      </c>
      <c r="K60" s="12">
        <f>VLOOKUP(J60,'CPI Indexes'!B$5:J$111,9,FALSE)</f>
        <v>61</v>
      </c>
      <c r="L60" s="21">
        <f t="shared" si="7"/>
        <v>1624346.6573114756</v>
      </c>
      <c r="M60" s="21">
        <f t="shared" si="8"/>
        <v>1624346.6573114756</v>
      </c>
    </row>
    <row r="61" spans="2:13" x14ac:dyDescent="0.35">
      <c r="B61">
        <f t="shared" si="3"/>
        <v>2</v>
      </c>
      <c r="C61" s="7">
        <v>2019</v>
      </c>
      <c r="D61" s="8">
        <v>121471600.43000001</v>
      </c>
      <c r="F61" s="16">
        <v>57.5</v>
      </c>
      <c r="H61" s="14">
        <f t="shared" si="5"/>
        <v>97177280.344000012</v>
      </c>
      <c r="J61" s="12">
        <f t="shared" si="6"/>
        <v>60</v>
      </c>
      <c r="K61" s="12">
        <f>VLOOKUP(J61,'CPI Indexes'!B$5:J$111,9,FALSE)</f>
        <v>61</v>
      </c>
      <c r="L61" s="21">
        <f t="shared" si="7"/>
        <v>1593070.1695737706</v>
      </c>
      <c r="M61" s="21">
        <f t="shared" si="8"/>
        <v>1593070.1695737706</v>
      </c>
    </row>
    <row r="62" spans="2:13" x14ac:dyDescent="0.35">
      <c r="B62">
        <f t="shared" si="3"/>
        <v>1</v>
      </c>
      <c r="C62" s="7">
        <v>2020</v>
      </c>
      <c r="D62" s="8">
        <v>143054172.91999999</v>
      </c>
      <c r="F62" s="16">
        <v>58.5</v>
      </c>
      <c r="H62" s="14">
        <f t="shared" si="5"/>
        <v>114443338.336</v>
      </c>
      <c r="J62" s="12">
        <f t="shared" si="6"/>
        <v>60</v>
      </c>
      <c r="K62" s="12">
        <f>VLOOKUP(J62,'CPI Indexes'!B$5:J$111,9,FALSE)</f>
        <v>61</v>
      </c>
      <c r="L62" s="21">
        <f t="shared" si="7"/>
        <v>1876120.3005901638</v>
      </c>
      <c r="M62" s="21">
        <f t="shared" si="8"/>
        <v>1876120.3005901638</v>
      </c>
    </row>
    <row r="63" spans="2:13" x14ac:dyDescent="0.35">
      <c r="B63">
        <f t="shared" si="3"/>
        <v>0</v>
      </c>
      <c r="C63" s="7">
        <v>2021</v>
      </c>
      <c r="D63" s="8">
        <v>380935199.56999999</v>
      </c>
      <c r="F63" s="16">
        <v>59.5</v>
      </c>
      <c r="H63" s="14">
        <f t="shared" si="5"/>
        <v>304748159.65600002</v>
      </c>
      <c r="J63" s="12">
        <f t="shared" si="6"/>
        <v>60</v>
      </c>
      <c r="K63" s="12">
        <f>VLOOKUP(J63,'CPI Indexes'!B$5:J$111,9,FALSE)</f>
        <v>61</v>
      </c>
      <c r="L63" s="21">
        <f t="shared" si="7"/>
        <v>4995871.4697704921</v>
      </c>
      <c r="M63" s="21">
        <f t="shared" si="8"/>
        <v>4995871.4697704921</v>
      </c>
    </row>
    <row r="64" spans="2:13" x14ac:dyDescent="0.35">
      <c r="H64" s="3"/>
    </row>
    <row r="65" spans="4:15" x14ac:dyDescent="0.35">
      <c r="D65" s="1">
        <f>SUM(D9:D64)</f>
        <v>3480077725.8600001</v>
      </c>
      <c r="H65" s="3">
        <f>SUM(H9:H64)</f>
        <v>2784062180.6880002</v>
      </c>
      <c r="I65" s="18"/>
      <c r="J65" s="18"/>
      <c r="K65" s="18"/>
      <c r="L65" s="18"/>
      <c r="M65" s="18">
        <f t="shared" ref="M65" si="9">SUM(M9:M63)</f>
        <v>45539427.582810409</v>
      </c>
    </row>
    <row r="66" spans="4:15" x14ac:dyDescent="0.35">
      <c r="H66" s="3"/>
    </row>
    <row r="67" spans="4:15" x14ac:dyDescent="0.35">
      <c r="H67" s="3">
        <f>H65/D65</f>
        <v>0.8</v>
      </c>
      <c r="M67" s="14"/>
      <c r="N67" s="14"/>
      <c r="O67" s="14"/>
    </row>
    <row r="68" spans="4:15" x14ac:dyDescent="0.35">
      <c r="H68" s="3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0" spans="4:15" x14ac:dyDescent="0.35">
      <c r="D80" s="1"/>
      <c r="F80" s="2"/>
      <c r="H80" s="2"/>
    </row>
    <row r="82" spans="4:4" x14ac:dyDescent="0.35">
      <c r="D82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81"/>
  <sheetViews>
    <sheetView view="pageBreakPreview" zoomScale="60" zoomScaleNormal="85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10" max="10" width="10.54296875" customWidth="1"/>
    <col min="11" max="11" width="14.54296875" customWidth="1"/>
    <col min="12" max="12" width="13.7265625" customWidth="1"/>
    <col min="13" max="13" width="17.7265625" customWidth="1"/>
    <col min="14" max="14" width="19.1796875" customWidth="1"/>
    <col min="15" max="15" width="17.54296875" customWidth="1"/>
  </cols>
  <sheetData>
    <row r="2" spans="2:13" x14ac:dyDescent="0.35">
      <c r="B2" t="s">
        <v>39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62</v>
      </c>
      <c r="C9" s="7">
        <v>1959</v>
      </c>
      <c r="D9" s="8">
        <v>196007.64</v>
      </c>
      <c r="F9" s="10">
        <v>5.67</v>
      </c>
      <c r="H9" s="14">
        <f>D9*F$3</f>
        <v>29401.146000000001</v>
      </c>
      <c r="J9" s="12">
        <f t="shared" ref="J9:J40" si="0">ROUND(F9+B9,0)</f>
        <v>68</v>
      </c>
      <c r="K9" s="12">
        <f>VLOOKUP(J9,'CPI Indexes'!B$5:J$111,9,FALSE)</f>
        <v>69</v>
      </c>
      <c r="L9" s="21">
        <f t="shared" ref="L9:L40" si="1">H9/K9</f>
        <v>426.10356521739129</v>
      </c>
      <c r="M9" s="21">
        <f t="shared" ref="M9:M40" si="2">L9*(1+$F$5/100)^B9</f>
        <v>426.10356521739129</v>
      </c>
    </row>
    <row r="10" spans="2:13" x14ac:dyDescent="0.35">
      <c r="B10">
        <f t="shared" ref="B10:B62" si="3">2021-C10</f>
        <v>52</v>
      </c>
      <c r="C10" s="7">
        <v>1969</v>
      </c>
      <c r="D10" s="8">
        <v>1064832.45</v>
      </c>
      <c r="F10" s="10">
        <v>9.24</v>
      </c>
      <c r="H10" s="14">
        <f t="shared" ref="H10:H12" si="4">D10*F$3</f>
        <v>159724.86749999999</v>
      </c>
      <c r="J10" s="12">
        <f t="shared" si="0"/>
        <v>61</v>
      </c>
      <c r="K10" s="12">
        <f>VLOOKUP(J10,'CPI Indexes'!B$5:J$111,9,FALSE)</f>
        <v>62</v>
      </c>
      <c r="L10" s="21">
        <f t="shared" si="1"/>
        <v>2576.2075403225804</v>
      </c>
      <c r="M10" s="21">
        <f t="shared" si="2"/>
        <v>2576.2075403225804</v>
      </c>
    </row>
    <row r="11" spans="2:13" x14ac:dyDescent="0.35">
      <c r="B11">
        <f t="shared" si="3"/>
        <v>51</v>
      </c>
      <c r="C11" s="7">
        <v>1970</v>
      </c>
      <c r="D11" s="8">
        <v>88206.37</v>
      </c>
      <c r="F11" s="10">
        <v>9.64</v>
      </c>
      <c r="H11" s="14">
        <f t="shared" si="4"/>
        <v>13230.955499999998</v>
      </c>
      <c r="J11" s="12">
        <f t="shared" si="0"/>
        <v>61</v>
      </c>
      <c r="K11" s="12">
        <f>VLOOKUP(J11,'CPI Indexes'!B$5:J$111,9,FALSE)</f>
        <v>62</v>
      </c>
      <c r="L11" s="21">
        <f t="shared" si="1"/>
        <v>213.4025080645161</v>
      </c>
      <c r="M11" s="21">
        <f t="shared" si="2"/>
        <v>213.4025080645161</v>
      </c>
    </row>
    <row r="12" spans="2:13" x14ac:dyDescent="0.35">
      <c r="B12">
        <f t="shared" si="3"/>
        <v>50</v>
      </c>
      <c r="C12" s="7">
        <v>1971</v>
      </c>
      <c r="D12" s="8">
        <v>344685.94</v>
      </c>
      <c r="F12" s="10">
        <v>10.039999999999999</v>
      </c>
      <c r="H12" s="14">
        <f t="shared" si="4"/>
        <v>51702.890999999996</v>
      </c>
      <c r="J12" s="12">
        <f t="shared" si="0"/>
        <v>60</v>
      </c>
      <c r="K12" s="12">
        <f>VLOOKUP(J12,'CPI Indexes'!B$5:J$111,9,FALSE)</f>
        <v>61</v>
      </c>
      <c r="L12" s="21">
        <f t="shared" si="1"/>
        <v>847.58837704918028</v>
      </c>
      <c r="M12" s="21">
        <f t="shared" si="2"/>
        <v>847.58837704918028</v>
      </c>
    </row>
    <row r="13" spans="2:13" x14ac:dyDescent="0.35">
      <c r="B13">
        <f t="shared" si="3"/>
        <v>49</v>
      </c>
      <c r="C13" s="7">
        <v>1972</v>
      </c>
      <c r="D13" s="8">
        <v>754596</v>
      </c>
      <c r="F13" s="10">
        <v>10.44</v>
      </c>
      <c r="H13" s="14">
        <f t="shared" ref="H13:H62" si="5">D13*F$3</f>
        <v>113189.4</v>
      </c>
      <c r="J13" s="12">
        <f t="shared" si="0"/>
        <v>59</v>
      </c>
      <c r="K13" s="12">
        <f>VLOOKUP(J13,'CPI Indexes'!B$5:J$111,9,FALSE)</f>
        <v>60</v>
      </c>
      <c r="L13" s="21">
        <f t="shared" si="1"/>
        <v>1886.49</v>
      </c>
      <c r="M13" s="21">
        <f t="shared" si="2"/>
        <v>1886.49</v>
      </c>
    </row>
    <row r="14" spans="2:13" x14ac:dyDescent="0.35">
      <c r="B14">
        <f t="shared" si="3"/>
        <v>48</v>
      </c>
      <c r="C14" s="7">
        <v>1973</v>
      </c>
      <c r="D14" s="8">
        <v>69280.800000000003</v>
      </c>
      <c r="F14" s="10">
        <v>10.86</v>
      </c>
      <c r="H14" s="14">
        <f t="shared" si="5"/>
        <v>10392.120000000001</v>
      </c>
      <c r="J14" s="12">
        <f t="shared" si="0"/>
        <v>59</v>
      </c>
      <c r="K14" s="12">
        <f>VLOOKUP(J14,'CPI Indexes'!B$5:J$111,9,FALSE)</f>
        <v>60</v>
      </c>
      <c r="L14" s="21">
        <f t="shared" si="1"/>
        <v>173.20200000000003</v>
      </c>
      <c r="M14" s="21">
        <f t="shared" si="2"/>
        <v>173.20200000000003</v>
      </c>
    </row>
    <row r="15" spans="2:13" x14ac:dyDescent="0.35">
      <c r="B15">
        <f t="shared" si="3"/>
        <v>47</v>
      </c>
      <c r="C15" s="7">
        <v>1974</v>
      </c>
      <c r="D15" s="8">
        <v>247133.72</v>
      </c>
      <c r="F15" s="10">
        <v>11.28</v>
      </c>
      <c r="H15" s="14">
        <f t="shared" si="5"/>
        <v>37070.057999999997</v>
      </c>
      <c r="J15" s="12">
        <f t="shared" si="0"/>
        <v>58</v>
      </c>
      <c r="K15" s="12">
        <f>VLOOKUP(J15,'CPI Indexes'!B$5:J$111,9,FALSE)</f>
        <v>59</v>
      </c>
      <c r="L15" s="21">
        <f t="shared" si="1"/>
        <v>628.30606779661014</v>
      </c>
      <c r="M15" s="21">
        <f t="shared" si="2"/>
        <v>628.30606779661014</v>
      </c>
    </row>
    <row r="16" spans="2:13" x14ac:dyDescent="0.35">
      <c r="B16">
        <f t="shared" si="3"/>
        <v>46</v>
      </c>
      <c r="C16" s="7">
        <v>1975</v>
      </c>
      <c r="D16" s="8">
        <v>283648.09000000003</v>
      </c>
      <c r="F16" s="10">
        <v>11.71</v>
      </c>
      <c r="H16" s="14">
        <f t="shared" si="5"/>
        <v>42547.213500000005</v>
      </c>
      <c r="J16" s="12">
        <f t="shared" si="0"/>
        <v>58</v>
      </c>
      <c r="K16" s="12">
        <f>VLOOKUP(J16,'CPI Indexes'!B$5:J$111,9,FALSE)</f>
        <v>59</v>
      </c>
      <c r="L16" s="21">
        <f t="shared" si="1"/>
        <v>721.13921186440689</v>
      </c>
      <c r="M16" s="21">
        <f t="shared" si="2"/>
        <v>721.13921186440689</v>
      </c>
    </row>
    <row r="17" spans="2:13" x14ac:dyDescent="0.35">
      <c r="B17">
        <f t="shared" si="3"/>
        <v>45</v>
      </c>
      <c r="C17" s="7">
        <v>1976</v>
      </c>
      <c r="D17" s="8">
        <v>380725.77</v>
      </c>
      <c r="F17" s="10">
        <v>12.15</v>
      </c>
      <c r="H17" s="14">
        <f t="shared" si="5"/>
        <v>57108.8655</v>
      </c>
      <c r="J17" s="12">
        <f t="shared" si="0"/>
        <v>57</v>
      </c>
      <c r="K17" s="12">
        <f>VLOOKUP(J17,'CPI Indexes'!B$5:J$111,9,FALSE)</f>
        <v>58</v>
      </c>
      <c r="L17" s="21">
        <f t="shared" si="1"/>
        <v>984.63561206896554</v>
      </c>
      <c r="M17" s="21">
        <f t="shared" si="2"/>
        <v>984.63561206896554</v>
      </c>
    </row>
    <row r="18" spans="2:13" x14ac:dyDescent="0.35">
      <c r="B18">
        <f t="shared" si="3"/>
        <v>44</v>
      </c>
      <c r="C18" s="7">
        <v>1977</v>
      </c>
      <c r="D18" s="8">
        <v>762226.98</v>
      </c>
      <c r="F18" s="10">
        <v>12.59</v>
      </c>
      <c r="H18" s="14">
        <f t="shared" si="5"/>
        <v>114334.04699999999</v>
      </c>
      <c r="J18" s="12">
        <f t="shared" si="0"/>
        <v>57</v>
      </c>
      <c r="K18" s="12">
        <f>VLOOKUP(J18,'CPI Indexes'!B$5:J$111,9,FALSE)</f>
        <v>58</v>
      </c>
      <c r="L18" s="21">
        <f t="shared" si="1"/>
        <v>1971.276672413793</v>
      </c>
      <c r="M18" s="21">
        <f t="shared" si="2"/>
        <v>1971.276672413793</v>
      </c>
    </row>
    <row r="19" spans="2:13" x14ac:dyDescent="0.35">
      <c r="B19">
        <f t="shared" si="3"/>
        <v>43</v>
      </c>
      <c r="C19" s="7">
        <v>1978</v>
      </c>
      <c r="D19" s="8">
        <v>504535.6</v>
      </c>
      <c r="F19" s="10">
        <v>13.04</v>
      </c>
      <c r="H19" s="14">
        <f t="shared" si="5"/>
        <v>75680.34</v>
      </c>
      <c r="J19" s="12">
        <f t="shared" si="0"/>
        <v>56</v>
      </c>
      <c r="K19" s="12">
        <f>VLOOKUP(J19,'CPI Indexes'!B$5:J$111,9,FALSE)</f>
        <v>57</v>
      </c>
      <c r="L19" s="21">
        <f t="shared" si="1"/>
        <v>1327.7252631578947</v>
      </c>
      <c r="M19" s="21">
        <f t="shared" si="2"/>
        <v>1327.7252631578947</v>
      </c>
    </row>
    <row r="20" spans="2:13" x14ac:dyDescent="0.35">
      <c r="B20">
        <f t="shared" si="3"/>
        <v>42</v>
      </c>
      <c r="C20" s="7">
        <v>1979</v>
      </c>
      <c r="D20" s="8">
        <v>266809.17</v>
      </c>
      <c r="F20" s="10">
        <v>13.5</v>
      </c>
      <c r="H20" s="14">
        <f t="shared" si="5"/>
        <v>40021.375499999995</v>
      </c>
      <c r="J20" s="12">
        <f t="shared" si="0"/>
        <v>56</v>
      </c>
      <c r="K20" s="12">
        <f>VLOOKUP(J20,'CPI Indexes'!B$5:J$111,9,FALSE)</f>
        <v>57</v>
      </c>
      <c r="L20" s="21">
        <f t="shared" si="1"/>
        <v>702.12939473684196</v>
      </c>
      <c r="M20" s="21">
        <f t="shared" si="2"/>
        <v>702.12939473684196</v>
      </c>
    </row>
    <row r="21" spans="2:13" x14ac:dyDescent="0.35">
      <c r="B21">
        <f t="shared" si="3"/>
        <v>41</v>
      </c>
      <c r="C21" s="7">
        <v>1980</v>
      </c>
      <c r="D21" s="8">
        <v>484791.63</v>
      </c>
      <c r="F21" s="10">
        <v>13.97</v>
      </c>
      <c r="H21" s="14">
        <f t="shared" si="5"/>
        <v>72718.744500000001</v>
      </c>
      <c r="J21" s="12">
        <f t="shared" si="0"/>
        <v>55</v>
      </c>
      <c r="K21" s="12">
        <f>VLOOKUP(J21,'CPI Indexes'!B$5:J$111,9,FALSE)</f>
        <v>56</v>
      </c>
      <c r="L21" s="21">
        <f t="shared" si="1"/>
        <v>1298.5490089285715</v>
      </c>
      <c r="M21" s="21">
        <f t="shared" si="2"/>
        <v>1298.5490089285715</v>
      </c>
    </row>
    <row r="22" spans="2:13" x14ac:dyDescent="0.35">
      <c r="B22">
        <f t="shared" si="3"/>
        <v>40</v>
      </c>
      <c r="C22" s="7">
        <v>1981</v>
      </c>
      <c r="D22" s="8">
        <v>8863665.6899999995</v>
      </c>
      <c r="F22" s="10">
        <v>14.45</v>
      </c>
      <c r="H22" s="14">
        <f t="shared" si="5"/>
        <v>1329549.8535</v>
      </c>
      <c r="J22" s="12">
        <f t="shared" si="0"/>
        <v>54</v>
      </c>
      <c r="K22" s="12">
        <f>VLOOKUP(J22,'CPI Indexes'!B$5:J$111,9,FALSE)</f>
        <v>55</v>
      </c>
      <c r="L22" s="21">
        <f t="shared" si="1"/>
        <v>24173.633699999998</v>
      </c>
      <c r="M22" s="21">
        <f t="shared" si="2"/>
        <v>24173.633699999998</v>
      </c>
    </row>
    <row r="23" spans="2:13" x14ac:dyDescent="0.35">
      <c r="B23">
        <f t="shared" si="3"/>
        <v>39</v>
      </c>
      <c r="C23" s="7">
        <v>1982</v>
      </c>
      <c r="D23" s="8">
        <v>908788.22</v>
      </c>
      <c r="F23" s="10">
        <v>14.94</v>
      </c>
      <c r="H23" s="14">
        <f t="shared" si="5"/>
        <v>136318.23299999998</v>
      </c>
      <c r="J23" s="12">
        <f t="shared" si="0"/>
        <v>54</v>
      </c>
      <c r="K23" s="12">
        <f>VLOOKUP(J23,'CPI Indexes'!B$5:J$111,9,FALSE)</f>
        <v>55</v>
      </c>
      <c r="L23" s="21">
        <f t="shared" si="1"/>
        <v>2478.5133272727267</v>
      </c>
      <c r="M23" s="21">
        <f t="shared" si="2"/>
        <v>2478.5133272727267</v>
      </c>
    </row>
    <row r="24" spans="2:13" x14ac:dyDescent="0.35">
      <c r="B24">
        <f t="shared" si="3"/>
        <v>38</v>
      </c>
      <c r="C24" s="7">
        <v>1983</v>
      </c>
      <c r="D24" s="8">
        <v>936430.85</v>
      </c>
      <c r="F24" s="10">
        <v>15.43</v>
      </c>
      <c r="H24" s="14">
        <f t="shared" si="5"/>
        <v>140464.6275</v>
      </c>
      <c r="J24" s="12">
        <f t="shared" si="0"/>
        <v>53</v>
      </c>
      <c r="K24" s="12">
        <f>VLOOKUP(J24,'CPI Indexes'!B$5:J$111,9,FALSE)</f>
        <v>54</v>
      </c>
      <c r="L24" s="21">
        <f t="shared" si="1"/>
        <v>2601.1968055555558</v>
      </c>
      <c r="M24" s="21">
        <f t="shared" si="2"/>
        <v>2601.1968055555558</v>
      </c>
    </row>
    <row r="25" spans="2:13" x14ac:dyDescent="0.35">
      <c r="B25">
        <f t="shared" si="3"/>
        <v>37</v>
      </c>
      <c r="C25" s="7">
        <v>1984</v>
      </c>
      <c r="D25" s="8">
        <v>3178310.2</v>
      </c>
      <c r="F25" s="10">
        <v>15.93</v>
      </c>
      <c r="H25" s="14">
        <f t="shared" si="5"/>
        <v>476746.53</v>
      </c>
      <c r="J25" s="12">
        <f t="shared" si="0"/>
        <v>53</v>
      </c>
      <c r="K25" s="12">
        <f>VLOOKUP(J25,'CPI Indexes'!B$5:J$111,9,FALSE)</f>
        <v>54</v>
      </c>
      <c r="L25" s="21">
        <f t="shared" si="1"/>
        <v>8828.639444444445</v>
      </c>
      <c r="M25" s="21">
        <f t="shared" si="2"/>
        <v>8828.639444444445</v>
      </c>
    </row>
    <row r="26" spans="2:13" x14ac:dyDescent="0.35">
      <c r="B26">
        <f t="shared" si="3"/>
        <v>36</v>
      </c>
      <c r="C26" s="7">
        <v>1985</v>
      </c>
      <c r="D26" s="8">
        <v>1817139.45</v>
      </c>
      <c r="F26" s="9">
        <v>16.45</v>
      </c>
      <c r="H26" s="14">
        <f t="shared" si="5"/>
        <v>272570.91749999998</v>
      </c>
      <c r="J26" s="12">
        <f t="shared" si="0"/>
        <v>52</v>
      </c>
      <c r="K26" s="12">
        <f>VLOOKUP(J26,'CPI Indexes'!B$5:J$111,9,FALSE)</f>
        <v>53</v>
      </c>
      <c r="L26" s="21">
        <f t="shared" si="1"/>
        <v>5142.8474999999999</v>
      </c>
      <c r="M26" s="21">
        <f t="shared" si="2"/>
        <v>5142.8474999999999</v>
      </c>
    </row>
    <row r="27" spans="2:13" x14ac:dyDescent="0.35">
      <c r="B27">
        <f t="shared" si="3"/>
        <v>35</v>
      </c>
      <c r="C27" s="7">
        <v>1986</v>
      </c>
      <c r="D27" s="8">
        <v>1035491.47</v>
      </c>
      <c r="F27" s="9">
        <v>16.97</v>
      </c>
      <c r="H27" s="14">
        <f t="shared" si="5"/>
        <v>155323.7205</v>
      </c>
      <c r="J27" s="12">
        <f t="shared" si="0"/>
        <v>52</v>
      </c>
      <c r="K27" s="12">
        <f>VLOOKUP(J27,'CPI Indexes'!B$5:J$111,9,FALSE)</f>
        <v>53</v>
      </c>
      <c r="L27" s="21">
        <f t="shared" si="1"/>
        <v>2930.6362358490564</v>
      </c>
      <c r="M27" s="21">
        <f t="shared" si="2"/>
        <v>2930.6362358490564</v>
      </c>
    </row>
    <row r="28" spans="2:13" x14ac:dyDescent="0.35">
      <c r="B28">
        <f t="shared" si="3"/>
        <v>34</v>
      </c>
      <c r="C28" s="7">
        <v>1987</v>
      </c>
      <c r="D28" s="8">
        <v>4060748.13</v>
      </c>
      <c r="F28" s="9">
        <v>17.5</v>
      </c>
      <c r="H28" s="14">
        <f t="shared" si="5"/>
        <v>609112.21950000001</v>
      </c>
      <c r="J28" s="12">
        <f t="shared" si="0"/>
        <v>52</v>
      </c>
      <c r="K28" s="12">
        <f>VLOOKUP(J28,'CPI Indexes'!B$5:J$111,9,FALSE)</f>
        <v>53</v>
      </c>
      <c r="L28" s="21">
        <f t="shared" si="1"/>
        <v>11492.683386792452</v>
      </c>
      <c r="M28" s="21">
        <f t="shared" si="2"/>
        <v>11492.683386792452</v>
      </c>
    </row>
    <row r="29" spans="2:13" x14ac:dyDescent="0.35">
      <c r="B29">
        <f t="shared" si="3"/>
        <v>33</v>
      </c>
      <c r="C29" s="7">
        <v>1988</v>
      </c>
      <c r="D29" s="8">
        <v>2904996.58</v>
      </c>
      <c r="F29" s="9">
        <v>18.03</v>
      </c>
      <c r="H29" s="14">
        <f t="shared" si="5"/>
        <v>435749.48700000002</v>
      </c>
      <c r="J29" s="12">
        <f t="shared" si="0"/>
        <v>51</v>
      </c>
      <c r="K29" s="12">
        <f>VLOOKUP(J29,'CPI Indexes'!B$5:J$111,9,FALSE)</f>
        <v>52</v>
      </c>
      <c r="L29" s="21">
        <f t="shared" si="1"/>
        <v>8379.7978269230771</v>
      </c>
      <c r="M29" s="21">
        <f t="shared" si="2"/>
        <v>8379.7978269230771</v>
      </c>
    </row>
    <row r="30" spans="2:13" x14ac:dyDescent="0.35">
      <c r="B30">
        <f t="shared" si="3"/>
        <v>32</v>
      </c>
      <c r="C30" s="7">
        <v>1989</v>
      </c>
      <c r="D30" s="8">
        <v>2613600.8199999998</v>
      </c>
      <c r="F30" s="9">
        <v>18.579999999999998</v>
      </c>
      <c r="H30" s="14">
        <f t="shared" si="5"/>
        <v>392040.12299999996</v>
      </c>
      <c r="J30" s="12">
        <f t="shared" si="0"/>
        <v>51</v>
      </c>
      <c r="K30" s="12">
        <f>VLOOKUP(J30,'CPI Indexes'!B$5:J$111,9,FALSE)</f>
        <v>52</v>
      </c>
      <c r="L30" s="21">
        <f t="shared" si="1"/>
        <v>7539.2331346153842</v>
      </c>
      <c r="M30" s="21">
        <f t="shared" si="2"/>
        <v>7539.2331346153842</v>
      </c>
    </row>
    <row r="31" spans="2:13" x14ac:dyDescent="0.35">
      <c r="B31">
        <f t="shared" si="3"/>
        <v>31</v>
      </c>
      <c r="C31" s="7">
        <v>1990</v>
      </c>
      <c r="D31" s="8">
        <v>7035543.1799999997</v>
      </c>
      <c r="F31" s="9">
        <v>19.14</v>
      </c>
      <c r="H31" s="14">
        <f t="shared" si="5"/>
        <v>1055331.477</v>
      </c>
      <c r="J31" s="12">
        <f t="shared" si="0"/>
        <v>50</v>
      </c>
      <c r="K31" s="12">
        <f>VLOOKUP(J31,'CPI Indexes'!B$5:J$111,9,FALSE)</f>
        <v>51</v>
      </c>
      <c r="L31" s="21">
        <f t="shared" si="1"/>
        <v>20692.774058823528</v>
      </c>
      <c r="M31" s="21">
        <f t="shared" si="2"/>
        <v>20692.774058823528</v>
      </c>
    </row>
    <row r="32" spans="2:13" x14ac:dyDescent="0.35">
      <c r="B32">
        <f t="shared" si="3"/>
        <v>30</v>
      </c>
      <c r="C32" s="7">
        <v>1991</v>
      </c>
      <c r="D32" s="9">
        <v>7320628.79</v>
      </c>
      <c r="F32" s="9">
        <v>19.7</v>
      </c>
      <c r="H32" s="14">
        <f t="shared" si="5"/>
        <v>1098094.3185000001</v>
      </c>
      <c r="J32" s="12">
        <f t="shared" si="0"/>
        <v>50</v>
      </c>
      <c r="K32" s="12">
        <f>VLOOKUP(J32,'CPI Indexes'!B$5:J$111,9,FALSE)</f>
        <v>51</v>
      </c>
      <c r="L32" s="21">
        <f t="shared" si="1"/>
        <v>21531.261147058824</v>
      </c>
      <c r="M32" s="21">
        <f t="shared" si="2"/>
        <v>21531.261147058824</v>
      </c>
    </row>
    <row r="33" spans="2:13" x14ac:dyDescent="0.35">
      <c r="B33">
        <f t="shared" si="3"/>
        <v>29</v>
      </c>
      <c r="C33" s="7">
        <v>1992</v>
      </c>
      <c r="D33" s="8">
        <v>3779520.13</v>
      </c>
      <c r="F33" s="9">
        <v>20.27</v>
      </c>
      <c r="H33" s="14">
        <f t="shared" si="5"/>
        <v>566928.01949999994</v>
      </c>
      <c r="J33" s="12">
        <f t="shared" si="0"/>
        <v>49</v>
      </c>
      <c r="K33" s="12">
        <f>VLOOKUP(J33,'CPI Indexes'!B$5:J$111,9,FALSE)</f>
        <v>50</v>
      </c>
      <c r="L33" s="21">
        <f t="shared" si="1"/>
        <v>11338.560389999999</v>
      </c>
      <c r="M33" s="21">
        <f t="shared" si="2"/>
        <v>11338.560389999999</v>
      </c>
    </row>
    <row r="34" spans="2:13" x14ac:dyDescent="0.35">
      <c r="B34">
        <f t="shared" si="3"/>
        <v>28</v>
      </c>
      <c r="C34" s="7">
        <v>1993</v>
      </c>
      <c r="D34" s="8">
        <v>5740183.6600000001</v>
      </c>
      <c r="F34" s="9">
        <v>20.85</v>
      </c>
      <c r="H34" s="14">
        <f t="shared" si="5"/>
        <v>861027.549</v>
      </c>
      <c r="J34" s="12">
        <f t="shared" si="0"/>
        <v>49</v>
      </c>
      <c r="K34" s="12">
        <f>VLOOKUP(J34,'CPI Indexes'!B$5:J$111,9,FALSE)</f>
        <v>50</v>
      </c>
      <c r="L34" s="21">
        <f t="shared" si="1"/>
        <v>17220.55098</v>
      </c>
      <c r="M34" s="21">
        <f t="shared" si="2"/>
        <v>17220.55098</v>
      </c>
    </row>
    <row r="35" spans="2:13" x14ac:dyDescent="0.35">
      <c r="B35">
        <f t="shared" si="3"/>
        <v>27</v>
      </c>
      <c r="C35" s="7">
        <v>1994</v>
      </c>
      <c r="D35" s="8">
        <v>8291278.6399999997</v>
      </c>
      <c r="F35" s="9">
        <v>21.44</v>
      </c>
      <c r="H35" s="14">
        <f t="shared" si="5"/>
        <v>1243691.7959999999</v>
      </c>
      <c r="J35" s="12">
        <f t="shared" si="0"/>
        <v>48</v>
      </c>
      <c r="K35" s="12">
        <f>VLOOKUP(J35,'CPI Indexes'!B$5:J$111,9,FALSE)</f>
        <v>49</v>
      </c>
      <c r="L35" s="21">
        <f t="shared" si="1"/>
        <v>25381.465224489792</v>
      </c>
      <c r="M35" s="21">
        <f t="shared" si="2"/>
        <v>25381.465224489792</v>
      </c>
    </row>
    <row r="36" spans="2:13" x14ac:dyDescent="0.35">
      <c r="B36">
        <f t="shared" si="3"/>
        <v>26</v>
      </c>
      <c r="C36" s="7">
        <v>1995</v>
      </c>
      <c r="D36" s="8">
        <v>8867550.7200000007</v>
      </c>
      <c r="F36" s="9">
        <v>22.04</v>
      </c>
      <c r="H36" s="14">
        <f t="shared" si="5"/>
        <v>1330132.608</v>
      </c>
      <c r="J36" s="12">
        <f t="shared" si="0"/>
        <v>48</v>
      </c>
      <c r="K36" s="12">
        <f>VLOOKUP(J36,'CPI Indexes'!B$5:J$111,9,FALSE)</f>
        <v>49</v>
      </c>
      <c r="L36" s="21">
        <f t="shared" si="1"/>
        <v>27145.56342857143</v>
      </c>
      <c r="M36" s="21">
        <f t="shared" si="2"/>
        <v>27145.56342857143</v>
      </c>
    </row>
    <row r="37" spans="2:13" x14ac:dyDescent="0.35">
      <c r="B37">
        <f t="shared" si="3"/>
        <v>25</v>
      </c>
      <c r="C37" s="7">
        <v>1996</v>
      </c>
      <c r="D37" s="8">
        <v>11641415.720000001</v>
      </c>
      <c r="F37" s="9">
        <v>22.65</v>
      </c>
      <c r="H37" s="14">
        <f t="shared" si="5"/>
        <v>1746212.358</v>
      </c>
      <c r="J37" s="12">
        <f t="shared" si="0"/>
        <v>48</v>
      </c>
      <c r="K37" s="12">
        <f>VLOOKUP(J37,'CPI Indexes'!B$5:J$111,9,FALSE)</f>
        <v>49</v>
      </c>
      <c r="L37" s="21">
        <f t="shared" si="1"/>
        <v>35636.986897959185</v>
      </c>
      <c r="M37" s="21">
        <f t="shared" si="2"/>
        <v>35636.986897959185</v>
      </c>
    </row>
    <row r="38" spans="2:13" x14ac:dyDescent="0.35">
      <c r="B38">
        <f t="shared" si="3"/>
        <v>24</v>
      </c>
      <c r="C38" s="7">
        <v>1997</v>
      </c>
      <c r="D38" s="8">
        <v>5821934.6900000004</v>
      </c>
      <c r="F38" s="9">
        <v>23.26</v>
      </c>
      <c r="H38" s="14">
        <f t="shared" si="5"/>
        <v>873290.20350000006</v>
      </c>
      <c r="J38" s="12">
        <f t="shared" si="0"/>
        <v>47</v>
      </c>
      <c r="K38" s="12">
        <f>VLOOKUP(J38,'CPI Indexes'!B$5:J$111,9,FALSE)</f>
        <v>48</v>
      </c>
      <c r="L38" s="21">
        <f t="shared" si="1"/>
        <v>18193.545906250001</v>
      </c>
      <c r="M38" s="21">
        <f t="shared" si="2"/>
        <v>18193.545906250001</v>
      </c>
    </row>
    <row r="39" spans="2:13" x14ac:dyDescent="0.35">
      <c r="B39">
        <f t="shared" si="3"/>
        <v>23</v>
      </c>
      <c r="C39" s="7">
        <v>1998</v>
      </c>
      <c r="D39" s="8">
        <v>12240484.439999999</v>
      </c>
      <c r="F39" s="9">
        <v>23.88</v>
      </c>
      <c r="H39" s="14">
        <f t="shared" si="5"/>
        <v>1836072.666</v>
      </c>
      <c r="J39" s="12">
        <f t="shared" si="0"/>
        <v>47</v>
      </c>
      <c r="K39" s="12">
        <f>VLOOKUP(J39,'CPI Indexes'!B$5:J$111,9,FALSE)</f>
        <v>48</v>
      </c>
      <c r="L39" s="21">
        <f t="shared" si="1"/>
        <v>38251.513874999997</v>
      </c>
      <c r="M39" s="21">
        <f t="shared" si="2"/>
        <v>38251.513874999997</v>
      </c>
    </row>
    <row r="40" spans="2:13" x14ac:dyDescent="0.35">
      <c r="B40">
        <f t="shared" si="3"/>
        <v>22</v>
      </c>
      <c r="C40" s="7">
        <v>1999</v>
      </c>
      <c r="D40" s="8">
        <v>13626257.220000001</v>
      </c>
      <c r="F40" s="9">
        <v>24.51</v>
      </c>
      <c r="H40" s="14">
        <f t="shared" si="5"/>
        <v>2043938.5830000001</v>
      </c>
      <c r="J40" s="12">
        <f t="shared" si="0"/>
        <v>47</v>
      </c>
      <c r="K40" s="12">
        <f>VLOOKUP(J40,'CPI Indexes'!B$5:J$111,9,FALSE)</f>
        <v>48</v>
      </c>
      <c r="L40" s="21">
        <f t="shared" si="1"/>
        <v>42582.053812500002</v>
      </c>
      <c r="M40" s="21">
        <f t="shared" si="2"/>
        <v>42582.053812500002</v>
      </c>
    </row>
    <row r="41" spans="2:13" x14ac:dyDescent="0.35">
      <c r="B41">
        <f t="shared" si="3"/>
        <v>21</v>
      </c>
      <c r="C41" s="7">
        <v>2000</v>
      </c>
      <c r="D41" s="8">
        <v>13985971.85</v>
      </c>
      <c r="F41" s="9">
        <v>25.14</v>
      </c>
      <c r="H41" s="14">
        <f t="shared" si="5"/>
        <v>2097895.7774999999</v>
      </c>
      <c r="J41" s="12">
        <f t="shared" ref="J41:J62" si="6">ROUND(F41+B41,0)</f>
        <v>46</v>
      </c>
      <c r="K41" s="12">
        <f>VLOOKUP(J41,'CPI Indexes'!B$5:J$111,9,FALSE)</f>
        <v>47</v>
      </c>
      <c r="L41" s="21">
        <f t="shared" ref="L41:L62" si="7">H41/K41</f>
        <v>44636.080372340424</v>
      </c>
      <c r="M41" s="21">
        <f t="shared" ref="M41:M62" si="8">L41*(1+$F$5/100)^B41</f>
        <v>44636.080372340424</v>
      </c>
    </row>
    <row r="42" spans="2:13" x14ac:dyDescent="0.35">
      <c r="B42">
        <f t="shared" si="3"/>
        <v>20</v>
      </c>
      <c r="C42" s="7">
        <v>2001</v>
      </c>
      <c r="D42" s="8">
        <v>8913332.75</v>
      </c>
      <c r="F42" s="9">
        <v>25.79</v>
      </c>
      <c r="H42" s="14">
        <f t="shared" si="5"/>
        <v>1336999.9124999999</v>
      </c>
      <c r="J42" s="12">
        <f t="shared" si="6"/>
        <v>46</v>
      </c>
      <c r="K42" s="12">
        <f>VLOOKUP(J42,'CPI Indexes'!B$5:J$111,9,FALSE)</f>
        <v>47</v>
      </c>
      <c r="L42" s="21">
        <f t="shared" si="7"/>
        <v>28446.806648936166</v>
      </c>
      <c r="M42" s="21">
        <f t="shared" si="8"/>
        <v>28446.806648936166</v>
      </c>
    </row>
    <row r="43" spans="2:13" x14ac:dyDescent="0.35">
      <c r="B43">
        <f t="shared" si="3"/>
        <v>19</v>
      </c>
      <c r="C43" s="7">
        <v>2002</v>
      </c>
      <c r="D43" s="8">
        <v>8190283.7199999997</v>
      </c>
      <c r="F43" s="9">
        <v>26.43</v>
      </c>
      <c r="H43" s="14">
        <f t="shared" si="5"/>
        <v>1228542.558</v>
      </c>
      <c r="J43" s="12">
        <f t="shared" si="6"/>
        <v>45</v>
      </c>
      <c r="K43" s="12">
        <f>VLOOKUP(J43,'CPI Indexes'!B$5:J$111,9,FALSE)</f>
        <v>46</v>
      </c>
      <c r="L43" s="21">
        <f t="shared" si="7"/>
        <v>26707.446913043477</v>
      </c>
      <c r="M43" s="21">
        <f t="shared" si="8"/>
        <v>26707.446913043477</v>
      </c>
    </row>
    <row r="44" spans="2:13" x14ac:dyDescent="0.35">
      <c r="B44">
        <f t="shared" si="3"/>
        <v>18</v>
      </c>
      <c r="C44" s="7">
        <v>2003</v>
      </c>
      <c r="D44" s="8">
        <v>9900479.1099999994</v>
      </c>
      <c r="F44" s="9">
        <v>27.09</v>
      </c>
      <c r="H44" s="14">
        <f t="shared" si="5"/>
        <v>1485071.8664999998</v>
      </c>
      <c r="J44" s="12">
        <f t="shared" si="6"/>
        <v>45</v>
      </c>
      <c r="K44" s="12">
        <f>VLOOKUP(J44,'CPI Indexes'!B$5:J$111,9,FALSE)</f>
        <v>46</v>
      </c>
      <c r="L44" s="21">
        <f t="shared" si="7"/>
        <v>32284.171010869559</v>
      </c>
      <c r="M44" s="21">
        <f t="shared" si="8"/>
        <v>32284.171010869559</v>
      </c>
    </row>
    <row r="45" spans="2:13" x14ac:dyDescent="0.35">
      <c r="B45">
        <f t="shared" si="3"/>
        <v>17</v>
      </c>
      <c r="C45" s="7">
        <v>2004</v>
      </c>
      <c r="D45" s="8">
        <v>11414086.560000001</v>
      </c>
      <c r="F45" s="9">
        <v>27.75</v>
      </c>
      <c r="H45" s="14">
        <f t="shared" si="5"/>
        <v>1712112.9839999999</v>
      </c>
      <c r="J45" s="12">
        <f t="shared" si="6"/>
        <v>45</v>
      </c>
      <c r="K45" s="12">
        <f>VLOOKUP(J45,'CPI Indexes'!B$5:J$111,9,FALSE)</f>
        <v>46</v>
      </c>
      <c r="L45" s="21">
        <f t="shared" si="7"/>
        <v>37219.847478260868</v>
      </c>
      <c r="M45" s="21">
        <f t="shared" si="8"/>
        <v>37219.847478260868</v>
      </c>
    </row>
    <row r="46" spans="2:13" x14ac:dyDescent="0.35">
      <c r="B46">
        <f t="shared" si="3"/>
        <v>16</v>
      </c>
      <c r="C46" s="7">
        <v>2005</v>
      </c>
      <c r="D46" s="8">
        <v>9708718.25</v>
      </c>
      <c r="F46" s="9">
        <v>28.41</v>
      </c>
      <c r="H46" s="14">
        <f t="shared" si="5"/>
        <v>1456307.7375</v>
      </c>
      <c r="J46" s="12">
        <f t="shared" si="6"/>
        <v>44</v>
      </c>
      <c r="K46" s="12">
        <f>VLOOKUP(J46,'CPI Indexes'!B$5:J$111,9,FALSE)</f>
        <v>45</v>
      </c>
      <c r="L46" s="21">
        <f t="shared" si="7"/>
        <v>32362.394166666669</v>
      </c>
      <c r="M46" s="21">
        <f t="shared" si="8"/>
        <v>32362.394166666669</v>
      </c>
    </row>
    <row r="47" spans="2:13" x14ac:dyDescent="0.35">
      <c r="B47">
        <f t="shared" si="3"/>
        <v>15</v>
      </c>
      <c r="C47" s="7">
        <v>2006</v>
      </c>
      <c r="D47" s="8">
        <v>13075914.34</v>
      </c>
      <c r="F47" s="9">
        <v>29.08</v>
      </c>
      <c r="H47" s="14">
        <f t="shared" si="5"/>
        <v>1961387.1509999998</v>
      </c>
      <c r="J47" s="12">
        <f t="shared" si="6"/>
        <v>44</v>
      </c>
      <c r="K47" s="12">
        <f>VLOOKUP(J47,'CPI Indexes'!B$5:J$111,9,FALSE)</f>
        <v>45</v>
      </c>
      <c r="L47" s="21">
        <f t="shared" si="7"/>
        <v>43586.381133333329</v>
      </c>
      <c r="M47" s="21">
        <f t="shared" si="8"/>
        <v>43586.381133333329</v>
      </c>
    </row>
    <row r="48" spans="2:13" x14ac:dyDescent="0.35">
      <c r="B48">
        <f t="shared" si="3"/>
        <v>14</v>
      </c>
      <c r="C48" s="7">
        <v>2007</v>
      </c>
      <c r="D48" s="8">
        <v>11148634.939999999</v>
      </c>
      <c r="F48" s="9">
        <v>29.75</v>
      </c>
      <c r="H48" s="14">
        <f t="shared" si="5"/>
        <v>1672295.2409999999</v>
      </c>
      <c r="J48" s="12">
        <f t="shared" si="6"/>
        <v>44</v>
      </c>
      <c r="K48" s="12">
        <f>VLOOKUP(J48,'CPI Indexes'!B$5:J$111,9,FALSE)</f>
        <v>45</v>
      </c>
      <c r="L48" s="21">
        <f t="shared" si="7"/>
        <v>37162.116466666666</v>
      </c>
      <c r="M48" s="21">
        <f t="shared" si="8"/>
        <v>37162.116466666666</v>
      </c>
    </row>
    <row r="49" spans="2:13" x14ac:dyDescent="0.35">
      <c r="B49">
        <f t="shared" si="3"/>
        <v>13</v>
      </c>
      <c r="C49" s="7">
        <v>2008</v>
      </c>
      <c r="D49" s="8">
        <v>13925651.869999999</v>
      </c>
      <c r="F49" s="9">
        <v>30.43</v>
      </c>
      <c r="H49" s="14">
        <f t="shared" si="5"/>
        <v>2088847.7804999999</v>
      </c>
      <c r="J49" s="12">
        <f t="shared" si="6"/>
        <v>43</v>
      </c>
      <c r="K49" s="12">
        <f>VLOOKUP(J49,'CPI Indexes'!B$5:J$111,9,FALSE)</f>
        <v>44</v>
      </c>
      <c r="L49" s="21">
        <f t="shared" si="7"/>
        <v>47473.813193181813</v>
      </c>
      <c r="M49" s="21">
        <f t="shared" si="8"/>
        <v>47473.813193181813</v>
      </c>
    </row>
    <row r="50" spans="2:13" x14ac:dyDescent="0.35">
      <c r="B50">
        <f t="shared" si="3"/>
        <v>12</v>
      </c>
      <c r="C50" s="7">
        <v>2009</v>
      </c>
      <c r="D50" s="8">
        <v>17539617.940000001</v>
      </c>
      <c r="F50" s="9">
        <v>31.11</v>
      </c>
      <c r="H50" s="14">
        <f t="shared" si="5"/>
        <v>2630942.6910000001</v>
      </c>
      <c r="J50" s="12">
        <f t="shared" si="6"/>
        <v>43</v>
      </c>
      <c r="K50" s="12">
        <f>VLOOKUP(J50,'CPI Indexes'!B$5:J$111,9,FALSE)</f>
        <v>44</v>
      </c>
      <c r="L50" s="21">
        <f t="shared" si="7"/>
        <v>59794.152068181822</v>
      </c>
      <c r="M50" s="21">
        <f t="shared" si="8"/>
        <v>59794.152068181822</v>
      </c>
    </row>
    <row r="51" spans="2:13" x14ac:dyDescent="0.35">
      <c r="B51">
        <f t="shared" si="3"/>
        <v>11</v>
      </c>
      <c r="C51" s="7">
        <v>2010</v>
      </c>
      <c r="D51" s="8">
        <v>11532803.970000001</v>
      </c>
      <c r="F51" s="9">
        <v>31.8</v>
      </c>
      <c r="H51" s="14">
        <f t="shared" si="5"/>
        <v>1729920.5955000001</v>
      </c>
      <c r="J51" s="12">
        <f t="shared" si="6"/>
        <v>43</v>
      </c>
      <c r="K51" s="12">
        <f>VLOOKUP(J51,'CPI Indexes'!B$5:J$111,9,FALSE)</f>
        <v>44</v>
      </c>
      <c r="L51" s="21">
        <f t="shared" si="7"/>
        <v>39316.377170454543</v>
      </c>
      <c r="M51" s="21">
        <f t="shared" si="8"/>
        <v>39316.377170454543</v>
      </c>
    </row>
    <row r="52" spans="2:13" x14ac:dyDescent="0.35">
      <c r="B52">
        <f t="shared" si="3"/>
        <v>10</v>
      </c>
      <c r="C52" s="7">
        <v>2011</v>
      </c>
      <c r="D52" s="8">
        <v>15710091.369999999</v>
      </c>
      <c r="F52" s="9">
        <v>32.49</v>
      </c>
      <c r="H52" s="14">
        <f t="shared" si="5"/>
        <v>2356513.7054999997</v>
      </c>
      <c r="J52" s="12">
        <f t="shared" si="6"/>
        <v>42</v>
      </c>
      <c r="K52" s="12">
        <f>VLOOKUP(J52,'CPI Indexes'!B$5:J$111,9,FALSE)</f>
        <v>43</v>
      </c>
      <c r="L52" s="21">
        <f t="shared" si="7"/>
        <v>54802.644313953482</v>
      </c>
      <c r="M52" s="21">
        <f t="shared" si="8"/>
        <v>54802.644313953482</v>
      </c>
    </row>
    <row r="53" spans="2:13" x14ac:dyDescent="0.35">
      <c r="B53">
        <f t="shared" si="3"/>
        <v>9</v>
      </c>
      <c r="C53" s="7">
        <v>2012</v>
      </c>
      <c r="D53" s="8">
        <v>21181575.41</v>
      </c>
      <c r="F53" s="9">
        <v>33.18</v>
      </c>
      <c r="H53" s="14">
        <f t="shared" si="5"/>
        <v>3177236.3114999998</v>
      </c>
      <c r="J53" s="12">
        <f t="shared" si="6"/>
        <v>42</v>
      </c>
      <c r="K53" s="12">
        <f>VLOOKUP(J53,'CPI Indexes'!B$5:J$111,9,FALSE)</f>
        <v>43</v>
      </c>
      <c r="L53" s="21">
        <f t="shared" si="7"/>
        <v>73889.216546511627</v>
      </c>
      <c r="M53" s="21">
        <f t="shared" si="8"/>
        <v>73889.216546511627</v>
      </c>
    </row>
    <row r="54" spans="2:13" x14ac:dyDescent="0.35">
      <c r="B54">
        <f t="shared" si="3"/>
        <v>8</v>
      </c>
      <c r="C54" s="7">
        <v>2013</v>
      </c>
      <c r="D54" s="8">
        <v>16291186.74</v>
      </c>
      <c r="F54" s="9">
        <v>33.880000000000003</v>
      </c>
      <c r="H54" s="14">
        <f t="shared" si="5"/>
        <v>2443678.0109999999</v>
      </c>
      <c r="J54" s="12">
        <f t="shared" si="6"/>
        <v>42</v>
      </c>
      <c r="K54" s="12">
        <f>VLOOKUP(J54,'CPI Indexes'!B$5:J$111,9,FALSE)</f>
        <v>43</v>
      </c>
      <c r="L54" s="21">
        <f t="shared" si="7"/>
        <v>56829.72118604651</v>
      </c>
      <c r="M54" s="21">
        <f t="shared" si="8"/>
        <v>56829.72118604651</v>
      </c>
    </row>
    <row r="55" spans="2:13" x14ac:dyDescent="0.35">
      <c r="B55">
        <f t="shared" si="3"/>
        <v>7</v>
      </c>
      <c r="C55" s="7">
        <v>2014</v>
      </c>
      <c r="D55" s="8">
        <v>29529072.870000001</v>
      </c>
      <c r="F55" s="9">
        <v>34.58</v>
      </c>
      <c r="H55" s="14">
        <f t="shared" si="5"/>
        <v>4429360.9304999998</v>
      </c>
      <c r="J55" s="12">
        <f t="shared" si="6"/>
        <v>42</v>
      </c>
      <c r="K55" s="12">
        <f>VLOOKUP(J55,'CPI Indexes'!B$5:J$111,9,FALSE)</f>
        <v>43</v>
      </c>
      <c r="L55" s="21">
        <f t="shared" si="7"/>
        <v>103008.39373255814</v>
      </c>
      <c r="M55" s="21">
        <f t="shared" si="8"/>
        <v>103008.39373255814</v>
      </c>
    </row>
    <row r="56" spans="2:13" x14ac:dyDescent="0.35">
      <c r="B56">
        <f t="shared" si="3"/>
        <v>6</v>
      </c>
      <c r="C56" s="7">
        <v>2015</v>
      </c>
      <c r="D56" s="8">
        <v>31298059.190000001</v>
      </c>
      <c r="F56" s="9">
        <v>35.29</v>
      </c>
      <c r="H56" s="14">
        <f t="shared" si="5"/>
        <v>4694708.8784999996</v>
      </c>
      <c r="J56" s="12">
        <f t="shared" si="6"/>
        <v>41</v>
      </c>
      <c r="K56" s="12">
        <f>VLOOKUP(J56,'CPI Indexes'!B$5:J$111,9,FALSE)</f>
        <v>42</v>
      </c>
      <c r="L56" s="21">
        <f t="shared" si="7"/>
        <v>111778.78282142857</v>
      </c>
      <c r="M56" s="21">
        <f t="shared" si="8"/>
        <v>111778.78282142857</v>
      </c>
    </row>
    <row r="57" spans="2:13" x14ac:dyDescent="0.35">
      <c r="B57">
        <f t="shared" si="3"/>
        <v>5</v>
      </c>
      <c r="C57" s="7">
        <v>2016</v>
      </c>
      <c r="D57" s="8">
        <v>107537951.67</v>
      </c>
      <c r="F57" s="9">
        <v>36</v>
      </c>
      <c r="H57" s="14">
        <f t="shared" si="5"/>
        <v>16130692.750499999</v>
      </c>
      <c r="J57" s="12">
        <f t="shared" si="6"/>
        <v>41</v>
      </c>
      <c r="K57" s="12">
        <f>VLOOKUP(J57,'CPI Indexes'!B$5:J$111,9,FALSE)</f>
        <v>42</v>
      </c>
      <c r="L57" s="21">
        <f t="shared" si="7"/>
        <v>384064.11310714285</v>
      </c>
      <c r="M57" s="21">
        <f t="shared" si="8"/>
        <v>384064.11310714285</v>
      </c>
    </row>
    <row r="58" spans="2:13" x14ac:dyDescent="0.35">
      <c r="B58">
        <f t="shared" si="3"/>
        <v>4</v>
      </c>
      <c r="C58" s="7">
        <v>2017</v>
      </c>
      <c r="D58" s="8">
        <v>19259277.140000001</v>
      </c>
      <c r="F58" s="9">
        <v>36.71</v>
      </c>
      <c r="H58" s="14">
        <f t="shared" si="5"/>
        <v>2888891.571</v>
      </c>
      <c r="J58" s="12">
        <f t="shared" si="6"/>
        <v>41</v>
      </c>
      <c r="K58" s="12">
        <f>VLOOKUP(J58,'CPI Indexes'!B$5:J$111,9,FALSE)</f>
        <v>42</v>
      </c>
      <c r="L58" s="21">
        <f t="shared" si="7"/>
        <v>68783.132642857148</v>
      </c>
      <c r="M58" s="21">
        <f t="shared" si="8"/>
        <v>68783.132642857148</v>
      </c>
    </row>
    <row r="59" spans="2:13" x14ac:dyDescent="0.35">
      <c r="B59">
        <f t="shared" si="3"/>
        <v>3</v>
      </c>
      <c r="C59" s="7">
        <v>2018</v>
      </c>
      <c r="D59" s="8">
        <v>17309547.690000001</v>
      </c>
      <c r="F59" s="9">
        <v>37.43</v>
      </c>
      <c r="H59" s="14">
        <f t="shared" si="5"/>
        <v>2596432.1535</v>
      </c>
      <c r="J59" s="12">
        <f t="shared" si="6"/>
        <v>40</v>
      </c>
      <c r="K59" s="12">
        <f>VLOOKUP(J59,'CPI Indexes'!B$5:J$111,9,FALSE)</f>
        <v>41</v>
      </c>
      <c r="L59" s="21">
        <f t="shared" si="7"/>
        <v>63327.613499999999</v>
      </c>
      <c r="M59" s="21">
        <f t="shared" si="8"/>
        <v>63327.613499999999</v>
      </c>
    </row>
    <row r="60" spans="2:13" x14ac:dyDescent="0.35">
      <c r="B60">
        <f t="shared" si="3"/>
        <v>2</v>
      </c>
      <c r="C60" s="7">
        <v>2019</v>
      </c>
      <c r="D60" s="8">
        <v>18551674.82</v>
      </c>
      <c r="F60" s="9">
        <v>38.159999999999997</v>
      </c>
      <c r="H60" s="14">
        <f t="shared" si="5"/>
        <v>2782751.2229999998</v>
      </c>
      <c r="J60" s="12">
        <f t="shared" si="6"/>
        <v>40</v>
      </c>
      <c r="K60" s="12">
        <f>VLOOKUP(J60,'CPI Indexes'!B$5:J$111,9,FALSE)</f>
        <v>41</v>
      </c>
      <c r="L60" s="21">
        <f t="shared" si="7"/>
        <v>67871.981048780479</v>
      </c>
      <c r="M60" s="21">
        <f t="shared" si="8"/>
        <v>67871.981048780479</v>
      </c>
    </row>
    <row r="61" spans="2:13" x14ac:dyDescent="0.35">
      <c r="B61">
        <f t="shared" si="3"/>
        <v>1</v>
      </c>
      <c r="C61" s="7">
        <v>2020</v>
      </c>
      <c r="D61" s="8">
        <v>40882706.609999999</v>
      </c>
      <c r="F61" s="9">
        <v>38.89</v>
      </c>
      <c r="H61" s="14">
        <f t="shared" si="5"/>
        <v>6132405.9914999995</v>
      </c>
      <c r="J61" s="12">
        <f t="shared" si="6"/>
        <v>40</v>
      </c>
      <c r="K61" s="12">
        <f>VLOOKUP(J61,'CPI Indexes'!B$5:J$111,9,FALSE)</f>
        <v>41</v>
      </c>
      <c r="L61" s="21">
        <f t="shared" si="7"/>
        <v>149570.8778414634</v>
      </c>
      <c r="M61" s="21">
        <f t="shared" si="8"/>
        <v>149570.8778414634</v>
      </c>
    </row>
    <row r="62" spans="2:13" x14ac:dyDescent="0.35">
      <c r="B62">
        <f t="shared" si="3"/>
        <v>0</v>
      </c>
      <c r="C62" s="7">
        <v>2021</v>
      </c>
      <c r="D62" s="8">
        <v>52975740.670000002</v>
      </c>
      <c r="F62" s="9">
        <v>39.630000000000003</v>
      </c>
      <c r="H62" s="14">
        <f t="shared" si="5"/>
        <v>7946361.1004999997</v>
      </c>
      <c r="J62" s="12">
        <f t="shared" si="6"/>
        <v>40</v>
      </c>
      <c r="K62" s="12">
        <f>VLOOKUP(J62,'CPI Indexes'!B$5:J$111,9,FALSE)</f>
        <v>41</v>
      </c>
      <c r="L62" s="21">
        <f t="shared" si="7"/>
        <v>193813.68537804877</v>
      </c>
      <c r="M62" s="21">
        <f t="shared" si="8"/>
        <v>193813.68537804877</v>
      </c>
    </row>
    <row r="63" spans="2:13" x14ac:dyDescent="0.35">
      <c r="H63" s="14"/>
      <c r="J63" s="12"/>
      <c r="K63" s="12"/>
      <c r="L63" s="21"/>
      <c r="M63" s="21"/>
    </row>
    <row r="64" spans="2:13" x14ac:dyDescent="0.35">
      <c r="D64" s="1">
        <f>SUM(D9:D63)</f>
        <v>615993828.24000001</v>
      </c>
      <c r="H64" s="3">
        <f>SUM(H9:H63)</f>
        <v>92399074.236000016</v>
      </c>
    </row>
    <row r="65" spans="4:15" x14ac:dyDescent="0.35">
      <c r="H65" s="3"/>
      <c r="J65" s="18"/>
      <c r="K65" s="18"/>
      <c r="L65" s="18"/>
      <c r="M65" s="18">
        <f t="shared" ref="M65" si="9">SUM(M9:M63)</f>
        <v>2102027.9610444522</v>
      </c>
    </row>
    <row r="66" spans="4:15" x14ac:dyDescent="0.35">
      <c r="H66" s="3">
        <f>H64/D64</f>
        <v>0.15000000000000002</v>
      </c>
    </row>
    <row r="67" spans="4:15" x14ac:dyDescent="0.35">
      <c r="H67" s="3"/>
      <c r="M67" s="14"/>
      <c r="N67" s="14"/>
      <c r="O67" s="14"/>
    </row>
    <row r="68" spans="4:15" x14ac:dyDescent="0.35">
      <c r="D68" s="1"/>
      <c r="F68" s="2"/>
      <c r="H68" s="2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1" spans="4:4" x14ac:dyDescent="0.35">
      <c r="D81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38C5-11A3-466D-B57D-3A2E51280BD1}">
  <dimension ref="B2:J112"/>
  <sheetViews>
    <sheetView zoomScaleNormal="100" workbookViewId="0">
      <selection activeCell="D3" sqref="D3"/>
    </sheetView>
  </sheetViews>
  <sheetFormatPr defaultColWidth="9.1796875" defaultRowHeight="12.5" x14ac:dyDescent="0.25"/>
  <cols>
    <col min="1" max="4" width="9.1796875" style="22"/>
    <col min="5" max="5" width="11.1796875" style="22" bestFit="1" customWidth="1"/>
    <col min="6" max="6" width="10.1796875" style="22" bestFit="1" customWidth="1"/>
    <col min="7" max="8" width="9.1796875" style="22"/>
    <col min="9" max="9" width="14" style="22" customWidth="1"/>
    <col min="10" max="10" width="16" style="22" customWidth="1"/>
    <col min="11" max="16384" width="9.1796875" style="22"/>
  </cols>
  <sheetData>
    <row r="2" spans="2:10" x14ac:dyDescent="0.25">
      <c r="C2" s="24" t="s">
        <v>73</v>
      </c>
      <c r="D2" s="22">
        <v>0</v>
      </c>
    </row>
    <row r="4" spans="2:10" ht="50" x14ac:dyDescent="0.25">
      <c r="B4" s="22" t="s">
        <v>11</v>
      </c>
      <c r="C4" s="22" t="s">
        <v>72</v>
      </c>
      <c r="I4" s="42"/>
      <c r="J4" s="42" t="s">
        <v>74</v>
      </c>
    </row>
    <row r="5" spans="2:10" x14ac:dyDescent="0.25">
      <c r="B5" s="22">
        <f>2021-C5</f>
        <v>107</v>
      </c>
      <c r="C5" s="22">
        <v>1914</v>
      </c>
      <c r="E5" s="46"/>
      <c r="F5" s="46"/>
      <c r="I5" s="47">
        <f t="shared" ref="I5:I36" si="0">((1+D$2)^B5)</f>
        <v>1</v>
      </c>
      <c r="J5" s="47">
        <f>SUM(I5:I$112)</f>
        <v>108</v>
      </c>
    </row>
    <row r="6" spans="2:10" x14ac:dyDescent="0.25">
      <c r="B6" s="22">
        <f t="shared" ref="B6:B69" si="1">2021-C6</f>
        <v>106</v>
      </c>
      <c r="C6" s="22">
        <v>1915</v>
      </c>
      <c r="E6" s="46"/>
      <c r="F6" s="46"/>
      <c r="I6" s="47">
        <f t="shared" si="0"/>
        <v>1</v>
      </c>
      <c r="J6" s="47">
        <f>SUM(I6:I$112)</f>
        <v>107</v>
      </c>
    </row>
    <row r="7" spans="2:10" x14ac:dyDescent="0.25">
      <c r="B7" s="22">
        <f t="shared" si="1"/>
        <v>105</v>
      </c>
      <c r="C7" s="22">
        <v>1916</v>
      </c>
      <c r="E7" s="46"/>
      <c r="F7" s="46"/>
      <c r="I7" s="47">
        <f t="shared" si="0"/>
        <v>1</v>
      </c>
      <c r="J7" s="47">
        <f>SUM(I7:I$112)</f>
        <v>106</v>
      </c>
    </row>
    <row r="8" spans="2:10" x14ac:dyDescent="0.25">
      <c r="B8" s="22">
        <f t="shared" si="1"/>
        <v>104</v>
      </c>
      <c r="C8" s="22">
        <v>1917</v>
      </c>
      <c r="E8" s="46"/>
      <c r="F8" s="46"/>
      <c r="I8" s="47">
        <f t="shared" si="0"/>
        <v>1</v>
      </c>
      <c r="J8" s="47">
        <f>SUM(I8:I$112)</f>
        <v>105</v>
      </c>
    </row>
    <row r="9" spans="2:10" x14ac:dyDescent="0.25">
      <c r="B9" s="22">
        <f t="shared" si="1"/>
        <v>103</v>
      </c>
      <c r="C9" s="22">
        <v>1918</v>
      </c>
      <c r="E9" s="46"/>
      <c r="F9" s="46"/>
      <c r="I9" s="47">
        <f t="shared" si="0"/>
        <v>1</v>
      </c>
      <c r="J9" s="47">
        <f>SUM(I9:I$112)</f>
        <v>104</v>
      </c>
    </row>
    <row r="10" spans="2:10" x14ac:dyDescent="0.25">
      <c r="B10" s="22">
        <f t="shared" si="1"/>
        <v>102</v>
      </c>
      <c r="C10" s="22">
        <v>1919</v>
      </c>
      <c r="E10" s="46"/>
      <c r="F10" s="46"/>
      <c r="I10" s="47">
        <f t="shared" si="0"/>
        <v>1</v>
      </c>
      <c r="J10" s="47">
        <f>SUM(I10:I$112)</f>
        <v>103</v>
      </c>
    </row>
    <row r="11" spans="2:10" x14ac:dyDescent="0.25">
      <c r="B11" s="22">
        <f t="shared" si="1"/>
        <v>101</v>
      </c>
      <c r="C11" s="22">
        <v>1920</v>
      </c>
      <c r="E11" s="46"/>
      <c r="F11" s="46"/>
      <c r="I11" s="47">
        <f t="shared" si="0"/>
        <v>1</v>
      </c>
      <c r="J11" s="47">
        <f>SUM(I11:I$112)</f>
        <v>102</v>
      </c>
    </row>
    <row r="12" spans="2:10" x14ac:dyDescent="0.25">
      <c r="B12" s="22">
        <f t="shared" si="1"/>
        <v>100</v>
      </c>
      <c r="C12" s="22">
        <v>1921</v>
      </c>
      <c r="E12" s="46"/>
      <c r="F12" s="46"/>
      <c r="I12" s="47">
        <f t="shared" si="0"/>
        <v>1</v>
      </c>
      <c r="J12" s="47">
        <f>SUM(I12:I$112)</f>
        <v>101</v>
      </c>
    </row>
    <row r="13" spans="2:10" x14ac:dyDescent="0.25">
      <c r="B13" s="22">
        <f t="shared" si="1"/>
        <v>99</v>
      </c>
      <c r="C13" s="22">
        <v>1922</v>
      </c>
      <c r="E13" s="46"/>
      <c r="F13" s="46"/>
      <c r="I13" s="47">
        <f t="shared" si="0"/>
        <v>1</v>
      </c>
      <c r="J13" s="47">
        <f>SUM(I13:I$112)</f>
        <v>100</v>
      </c>
    </row>
    <row r="14" spans="2:10" x14ac:dyDescent="0.25">
      <c r="B14" s="22">
        <f t="shared" si="1"/>
        <v>98</v>
      </c>
      <c r="C14" s="22">
        <v>1923</v>
      </c>
      <c r="E14" s="46"/>
      <c r="F14" s="46"/>
      <c r="I14" s="47">
        <f t="shared" si="0"/>
        <v>1</v>
      </c>
      <c r="J14" s="47">
        <f>SUM(I14:I$112)</f>
        <v>99</v>
      </c>
    </row>
    <row r="15" spans="2:10" x14ac:dyDescent="0.25">
      <c r="B15" s="22">
        <f t="shared" si="1"/>
        <v>97</v>
      </c>
      <c r="C15" s="22">
        <v>1924</v>
      </c>
      <c r="E15" s="46"/>
      <c r="F15" s="46"/>
      <c r="I15" s="47">
        <f t="shared" si="0"/>
        <v>1</v>
      </c>
      <c r="J15" s="47">
        <f>SUM(I15:I$112)</f>
        <v>98</v>
      </c>
    </row>
    <row r="16" spans="2:10" x14ac:dyDescent="0.25">
      <c r="B16" s="22">
        <f t="shared" si="1"/>
        <v>96</v>
      </c>
      <c r="C16" s="22">
        <v>1925</v>
      </c>
      <c r="E16" s="46"/>
      <c r="F16" s="46"/>
      <c r="I16" s="47">
        <f t="shared" si="0"/>
        <v>1</v>
      </c>
      <c r="J16" s="47">
        <f>SUM(I16:I$112)</f>
        <v>97</v>
      </c>
    </row>
    <row r="17" spans="2:10" x14ac:dyDescent="0.25">
      <c r="B17" s="22">
        <f t="shared" si="1"/>
        <v>95</v>
      </c>
      <c r="C17" s="22">
        <v>1926</v>
      </c>
      <c r="E17" s="46"/>
      <c r="F17" s="46"/>
      <c r="I17" s="47">
        <f t="shared" si="0"/>
        <v>1</v>
      </c>
      <c r="J17" s="47">
        <f>SUM(I17:I$112)</f>
        <v>96</v>
      </c>
    </row>
    <row r="18" spans="2:10" x14ac:dyDescent="0.25">
      <c r="B18" s="22">
        <f t="shared" si="1"/>
        <v>94</v>
      </c>
      <c r="C18" s="22">
        <v>1927</v>
      </c>
      <c r="E18" s="46"/>
      <c r="F18" s="46"/>
      <c r="I18" s="47">
        <f t="shared" si="0"/>
        <v>1</v>
      </c>
      <c r="J18" s="47">
        <f>SUM(I18:I$112)</f>
        <v>95</v>
      </c>
    </row>
    <row r="19" spans="2:10" x14ac:dyDescent="0.25">
      <c r="B19" s="22">
        <f t="shared" si="1"/>
        <v>93</v>
      </c>
      <c r="C19" s="22">
        <v>1928</v>
      </c>
      <c r="E19" s="46"/>
      <c r="F19" s="46"/>
      <c r="I19" s="47">
        <f t="shared" si="0"/>
        <v>1</v>
      </c>
      <c r="J19" s="47">
        <f>SUM(I19:I$112)</f>
        <v>94</v>
      </c>
    </row>
    <row r="20" spans="2:10" x14ac:dyDescent="0.25">
      <c r="B20" s="22">
        <f t="shared" si="1"/>
        <v>92</v>
      </c>
      <c r="C20" s="22">
        <v>1929</v>
      </c>
      <c r="E20" s="46"/>
      <c r="F20" s="46"/>
      <c r="I20" s="47">
        <f t="shared" si="0"/>
        <v>1</v>
      </c>
      <c r="J20" s="47">
        <f>SUM(I20:I$112)</f>
        <v>93</v>
      </c>
    </row>
    <row r="21" spans="2:10" x14ac:dyDescent="0.25">
      <c r="B21" s="22">
        <f t="shared" si="1"/>
        <v>91</v>
      </c>
      <c r="C21" s="22">
        <v>1930</v>
      </c>
      <c r="E21" s="46"/>
      <c r="F21" s="46"/>
      <c r="I21" s="47">
        <f t="shared" si="0"/>
        <v>1</v>
      </c>
      <c r="J21" s="47">
        <f>SUM(I21:I$112)</f>
        <v>92</v>
      </c>
    </row>
    <row r="22" spans="2:10" x14ac:dyDescent="0.25">
      <c r="B22" s="22">
        <f t="shared" si="1"/>
        <v>90</v>
      </c>
      <c r="C22" s="22">
        <v>1931</v>
      </c>
      <c r="E22" s="46"/>
      <c r="F22" s="46"/>
      <c r="I22" s="47">
        <f t="shared" si="0"/>
        <v>1</v>
      </c>
      <c r="J22" s="47">
        <f>SUM(I22:I$112)</f>
        <v>91</v>
      </c>
    </row>
    <row r="23" spans="2:10" x14ac:dyDescent="0.25">
      <c r="B23" s="22">
        <f t="shared" si="1"/>
        <v>89</v>
      </c>
      <c r="C23" s="22">
        <v>1932</v>
      </c>
      <c r="E23" s="46"/>
      <c r="F23" s="46"/>
      <c r="I23" s="47">
        <f t="shared" si="0"/>
        <v>1</v>
      </c>
      <c r="J23" s="47">
        <f>SUM(I23:I$112)</f>
        <v>90</v>
      </c>
    </row>
    <row r="24" spans="2:10" x14ac:dyDescent="0.25">
      <c r="B24" s="22">
        <f t="shared" si="1"/>
        <v>88</v>
      </c>
      <c r="C24" s="22">
        <v>1933</v>
      </c>
      <c r="E24" s="46"/>
      <c r="F24" s="46"/>
      <c r="I24" s="47">
        <f t="shared" si="0"/>
        <v>1</v>
      </c>
      <c r="J24" s="47">
        <f>SUM(I24:I$112)</f>
        <v>89</v>
      </c>
    </row>
    <row r="25" spans="2:10" x14ac:dyDescent="0.25">
      <c r="B25" s="22">
        <f t="shared" si="1"/>
        <v>87</v>
      </c>
      <c r="C25" s="22">
        <v>1934</v>
      </c>
      <c r="E25" s="46"/>
      <c r="F25" s="46"/>
      <c r="I25" s="47">
        <f t="shared" si="0"/>
        <v>1</v>
      </c>
      <c r="J25" s="47">
        <f>SUM(I25:I$112)</f>
        <v>88</v>
      </c>
    </row>
    <row r="26" spans="2:10" x14ac:dyDescent="0.25">
      <c r="B26" s="22">
        <f t="shared" si="1"/>
        <v>86</v>
      </c>
      <c r="C26" s="22">
        <v>1935</v>
      </c>
      <c r="E26" s="46"/>
      <c r="F26" s="46"/>
      <c r="I26" s="47">
        <f t="shared" si="0"/>
        <v>1</v>
      </c>
      <c r="J26" s="47">
        <f>SUM(I26:I$112)</f>
        <v>87</v>
      </c>
    </row>
    <row r="27" spans="2:10" x14ac:dyDescent="0.25">
      <c r="B27" s="22">
        <f t="shared" si="1"/>
        <v>85</v>
      </c>
      <c r="C27" s="22">
        <v>1936</v>
      </c>
      <c r="E27" s="46"/>
      <c r="F27" s="46"/>
      <c r="I27" s="47">
        <f t="shared" si="0"/>
        <v>1</v>
      </c>
      <c r="J27" s="47">
        <f>SUM(I27:I$112)</f>
        <v>86</v>
      </c>
    </row>
    <row r="28" spans="2:10" x14ac:dyDescent="0.25">
      <c r="B28" s="22">
        <f t="shared" si="1"/>
        <v>84</v>
      </c>
      <c r="C28" s="22">
        <v>1937</v>
      </c>
      <c r="E28" s="46"/>
      <c r="F28" s="46"/>
      <c r="I28" s="47">
        <f t="shared" si="0"/>
        <v>1</v>
      </c>
      <c r="J28" s="47">
        <f>SUM(I28:I$112)</f>
        <v>85</v>
      </c>
    </row>
    <row r="29" spans="2:10" x14ac:dyDescent="0.25">
      <c r="B29" s="22">
        <f t="shared" si="1"/>
        <v>83</v>
      </c>
      <c r="C29" s="22">
        <v>1938</v>
      </c>
      <c r="E29" s="46"/>
      <c r="F29" s="46"/>
      <c r="I29" s="47">
        <f t="shared" si="0"/>
        <v>1</v>
      </c>
      <c r="J29" s="47">
        <f>SUM(I29:I$112)</f>
        <v>84</v>
      </c>
    </row>
    <row r="30" spans="2:10" x14ac:dyDescent="0.25">
      <c r="B30" s="22">
        <f t="shared" si="1"/>
        <v>82</v>
      </c>
      <c r="C30" s="22">
        <v>1939</v>
      </c>
      <c r="E30" s="46"/>
      <c r="F30" s="46"/>
      <c r="I30" s="47">
        <f t="shared" si="0"/>
        <v>1</v>
      </c>
      <c r="J30" s="47">
        <f>SUM(I30:I$112)</f>
        <v>83</v>
      </c>
    </row>
    <row r="31" spans="2:10" x14ac:dyDescent="0.25">
      <c r="B31" s="22">
        <f t="shared" si="1"/>
        <v>81</v>
      </c>
      <c r="C31" s="22">
        <v>1940</v>
      </c>
      <c r="E31" s="46"/>
      <c r="F31" s="46"/>
      <c r="I31" s="47">
        <f t="shared" si="0"/>
        <v>1</v>
      </c>
      <c r="J31" s="47">
        <f>SUM(I31:I$112)</f>
        <v>82</v>
      </c>
    </row>
    <row r="32" spans="2:10" x14ac:dyDescent="0.25">
      <c r="B32" s="22">
        <f t="shared" si="1"/>
        <v>80</v>
      </c>
      <c r="C32" s="22">
        <v>1941</v>
      </c>
      <c r="E32" s="46"/>
      <c r="F32" s="46"/>
      <c r="I32" s="47">
        <f t="shared" si="0"/>
        <v>1</v>
      </c>
      <c r="J32" s="47">
        <f>SUM(I32:I$112)</f>
        <v>81</v>
      </c>
    </row>
    <row r="33" spans="2:10" x14ac:dyDescent="0.25">
      <c r="B33" s="22">
        <f t="shared" si="1"/>
        <v>79</v>
      </c>
      <c r="C33" s="22">
        <v>1942</v>
      </c>
      <c r="E33" s="46"/>
      <c r="F33" s="46"/>
      <c r="I33" s="47">
        <f t="shared" si="0"/>
        <v>1</v>
      </c>
      <c r="J33" s="47">
        <f>SUM(I33:I$112)</f>
        <v>80</v>
      </c>
    </row>
    <row r="34" spans="2:10" x14ac:dyDescent="0.25">
      <c r="B34" s="22">
        <f t="shared" si="1"/>
        <v>78</v>
      </c>
      <c r="C34" s="22">
        <v>1943</v>
      </c>
      <c r="E34" s="46"/>
      <c r="F34" s="46"/>
      <c r="I34" s="47">
        <f t="shared" si="0"/>
        <v>1</v>
      </c>
      <c r="J34" s="47">
        <f>SUM(I34:I$112)</f>
        <v>79</v>
      </c>
    </row>
    <row r="35" spans="2:10" x14ac:dyDescent="0.25">
      <c r="B35" s="22">
        <f t="shared" si="1"/>
        <v>77</v>
      </c>
      <c r="C35" s="22">
        <v>1944</v>
      </c>
      <c r="E35" s="46"/>
      <c r="F35" s="46"/>
      <c r="I35" s="47">
        <f t="shared" si="0"/>
        <v>1</v>
      </c>
      <c r="J35" s="47">
        <f>SUM(I35:I$112)</f>
        <v>78</v>
      </c>
    </row>
    <row r="36" spans="2:10" x14ac:dyDescent="0.25">
      <c r="B36" s="22">
        <f t="shared" si="1"/>
        <v>76</v>
      </c>
      <c r="C36" s="22">
        <v>1945</v>
      </c>
      <c r="E36" s="46"/>
      <c r="F36" s="46"/>
      <c r="I36" s="47">
        <f t="shared" si="0"/>
        <v>1</v>
      </c>
      <c r="J36" s="47">
        <f>SUM(I36:I$112)</f>
        <v>77</v>
      </c>
    </row>
    <row r="37" spans="2:10" x14ac:dyDescent="0.25">
      <c r="B37" s="22">
        <f t="shared" si="1"/>
        <v>75</v>
      </c>
      <c r="C37" s="22">
        <v>1946</v>
      </c>
      <c r="E37" s="46"/>
      <c r="F37" s="46"/>
      <c r="I37" s="47">
        <f t="shared" ref="I37:I68" si="2">((1+D$2)^B37)</f>
        <v>1</v>
      </c>
      <c r="J37" s="47">
        <f>SUM(I37:I$112)</f>
        <v>76</v>
      </c>
    </row>
    <row r="38" spans="2:10" x14ac:dyDescent="0.25">
      <c r="B38" s="22">
        <f t="shared" si="1"/>
        <v>74</v>
      </c>
      <c r="C38" s="22">
        <v>1947</v>
      </c>
      <c r="E38" s="46"/>
      <c r="F38" s="46"/>
      <c r="I38" s="47">
        <f t="shared" si="2"/>
        <v>1</v>
      </c>
      <c r="J38" s="47">
        <f>SUM(I38:I$112)</f>
        <v>75</v>
      </c>
    </row>
    <row r="39" spans="2:10" x14ac:dyDescent="0.25">
      <c r="B39" s="22">
        <f t="shared" si="1"/>
        <v>73</v>
      </c>
      <c r="C39" s="22">
        <v>1948</v>
      </c>
      <c r="E39" s="46"/>
      <c r="F39" s="46"/>
      <c r="I39" s="47">
        <f t="shared" si="2"/>
        <v>1</v>
      </c>
      <c r="J39" s="47">
        <f>SUM(I39:I$112)</f>
        <v>74</v>
      </c>
    </row>
    <row r="40" spans="2:10" x14ac:dyDescent="0.25">
      <c r="B40" s="22">
        <f t="shared" si="1"/>
        <v>72</v>
      </c>
      <c r="C40" s="22">
        <v>1949</v>
      </c>
      <c r="E40" s="46"/>
      <c r="F40" s="46"/>
      <c r="I40" s="47">
        <f t="shared" si="2"/>
        <v>1</v>
      </c>
      <c r="J40" s="47">
        <f>SUM(I40:I$112)</f>
        <v>73</v>
      </c>
    </row>
    <row r="41" spans="2:10" x14ac:dyDescent="0.25">
      <c r="B41" s="22">
        <f t="shared" si="1"/>
        <v>71</v>
      </c>
      <c r="C41" s="22">
        <v>1950</v>
      </c>
      <c r="E41" s="46"/>
      <c r="F41" s="46"/>
      <c r="I41" s="47">
        <f t="shared" si="2"/>
        <v>1</v>
      </c>
      <c r="J41" s="47">
        <f>SUM(I41:I$112)</f>
        <v>72</v>
      </c>
    </row>
    <row r="42" spans="2:10" x14ac:dyDescent="0.25">
      <c r="B42" s="22">
        <f t="shared" si="1"/>
        <v>70</v>
      </c>
      <c r="C42" s="22">
        <v>1951</v>
      </c>
      <c r="E42" s="46"/>
      <c r="F42" s="46"/>
      <c r="I42" s="47">
        <f t="shared" si="2"/>
        <v>1</v>
      </c>
      <c r="J42" s="47">
        <f>SUM(I42:I$112)</f>
        <v>71</v>
      </c>
    </row>
    <row r="43" spans="2:10" x14ac:dyDescent="0.25">
      <c r="B43" s="22">
        <f t="shared" si="1"/>
        <v>69</v>
      </c>
      <c r="C43" s="22">
        <v>1952</v>
      </c>
      <c r="E43" s="46"/>
      <c r="F43" s="46"/>
      <c r="I43" s="47">
        <f t="shared" si="2"/>
        <v>1</v>
      </c>
      <c r="J43" s="47">
        <f>SUM(I43:I$112)</f>
        <v>70</v>
      </c>
    </row>
    <row r="44" spans="2:10" x14ac:dyDescent="0.25">
      <c r="B44" s="22">
        <f t="shared" si="1"/>
        <v>68</v>
      </c>
      <c r="C44" s="22">
        <v>1953</v>
      </c>
      <c r="E44" s="46"/>
      <c r="F44" s="46"/>
      <c r="I44" s="47">
        <f t="shared" si="2"/>
        <v>1</v>
      </c>
      <c r="J44" s="47">
        <f>SUM(I44:I$112)</f>
        <v>69</v>
      </c>
    </row>
    <row r="45" spans="2:10" x14ac:dyDescent="0.25">
      <c r="B45" s="22">
        <f t="shared" si="1"/>
        <v>67</v>
      </c>
      <c r="C45" s="22">
        <v>1954</v>
      </c>
      <c r="E45" s="46"/>
      <c r="F45" s="46"/>
      <c r="I45" s="47">
        <f t="shared" si="2"/>
        <v>1</v>
      </c>
      <c r="J45" s="47">
        <f>SUM(I45:I$112)</f>
        <v>68</v>
      </c>
    </row>
    <row r="46" spans="2:10" x14ac:dyDescent="0.25">
      <c r="B46" s="22">
        <f t="shared" si="1"/>
        <v>66</v>
      </c>
      <c r="C46" s="22">
        <v>1955</v>
      </c>
      <c r="E46" s="46"/>
      <c r="F46" s="46"/>
      <c r="I46" s="47">
        <f t="shared" si="2"/>
        <v>1</v>
      </c>
      <c r="J46" s="47">
        <f>SUM(I46:I$112)</f>
        <v>67</v>
      </c>
    </row>
    <row r="47" spans="2:10" x14ac:dyDescent="0.25">
      <c r="B47" s="22">
        <f t="shared" si="1"/>
        <v>65</v>
      </c>
      <c r="C47" s="22">
        <v>1956</v>
      </c>
      <c r="E47" s="46"/>
      <c r="F47" s="46"/>
      <c r="I47" s="47">
        <f t="shared" si="2"/>
        <v>1</v>
      </c>
      <c r="J47" s="47">
        <f>SUM(I47:I$112)</f>
        <v>66</v>
      </c>
    </row>
    <row r="48" spans="2:10" x14ac:dyDescent="0.25">
      <c r="B48" s="22">
        <f t="shared" si="1"/>
        <v>64</v>
      </c>
      <c r="C48" s="22">
        <v>1957</v>
      </c>
      <c r="E48" s="46"/>
      <c r="F48" s="46"/>
      <c r="I48" s="47">
        <f t="shared" si="2"/>
        <v>1</v>
      </c>
      <c r="J48" s="47">
        <f>SUM(I48:I$112)</f>
        <v>65</v>
      </c>
    </row>
    <row r="49" spans="2:10" x14ac:dyDescent="0.25">
      <c r="B49" s="22">
        <f t="shared" si="1"/>
        <v>63</v>
      </c>
      <c r="C49" s="22">
        <v>1958</v>
      </c>
      <c r="E49" s="46"/>
      <c r="F49" s="46"/>
      <c r="I49" s="47">
        <f t="shared" si="2"/>
        <v>1</v>
      </c>
      <c r="J49" s="47">
        <f>SUM(I49:I$112)</f>
        <v>64</v>
      </c>
    </row>
    <row r="50" spans="2:10" x14ac:dyDescent="0.25">
      <c r="B50" s="22">
        <f t="shared" si="1"/>
        <v>62</v>
      </c>
      <c r="C50" s="22">
        <v>1959</v>
      </c>
      <c r="E50" s="46"/>
      <c r="F50" s="46"/>
      <c r="I50" s="47">
        <f t="shared" si="2"/>
        <v>1</v>
      </c>
      <c r="J50" s="47">
        <f>SUM(I50:I$112)</f>
        <v>63</v>
      </c>
    </row>
    <row r="51" spans="2:10" x14ac:dyDescent="0.25">
      <c r="B51" s="22">
        <f t="shared" si="1"/>
        <v>61</v>
      </c>
      <c r="C51" s="22">
        <v>1960</v>
      </c>
      <c r="E51" s="46"/>
      <c r="F51" s="46"/>
      <c r="I51" s="47">
        <f t="shared" si="2"/>
        <v>1</v>
      </c>
      <c r="J51" s="47">
        <f>SUM(I51:I$112)</f>
        <v>62</v>
      </c>
    </row>
    <row r="52" spans="2:10" x14ac:dyDescent="0.25">
      <c r="B52" s="22">
        <f t="shared" si="1"/>
        <v>60</v>
      </c>
      <c r="C52" s="22">
        <v>1961</v>
      </c>
      <c r="E52" s="46"/>
      <c r="F52" s="46"/>
      <c r="I52" s="47">
        <f t="shared" si="2"/>
        <v>1</v>
      </c>
      <c r="J52" s="47">
        <f>SUM(I52:I$112)</f>
        <v>61</v>
      </c>
    </row>
    <row r="53" spans="2:10" x14ac:dyDescent="0.25">
      <c r="B53" s="22">
        <f t="shared" si="1"/>
        <v>59</v>
      </c>
      <c r="C53" s="22">
        <v>1962</v>
      </c>
      <c r="E53" s="46"/>
      <c r="F53" s="46"/>
      <c r="I53" s="47">
        <f t="shared" si="2"/>
        <v>1</v>
      </c>
      <c r="J53" s="47">
        <f>SUM(I53:I$112)</f>
        <v>60</v>
      </c>
    </row>
    <row r="54" spans="2:10" x14ac:dyDescent="0.25">
      <c r="B54" s="22">
        <f t="shared" si="1"/>
        <v>58</v>
      </c>
      <c r="C54" s="22">
        <v>1963</v>
      </c>
      <c r="E54" s="46"/>
      <c r="F54" s="46"/>
      <c r="I54" s="47">
        <f t="shared" si="2"/>
        <v>1</v>
      </c>
      <c r="J54" s="47">
        <f>SUM(I54:I$112)</f>
        <v>59</v>
      </c>
    </row>
    <row r="55" spans="2:10" x14ac:dyDescent="0.25">
      <c r="B55" s="22">
        <f t="shared" si="1"/>
        <v>57</v>
      </c>
      <c r="C55" s="22">
        <v>1964</v>
      </c>
      <c r="E55" s="46"/>
      <c r="F55" s="46"/>
      <c r="I55" s="47">
        <f t="shared" si="2"/>
        <v>1</v>
      </c>
      <c r="J55" s="47">
        <f>SUM(I55:I$112)</f>
        <v>58</v>
      </c>
    </row>
    <row r="56" spans="2:10" x14ac:dyDescent="0.25">
      <c r="B56" s="22">
        <f t="shared" si="1"/>
        <v>56</v>
      </c>
      <c r="C56" s="22">
        <v>1965</v>
      </c>
      <c r="E56" s="46"/>
      <c r="F56" s="46"/>
      <c r="I56" s="47">
        <f t="shared" si="2"/>
        <v>1</v>
      </c>
      <c r="J56" s="47">
        <f>SUM(I56:I$112)</f>
        <v>57</v>
      </c>
    </row>
    <row r="57" spans="2:10" x14ac:dyDescent="0.25">
      <c r="B57" s="22">
        <f t="shared" si="1"/>
        <v>55</v>
      </c>
      <c r="C57" s="22">
        <v>1966</v>
      </c>
      <c r="E57" s="46"/>
      <c r="F57" s="46"/>
      <c r="I57" s="47">
        <f t="shared" si="2"/>
        <v>1</v>
      </c>
      <c r="J57" s="47">
        <f>SUM(I57:I$112)</f>
        <v>56</v>
      </c>
    </row>
    <row r="58" spans="2:10" x14ac:dyDescent="0.25">
      <c r="B58" s="22">
        <f t="shared" si="1"/>
        <v>54</v>
      </c>
      <c r="C58" s="22">
        <v>1967</v>
      </c>
      <c r="E58" s="46"/>
      <c r="F58" s="46"/>
      <c r="I58" s="47">
        <f t="shared" si="2"/>
        <v>1</v>
      </c>
      <c r="J58" s="47">
        <f>SUM(I58:I$112)</f>
        <v>55</v>
      </c>
    </row>
    <row r="59" spans="2:10" x14ac:dyDescent="0.25">
      <c r="B59" s="22">
        <f t="shared" si="1"/>
        <v>53</v>
      </c>
      <c r="C59" s="22">
        <v>1968</v>
      </c>
      <c r="E59" s="46"/>
      <c r="F59" s="46"/>
      <c r="I59" s="47">
        <f t="shared" si="2"/>
        <v>1</v>
      </c>
      <c r="J59" s="47">
        <f>SUM(I59:I$112)</f>
        <v>54</v>
      </c>
    </row>
    <row r="60" spans="2:10" x14ac:dyDescent="0.25">
      <c r="B60" s="22">
        <f t="shared" si="1"/>
        <v>52</v>
      </c>
      <c r="C60" s="22">
        <v>1969</v>
      </c>
      <c r="E60" s="46"/>
      <c r="F60" s="46"/>
      <c r="I60" s="47">
        <f t="shared" si="2"/>
        <v>1</v>
      </c>
      <c r="J60" s="47">
        <f>SUM(I60:I$112)</f>
        <v>53</v>
      </c>
    </row>
    <row r="61" spans="2:10" x14ac:dyDescent="0.25">
      <c r="B61" s="22">
        <f t="shared" si="1"/>
        <v>51</v>
      </c>
      <c r="C61" s="22">
        <v>1970</v>
      </c>
      <c r="E61" s="46"/>
      <c r="F61" s="46"/>
      <c r="I61" s="47">
        <f t="shared" si="2"/>
        <v>1</v>
      </c>
      <c r="J61" s="47">
        <f>SUM(I61:I$112)</f>
        <v>52</v>
      </c>
    </row>
    <row r="62" spans="2:10" x14ac:dyDescent="0.25">
      <c r="B62" s="22">
        <f t="shared" si="1"/>
        <v>50</v>
      </c>
      <c r="C62" s="22">
        <v>1971</v>
      </c>
      <c r="E62" s="46"/>
      <c r="F62" s="46"/>
      <c r="I62" s="47">
        <f t="shared" si="2"/>
        <v>1</v>
      </c>
      <c r="J62" s="47">
        <f>SUM(I62:I$112)</f>
        <v>51</v>
      </c>
    </row>
    <row r="63" spans="2:10" x14ac:dyDescent="0.25">
      <c r="B63" s="22">
        <f t="shared" si="1"/>
        <v>49</v>
      </c>
      <c r="C63" s="22">
        <v>1972</v>
      </c>
      <c r="E63" s="46"/>
      <c r="F63" s="46"/>
      <c r="I63" s="47">
        <f t="shared" si="2"/>
        <v>1</v>
      </c>
      <c r="J63" s="47">
        <f>SUM(I63:I$112)</f>
        <v>50</v>
      </c>
    </row>
    <row r="64" spans="2:10" x14ac:dyDescent="0.25">
      <c r="B64" s="22">
        <f t="shared" si="1"/>
        <v>48</v>
      </c>
      <c r="C64" s="22">
        <v>1973</v>
      </c>
      <c r="E64" s="46"/>
      <c r="F64" s="46"/>
      <c r="I64" s="47">
        <f t="shared" si="2"/>
        <v>1</v>
      </c>
      <c r="J64" s="47">
        <f>SUM(I64:I$112)</f>
        <v>49</v>
      </c>
    </row>
    <row r="65" spans="2:10" x14ac:dyDescent="0.25">
      <c r="B65" s="22">
        <f t="shared" si="1"/>
        <v>47</v>
      </c>
      <c r="C65" s="22">
        <v>1974</v>
      </c>
      <c r="E65" s="46"/>
      <c r="F65" s="46"/>
      <c r="I65" s="47">
        <f t="shared" si="2"/>
        <v>1</v>
      </c>
      <c r="J65" s="47">
        <f>SUM(I65:I$112)</f>
        <v>48</v>
      </c>
    </row>
    <row r="66" spans="2:10" x14ac:dyDescent="0.25">
      <c r="B66" s="22">
        <f t="shared" si="1"/>
        <v>46</v>
      </c>
      <c r="C66" s="22">
        <v>1975</v>
      </c>
      <c r="E66" s="46"/>
      <c r="F66" s="46"/>
      <c r="I66" s="47">
        <f t="shared" si="2"/>
        <v>1</v>
      </c>
      <c r="J66" s="47">
        <f>SUM(I66:I$112)</f>
        <v>47</v>
      </c>
    </row>
    <row r="67" spans="2:10" x14ac:dyDescent="0.25">
      <c r="B67" s="22">
        <f t="shared" si="1"/>
        <v>45</v>
      </c>
      <c r="C67" s="22">
        <v>1976</v>
      </c>
      <c r="E67" s="46"/>
      <c r="F67" s="46"/>
      <c r="I67" s="47">
        <f t="shared" si="2"/>
        <v>1</v>
      </c>
      <c r="J67" s="47">
        <f>SUM(I67:I$112)</f>
        <v>46</v>
      </c>
    </row>
    <row r="68" spans="2:10" x14ac:dyDescent="0.25">
      <c r="B68" s="22">
        <f t="shared" si="1"/>
        <v>44</v>
      </c>
      <c r="C68" s="22">
        <v>1977</v>
      </c>
      <c r="E68" s="46"/>
      <c r="F68" s="46"/>
      <c r="I68" s="47">
        <f t="shared" si="2"/>
        <v>1</v>
      </c>
      <c r="J68" s="47">
        <f>SUM(I68:I$112)</f>
        <v>45</v>
      </c>
    </row>
    <row r="69" spans="2:10" x14ac:dyDescent="0.25">
      <c r="B69" s="22">
        <f t="shared" si="1"/>
        <v>43</v>
      </c>
      <c r="C69" s="22">
        <v>1978</v>
      </c>
      <c r="E69" s="46"/>
      <c r="F69" s="46"/>
      <c r="I69" s="47">
        <f t="shared" ref="I69:I100" si="3">((1+D$2)^B69)</f>
        <v>1</v>
      </c>
      <c r="J69" s="47">
        <f>SUM(I69:I$112)</f>
        <v>44</v>
      </c>
    </row>
    <row r="70" spans="2:10" x14ac:dyDescent="0.25">
      <c r="B70" s="22">
        <f t="shared" ref="B70:B111" si="4">2021-C70</f>
        <v>42</v>
      </c>
      <c r="C70" s="22">
        <v>1979</v>
      </c>
      <c r="E70" s="46"/>
      <c r="F70" s="46"/>
      <c r="I70" s="47">
        <f t="shared" si="3"/>
        <v>1</v>
      </c>
      <c r="J70" s="47">
        <f>SUM(I70:I$112)</f>
        <v>43</v>
      </c>
    </row>
    <row r="71" spans="2:10" x14ac:dyDescent="0.25">
      <c r="B71" s="22">
        <f t="shared" si="4"/>
        <v>41</v>
      </c>
      <c r="C71" s="22">
        <v>1980</v>
      </c>
      <c r="E71" s="46"/>
      <c r="F71" s="46"/>
      <c r="I71" s="47">
        <f t="shared" si="3"/>
        <v>1</v>
      </c>
      <c r="J71" s="47">
        <f>SUM(I71:I$112)</f>
        <v>42</v>
      </c>
    </row>
    <row r="72" spans="2:10" x14ac:dyDescent="0.25">
      <c r="B72" s="22">
        <f t="shared" si="4"/>
        <v>40</v>
      </c>
      <c r="C72" s="22">
        <v>1981</v>
      </c>
      <c r="E72" s="46"/>
      <c r="F72" s="46"/>
      <c r="I72" s="47">
        <f t="shared" si="3"/>
        <v>1</v>
      </c>
      <c r="J72" s="47">
        <f>SUM(I72:I$112)</f>
        <v>41</v>
      </c>
    </row>
    <row r="73" spans="2:10" x14ac:dyDescent="0.25">
      <c r="B73" s="22">
        <f t="shared" si="4"/>
        <v>39</v>
      </c>
      <c r="C73" s="22">
        <v>1982</v>
      </c>
      <c r="E73" s="46"/>
      <c r="F73" s="46"/>
      <c r="I73" s="47">
        <f t="shared" si="3"/>
        <v>1</v>
      </c>
      <c r="J73" s="47">
        <f>SUM(I73:I$112)</f>
        <v>40</v>
      </c>
    </row>
    <row r="74" spans="2:10" x14ac:dyDescent="0.25">
      <c r="B74" s="22">
        <f t="shared" si="4"/>
        <v>38</v>
      </c>
      <c r="C74" s="22">
        <v>1983</v>
      </c>
      <c r="E74" s="46"/>
      <c r="F74" s="46"/>
      <c r="I74" s="47">
        <f t="shared" si="3"/>
        <v>1</v>
      </c>
      <c r="J74" s="47">
        <f>SUM(I74:I$112)</f>
        <v>39</v>
      </c>
    </row>
    <row r="75" spans="2:10" x14ac:dyDescent="0.25">
      <c r="B75" s="22">
        <f t="shared" si="4"/>
        <v>37</v>
      </c>
      <c r="C75" s="22">
        <v>1984</v>
      </c>
      <c r="E75" s="46"/>
      <c r="F75" s="46"/>
      <c r="I75" s="47">
        <f t="shared" si="3"/>
        <v>1</v>
      </c>
      <c r="J75" s="47">
        <f>SUM(I75:I$112)</f>
        <v>38</v>
      </c>
    </row>
    <row r="76" spans="2:10" x14ac:dyDescent="0.25">
      <c r="B76" s="22">
        <f t="shared" si="4"/>
        <v>36</v>
      </c>
      <c r="C76" s="22">
        <v>1985</v>
      </c>
      <c r="E76" s="46"/>
      <c r="F76" s="46"/>
      <c r="I76" s="47">
        <f t="shared" si="3"/>
        <v>1</v>
      </c>
      <c r="J76" s="47">
        <f>SUM(I76:I$112)</f>
        <v>37</v>
      </c>
    </row>
    <row r="77" spans="2:10" x14ac:dyDescent="0.25">
      <c r="B77" s="22">
        <f t="shared" si="4"/>
        <v>35</v>
      </c>
      <c r="C77" s="22">
        <v>1986</v>
      </c>
      <c r="E77" s="46"/>
      <c r="F77" s="46"/>
      <c r="I77" s="47">
        <f t="shared" si="3"/>
        <v>1</v>
      </c>
      <c r="J77" s="47">
        <f>SUM(I77:I$112)</f>
        <v>36</v>
      </c>
    </row>
    <row r="78" spans="2:10" x14ac:dyDescent="0.25">
      <c r="B78" s="22">
        <f t="shared" si="4"/>
        <v>34</v>
      </c>
      <c r="C78" s="22">
        <v>1987</v>
      </c>
      <c r="E78" s="46"/>
      <c r="F78" s="46"/>
      <c r="I78" s="47">
        <f t="shared" si="3"/>
        <v>1</v>
      </c>
      <c r="J78" s="47">
        <f>SUM(I78:I$112)</f>
        <v>35</v>
      </c>
    </row>
    <row r="79" spans="2:10" x14ac:dyDescent="0.25">
      <c r="B79" s="22">
        <f t="shared" si="4"/>
        <v>33</v>
      </c>
      <c r="C79" s="22">
        <v>1988</v>
      </c>
      <c r="E79" s="46"/>
      <c r="F79" s="46"/>
      <c r="I79" s="47">
        <f t="shared" si="3"/>
        <v>1</v>
      </c>
      <c r="J79" s="47">
        <f>SUM(I79:I$112)</f>
        <v>34</v>
      </c>
    </row>
    <row r="80" spans="2:10" x14ac:dyDescent="0.25">
      <c r="B80" s="22">
        <f t="shared" si="4"/>
        <v>32</v>
      </c>
      <c r="C80" s="22">
        <v>1989</v>
      </c>
      <c r="E80" s="46"/>
      <c r="F80" s="46"/>
      <c r="I80" s="47">
        <f t="shared" si="3"/>
        <v>1</v>
      </c>
      <c r="J80" s="47">
        <f>SUM(I80:I$112)</f>
        <v>33</v>
      </c>
    </row>
    <row r="81" spans="2:10" x14ac:dyDescent="0.25">
      <c r="B81" s="22">
        <f t="shared" si="4"/>
        <v>31</v>
      </c>
      <c r="C81" s="22">
        <v>1990</v>
      </c>
      <c r="E81" s="46"/>
      <c r="F81" s="46"/>
      <c r="I81" s="47">
        <f t="shared" si="3"/>
        <v>1</v>
      </c>
      <c r="J81" s="47">
        <f>SUM(I81:I$112)</f>
        <v>32</v>
      </c>
    </row>
    <row r="82" spans="2:10" x14ac:dyDescent="0.25">
      <c r="B82" s="22">
        <f t="shared" si="4"/>
        <v>30</v>
      </c>
      <c r="C82" s="22">
        <v>1991</v>
      </c>
      <c r="E82" s="46"/>
      <c r="F82" s="46"/>
      <c r="I82" s="47">
        <f t="shared" si="3"/>
        <v>1</v>
      </c>
      <c r="J82" s="47">
        <f>SUM(I82:I$112)</f>
        <v>31</v>
      </c>
    </row>
    <row r="83" spans="2:10" x14ac:dyDescent="0.25">
      <c r="B83" s="22">
        <f t="shared" si="4"/>
        <v>29</v>
      </c>
      <c r="C83" s="22">
        <v>1992</v>
      </c>
      <c r="E83" s="46"/>
      <c r="F83" s="46"/>
      <c r="I83" s="47">
        <f t="shared" si="3"/>
        <v>1</v>
      </c>
      <c r="J83" s="47">
        <f>SUM(I83:I$112)</f>
        <v>30</v>
      </c>
    </row>
    <row r="84" spans="2:10" x14ac:dyDescent="0.25">
      <c r="B84" s="22">
        <f t="shared" si="4"/>
        <v>28</v>
      </c>
      <c r="C84" s="22">
        <v>1993</v>
      </c>
      <c r="E84" s="46"/>
      <c r="F84" s="46"/>
      <c r="I84" s="47">
        <f t="shared" si="3"/>
        <v>1</v>
      </c>
      <c r="J84" s="47">
        <f>SUM(I84:I$112)</f>
        <v>29</v>
      </c>
    </row>
    <row r="85" spans="2:10" x14ac:dyDescent="0.25">
      <c r="B85" s="22">
        <f t="shared" si="4"/>
        <v>27</v>
      </c>
      <c r="C85" s="22">
        <v>1994</v>
      </c>
      <c r="E85" s="46"/>
      <c r="F85" s="46"/>
      <c r="I85" s="47">
        <f t="shared" si="3"/>
        <v>1</v>
      </c>
      <c r="J85" s="47">
        <f>SUM(I85:I$112)</f>
        <v>28</v>
      </c>
    </row>
    <row r="86" spans="2:10" x14ac:dyDescent="0.25">
      <c r="B86" s="22">
        <f t="shared" si="4"/>
        <v>26</v>
      </c>
      <c r="C86" s="22">
        <v>1995</v>
      </c>
      <c r="E86" s="46"/>
      <c r="F86" s="46"/>
      <c r="I86" s="47">
        <f t="shared" si="3"/>
        <v>1</v>
      </c>
      <c r="J86" s="47">
        <f>SUM(I86:I$112)</f>
        <v>27</v>
      </c>
    </row>
    <row r="87" spans="2:10" x14ac:dyDescent="0.25">
      <c r="B87" s="22">
        <f t="shared" si="4"/>
        <v>25</v>
      </c>
      <c r="C87" s="22">
        <v>1996</v>
      </c>
      <c r="E87" s="46"/>
      <c r="F87" s="46"/>
      <c r="I87" s="47">
        <f t="shared" si="3"/>
        <v>1</v>
      </c>
      <c r="J87" s="47">
        <f>SUM(I87:I$112)</f>
        <v>26</v>
      </c>
    </row>
    <row r="88" spans="2:10" x14ac:dyDescent="0.25">
      <c r="B88" s="22">
        <f t="shared" si="4"/>
        <v>24</v>
      </c>
      <c r="C88" s="22">
        <v>1997</v>
      </c>
      <c r="E88" s="46"/>
      <c r="F88" s="46"/>
      <c r="I88" s="47">
        <f t="shared" si="3"/>
        <v>1</v>
      </c>
      <c r="J88" s="47">
        <f>SUM(I88:I$112)</f>
        <v>25</v>
      </c>
    </row>
    <row r="89" spans="2:10" x14ac:dyDescent="0.25">
      <c r="B89" s="22">
        <f t="shared" si="4"/>
        <v>23</v>
      </c>
      <c r="C89" s="22">
        <v>1998</v>
      </c>
      <c r="E89" s="46"/>
      <c r="F89" s="46"/>
      <c r="I89" s="47">
        <f t="shared" si="3"/>
        <v>1</v>
      </c>
      <c r="J89" s="47">
        <f>SUM(I89:I$112)</f>
        <v>24</v>
      </c>
    </row>
    <row r="90" spans="2:10" x14ac:dyDescent="0.25">
      <c r="B90" s="22">
        <f t="shared" si="4"/>
        <v>22</v>
      </c>
      <c r="C90" s="22">
        <v>1999</v>
      </c>
      <c r="E90" s="46"/>
      <c r="F90" s="46"/>
      <c r="I90" s="47">
        <f t="shared" si="3"/>
        <v>1</v>
      </c>
      <c r="J90" s="47">
        <f>SUM(I90:I$112)</f>
        <v>23</v>
      </c>
    </row>
    <row r="91" spans="2:10" x14ac:dyDescent="0.25">
      <c r="B91" s="22">
        <f t="shared" si="4"/>
        <v>21</v>
      </c>
      <c r="C91" s="22">
        <v>2000</v>
      </c>
      <c r="E91" s="46"/>
      <c r="F91" s="46"/>
      <c r="I91" s="47">
        <f t="shared" si="3"/>
        <v>1</v>
      </c>
      <c r="J91" s="47">
        <f>SUM(I91:I$112)</f>
        <v>22</v>
      </c>
    </row>
    <row r="92" spans="2:10" x14ac:dyDescent="0.25">
      <c r="B92" s="22">
        <f t="shared" si="4"/>
        <v>20</v>
      </c>
      <c r="C92" s="22">
        <v>2001</v>
      </c>
      <c r="E92" s="46"/>
      <c r="F92" s="46"/>
      <c r="I92" s="47">
        <f t="shared" si="3"/>
        <v>1</v>
      </c>
      <c r="J92" s="47">
        <f>SUM(I92:I$112)</f>
        <v>21</v>
      </c>
    </row>
    <row r="93" spans="2:10" x14ac:dyDescent="0.25">
      <c r="B93" s="22">
        <f t="shared" si="4"/>
        <v>19</v>
      </c>
      <c r="C93" s="22">
        <v>2002</v>
      </c>
      <c r="E93" s="46"/>
      <c r="F93" s="46"/>
      <c r="I93" s="47">
        <f t="shared" si="3"/>
        <v>1</v>
      </c>
      <c r="J93" s="47">
        <f>SUM(I93:I$112)</f>
        <v>20</v>
      </c>
    </row>
    <row r="94" spans="2:10" x14ac:dyDescent="0.25">
      <c r="B94" s="22">
        <f t="shared" si="4"/>
        <v>18</v>
      </c>
      <c r="C94" s="22">
        <v>2003</v>
      </c>
      <c r="E94" s="46"/>
      <c r="F94" s="46"/>
      <c r="I94" s="47">
        <f t="shared" si="3"/>
        <v>1</v>
      </c>
      <c r="J94" s="47">
        <f>SUM(I94:I$112)</f>
        <v>19</v>
      </c>
    </row>
    <row r="95" spans="2:10" x14ac:dyDescent="0.25">
      <c r="B95" s="22">
        <f t="shared" si="4"/>
        <v>17</v>
      </c>
      <c r="C95" s="22">
        <v>2004</v>
      </c>
      <c r="E95" s="46"/>
      <c r="F95" s="46"/>
      <c r="I95" s="47">
        <f t="shared" si="3"/>
        <v>1</v>
      </c>
      <c r="J95" s="47">
        <f>SUM(I95:I$112)</f>
        <v>18</v>
      </c>
    </row>
    <row r="96" spans="2:10" x14ac:dyDescent="0.25">
      <c r="B96" s="22">
        <f t="shared" si="4"/>
        <v>16</v>
      </c>
      <c r="C96" s="22">
        <v>2005</v>
      </c>
      <c r="E96" s="46"/>
      <c r="F96" s="46"/>
      <c r="I96" s="47">
        <f t="shared" si="3"/>
        <v>1</v>
      </c>
      <c r="J96" s="47">
        <f>SUM(I96:I$112)</f>
        <v>17</v>
      </c>
    </row>
    <row r="97" spans="2:10" x14ac:dyDescent="0.25">
      <c r="B97" s="22">
        <f t="shared" si="4"/>
        <v>15</v>
      </c>
      <c r="C97" s="22">
        <v>2006</v>
      </c>
      <c r="E97" s="46"/>
      <c r="F97" s="46"/>
      <c r="I97" s="47">
        <f t="shared" si="3"/>
        <v>1</v>
      </c>
      <c r="J97" s="47">
        <f>SUM(I97:I$112)</f>
        <v>16</v>
      </c>
    </row>
    <row r="98" spans="2:10" x14ac:dyDescent="0.25">
      <c r="B98" s="22">
        <f t="shared" si="4"/>
        <v>14</v>
      </c>
      <c r="C98" s="22">
        <v>2007</v>
      </c>
      <c r="E98" s="46"/>
      <c r="F98" s="46"/>
      <c r="I98" s="47">
        <f t="shared" si="3"/>
        <v>1</v>
      </c>
      <c r="J98" s="47">
        <f>SUM(I98:I$112)</f>
        <v>15</v>
      </c>
    </row>
    <row r="99" spans="2:10" x14ac:dyDescent="0.25">
      <c r="B99" s="22">
        <f t="shared" si="4"/>
        <v>13</v>
      </c>
      <c r="C99" s="22">
        <v>2008</v>
      </c>
      <c r="E99" s="46"/>
      <c r="F99" s="46"/>
      <c r="I99" s="47">
        <f t="shared" si="3"/>
        <v>1</v>
      </c>
      <c r="J99" s="47">
        <f>SUM(I99:I$112)</f>
        <v>14</v>
      </c>
    </row>
    <row r="100" spans="2:10" x14ac:dyDescent="0.25">
      <c r="B100" s="22">
        <f t="shared" si="4"/>
        <v>12</v>
      </c>
      <c r="C100" s="22">
        <v>2009</v>
      </c>
      <c r="E100" s="46"/>
      <c r="F100" s="46"/>
      <c r="I100" s="47">
        <f t="shared" si="3"/>
        <v>1</v>
      </c>
      <c r="J100" s="47">
        <f>SUM(I100:I$112)</f>
        <v>13</v>
      </c>
    </row>
    <row r="101" spans="2:10" x14ac:dyDescent="0.25">
      <c r="B101" s="22">
        <f t="shared" si="4"/>
        <v>11</v>
      </c>
      <c r="C101" s="22">
        <v>2010</v>
      </c>
      <c r="E101" s="46"/>
      <c r="F101" s="46"/>
      <c r="I101" s="47">
        <f t="shared" ref="I101:I112" si="5">((1+D$2)^B101)</f>
        <v>1</v>
      </c>
      <c r="J101" s="47">
        <f>SUM(I101:I$112)</f>
        <v>12</v>
      </c>
    </row>
    <row r="102" spans="2:10" x14ac:dyDescent="0.25">
      <c r="B102" s="22">
        <f t="shared" si="4"/>
        <v>10</v>
      </c>
      <c r="C102" s="22">
        <v>2011</v>
      </c>
      <c r="E102" s="46"/>
      <c r="F102" s="46"/>
      <c r="I102" s="47">
        <f t="shared" si="5"/>
        <v>1</v>
      </c>
      <c r="J102" s="47">
        <f>SUM(I102:I$112)</f>
        <v>11</v>
      </c>
    </row>
    <row r="103" spans="2:10" x14ac:dyDescent="0.25">
      <c r="B103" s="22">
        <f t="shared" si="4"/>
        <v>9</v>
      </c>
      <c r="C103" s="22">
        <v>2012</v>
      </c>
      <c r="E103" s="46"/>
      <c r="F103" s="46"/>
      <c r="I103" s="47">
        <f t="shared" si="5"/>
        <v>1</v>
      </c>
      <c r="J103" s="47">
        <f>SUM(I103:I$112)</f>
        <v>10</v>
      </c>
    </row>
    <row r="104" spans="2:10" x14ac:dyDescent="0.25">
      <c r="B104" s="22">
        <f t="shared" si="4"/>
        <v>8</v>
      </c>
      <c r="C104" s="22">
        <v>2013</v>
      </c>
      <c r="E104" s="46"/>
      <c r="F104" s="46"/>
      <c r="I104" s="47">
        <f t="shared" si="5"/>
        <v>1</v>
      </c>
      <c r="J104" s="47">
        <f>SUM(I104:I$112)</f>
        <v>9</v>
      </c>
    </row>
    <row r="105" spans="2:10" x14ac:dyDescent="0.25">
      <c r="B105" s="22">
        <f t="shared" si="4"/>
        <v>7</v>
      </c>
      <c r="C105" s="22">
        <v>2014</v>
      </c>
      <c r="E105" s="46"/>
      <c r="F105" s="46"/>
      <c r="I105" s="47">
        <f t="shared" si="5"/>
        <v>1</v>
      </c>
      <c r="J105" s="47">
        <f>SUM(I105:I$112)</f>
        <v>8</v>
      </c>
    </row>
    <row r="106" spans="2:10" x14ac:dyDescent="0.25">
      <c r="B106" s="22">
        <f t="shared" si="4"/>
        <v>6</v>
      </c>
      <c r="C106" s="22">
        <v>2015</v>
      </c>
      <c r="E106" s="46"/>
      <c r="F106" s="46"/>
      <c r="I106" s="47">
        <f t="shared" si="5"/>
        <v>1</v>
      </c>
      <c r="J106" s="47">
        <f>SUM(I106:I$112)</f>
        <v>7</v>
      </c>
    </row>
    <row r="107" spans="2:10" x14ac:dyDescent="0.25">
      <c r="B107" s="22">
        <f t="shared" si="4"/>
        <v>5</v>
      </c>
      <c r="C107" s="22">
        <v>2016</v>
      </c>
      <c r="E107" s="46"/>
      <c r="F107" s="46"/>
      <c r="I107" s="47">
        <f t="shared" si="5"/>
        <v>1</v>
      </c>
      <c r="J107" s="47">
        <f>SUM(I107:I$112)</f>
        <v>6</v>
      </c>
    </row>
    <row r="108" spans="2:10" x14ac:dyDescent="0.25">
      <c r="B108" s="22">
        <f t="shared" si="4"/>
        <v>4</v>
      </c>
      <c r="C108" s="22">
        <v>2017</v>
      </c>
      <c r="E108" s="46"/>
      <c r="F108" s="46"/>
      <c r="I108" s="47">
        <f t="shared" si="5"/>
        <v>1</v>
      </c>
      <c r="J108" s="47">
        <f>SUM(I108:I$112)</f>
        <v>5</v>
      </c>
    </row>
    <row r="109" spans="2:10" x14ac:dyDescent="0.25">
      <c r="B109" s="22">
        <f t="shared" si="4"/>
        <v>3</v>
      </c>
      <c r="C109" s="22">
        <v>2018</v>
      </c>
      <c r="E109" s="46"/>
      <c r="F109" s="46"/>
      <c r="I109" s="47">
        <f t="shared" si="5"/>
        <v>1</v>
      </c>
      <c r="J109" s="47">
        <f>SUM(I109:I$112)</f>
        <v>4</v>
      </c>
    </row>
    <row r="110" spans="2:10" x14ac:dyDescent="0.25">
      <c r="B110" s="22">
        <f t="shared" si="4"/>
        <v>2</v>
      </c>
      <c r="C110" s="22">
        <v>2019</v>
      </c>
      <c r="E110" s="46"/>
      <c r="F110" s="46"/>
      <c r="I110" s="47">
        <f t="shared" si="5"/>
        <v>1</v>
      </c>
      <c r="J110" s="47">
        <f>SUM(I110:I$112)</f>
        <v>3</v>
      </c>
    </row>
    <row r="111" spans="2:10" x14ac:dyDescent="0.25">
      <c r="B111" s="22">
        <f t="shared" si="4"/>
        <v>1</v>
      </c>
      <c r="C111" s="22">
        <v>2020</v>
      </c>
      <c r="E111" s="46"/>
      <c r="F111" s="46"/>
      <c r="I111" s="47">
        <f t="shared" si="5"/>
        <v>1</v>
      </c>
      <c r="J111" s="47">
        <f>SUM(I111:I$112)</f>
        <v>2</v>
      </c>
    </row>
    <row r="112" spans="2:10" x14ac:dyDescent="0.25">
      <c r="B112" s="22">
        <v>0</v>
      </c>
      <c r="C112" s="22">
        <v>2021</v>
      </c>
      <c r="E112" s="46"/>
      <c r="F112" s="46"/>
      <c r="I112" s="47">
        <f t="shared" si="5"/>
        <v>1</v>
      </c>
      <c r="J112" s="47">
        <f>SUM(I$112:I112)</f>
        <v>1</v>
      </c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366C-44BA-4010-8A42-3791C188731C}">
  <sheetPr>
    <pageSetUpPr fitToPage="1"/>
  </sheetPr>
  <dimension ref="B2:O84"/>
  <sheetViews>
    <sheetView view="pageBreakPreview" zoomScale="70" zoomScaleNormal="100" zoomScaleSheetLayoutView="70" workbookViewId="0">
      <selection activeCell="F5" sqref="F5"/>
    </sheetView>
  </sheetViews>
  <sheetFormatPr defaultRowHeight="14.5" x14ac:dyDescent="0.35"/>
  <cols>
    <col min="4" max="4" width="16.26953125" customWidth="1"/>
    <col min="5" max="5" width="2.26953125" customWidth="1"/>
    <col min="6" max="6" width="13.453125" bestFit="1" customWidth="1"/>
    <col min="7" max="7" width="6" customWidth="1"/>
    <col min="8" max="8" width="16" customWidth="1"/>
    <col min="10" max="10" width="10.54296875" customWidth="1"/>
    <col min="11" max="11" width="14.81640625" customWidth="1"/>
    <col min="12" max="12" width="13.7265625" customWidth="1"/>
    <col min="13" max="13" width="16.26953125" customWidth="1"/>
    <col min="14" max="14" width="17.1796875" customWidth="1"/>
    <col min="15" max="15" width="17.54296875" customWidth="1"/>
  </cols>
  <sheetData>
    <row r="2" spans="2:13" x14ac:dyDescent="0.35">
      <c r="B2" t="s">
        <v>0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  <c r="H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71</v>
      </c>
      <c r="C9" s="7">
        <v>1950</v>
      </c>
      <c r="D9" s="8">
        <v>1443865.83</v>
      </c>
      <c r="F9" s="15">
        <v>1.1399999999999999</v>
      </c>
      <c r="H9" s="14">
        <f>D9*F$3</f>
        <v>216579.87450000001</v>
      </c>
      <c r="J9" s="12">
        <f>ROUND(F9+B9,0)</f>
        <v>72</v>
      </c>
      <c r="K9" s="12">
        <f>VLOOKUP(J9,'CPI Indexes'!B$5:J$111,9,FALSE)</f>
        <v>73</v>
      </c>
      <c r="L9" s="21">
        <f>H9/K9</f>
        <v>2966.847595890411</v>
      </c>
      <c r="M9" s="21">
        <f>L9*(1+$F$5/100)^B9</f>
        <v>2966.847595890411</v>
      </c>
    </row>
    <row r="10" spans="2:13" x14ac:dyDescent="0.35">
      <c r="B10">
        <f t="shared" ref="B10:B65" si="0">2021-C10</f>
        <v>69</v>
      </c>
      <c r="C10" s="7">
        <v>1952</v>
      </c>
      <c r="D10" s="8">
        <v>1104878.6399999999</v>
      </c>
      <c r="F10" s="15">
        <v>1.6</v>
      </c>
      <c r="H10" s="14">
        <f>D10*F$3</f>
        <v>165731.79599999997</v>
      </c>
      <c r="J10" s="12">
        <f t="shared" ref="J10:J40" si="1">ROUND(F10+B10,0)</f>
        <v>71</v>
      </c>
      <c r="K10" s="12">
        <f>VLOOKUP(J10,'CPI Indexes'!B$5:J$111,9,FALSE)</f>
        <v>72</v>
      </c>
      <c r="L10" s="21">
        <f t="shared" ref="L10:L40" si="2">H10/K10</f>
        <v>2301.8304999999996</v>
      </c>
      <c r="M10" s="21">
        <f t="shared" ref="M10:M65" si="3">L10*(1+$F$5/100)^B10</f>
        <v>2301.8304999999996</v>
      </c>
    </row>
    <row r="11" spans="2:13" x14ac:dyDescent="0.35">
      <c r="B11">
        <f t="shared" si="0"/>
        <v>67</v>
      </c>
      <c r="C11" s="7">
        <v>1954</v>
      </c>
      <c r="D11" s="8">
        <v>3098356.05</v>
      </c>
      <c r="F11" s="15">
        <v>2.1</v>
      </c>
      <c r="H11" s="14">
        <f t="shared" ref="H11:H65" si="4">D11*F$3</f>
        <v>464753.40749999997</v>
      </c>
      <c r="J11" s="12">
        <f t="shared" si="1"/>
        <v>69</v>
      </c>
      <c r="K11" s="12">
        <f>VLOOKUP(J11,'CPI Indexes'!B$5:J$111,9,FALSE)</f>
        <v>70</v>
      </c>
      <c r="L11" s="21">
        <f t="shared" si="2"/>
        <v>6639.3343928571421</v>
      </c>
      <c r="M11" s="21">
        <f t="shared" si="3"/>
        <v>6639.3343928571421</v>
      </c>
    </row>
    <row r="12" spans="2:13" x14ac:dyDescent="0.35">
      <c r="B12">
        <f t="shared" si="0"/>
        <v>59</v>
      </c>
      <c r="C12" s="7">
        <v>1962</v>
      </c>
      <c r="D12" s="8">
        <v>8198.33</v>
      </c>
      <c r="F12" s="15">
        <v>4.1399999999999997</v>
      </c>
      <c r="H12" s="14">
        <f t="shared" si="4"/>
        <v>1229.7494999999999</v>
      </c>
      <c r="J12" s="12">
        <f t="shared" si="1"/>
        <v>63</v>
      </c>
      <c r="K12" s="12">
        <f>VLOOKUP(J12,'CPI Indexes'!B$5:J$111,9,FALSE)</f>
        <v>64</v>
      </c>
      <c r="L12" s="21">
        <f t="shared" si="2"/>
        <v>19.214835937499998</v>
      </c>
      <c r="M12" s="21">
        <f t="shared" si="3"/>
        <v>19.214835937499998</v>
      </c>
    </row>
    <row r="13" spans="2:13" x14ac:dyDescent="0.35">
      <c r="B13">
        <f t="shared" si="0"/>
        <v>57</v>
      </c>
      <c r="C13" s="7">
        <v>1964</v>
      </c>
      <c r="D13" s="8">
        <v>2143820.9700000002</v>
      </c>
      <c r="F13" s="15">
        <v>4.66</v>
      </c>
      <c r="H13" s="14">
        <f t="shared" si="4"/>
        <v>321573.14550000004</v>
      </c>
      <c r="J13" s="12">
        <f t="shared" si="1"/>
        <v>62</v>
      </c>
      <c r="K13" s="12">
        <f>VLOOKUP(J13,'CPI Indexes'!B$5:J$111,9,FALSE)</f>
        <v>63</v>
      </c>
      <c r="L13" s="21">
        <f t="shared" si="2"/>
        <v>5104.3356428571433</v>
      </c>
      <c r="M13" s="21">
        <f t="shared" si="3"/>
        <v>5104.3356428571433</v>
      </c>
    </row>
    <row r="14" spans="2:13" x14ac:dyDescent="0.35">
      <c r="B14">
        <f t="shared" si="0"/>
        <v>55</v>
      </c>
      <c r="C14" s="7">
        <v>1966</v>
      </c>
      <c r="D14" s="8">
        <v>257.27999999999997</v>
      </c>
      <c r="F14" s="15">
        <v>5.22</v>
      </c>
      <c r="H14" s="14">
        <f t="shared" si="4"/>
        <v>38.591999999999992</v>
      </c>
      <c r="J14" s="12">
        <f t="shared" si="1"/>
        <v>60</v>
      </c>
      <c r="K14" s="12">
        <f>VLOOKUP(J14,'CPI Indexes'!B$5:J$111,9,FALSE)</f>
        <v>61</v>
      </c>
      <c r="L14" s="21">
        <f t="shared" si="2"/>
        <v>0.6326557377049179</v>
      </c>
      <c r="M14" s="21">
        <f t="shared" si="3"/>
        <v>0.6326557377049179</v>
      </c>
    </row>
    <row r="15" spans="2:13" x14ac:dyDescent="0.35">
      <c r="B15">
        <f t="shared" si="0"/>
        <v>54</v>
      </c>
      <c r="C15" s="7">
        <v>1967</v>
      </c>
      <c r="D15" s="8">
        <v>38330.339999999997</v>
      </c>
      <c r="F15" s="15">
        <v>5.51</v>
      </c>
      <c r="H15" s="14">
        <f t="shared" si="4"/>
        <v>5749.5509999999995</v>
      </c>
      <c r="J15" s="12">
        <f t="shared" si="1"/>
        <v>60</v>
      </c>
      <c r="K15" s="12">
        <f>VLOOKUP(J15,'CPI Indexes'!B$5:J$111,9,FALSE)</f>
        <v>61</v>
      </c>
      <c r="L15" s="21">
        <f t="shared" si="2"/>
        <v>94.254934426229497</v>
      </c>
      <c r="M15" s="21">
        <f t="shared" si="3"/>
        <v>94.254934426229497</v>
      </c>
    </row>
    <row r="16" spans="2:13" x14ac:dyDescent="0.35">
      <c r="B16">
        <f t="shared" si="0"/>
        <v>52</v>
      </c>
      <c r="C16" s="7">
        <v>1969</v>
      </c>
      <c r="D16" s="8">
        <v>42512.45</v>
      </c>
      <c r="F16" s="15">
        <v>6.13</v>
      </c>
      <c r="H16" s="14">
        <f t="shared" si="4"/>
        <v>6376.8674999999994</v>
      </c>
      <c r="J16" s="12">
        <f t="shared" si="1"/>
        <v>58</v>
      </c>
      <c r="K16" s="12">
        <f>VLOOKUP(J16,'CPI Indexes'!B$5:J$111,9,FALSE)</f>
        <v>59</v>
      </c>
      <c r="L16" s="21">
        <f t="shared" si="2"/>
        <v>108.0825</v>
      </c>
      <c r="M16" s="21">
        <f t="shared" si="3"/>
        <v>108.0825</v>
      </c>
    </row>
    <row r="17" spans="2:13" x14ac:dyDescent="0.35">
      <c r="B17">
        <f t="shared" si="0"/>
        <v>50</v>
      </c>
      <c r="C17" s="7">
        <v>1971</v>
      </c>
      <c r="D17" s="8">
        <v>2063830.4</v>
      </c>
      <c r="F17" s="15">
        <v>6.81</v>
      </c>
      <c r="H17" s="14">
        <f t="shared" si="4"/>
        <v>309574.56</v>
      </c>
      <c r="J17" s="12">
        <f t="shared" si="1"/>
        <v>57</v>
      </c>
      <c r="K17" s="12">
        <f>VLOOKUP(J17,'CPI Indexes'!B$5:J$111,9,FALSE)</f>
        <v>58</v>
      </c>
      <c r="L17" s="21">
        <f t="shared" si="2"/>
        <v>5337.492413793103</v>
      </c>
      <c r="M17" s="21">
        <f t="shared" si="3"/>
        <v>5337.492413793103</v>
      </c>
    </row>
    <row r="18" spans="2:13" x14ac:dyDescent="0.35">
      <c r="B18">
        <f t="shared" si="0"/>
        <v>49</v>
      </c>
      <c r="C18" s="7">
        <v>1972</v>
      </c>
      <c r="D18" s="8">
        <v>573998.86</v>
      </c>
      <c r="F18" s="15">
        <v>7.18</v>
      </c>
      <c r="H18" s="14">
        <f t="shared" si="4"/>
        <v>86099.828999999998</v>
      </c>
      <c r="J18" s="12">
        <f t="shared" si="1"/>
        <v>56</v>
      </c>
      <c r="K18" s="12">
        <f>VLOOKUP(J18,'CPI Indexes'!B$5:J$111,9,FALSE)</f>
        <v>57</v>
      </c>
      <c r="L18" s="21">
        <f t="shared" si="2"/>
        <v>1510.5233157894736</v>
      </c>
      <c r="M18" s="21">
        <f t="shared" si="3"/>
        <v>1510.5233157894736</v>
      </c>
    </row>
    <row r="19" spans="2:13" x14ac:dyDescent="0.35">
      <c r="B19">
        <f t="shared" si="0"/>
        <v>48</v>
      </c>
      <c r="C19" s="7">
        <v>1973</v>
      </c>
      <c r="D19" s="8">
        <v>3456139.45</v>
      </c>
      <c r="F19" s="15">
        <v>7.57</v>
      </c>
      <c r="H19" s="14">
        <f t="shared" si="4"/>
        <v>518420.91749999998</v>
      </c>
      <c r="J19" s="12">
        <f t="shared" si="1"/>
        <v>56</v>
      </c>
      <c r="K19" s="12">
        <f>VLOOKUP(J19,'CPI Indexes'!B$5:J$111,9,FALSE)</f>
        <v>57</v>
      </c>
      <c r="L19" s="21">
        <f t="shared" si="2"/>
        <v>9095.1038157894727</v>
      </c>
      <c r="M19" s="21">
        <f t="shared" si="3"/>
        <v>9095.1038157894727</v>
      </c>
    </row>
    <row r="20" spans="2:13" x14ac:dyDescent="0.35">
      <c r="B20">
        <f t="shared" si="0"/>
        <v>46</v>
      </c>
      <c r="C20" s="7">
        <v>1975</v>
      </c>
      <c r="D20" s="8">
        <v>2056010.9</v>
      </c>
      <c r="F20" s="15">
        <v>8.4</v>
      </c>
      <c r="H20" s="14">
        <f t="shared" si="4"/>
        <v>308401.63499999995</v>
      </c>
      <c r="J20" s="12">
        <f t="shared" si="1"/>
        <v>54</v>
      </c>
      <c r="K20" s="12">
        <f>VLOOKUP(J20,'CPI Indexes'!B$5:J$111,9,FALSE)</f>
        <v>55</v>
      </c>
      <c r="L20" s="21">
        <f t="shared" si="2"/>
        <v>5607.3024545454537</v>
      </c>
      <c r="M20" s="21">
        <f t="shared" si="3"/>
        <v>5607.3024545454537</v>
      </c>
    </row>
    <row r="21" spans="2:13" x14ac:dyDescent="0.35">
      <c r="B21">
        <f t="shared" si="0"/>
        <v>45</v>
      </c>
      <c r="C21" s="7">
        <v>1976</v>
      </c>
      <c r="D21" s="8">
        <v>159360.99</v>
      </c>
      <c r="F21" s="15">
        <v>8.85</v>
      </c>
      <c r="H21" s="14">
        <f t="shared" si="4"/>
        <v>23904.148499999999</v>
      </c>
      <c r="J21" s="12">
        <f t="shared" si="1"/>
        <v>54</v>
      </c>
      <c r="K21" s="12">
        <f>VLOOKUP(J21,'CPI Indexes'!B$5:J$111,9,FALSE)</f>
        <v>55</v>
      </c>
      <c r="L21" s="21">
        <f t="shared" si="2"/>
        <v>434.62088181818183</v>
      </c>
      <c r="M21" s="21">
        <f t="shared" si="3"/>
        <v>434.62088181818183</v>
      </c>
    </row>
    <row r="22" spans="2:13" x14ac:dyDescent="0.35">
      <c r="B22">
        <f t="shared" si="0"/>
        <v>43</v>
      </c>
      <c r="C22" s="7">
        <v>1978</v>
      </c>
      <c r="D22" s="8">
        <v>1112793.54</v>
      </c>
      <c r="F22" s="15">
        <v>9.81</v>
      </c>
      <c r="H22" s="14">
        <f t="shared" si="4"/>
        <v>166919.03099999999</v>
      </c>
      <c r="J22" s="12">
        <f t="shared" si="1"/>
        <v>53</v>
      </c>
      <c r="K22" s="12">
        <f>VLOOKUP(J22,'CPI Indexes'!B$5:J$111,9,FALSE)</f>
        <v>54</v>
      </c>
      <c r="L22" s="21">
        <f t="shared" si="2"/>
        <v>3091.0931666666665</v>
      </c>
      <c r="M22" s="21">
        <f t="shared" si="3"/>
        <v>3091.0931666666665</v>
      </c>
    </row>
    <row r="23" spans="2:13" x14ac:dyDescent="0.35">
      <c r="B23">
        <f t="shared" si="0"/>
        <v>42</v>
      </c>
      <c r="C23" s="7">
        <v>1979</v>
      </c>
      <c r="D23" s="8">
        <v>48559.199999999997</v>
      </c>
      <c r="F23" s="15">
        <v>10.32</v>
      </c>
      <c r="H23" s="14">
        <f t="shared" si="4"/>
        <v>7283.8799999999992</v>
      </c>
      <c r="J23" s="12">
        <f t="shared" si="1"/>
        <v>52</v>
      </c>
      <c r="K23" s="12">
        <f>VLOOKUP(J23,'CPI Indexes'!B$5:J$111,9,FALSE)</f>
        <v>53</v>
      </c>
      <c r="L23" s="21">
        <f t="shared" si="2"/>
        <v>137.43169811320755</v>
      </c>
      <c r="M23" s="21">
        <f t="shared" si="3"/>
        <v>137.43169811320755</v>
      </c>
    </row>
    <row r="24" spans="2:13" x14ac:dyDescent="0.35">
      <c r="B24">
        <f t="shared" si="0"/>
        <v>41</v>
      </c>
      <c r="C24" s="7">
        <v>1980</v>
      </c>
      <c r="D24" s="8">
        <v>579814.1</v>
      </c>
      <c r="F24" s="15">
        <v>10.86</v>
      </c>
      <c r="H24" s="14">
        <f t="shared" si="4"/>
        <v>86972.114999999991</v>
      </c>
      <c r="J24" s="12">
        <f t="shared" si="1"/>
        <v>52</v>
      </c>
      <c r="K24" s="12">
        <f>VLOOKUP(J24,'CPI Indexes'!B$5:J$111,9,FALSE)</f>
        <v>53</v>
      </c>
      <c r="L24" s="21">
        <f t="shared" si="2"/>
        <v>1640.9833018867923</v>
      </c>
      <c r="M24" s="21">
        <f t="shared" si="3"/>
        <v>1640.9833018867923</v>
      </c>
    </row>
    <row r="25" spans="2:13" x14ac:dyDescent="0.35">
      <c r="B25">
        <f t="shared" si="0"/>
        <v>40</v>
      </c>
      <c r="C25" s="7">
        <v>1981</v>
      </c>
      <c r="D25" s="8">
        <v>4316568.4800000004</v>
      </c>
      <c r="F25" s="15">
        <v>11.41</v>
      </c>
      <c r="H25" s="14">
        <f t="shared" si="4"/>
        <v>647485.272</v>
      </c>
      <c r="J25" s="12">
        <f t="shared" si="1"/>
        <v>51</v>
      </c>
      <c r="K25" s="12">
        <f>VLOOKUP(J25,'CPI Indexes'!B$5:J$111,9,FALSE)</f>
        <v>52</v>
      </c>
      <c r="L25" s="21">
        <f t="shared" si="2"/>
        <v>12451.639846153847</v>
      </c>
      <c r="M25" s="21">
        <f t="shared" si="3"/>
        <v>12451.639846153847</v>
      </c>
    </row>
    <row r="26" spans="2:13" x14ac:dyDescent="0.35">
      <c r="B26">
        <f t="shared" si="0"/>
        <v>39</v>
      </c>
      <c r="C26" s="7">
        <v>1982</v>
      </c>
      <c r="D26" s="8">
        <v>4173604.86</v>
      </c>
      <c r="F26" s="16">
        <v>11.98</v>
      </c>
      <c r="H26" s="14">
        <f t="shared" si="4"/>
        <v>626040.72899999993</v>
      </c>
      <c r="J26" s="12">
        <f t="shared" si="1"/>
        <v>51</v>
      </c>
      <c r="K26" s="12">
        <f>VLOOKUP(J26,'CPI Indexes'!B$5:J$111,9,FALSE)</f>
        <v>52</v>
      </c>
      <c r="L26" s="21">
        <f t="shared" si="2"/>
        <v>12039.244788461538</v>
      </c>
      <c r="M26" s="21">
        <f t="shared" si="3"/>
        <v>12039.244788461538</v>
      </c>
    </row>
    <row r="27" spans="2:13" x14ac:dyDescent="0.35">
      <c r="B27">
        <f t="shared" si="0"/>
        <v>38</v>
      </c>
      <c r="C27" s="7">
        <v>1983</v>
      </c>
      <c r="D27" s="8">
        <v>672679.4</v>
      </c>
      <c r="F27" s="16">
        <v>12.58</v>
      </c>
      <c r="H27" s="14">
        <f t="shared" si="4"/>
        <v>100901.91</v>
      </c>
      <c r="J27" s="12">
        <f t="shared" si="1"/>
        <v>51</v>
      </c>
      <c r="K27" s="12">
        <f>VLOOKUP(J27,'CPI Indexes'!B$5:J$111,9,FALSE)</f>
        <v>52</v>
      </c>
      <c r="L27" s="21">
        <f t="shared" si="2"/>
        <v>1940.4213461538461</v>
      </c>
      <c r="M27" s="21">
        <f t="shared" si="3"/>
        <v>1940.4213461538461</v>
      </c>
    </row>
    <row r="28" spans="2:13" x14ac:dyDescent="0.35">
      <c r="B28">
        <f t="shared" si="0"/>
        <v>37</v>
      </c>
      <c r="C28" s="7">
        <v>1984</v>
      </c>
      <c r="D28" s="8">
        <v>12356.58</v>
      </c>
      <c r="F28" s="16">
        <v>13.19</v>
      </c>
      <c r="H28" s="14">
        <f t="shared" si="4"/>
        <v>1853.4869999999999</v>
      </c>
      <c r="J28" s="12">
        <f t="shared" si="1"/>
        <v>50</v>
      </c>
      <c r="K28" s="12">
        <f>VLOOKUP(J28,'CPI Indexes'!B$5:J$111,9,FALSE)</f>
        <v>51</v>
      </c>
      <c r="L28" s="21">
        <f t="shared" si="2"/>
        <v>36.342882352941174</v>
      </c>
      <c r="M28" s="21">
        <f t="shared" si="3"/>
        <v>36.342882352941174</v>
      </c>
    </row>
    <row r="29" spans="2:13" x14ac:dyDescent="0.35">
      <c r="B29">
        <f t="shared" si="0"/>
        <v>36</v>
      </c>
      <c r="C29" s="7">
        <v>1985</v>
      </c>
      <c r="D29" s="8">
        <v>6398911.1200000001</v>
      </c>
      <c r="F29" s="16">
        <v>13.82</v>
      </c>
      <c r="H29" s="14">
        <f t="shared" si="4"/>
        <v>959836.66799999995</v>
      </c>
      <c r="J29" s="12">
        <f t="shared" si="1"/>
        <v>50</v>
      </c>
      <c r="K29" s="12">
        <f>VLOOKUP(J29,'CPI Indexes'!B$5:J$111,9,FALSE)</f>
        <v>51</v>
      </c>
      <c r="L29" s="21">
        <f t="shared" si="2"/>
        <v>18820.326823529409</v>
      </c>
      <c r="M29" s="21">
        <f t="shared" si="3"/>
        <v>18820.326823529409</v>
      </c>
    </row>
    <row r="30" spans="2:13" x14ac:dyDescent="0.35">
      <c r="B30">
        <f t="shared" si="0"/>
        <v>35</v>
      </c>
      <c r="C30" s="7">
        <v>1986</v>
      </c>
      <c r="D30" s="8">
        <v>585015.27</v>
      </c>
      <c r="F30" s="16">
        <v>14.47</v>
      </c>
      <c r="H30" s="14">
        <f t="shared" si="4"/>
        <v>87752.290500000003</v>
      </c>
      <c r="J30" s="12">
        <f t="shared" si="1"/>
        <v>49</v>
      </c>
      <c r="K30" s="12">
        <f>VLOOKUP(J30,'CPI Indexes'!B$5:J$111,9,FALSE)</f>
        <v>50</v>
      </c>
      <c r="L30" s="21">
        <f t="shared" si="2"/>
        <v>1755.0458100000001</v>
      </c>
      <c r="M30" s="21">
        <f t="shared" si="3"/>
        <v>1755.0458100000001</v>
      </c>
    </row>
    <row r="31" spans="2:13" x14ac:dyDescent="0.35">
      <c r="B31">
        <f t="shared" si="0"/>
        <v>34</v>
      </c>
      <c r="C31" s="7">
        <v>1987</v>
      </c>
      <c r="D31" s="8">
        <v>33151.83</v>
      </c>
      <c r="F31" s="16">
        <v>15.13</v>
      </c>
      <c r="H31" s="14">
        <f t="shared" si="4"/>
        <v>4972.7745000000004</v>
      </c>
      <c r="J31" s="12">
        <f t="shared" si="1"/>
        <v>49</v>
      </c>
      <c r="K31" s="12">
        <f>VLOOKUP(J31,'CPI Indexes'!B$5:J$111,9,FALSE)</f>
        <v>50</v>
      </c>
      <c r="L31" s="21">
        <f t="shared" si="2"/>
        <v>99.455490000000012</v>
      </c>
      <c r="M31" s="21">
        <f t="shared" si="3"/>
        <v>99.455490000000012</v>
      </c>
    </row>
    <row r="32" spans="2:13" x14ac:dyDescent="0.35">
      <c r="B32">
        <f t="shared" si="0"/>
        <v>33</v>
      </c>
      <c r="C32" s="7">
        <v>1988</v>
      </c>
      <c r="D32" s="9">
        <v>438389.99</v>
      </c>
      <c r="F32" s="16">
        <v>15.81</v>
      </c>
      <c r="H32" s="14">
        <f t="shared" si="4"/>
        <v>65758.498500000002</v>
      </c>
      <c r="J32" s="12">
        <f t="shared" si="1"/>
        <v>49</v>
      </c>
      <c r="K32" s="12">
        <f>VLOOKUP(J32,'CPI Indexes'!B$5:J$111,9,FALSE)</f>
        <v>50</v>
      </c>
      <c r="L32" s="21">
        <f t="shared" si="2"/>
        <v>1315.1699699999999</v>
      </c>
      <c r="M32" s="21">
        <f t="shared" si="3"/>
        <v>1315.1699699999999</v>
      </c>
    </row>
    <row r="33" spans="2:13" x14ac:dyDescent="0.35">
      <c r="B33">
        <f t="shared" si="0"/>
        <v>32</v>
      </c>
      <c r="C33" s="7">
        <v>1989</v>
      </c>
      <c r="D33" s="8">
        <v>7175283.0899999999</v>
      </c>
      <c r="F33" s="16">
        <v>16.510000000000002</v>
      </c>
      <c r="H33" s="14">
        <f t="shared" si="4"/>
        <v>1076292.4634999998</v>
      </c>
      <c r="J33" s="12">
        <f t="shared" si="1"/>
        <v>49</v>
      </c>
      <c r="K33" s="12">
        <f>VLOOKUP(J33,'CPI Indexes'!B$5:J$111,9,FALSE)</f>
        <v>50</v>
      </c>
      <c r="L33" s="21">
        <f t="shared" si="2"/>
        <v>21525.849269999995</v>
      </c>
      <c r="M33" s="21">
        <f t="shared" si="3"/>
        <v>21525.849269999995</v>
      </c>
    </row>
    <row r="34" spans="2:13" x14ac:dyDescent="0.35">
      <c r="B34">
        <f t="shared" si="0"/>
        <v>31</v>
      </c>
      <c r="C34" s="7">
        <v>1990</v>
      </c>
      <c r="D34" s="8">
        <v>384531.97</v>
      </c>
      <c r="F34" s="16">
        <v>17.22</v>
      </c>
      <c r="H34" s="14">
        <f t="shared" si="4"/>
        <v>57679.795499999993</v>
      </c>
      <c r="J34" s="12">
        <f t="shared" si="1"/>
        <v>48</v>
      </c>
      <c r="K34" s="12">
        <f>VLOOKUP(J34,'CPI Indexes'!B$5:J$111,9,FALSE)</f>
        <v>49</v>
      </c>
      <c r="L34" s="21">
        <f t="shared" si="2"/>
        <v>1177.1386836734691</v>
      </c>
      <c r="M34" s="21">
        <f t="shared" si="3"/>
        <v>1177.1386836734691</v>
      </c>
    </row>
    <row r="35" spans="2:13" x14ac:dyDescent="0.35">
      <c r="B35">
        <f t="shared" si="0"/>
        <v>30</v>
      </c>
      <c r="C35" s="7">
        <v>1991</v>
      </c>
      <c r="D35" s="8">
        <v>10690648.49</v>
      </c>
      <c r="F35" s="16">
        <v>17.940000000000001</v>
      </c>
      <c r="H35" s="14">
        <f t="shared" si="4"/>
        <v>1603597.2734999999</v>
      </c>
      <c r="J35" s="12">
        <f t="shared" si="1"/>
        <v>48</v>
      </c>
      <c r="K35" s="12">
        <f>VLOOKUP(J35,'CPI Indexes'!B$5:J$111,9,FALSE)</f>
        <v>49</v>
      </c>
      <c r="L35" s="21">
        <f t="shared" si="2"/>
        <v>32726.474969387753</v>
      </c>
      <c r="M35" s="21">
        <f t="shared" si="3"/>
        <v>32726.474969387753</v>
      </c>
    </row>
    <row r="36" spans="2:13" x14ac:dyDescent="0.35">
      <c r="B36">
        <f t="shared" si="0"/>
        <v>29</v>
      </c>
      <c r="C36" s="7">
        <v>1992</v>
      </c>
      <c r="D36" s="8">
        <v>4146760.66</v>
      </c>
      <c r="F36" s="16">
        <v>18.68</v>
      </c>
      <c r="H36" s="14">
        <f t="shared" si="4"/>
        <v>622014.09900000005</v>
      </c>
      <c r="J36" s="12">
        <f t="shared" si="1"/>
        <v>48</v>
      </c>
      <c r="K36" s="12">
        <f>VLOOKUP(J36,'CPI Indexes'!B$5:J$111,9,FALSE)</f>
        <v>49</v>
      </c>
      <c r="L36" s="21">
        <f t="shared" si="2"/>
        <v>12694.165285714287</v>
      </c>
      <c r="M36" s="21">
        <f t="shared" si="3"/>
        <v>12694.165285714287</v>
      </c>
    </row>
    <row r="37" spans="2:13" x14ac:dyDescent="0.35">
      <c r="B37">
        <f t="shared" si="0"/>
        <v>28</v>
      </c>
      <c r="C37" s="7">
        <v>1993</v>
      </c>
      <c r="D37" s="8">
        <v>4619528.91</v>
      </c>
      <c r="F37" s="16">
        <v>19.440000000000001</v>
      </c>
      <c r="H37" s="14">
        <f t="shared" si="4"/>
        <v>692929.33649999998</v>
      </c>
      <c r="J37" s="12">
        <f t="shared" si="1"/>
        <v>47</v>
      </c>
      <c r="K37" s="12">
        <f>VLOOKUP(J37,'CPI Indexes'!B$5:J$111,9,FALSE)</f>
        <v>48</v>
      </c>
      <c r="L37" s="21">
        <f t="shared" si="2"/>
        <v>14436.02784375</v>
      </c>
      <c r="M37" s="21">
        <f t="shared" si="3"/>
        <v>14436.02784375</v>
      </c>
    </row>
    <row r="38" spans="2:13" x14ac:dyDescent="0.35">
      <c r="B38">
        <f t="shared" si="0"/>
        <v>27</v>
      </c>
      <c r="C38" s="7">
        <v>1994</v>
      </c>
      <c r="D38" s="8">
        <v>1045497.63</v>
      </c>
      <c r="F38" s="16">
        <v>20.2</v>
      </c>
      <c r="H38" s="14">
        <f t="shared" si="4"/>
        <v>156824.64449999999</v>
      </c>
      <c r="J38" s="12">
        <f t="shared" si="1"/>
        <v>47</v>
      </c>
      <c r="K38" s="12">
        <f>VLOOKUP(J38,'CPI Indexes'!B$5:J$111,9,FALSE)</f>
        <v>48</v>
      </c>
      <c r="L38" s="21">
        <f t="shared" si="2"/>
        <v>3267.1800937499997</v>
      </c>
      <c r="M38" s="21">
        <f t="shared" si="3"/>
        <v>3267.1800937499997</v>
      </c>
    </row>
    <row r="39" spans="2:13" x14ac:dyDescent="0.35">
      <c r="B39">
        <f t="shared" si="0"/>
        <v>26</v>
      </c>
      <c r="C39" s="7">
        <v>1995</v>
      </c>
      <c r="D39" s="8">
        <v>11312195.449999999</v>
      </c>
      <c r="F39" s="16">
        <v>20.98</v>
      </c>
      <c r="H39" s="14">
        <f t="shared" si="4"/>
        <v>1696829.3174999999</v>
      </c>
      <c r="J39" s="12">
        <f t="shared" si="1"/>
        <v>47</v>
      </c>
      <c r="K39" s="12">
        <f>VLOOKUP(J39,'CPI Indexes'!B$5:J$111,9,FALSE)</f>
        <v>48</v>
      </c>
      <c r="L39" s="21">
        <f t="shared" si="2"/>
        <v>35350.610781249998</v>
      </c>
      <c r="M39" s="21">
        <f t="shared" si="3"/>
        <v>35350.610781249998</v>
      </c>
    </row>
    <row r="40" spans="2:13" x14ac:dyDescent="0.35">
      <c r="B40">
        <f t="shared" si="0"/>
        <v>25</v>
      </c>
      <c r="C40" s="7">
        <v>1996</v>
      </c>
      <c r="D40" s="8">
        <v>694194.79</v>
      </c>
      <c r="F40" s="16">
        <v>21.77</v>
      </c>
      <c r="H40" s="14">
        <f t="shared" si="4"/>
        <v>104129.2185</v>
      </c>
      <c r="J40" s="12">
        <f t="shared" si="1"/>
        <v>47</v>
      </c>
      <c r="K40" s="12">
        <f>VLOOKUP(J40,'CPI Indexes'!B$5:J$111,9,FALSE)</f>
        <v>48</v>
      </c>
      <c r="L40" s="21">
        <f t="shared" si="2"/>
        <v>2169.3587187500002</v>
      </c>
      <c r="M40" s="21">
        <f t="shared" si="3"/>
        <v>2169.3587187500002</v>
      </c>
    </row>
    <row r="41" spans="2:13" x14ac:dyDescent="0.35">
      <c r="B41">
        <f t="shared" si="0"/>
        <v>24</v>
      </c>
      <c r="C41" s="7">
        <v>1997</v>
      </c>
      <c r="D41" s="8">
        <v>5399812.5300000003</v>
      </c>
      <c r="F41" s="16">
        <v>22.57</v>
      </c>
      <c r="H41" s="14">
        <f t="shared" si="4"/>
        <v>809971.87950000004</v>
      </c>
      <c r="J41" s="12">
        <f t="shared" ref="J41:J65" si="5">ROUND(F41+B41,0)</f>
        <v>47</v>
      </c>
      <c r="K41" s="12">
        <f>VLOOKUP(J41,'CPI Indexes'!B$5:J$111,9,FALSE)</f>
        <v>48</v>
      </c>
      <c r="L41" s="21">
        <f t="shared" ref="L41:L65" si="6">H41/K41</f>
        <v>16874.414156250001</v>
      </c>
      <c r="M41" s="21">
        <f t="shared" si="3"/>
        <v>16874.414156250001</v>
      </c>
    </row>
    <row r="42" spans="2:13" x14ac:dyDescent="0.35">
      <c r="B42">
        <f t="shared" si="0"/>
        <v>23</v>
      </c>
      <c r="C42" s="7">
        <v>1998</v>
      </c>
      <c r="D42" s="8">
        <v>1101112.69</v>
      </c>
      <c r="F42" s="16">
        <v>23.38</v>
      </c>
      <c r="H42" s="14">
        <f t="shared" si="4"/>
        <v>165166.90349999999</v>
      </c>
      <c r="J42" s="12">
        <f t="shared" si="5"/>
        <v>46</v>
      </c>
      <c r="K42" s="12">
        <f>VLOOKUP(J42,'CPI Indexes'!B$5:J$111,9,FALSE)</f>
        <v>47</v>
      </c>
      <c r="L42" s="21">
        <f t="shared" si="6"/>
        <v>3514.1894361702125</v>
      </c>
      <c r="M42" s="21">
        <f t="shared" si="3"/>
        <v>3514.1894361702125</v>
      </c>
    </row>
    <row r="43" spans="2:13" x14ac:dyDescent="0.35">
      <c r="B43">
        <f t="shared" si="0"/>
        <v>22</v>
      </c>
      <c r="C43" s="7">
        <v>1999</v>
      </c>
      <c r="D43" s="8">
        <v>356921.57</v>
      </c>
      <c r="F43" s="16">
        <v>24.21</v>
      </c>
      <c r="H43" s="14">
        <f t="shared" si="4"/>
        <v>53538.235500000003</v>
      </c>
      <c r="J43" s="12">
        <f t="shared" si="5"/>
        <v>46</v>
      </c>
      <c r="K43" s="12">
        <f>VLOOKUP(J43,'CPI Indexes'!B$5:J$111,9,FALSE)</f>
        <v>47</v>
      </c>
      <c r="L43" s="21">
        <f t="shared" si="6"/>
        <v>1139.1113936170213</v>
      </c>
      <c r="M43" s="21">
        <f t="shared" si="3"/>
        <v>1139.1113936170213</v>
      </c>
    </row>
    <row r="44" spans="2:13" x14ac:dyDescent="0.35">
      <c r="B44">
        <f t="shared" si="0"/>
        <v>21</v>
      </c>
      <c r="C44" s="7">
        <v>2000</v>
      </c>
      <c r="D44" s="8">
        <v>437532.69</v>
      </c>
      <c r="F44" s="16">
        <v>25.04</v>
      </c>
      <c r="H44" s="14">
        <f t="shared" si="4"/>
        <v>65629.9035</v>
      </c>
      <c r="J44" s="12">
        <f t="shared" si="5"/>
        <v>46</v>
      </c>
      <c r="K44" s="12">
        <f>VLOOKUP(J44,'CPI Indexes'!B$5:J$111,9,FALSE)</f>
        <v>47</v>
      </c>
      <c r="L44" s="21">
        <f t="shared" si="6"/>
        <v>1396.380925531915</v>
      </c>
      <c r="M44" s="21">
        <f t="shared" si="3"/>
        <v>1396.380925531915</v>
      </c>
    </row>
    <row r="45" spans="2:13" x14ac:dyDescent="0.35">
      <c r="B45">
        <f t="shared" si="0"/>
        <v>20</v>
      </c>
      <c r="C45" s="7">
        <v>2001</v>
      </c>
      <c r="D45" s="8">
        <v>262245.39</v>
      </c>
      <c r="F45" s="16">
        <v>25.89</v>
      </c>
      <c r="H45" s="14">
        <f t="shared" si="4"/>
        <v>39336.808499999999</v>
      </c>
      <c r="J45" s="12">
        <f t="shared" si="5"/>
        <v>46</v>
      </c>
      <c r="K45" s="12">
        <f>VLOOKUP(J45,'CPI Indexes'!B$5:J$111,9,FALSE)</f>
        <v>47</v>
      </c>
      <c r="L45" s="21">
        <f t="shared" si="6"/>
        <v>836.95337234042552</v>
      </c>
      <c r="M45" s="21">
        <f t="shared" si="3"/>
        <v>836.95337234042552</v>
      </c>
    </row>
    <row r="46" spans="2:13" x14ac:dyDescent="0.35">
      <c r="B46">
        <f t="shared" si="0"/>
        <v>19</v>
      </c>
      <c r="C46" s="7">
        <v>2002</v>
      </c>
      <c r="D46" s="8">
        <v>1194297.3500000001</v>
      </c>
      <c r="F46" s="16">
        <v>26.74</v>
      </c>
      <c r="H46" s="14">
        <f t="shared" si="4"/>
        <v>179144.60250000001</v>
      </c>
      <c r="J46" s="12">
        <f t="shared" si="5"/>
        <v>46</v>
      </c>
      <c r="K46" s="12">
        <f>VLOOKUP(J46,'CPI Indexes'!B$5:J$111,9,FALSE)</f>
        <v>47</v>
      </c>
      <c r="L46" s="21">
        <f t="shared" si="6"/>
        <v>3811.5872872340428</v>
      </c>
      <c r="M46" s="21">
        <f t="shared" si="3"/>
        <v>3811.5872872340428</v>
      </c>
    </row>
    <row r="47" spans="2:13" x14ac:dyDescent="0.35">
      <c r="B47">
        <f t="shared" si="0"/>
        <v>18</v>
      </c>
      <c r="C47" s="7">
        <v>2003</v>
      </c>
      <c r="D47" s="8">
        <v>52561.38</v>
      </c>
      <c r="F47" s="16">
        <v>27.61</v>
      </c>
      <c r="H47" s="14">
        <f t="shared" si="4"/>
        <v>7884.2069999999994</v>
      </c>
      <c r="J47" s="12">
        <f t="shared" si="5"/>
        <v>46</v>
      </c>
      <c r="K47" s="12">
        <f>VLOOKUP(J47,'CPI Indexes'!B$5:J$111,9,FALSE)</f>
        <v>47</v>
      </c>
      <c r="L47" s="21">
        <f t="shared" si="6"/>
        <v>167.74908510638298</v>
      </c>
      <c r="M47" s="21">
        <f t="shared" si="3"/>
        <v>167.74908510638298</v>
      </c>
    </row>
    <row r="48" spans="2:13" x14ac:dyDescent="0.35">
      <c r="B48">
        <f t="shared" si="0"/>
        <v>17</v>
      </c>
      <c r="C48" s="7">
        <v>2004</v>
      </c>
      <c r="D48" s="8">
        <v>5134.95</v>
      </c>
      <c r="F48" s="16">
        <v>28.49</v>
      </c>
      <c r="H48" s="14">
        <f t="shared" si="4"/>
        <v>770.24249999999995</v>
      </c>
      <c r="J48" s="12">
        <f t="shared" si="5"/>
        <v>45</v>
      </c>
      <c r="K48" s="12">
        <f>VLOOKUP(J48,'CPI Indexes'!B$5:J$111,9,FALSE)</f>
        <v>46</v>
      </c>
      <c r="L48" s="21">
        <f t="shared" si="6"/>
        <v>16.744402173913041</v>
      </c>
      <c r="M48" s="21">
        <f t="shared" si="3"/>
        <v>16.744402173913041</v>
      </c>
    </row>
    <row r="49" spans="2:13" x14ac:dyDescent="0.35">
      <c r="B49">
        <f t="shared" si="0"/>
        <v>16</v>
      </c>
      <c r="C49" s="7">
        <v>2005</v>
      </c>
      <c r="D49" s="8">
        <v>120335.65</v>
      </c>
      <c r="F49" s="16">
        <v>29.37</v>
      </c>
      <c r="H49" s="14">
        <f t="shared" si="4"/>
        <v>18050.3475</v>
      </c>
      <c r="J49" s="12">
        <f t="shared" si="5"/>
        <v>45</v>
      </c>
      <c r="K49" s="12">
        <f>VLOOKUP(J49,'CPI Indexes'!B$5:J$111,9,FALSE)</f>
        <v>46</v>
      </c>
      <c r="L49" s="21">
        <f t="shared" si="6"/>
        <v>392.39885869565217</v>
      </c>
      <c r="M49" s="21">
        <f t="shared" si="3"/>
        <v>392.39885869565217</v>
      </c>
    </row>
    <row r="50" spans="2:13" x14ac:dyDescent="0.35">
      <c r="B50">
        <f t="shared" si="0"/>
        <v>15</v>
      </c>
      <c r="C50" s="7">
        <v>2006</v>
      </c>
      <c r="D50" s="8">
        <v>6134325.9699999997</v>
      </c>
      <c r="F50" s="16">
        <v>30.27</v>
      </c>
      <c r="H50" s="14">
        <f t="shared" si="4"/>
        <v>920148.89549999998</v>
      </c>
      <c r="J50" s="12">
        <f t="shared" si="5"/>
        <v>45</v>
      </c>
      <c r="K50" s="12">
        <f>VLOOKUP(J50,'CPI Indexes'!B$5:J$111,9,FALSE)</f>
        <v>46</v>
      </c>
      <c r="L50" s="21">
        <f t="shared" si="6"/>
        <v>20003.236858695651</v>
      </c>
      <c r="M50" s="21">
        <f t="shared" si="3"/>
        <v>20003.236858695651</v>
      </c>
    </row>
    <row r="51" spans="2:13" x14ac:dyDescent="0.35">
      <c r="B51">
        <f t="shared" si="0"/>
        <v>14</v>
      </c>
      <c r="C51" s="7">
        <v>2007</v>
      </c>
      <c r="D51" s="8">
        <v>556542.31000000006</v>
      </c>
      <c r="F51" s="16">
        <v>31.17</v>
      </c>
      <c r="H51" s="14">
        <f t="shared" si="4"/>
        <v>83481.3465</v>
      </c>
      <c r="J51" s="12">
        <f t="shared" si="5"/>
        <v>45</v>
      </c>
      <c r="K51" s="12">
        <f>VLOOKUP(J51,'CPI Indexes'!B$5:J$111,9,FALSE)</f>
        <v>46</v>
      </c>
      <c r="L51" s="21">
        <f t="shared" si="6"/>
        <v>1814.8118804347826</v>
      </c>
      <c r="M51" s="21">
        <f t="shared" si="3"/>
        <v>1814.8118804347826</v>
      </c>
    </row>
    <row r="52" spans="2:13" x14ac:dyDescent="0.35">
      <c r="B52">
        <f t="shared" si="0"/>
        <v>13</v>
      </c>
      <c r="C52" s="7">
        <v>2008</v>
      </c>
      <c r="D52" s="8">
        <v>2534615.4900000002</v>
      </c>
      <c r="F52" s="16">
        <v>32.08</v>
      </c>
      <c r="H52" s="14">
        <f t="shared" si="4"/>
        <v>380192.3235</v>
      </c>
      <c r="J52" s="12">
        <f t="shared" si="5"/>
        <v>45</v>
      </c>
      <c r="K52" s="12">
        <f>VLOOKUP(J52,'CPI Indexes'!B$5:J$111,9,FALSE)</f>
        <v>46</v>
      </c>
      <c r="L52" s="21">
        <f t="shared" si="6"/>
        <v>8265.0505108695652</v>
      </c>
      <c r="M52" s="21">
        <f t="shared" si="3"/>
        <v>8265.0505108695652</v>
      </c>
    </row>
    <row r="53" spans="2:13" x14ac:dyDescent="0.35">
      <c r="B53">
        <f t="shared" si="0"/>
        <v>12</v>
      </c>
      <c r="C53" s="7">
        <v>2009</v>
      </c>
      <c r="D53" s="8">
        <v>1127927.98</v>
      </c>
      <c r="F53" s="16">
        <v>33</v>
      </c>
      <c r="H53" s="14">
        <f t="shared" si="4"/>
        <v>169189.19699999999</v>
      </c>
      <c r="J53" s="12">
        <f t="shared" si="5"/>
        <v>45</v>
      </c>
      <c r="K53" s="12">
        <f>VLOOKUP(J53,'CPI Indexes'!B$5:J$111,9,FALSE)</f>
        <v>46</v>
      </c>
      <c r="L53" s="21">
        <f t="shared" si="6"/>
        <v>3678.0260217391301</v>
      </c>
      <c r="M53" s="21">
        <f t="shared" si="3"/>
        <v>3678.0260217391301</v>
      </c>
    </row>
    <row r="54" spans="2:13" x14ac:dyDescent="0.35">
      <c r="B54">
        <f t="shared" si="0"/>
        <v>11</v>
      </c>
      <c r="C54" s="7">
        <v>2010</v>
      </c>
      <c r="D54" s="8">
        <v>3472968.75</v>
      </c>
      <c r="F54" s="16">
        <v>33.93</v>
      </c>
      <c r="H54" s="14">
        <f t="shared" si="4"/>
        <v>520945.3125</v>
      </c>
      <c r="J54" s="12">
        <f t="shared" si="5"/>
        <v>45</v>
      </c>
      <c r="K54" s="12">
        <f>VLOOKUP(J54,'CPI Indexes'!B$5:J$111,9,FALSE)</f>
        <v>46</v>
      </c>
      <c r="L54" s="21">
        <f t="shared" si="6"/>
        <v>11324.898097826086</v>
      </c>
      <c r="M54" s="21">
        <f t="shared" si="3"/>
        <v>11324.898097826086</v>
      </c>
    </row>
    <row r="55" spans="2:13" x14ac:dyDescent="0.35">
      <c r="B55">
        <f t="shared" si="0"/>
        <v>10</v>
      </c>
      <c r="C55" s="7">
        <v>2011</v>
      </c>
      <c r="D55" s="8">
        <v>2648624.2799999998</v>
      </c>
      <c r="F55" s="16">
        <v>34.86</v>
      </c>
      <c r="H55" s="14">
        <f t="shared" si="4"/>
        <v>397293.64199999993</v>
      </c>
      <c r="J55" s="12">
        <f t="shared" si="5"/>
        <v>45</v>
      </c>
      <c r="K55" s="12">
        <f>VLOOKUP(J55,'CPI Indexes'!B$5:J$111,9,FALSE)</f>
        <v>46</v>
      </c>
      <c r="L55" s="21">
        <f t="shared" si="6"/>
        <v>8636.8183043478239</v>
      </c>
      <c r="M55" s="21">
        <f t="shared" si="3"/>
        <v>8636.8183043478239</v>
      </c>
    </row>
    <row r="56" spans="2:13" x14ac:dyDescent="0.35">
      <c r="B56">
        <f t="shared" si="0"/>
        <v>9</v>
      </c>
      <c r="C56" s="7">
        <v>2012</v>
      </c>
      <c r="D56" s="8">
        <v>3093659.63</v>
      </c>
      <c r="F56" s="16">
        <v>35.81</v>
      </c>
      <c r="H56" s="14">
        <f t="shared" si="4"/>
        <v>464048.94449999998</v>
      </c>
      <c r="J56" s="12">
        <f t="shared" si="5"/>
        <v>45</v>
      </c>
      <c r="K56" s="12">
        <f>VLOOKUP(J56,'CPI Indexes'!B$5:J$111,9,FALSE)</f>
        <v>46</v>
      </c>
      <c r="L56" s="21">
        <f t="shared" si="6"/>
        <v>10088.020532608696</v>
      </c>
      <c r="M56" s="21">
        <f t="shared" si="3"/>
        <v>10088.020532608696</v>
      </c>
    </row>
    <row r="57" spans="2:13" x14ac:dyDescent="0.35">
      <c r="B57">
        <f t="shared" si="0"/>
        <v>8</v>
      </c>
      <c r="C57" s="7">
        <v>2013</v>
      </c>
      <c r="D57" s="8">
        <v>448471.88</v>
      </c>
      <c r="F57" s="16">
        <v>36.75</v>
      </c>
      <c r="H57" s="14">
        <f t="shared" si="4"/>
        <v>67270.781999999992</v>
      </c>
      <c r="J57" s="12">
        <f t="shared" si="5"/>
        <v>45</v>
      </c>
      <c r="K57" s="12">
        <f>VLOOKUP(J57,'CPI Indexes'!B$5:J$111,9,FALSE)</f>
        <v>46</v>
      </c>
      <c r="L57" s="21">
        <f t="shared" si="6"/>
        <v>1462.4083043478258</v>
      </c>
      <c r="M57" s="21">
        <f t="shared" si="3"/>
        <v>1462.4083043478258</v>
      </c>
    </row>
    <row r="58" spans="2:13" x14ac:dyDescent="0.35">
      <c r="B58">
        <f t="shared" si="0"/>
        <v>7</v>
      </c>
      <c r="C58" s="7">
        <v>2014</v>
      </c>
      <c r="D58" s="8">
        <v>2896331.69</v>
      </c>
      <c r="F58" s="16">
        <v>37.71</v>
      </c>
      <c r="H58" s="14">
        <f t="shared" si="4"/>
        <v>434449.75349999999</v>
      </c>
      <c r="J58" s="12">
        <f t="shared" si="5"/>
        <v>45</v>
      </c>
      <c r="K58" s="12">
        <f>VLOOKUP(J58,'CPI Indexes'!B$5:J$111,9,FALSE)</f>
        <v>46</v>
      </c>
      <c r="L58" s="21">
        <f t="shared" si="6"/>
        <v>9444.5598586956512</v>
      </c>
      <c r="M58" s="21">
        <f t="shared" si="3"/>
        <v>9444.5598586956512</v>
      </c>
    </row>
    <row r="59" spans="2:13" x14ac:dyDescent="0.35">
      <c r="B59">
        <f t="shared" si="0"/>
        <v>6</v>
      </c>
      <c r="C59" s="7">
        <v>2015</v>
      </c>
      <c r="D59" s="8">
        <v>5792653.6500000004</v>
      </c>
      <c r="F59" s="16">
        <v>38.67</v>
      </c>
      <c r="H59" s="14">
        <f t="shared" si="4"/>
        <v>868898.04749999999</v>
      </c>
      <c r="J59" s="12">
        <f t="shared" si="5"/>
        <v>45</v>
      </c>
      <c r="K59" s="12">
        <f>VLOOKUP(J59,'CPI Indexes'!B$5:J$111,9,FALSE)</f>
        <v>46</v>
      </c>
      <c r="L59" s="21">
        <f t="shared" si="6"/>
        <v>18889.087989130436</v>
      </c>
      <c r="M59" s="21">
        <f t="shared" si="3"/>
        <v>18889.087989130436</v>
      </c>
    </row>
    <row r="60" spans="2:13" x14ac:dyDescent="0.35">
      <c r="B60">
        <f t="shared" si="0"/>
        <v>5</v>
      </c>
      <c r="C60" s="7">
        <v>2016</v>
      </c>
      <c r="D60" s="8">
        <v>15595267.550000001</v>
      </c>
      <c r="F60" s="16">
        <v>39.630000000000003</v>
      </c>
      <c r="H60" s="14">
        <f t="shared" si="4"/>
        <v>2339290.1324999998</v>
      </c>
      <c r="J60" s="12">
        <f t="shared" si="5"/>
        <v>45</v>
      </c>
      <c r="K60" s="12">
        <f>VLOOKUP(J60,'CPI Indexes'!B$5:J$111,9,FALSE)</f>
        <v>46</v>
      </c>
      <c r="L60" s="21">
        <f t="shared" si="6"/>
        <v>50854.13331521739</v>
      </c>
      <c r="M60" s="21">
        <f t="shared" si="3"/>
        <v>50854.13331521739</v>
      </c>
    </row>
    <row r="61" spans="2:13" x14ac:dyDescent="0.35">
      <c r="B61">
        <f t="shared" si="0"/>
        <v>4</v>
      </c>
      <c r="C61" s="7">
        <v>2017</v>
      </c>
      <c r="D61" s="8">
        <v>7302384.6699999999</v>
      </c>
      <c r="F61" s="16">
        <v>40.6</v>
      </c>
      <c r="H61" s="14">
        <f t="shared" si="4"/>
        <v>1095357.7005</v>
      </c>
      <c r="J61" s="12">
        <f t="shared" si="5"/>
        <v>45</v>
      </c>
      <c r="K61" s="12">
        <f>VLOOKUP(J61,'CPI Indexes'!B$5:J$111,9,FALSE)</f>
        <v>46</v>
      </c>
      <c r="L61" s="21">
        <f t="shared" si="6"/>
        <v>23812.123923913045</v>
      </c>
      <c r="M61" s="21">
        <f t="shared" si="3"/>
        <v>23812.123923913045</v>
      </c>
    </row>
    <row r="62" spans="2:13" x14ac:dyDescent="0.35">
      <c r="B62">
        <f t="shared" si="0"/>
        <v>3</v>
      </c>
      <c r="C62" s="7">
        <v>2018</v>
      </c>
      <c r="D62" s="8">
        <v>2833242.95</v>
      </c>
      <c r="F62" s="16">
        <v>41.57</v>
      </c>
      <c r="H62" s="14">
        <f t="shared" si="4"/>
        <v>424986.4425</v>
      </c>
      <c r="J62" s="12">
        <f t="shared" si="5"/>
        <v>45</v>
      </c>
      <c r="K62" s="12">
        <f>VLOOKUP(J62,'CPI Indexes'!B$5:J$111,9,FALSE)</f>
        <v>46</v>
      </c>
      <c r="L62" s="21">
        <f t="shared" si="6"/>
        <v>9238.8357065217388</v>
      </c>
      <c r="M62" s="21">
        <f t="shared" si="3"/>
        <v>9238.8357065217388</v>
      </c>
    </row>
    <row r="63" spans="2:13" x14ac:dyDescent="0.35">
      <c r="B63">
        <f t="shared" si="0"/>
        <v>2</v>
      </c>
      <c r="C63" s="7">
        <v>2019</v>
      </c>
      <c r="D63" s="8">
        <v>953462.49</v>
      </c>
      <c r="F63" s="16">
        <v>42.55</v>
      </c>
      <c r="H63" s="14">
        <f t="shared" si="4"/>
        <v>143019.37349999999</v>
      </c>
      <c r="J63" s="12">
        <f t="shared" si="5"/>
        <v>45</v>
      </c>
      <c r="K63" s="12">
        <f>VLOOKUP(J63,'CPI Indexes'!B$5:J$111,9,FALSE)</f>
        <v>46</v>
      </c>
      <c r="L63" s="21">
        <f t="shared" si="6"/>
        <v>3109.1168152173909</v>
      </c>
      <c r="M63" s="21">
        <f t="shared" si="3"/>
        <v>3109.1168152173909</v>
      </c>
    </row>
    <row r="64" spans="2:13" x14ac:dyDescent="0.35">
      <c r="B64">
        <f t="shared" si="0"/>
        <v>1</v>
      </c>
      <c r="C64" s="7">
        <v>2020</v>
      </c>
      <c r="D64" s="8">
        <v>518553.22</v>
      </c>
      <c r="F64" s="16">
        <v>43.53</v>
      </c>
      <c r="H64" s="14">
        <f t="shared" si="4"/>
        <v>77782.982999999993</v>
      </c>
      <c r="J64" s="12">
        <f t="shared" si="5"/>
        <v>45</v>
      </c>
      <c r="K64" s="12">
        <f>VLOOKUP(J64,'CPI Indexes'!B$5:J$111,9,FALSE)</f>
        <v>46</v>
      </c>
      <c r="L64" s="21">
        <f t="shared" si="6"/>
        <v>1690.9344130434781</v>
      </c>
      <c r="M64" s="21">
        <f t="shared" si="3"/>
        <v>1690.9344130434781</v>
      </c>
    </row>
    <row r="65" spans="2:15" x14ac:dyDescent="0.35">
      <c r="B65">
        <f t="shared" si="0"/>
        <v>0</v>
      </c>
      <c r="C65" s="7">
        <v>2021</v>
      </c>
      <c r="D65" s="8">
        <v>3917154.46</v>
      </c>
      <c r="F65" s="9">
        <v>44.51</v>
      </c>
      <c r="H65" s="14">
        <f t="shared" si="4"/>
        <v>587573.16899999999</v>
      </c>
      <c r="J65" s="12">
        <f t="shared" si="5"/>
        <v>45</v>
      </c>
      <c r="K65" s="12">
        <f>VLOOKUP(J65,'CPI Indexes'!B$5:J$111,9,FALSE)</f>
        <v>46</v>
      </c>
      <c r="L65" s="21">
        <f t="shared" si="6"/>
        <v>12773.329760869565</v>
      </c>
      <c r="M65" s="21">
        <f t="shared" si="3"/>
        <v>12773.329760869565</v>
      </c>
    </row>
    <row r="66" spans="2:15" x14ac:dyDescent="0.35">
      <c r="J66" s="12"/>
      <c r="K66" s="12"/>
      <c r="L66" s="21"/>
      <c r="M66" s="21"/>
    </row>
    <row r="67" spans="2:15" x14ac:dyDescent="0.35">
      <c r="D67" s="1">
        <f>SUM(D9:D66)</f>
        <v>143386187.01999998</v>
      </c>
      <c r="H67" s="3">
        <f>SUM(H9:H66)</f>
        <v>21507928.052999996</v>
      </c>
      <c r="M67" s="21">
        <f>SUM(M9:M65)</f>
        <v>439128.45791963342</v>
      </c>
    </row>
    <row r="69" spans="2:15" x14ac:dyDescent="0.35">
      <c r="H69" s="19">
        <f>H67/D67</f>
        <v>0.15</v>
      </c>
      <c r="M69" s="14"/>
      <c r="N69" s="14"/>
      <c r="O69" s="14"/>
    </row>
    <row r="70" spans="2:15" x14ac:dyDescent="0.35">
      <c r="M70" s="20"/>
      <c r="N70" s="20"/>
      <c r="O70" s="20"/>
    </row>
    <row r="71" spans="2:15" x14ac:dyDescent="0.35">
      <c r="D71" s="1"/>
      <c r="F71" s="2"/>
      <c r="M71" s="20"/>
      <c r="N71" s="20"/>
      <c r="O71" s="20"/>
    </row>
    <row r="72" spans="2:15" x14ac:dyDescent="0.35">
      <c r="D72" s="1"/>
      <c r="F72" s="2"/>
      <c r="M72" s="14"/>
      <c r="N72" s="14"/>
      <c r="O72" s="14"/>
    </row>
    <row r="73" spans="2:15" x14ac:dyDescent="0.35">
      <c r="D73" s="1"/>
      <c r="F73" s="2"/>
      <c r="M73" s="14"/>
      <c r="N73" s="14"/>
      <c r="O73" s="14"/>
    </row>
    <row r="74" spans="2:15" x14ac:dyDescent="0.35">
      <c r="D74" s="1"/>
      <c r="F74" s="2"/>
      <c r="M74" s="21"/>
      <c r="N74" s="21"/>
      <c r="O74" s="21"/>
    </row>
    <row r="75" spans="2:15" x14ac:dyDescent="0.35">
      <c r="D75" s="1"/>
      <c r="F75" s="2"/>
    </row>
    <row r="76" spans="2:15" x14ac:dyDescent="0.35">
      <c r="D76" s="1"/>
      <c r="F76" s="2"/>
    </row>
    <row r="77" spans="2:15" x14ac:dyDescent="0.35">
      <c r="D77" s="1"/>
      <c r="F77" s="2"/>
    </row>
    <row r="78" spans="2:15" x14ac:dyDescent="0.35">
      <c r="D78" s="1"/>
      <c r="F78" s="2"/>
    </row>
    <row r="79" spans="2:15" x14ac:dyDescent="0.35">
      <c r="D79" s="1"/>
      <c r="F79" s="2"/>
    </row>
    <row r="80" spans="2:15" x14ac:dyDescent="0.35">
      <c r="D80" s="1"/>
      <c r="F80" s="2"/>
    </row>
    <row r="81" spans="4:6" x14ac:dyDescent="0.35">
      <c r="D81" s="1"/>
      <c r="F81" s="2"/>
    </row>
    <row r="82" spans="4:6" x14ac:dyDescent="0.35">
      <c r="D82" s="1"/>
      <c r="F82" s="2"/>
    </row>
    <row r="84" spans="4:6" x14ac:dyDescent="0.35">
      <c r="D84" s="1"/>
    </row>
  </sheetData>
  <printOptions horizontalCentered="1"/>
  <pageMargins left="0.7" right="0.7" top="0.75" bottom="0.75" header="0.3" footer="0.3"/>
  <pageSetup scale="48" fitToWidth="0" orientation="landscape" r:id="rId1"/>
  <headerFooter>
    <oddHeader xml:space="preserve">&amp;RFiled: 2023-03-08
 EB-2022-0200
 Exhibit I.4.5-IGUA-14
Attachment 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96"/>
  <sheetViews>
    <sheetView view="pageBreakPreview" zoomScale="60" zoomScaleNormal="8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7.81640625" customWidth="1"/>
    <col min="10" max="10" width="10.54296875" customWidth="1"/>
    <col min="12" max="12" width="13.7265625" customWidth="1"/>
    <col min="13" max="13" width="16.453125" customWidth="1"/>
    <col min="14" max="14" width="22.453125" customWidth="1"/>
    <col min="15" max="15" width="23" customWidth="1"/>
  </cols>
  <sheetData>
    <row r="2" spans="2:13" x14ac:dyDescent="0.35">
      <c r="B2" t="s">
        <v>18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  <c r="H4" s="13"/>
    </row>
    <row r="5" spans="2:13" x14ac:dyDescent="0.35">
      <c r="B5" t="s">
        <v>3</v>
      </c>
      <c r="F5">
        <f>'CPI Indexes'!$D$2*100</f>
        <v>0</v>
      </c>
    </row>
    <row r="8" spans="2:13" ht="87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91</v>
      </c>
      <c r="C9" s="7">
        <v>1930</v>
      </c>
      <c r="D9" s="8">
        <v>104556.07</v>
      </c>
      <c r="F9" s="15"/>
      <c r="H9" s="14">
        <f>D9*F$3</f>
        <v>52278.035000000003</v>
      </c>
      <c r="J9" s="12">
        <f t="shared" ref="J9:J40" si="0">ROUND(F9+B9,0)</f>
        <v>91</v>
      </c>
      <c r="K9" s="12">
        <f>VLOOKUP(J9,'CPI Indexes'!B$5:J$111,9,FALSE)</f>
        <v>92</v>
      </c>
      <c r="L9" s="21">
        <f t="shared" ref="L9:L40" si="1">H9/K9</f>
        <v>568.23951086956527</v>
      </c>
      <c r="M9" s="21">
        <f>L9*(1+$F$5/100)^B9</f>
        <v>568.23951086956527</v>
      </c>
    </row>
    <row r="10" spans="2:13" x14ac:dyDescent="0.35">
      <c r="B10">
        <f t="shared" ref="B10:B73" si="2">2021-C10</f>
        <v>77</v>
      </c>
      <c r="C10" s="7">
        <v>1944</v>
      </c>
      <c r="D10" s="8">
        <v>136898.18</v>
      </c>
      <c r="F10" s="15">
        <v>1.1000000000000001</v>
      </c>
      <c r="H10" s="14">
        <f t="shared" ref="H10:H64" si="3">D10*F$3</f>
        <v>68449.09</v>
      </c>
      <c r="J10" s="12">
        <f t="shared" si="0"/>
        <v>78</v>
      </c>
      <c r="K10" s="12">
        <f>VLOOKUP(J10,'CPI Indexes'!B$5:J$111,9,FALSE)</f>
        <v>79</v>
      </c>
      <c r="L10" s="21">
        <f t="shared" si="1"/>
        <v>866.44417721518982</v>
      </c>
      <c r="M10" s="21">
        <f t="shared" ref="M10:M73" si="4">L10*(1+$F$5/100)^B10</f>
        <v>866.44417721518982</v>
      </c>
    </row>
    <row r="11" spans="2:13" x14ac:dyDescent="0.35">
      <c r="B11">
        <f t="shared" si="2"/>
        <v>73</v>
      </c>
      <c r="C11" s="7">
        <v>1948</v>
      </c>
      <c r="D11" s="8">
        <v>199945.48</v>
      </c>
      <c r="F11" s="15">
        <v>2.64</v>
      </c>
      <c r="H11" s="14">
        <f t="shared" si="3"/>
        <v>99972.74</v>
      </c>
      <c r="J11" s="12">
        <f t="shared" si="0"/>
        <v>76</v>
      </c>
      <c r="K11" s="12">
        <f>VLOOKUP(J11,'CPI Indexes'!B$5:J$111,9,FALSE)</f>
        <v>77</v>
      </c>
      <c r="L11" s="21">
        <f t="shared" si="1"/>
        <v>1298.3472727272729</v>
      </c>
      <c r="M11" s="21">
        <f t="shared" si="4"/>
        <v>1298.3472727272729</v>
      </c>
    </row>
    <row r="12" spans="2:13" x14ac:dyDescent="0.35">
      <c r="B12">
        <f t="shared" si="2"/>
        <v>70</v>
      </c>
      <c r="C12" s="7">
        <v>1951</v>
      </c>
      <c r="D12" s="8">
        <v>93734.88</v>
      </c>
      <c r="F12" s="15">
        <v>3.37</v>
      </c>
      <c r="H12" s="14">
        <f t="shared" si="3"/>
        <v>46867.44</v>
      </c>
      <c r="J12" s="12">
        <f t="shared" si="0"/>
        <v>73</v>
      </c>
      <c r="K12" s="12">
        <f>VLOOKUP(J12,'CPI Indexes'!B$5:J$111,9,FALSE)</f>
        <v>74</v>
      </c>
      <c r="L12" s="21">
        <f t="shared" si="1"/>
        <v>633.34378378378381</v>
      </c>
      <c r="M12" s="21">
        <f t="shared" si="4"/>
        <v>633.34378378378381</v>
      </c>
    </row>
    <row r="13" spans="2:13" x14ac:dyDescent="0.35">
      <c r="B13">
        <f t="shared" si="2"/>
        <v>69</v>
      </c>
      <c r="C13" s="7">
        <v>1952</v>
      </c>
      <c r="D13" s="8">
        <v>77656.86</v>
      </c>
      <c r="F13" s="15">
        <v>3.6</v>
      </c>
      <c r="H13" s="14">
        <f t="shared" si="3"/>
        <v>38828.43</v>
      </c>
      <c r="J13" s="12">
        <f t="shared" si="0"/>
        <v>73</v>
      </c>
      <c r="K13" s="12">
        <f>VLOOKUP(J13,'CPI Indexes'!B$5:J$111,9,FALSE)</f>
        <v>74</v>
      </c>
      <c r="L13" s="21">
        <f t="shared" si="1"/>
        <v>524.70851351351348</v>
      </c>
      <c r="M13" s="21">
        <f t="shared" si="4"/>
        <v>524.70851351351348</v>
      </c>
    </row>
    <row r="14" spans="2:13" x14ac:dyDescent="0.35">
      <c r="B14">
        <f t="shared" si="2"/>
        <v>68</v>
      </c>
      <c r="C14" s="7">
        <v>1953</v>
      </c>
      <c r="D14" s="8">
        <v>134260.49</v>
      </c>
      <c r="F14" s="15">
        <v>3.82</v>
      </c>
      <c r="H14" s="14">
        <f t="shared" si="3"/>
        <v>67130.244999999995</v>
      </c>
      <c r="J14" s="12">
        <f t="shared" si="0"/>
        <v>72</v>
      </c>
      <c r="K14" s="12">
        <f>VLOOKUP(J14,'CPI Indexes'!B$5:J$111,9,FALSE)</f>
        <v>73</v>
      </c>
      <c r="L14" s="21">
        <f t="shared" si="1"/>
        <v>919.59239726027386</v>
      </c>
      <c r="M14" s="21">
        <f t="shared" si="4"/>
        <v>919.59239726027386</v>
      </c>
    </row>
    <row r="15" spans="2:13" x14ac:dyDescent="0.35">
      <c r="B15">
        <f t="shared" si="2"/>
        <v>67</v>
      </c>
      <c r="C15" s="7">
        <v>1954</v>
      </c>
      <c r="D15" s="8">
        <v>624444.06000000006</v>
      </c>
      <c r="F15" s="15">
        <v>4.04</v>
      </c>
      <c r="H15" s="14">
        <f t="shared" si="3"/>
        <v>312222.03000000003</v>
      </c>
      <c r="J15" s="12">
        <f t="shared" si="0"/>
        <v>71</v>
      </c>
      <c r="K15" s="12">
        <f>VLOOKUP(J15,'CPI Indexes'!B$5:J$111,9,FALSE)</f>
        <v>72</v>
      </c>
      <c r="L15" s="21">
        <f t="shared" si="1"/>
        <v>4336.4170833333337</v>
      </c>
      <c r="M15" s="21">
        <f t="shared" si="4"/>
        <v>4336.4170833333337</v>
      </c>
    </row>
    <row r="16" spans="2:13" x14ac:dyDescent="0.35">
      <c r="B16">
        <f t="shared" si="2"/>
        <v>66</v>
      </c>
      <c r="C16" s="7">
        <v>1955</v>
      </c>
      <c r="D16" s="8">
        <v>821267.15</v>
      </c>
      <c r="F16" s="15">
        <v>4.26</v>
      </c>
      <c r="H16" s="14">
        <f t="shared" si="3"/>
        <v>410633.57500000001</v>
      </c>
      <c r="J16" s="12">
        <f t="shared" si="0"/>
        <v>70</v>
      </c>
      <c r="K16" s="12">
        <f>VLOOKUP(J16,'CPI Indexes'!B$5:J$111,9,FALSE)</f>
        <v>71</v>
      </c>
      <c r="L16" s="21">
        <f t="shared" si="1"/>
        <v>5783.5714788732394</v>
      </c>
      <c r="M16" s="21">
        <f t="shared" si="4"/>
        <v>5783.5714788732394</v>
      </c>
    </row>
    <row r="17" spans="2:13" x14ac:dyDescent="0.35">
      <c r="B17">
        <f t="shared" si="2"/>
        <v>64</v>
      </c>
      <c r="C17" s="7">
        <v>1957</v>
      </c>
      <c r="D17" s="8">
        <v>668745.36</v>
      </c>
      <c r="F17" s="15">
        <v>4.7</v>
      </c>
      <c r="H17" s="14">
        <f t="shared" si="3"/>
        <v>334372.68</v>
      </c>
      <c r="J17" s="12">
        <f t="shared" si="0"/>
        <v>69</v>
      </c>
      <c r="K17" s="12">
        <f>VLOOKUP(J17,'CPI Indexes'!B$5:J$111,9,FALSE)</f>
        <v>70</v>
      </c>
      <c r="L17" s="21">
        <f t="shared" si="1"/>
        <v>4776.7525714285712</v>
      </c>
      <c r="M17" s="21">
        <f t="shared" si="4"/>
        <v>4776.7525714285712</v>
      </c>
    </row>
    <row r="18" spans="2:13" x14ac:dyDescent="0.35">
      <c r="B18">
        <f t="shared" si="2"/>
        <v>62</v>
      </c>
      <c r="C18" s="7">
        <v>1959</v>
      </c>
      <c r="D18" s="8">
        <v>213743.9</v>
      </c>
      <c r="F18" s="15">
        <v>5.17</v>
      </c>
      <c r="H18" s="14">
        <f t="shared" si="3"/>
        <v>106871.95</v>
      </c>
      <c r="J18" s="12">
        <f t="shared" si="0"/>
        <v>67</v>
      </c>
      <c r="K18" s="12">
        <f>VLOOKUP(J18,'CPI Indexes'!B$5:J$111,9,FALSE)</f>
        <v>68</v>
      </c>
      <c r="L18" s="21">
        <f t="shared" si="1"/>
        <v>1571.6463235294118</v>
      </c>
      <c r="M18" s="21">
        <f t="shared" si="4"/>
        <v>1571.6463235294118</v>
      </c>
    </row>
    <row r="19" spans="2:13" x14ac:dyDescent="0.35">
      <c r="B19">
        <f t="shared" si="2"/>
        <v>61</v>
      </c>
      <c r="C19" s="7">
        <v>1960</v>
      </c>
      <c r="D19" s="8">
        <v>56120.82</v>
      </c>
      <c r="F19" s="15">
        <v>5.4</v>
      </c>
      <c r="H19" s="14">
        <f t="shared" si="3"/>
        <v>28060.41</v>
      </c>
      <c r="J19" s="12">
        <f t="shared" si="0"/>
        <v>66</v>
      </c>
      <c r="K19" s="12">
        <f>VLOOKUP(J19,'CPI Indexes'!B$5:J$111,9,FALSE)</f>
        <v>67</v>
      </c>
      <c r="L19" s="21">
        <f t="shared" si="1"/>
        <v>418.81208955223883</v>
      </c>
      <c r="M19" s="21">
        <f t="shared" si="4"/>
        <v>418.81208955223883</v>
      </c>
    </row>
    <row r="20" spans="2:13" x14ac:dyDescent="0.35">
      <c r="B20">
        <f t="shared" si="2"/>
        <v>59</v>
      </c>
      <c r="C20" s="7">
        <v>1962</v>
      </c>
      <c r="D20" s="8">
        <v>77124.210000000006</v>
      </c>
      <c r="F20" s="15">
        <v>5.89</v>
      </c>
      <c r="H20" s="14">
        <f t="shared" si="3"/>
        <v>38562.105000000003</v>
      </c>
      <c r="J20" s="12">
        <f t="shared" si="0"/>
        <v>65</v>
      </c>
      <c r="K20" s="12">
        <f>VLOOKUP(J20,'CPI Indexes'!B$5:J$111,9,FALSE)</f>
        <v>66</v>
      </c>
      <c r="L20" s="21">
        <f t="shared" si="1"/>
        <v>584.27431818181822</v>
      </c>
      <c r="M20" s="21">
        <f t="shared" si="4"/>
        <v>584.27431818181822</v>
      </c>
    </row>
    <row r="21" spans="2:13" x14ac:dyDescent="0.35">
      <c r="B21">
        <f t="shared" si="2"/>
        <v>58</v>
      </c>
      <c r="C21" s="7">
        <v>1963</v>
      </c>
      <c r="D21" s="8">
        <v>154674.29</v>
      </c>
      <c r="F21" s="15">
        <v>6.14</v>
      </c>
      <c r="H21" s="14">
        <f t="shared" si="3"/>
        <v>77337.145000000004</v>
      </c>
      <c r="J21" s="12">
        <f t="shared" si="0"/>
        <v>64</v>
      </c>
      <c r="K21" s="12">
        <f>VLOOKUP(J21,'CPI Indexes'!B$5:J$111,9,FALSE)</f>
        <v>65</v>
      </c>
      <c r="L21" s="21">
        <f t="shared" si="1"/>
        <v>1189.8022307692308</v>
      </c>
      <c r="M21" s="21">
        <f t="shared" si="4"/>
        <v>1189.8022307692308</v>
      </c>
    </row>
    <row r="22" spans="2:13" x14ac:dyDescent="0.35">
      <c r="B22">
        <f t="shared" si="2"/>
        <v>57</v>
      </c>
      <c r="C22" s="7">
        <v>1964</v>
      </c>
      <c r="D22" s="8">
        <v>383488.89</v>
      </c>
      <c r="F22" s="15">
        <v>6.4</v>
      </c>
      <c r="H22" s="14">
        <f t="shared" si="3"/>
        <v>191744.44500000001</v>
      </c>
      <c r="J22" s="12">
        <f t="shared" si="0"/>
        <v>63</v>
      </c>
      <c r="K22" s="12">
        <f>VLOOKUP(J22,'CPI Indexes'!B$5:J$111,9,FALSE)</f>
        <v>64</v>
      </c>
      <c r="L22" s="21">
        <f t="shared" si="1"/>
        <v>2996.0069531250001</v>
      </c>
      <c r="M22" s="21">
        <f t="shared" si="4"/>
        <v>2996.0069531250001</v>
      </c>
    </row>
    <row r="23" spans="2:13" x14ac:dyDescent="0.35">
      <c r="B23">
        <f t="shared" si="2"/>
        <v>56</v>
      </c>
      <c r="C23" s="7">
        <v>1965</v>
      </c>
      <c r="D23" s="8">
        <v>34719.32</v>
      </c>
      <c r="F23" s="15">
        <v>6.66</v>
      </c>
      <c r="H23" s="14">
        <f t="shared" si="3"/>
        <v>17359.66</v>
      </c>
      <c r="J23" s="12">
        <f t="shared" si="0"/>
        <v>63</v>
      </c>
      <c r="K23" s="12">
        <f>VLOOKUP(J23,'CPI Indexes'!B$5:J$111,9,FALSE)</f>
        <v>64</v>
      </c>
      <c r="L23" s="21">
        <f t="shared" si="1"/>
        <v>271.2446875</v>
      </c>
      <c r="M23" s="21">
        <f t="shared" si="4"/>
        <v>271.2446875</v>
      </c>
    </row>
    <row r="24" spans="2:13" x14ac:dyDescent="0.35">
      <c r="B24">
        <f t="shared" si="2"/>
        <v>55</v>
      </c>
      <c r="C24" s="7">
        <v>1966</v>
      </c>
      <c r="D24" s="8">
        <v>317634.46000000002</v>
      </c>
      <c r="F24" s="15">
        <v>6.94</v>
      </c>
      <c r="H24" s="14">
        <f t="shared" si="3"/>
        <v>158817.23000000001</v>
      </c>
      <c r="J24" s="12">
        <f t="shared" si="0"/>
        <v>62</v>
      </c>
      <c r="K24" s="12">
        <f>VLOOKUP(J24,'CPI Indexes'!B$5:J$111,9,FALSE)</f>
        <v>63</v>
      </c>
      <c r="L24" s="21">
        <f t="shared" si="1"/>
        <v>2520.908412698413</v>
      </c>
      <c r="M24" s="21">
        <f t="shared" si="4"/>
        <v>2520.908412698413</v>
      </c>
    </row>
    <row r="25" spans="2:13" x14ac:dyDescent="0.35">
      <c r="B25">
        <f t="shared" si="2"/>
        <v>53</v>
      </c>
      <c r="C25" s="7">
        <v>1968</v>
      </c>
      <c r="D25" s="8">
        <v>152156.75</v>
      </c>
      <c r="F25" s="15">
        <v>7.53</v>
      </c>
      <c r="H25" s="14">
        <f t="shared" si="3"/>
        <v>76078.375</v>
      </c>
      <c r="J25" s="12">
        <f t="shared" si="0"/>
        <v>61</v>
      </c>
      <c r="K25" s="12">
        <f>VLOOKUP(J25,'CPI Indexes'!B$5:J$111,9,FALSE)</f>
        <v>62</v>
      </c>
      <c r="L25" s="21">
        <f t="shared" si="1"/>
        <v>1227.070564516129</v>
      </c>
      <c r="M25" s="21">
        <f t="shared" si="4"/>
        <v>1227.070564516129</v>
      </c>
    </row>
    <row r="26" spans="2:13" x14ac:dyDescent="0.35">
      <c r="B26">
        <f t="shared" si="2"/>
        <v>52</v>
      </c>
      <c r="C26" s="7">
        <v>1969</v>
      </c>
      <c r="D26" s="8">
        <v>349341.25</v>
      </c>
      <c r="F26" s="16">
        <v>7.85</v>
      </c>
      <c r="H26" s="14">
        <f t="shared" si="3"/>
        <v>174670.625</v>
      </c>
      <c r="J26" s="12">
        <f t="shared" si="0"/>
        <v>60</v>
      </c>
      <c r="K26" s="12">
        <f>VLOOKUP(J26,'CPI Indexes'!B$5:J$111,9,FALSE)</f>
        <v>61</v>
      </c>
      <c r="L26" s="21">
        <f t="shared" si="1"/>
        <v>2863.4528688524592</v>
      </c>
      <c r="M26" s="21">
        <f t="shared" si="4"/>
        <v>2863.4528688524592</v>
      </c>
    </row>
    <row r="27" spans="2:13" x14ac:dyDescent="0.35">
      <c r="B27">
        <f t="shared" si="2"/>
        <v>51</v>
      </c>
      <c r="C27" s="7">
        <v>1970</v>
      </c>
      <c r="D27" s="8">
        <v>247704.72</v>
      </c>
      <c r="F27" s="16">
        <v>8.18</v>
      </c>
      <c r="H27" s="14">
        <f t="shared" si="3"/>
        <v>123852.36</v>
      </c>
      <c r="J27" s="12">
        <f t="shared" si="0"/>
        <v>59</v>
      </c>
      <c r="K27" s="12">
        <f>VLOOKUP(J27,'CPI Indexes'!B$5:J$111,9,FALSE)</f>
        <v>60</v>
      </c>
      <c r="L27" s="21">
        <f t="shared" si="1"/>
        <v>2064.2060000000001</v>
      </c>
      <c r="M27" s="21">
        <f t="shared" si="4"/>
        <v>2064.2060000000001</v>
      </c>
    </row>
    <row r="28" spans="2:13" x14ac:dyDescent="0.35">
      <c r="B28">
        <f t="shared" si="2"/>
        <v>50</v>
      </c>
      <c r="C28" s="7">
        <v>1971</v>
      </c>
      <c r="D28" s="8">
        <v>1828882.23</v>
      </c>
      <c r="F28" s="16">
        <v>8.52</v>
      </c>
      <c r="H28" s="14">
        <f t="shared" si="3"/>
        <v>914441.11499999999</v>
      </c>
      <c r="J28" s="12">
        <f t="shared" si="0"/>
        <v>59</v>
      </c>
      <c r="K28" s="12">
        <f>VLOOKUP(J28,'CPI Indexes'!B$5:J$111,9,FALSE)</f>
        <v>60</v>
      </c>
      <c r="L28" s="21">
        <f t="shared" si="1"/>
        <v>15240.68525</v>
      </c>
      <c r="M28" s="21">
        <f t="shared" si="4"/>
        <v>15240.68525</v>
      </c>
    </row>
    <row r="29" spans="2:13" x14ac:dyDescent="0.35">
      <c r="B29">
        <f t="shared" si="2"/>
        <v>49</v>
      </c>
      <c r="C29" s="7">
        <v>1972</v>
      </c>
      <c r="D29" s="8">
        <v>181715.8</v>
      </c>
      <c r="F29" s="16">
        <v>8.89</v>
      </c>
      <c r="H29" s="14">
        <f t="shared" si="3"/>
        <v>90857.9</v>
      </c>
      <c r="J29" s="12">
        <f t="shared" si="0"/>
        <v>58</v>
      </c>
      <c r="K29" s="12">
        <f>VLOOKUP(J29,'CPI Indexes'!B$5:J$111,9,FALSE)</f>
        <v>59</v>
      </c>
      <c r="L29" s="21">
        <f t="shared" si="1"/>
        <v>1539.964406779661</v>
      </c>
      <c r="M29" s="21">
        <f t="shared" si="4"/>
        <v>1539.964406779661</v>
      </c>
    </row>
    <row r="30" spans="2:13" x14ac:dyDescent="0.35">
      <c r="B30">
        <f t="shared" si="2"/>
        <v>48</v>
      </c>
      <c r="C30" s="7">
        <v>1973</v>
      </c>
      <c r="D30" s="8">
        <v>112820.71</v>
      </c>
      <c r="F30" s="16">
        <v>9.27</v>
      </c>
      <c r="H30" s="14">
        <f t="shared" si="3"/>
        <v>56410.355000000003</v>
      </c>
      <c r="J30" s="12">
        <f t="shared" si="0"/>
        <v>57</v>
      </c>
      <c r="K30" s="12">
        <f>VLOOKUP(J30,'CPI Indexes'!B$5:J$111,9,FALSE)</f>
        <v>58</v>
      </c>
      <c r="L30" s="21">
        <f t="shared" si="1"/>
        <v>972.59232758620692</v>
      </c>
      <c r="M30" s="21">
        <f t="shared" si="4"/>
        <v>972.59232758620692</v>
      </c>
    </row>
    <row r="31" spans="2:13" x14ac:dyDescent="0.35">
      <c r="B31">
        <f t="shared" si="2"/>
        <v>47</v>
      </c>
      <c r="C31" s="7">
        <v>1974</v>
      </c>
      <c r="D31" s="8">
        <v>662545</v>
      </c>
      <c r="F31" s="16">
        <v>9.67</v>
      </c>
      <c r="H31" s="14">
        <f t="shared" si="3"/>
        <v>331272.5</v>
      </c>
      <c r="J31" s="12">
        <f t="shared" si="0"/>
        <v>57</v>
      </c>
      <c r="K31" s="12">
        <f>VLOOKUP(J31,'CPI Indexes'!B$5:J$111,9,FALSE)</f>
        <v>58</v>
      </c>
      <c r="L31" s="21">
        <f t="shared" si="1"/>
        <v>5711.5948275862065</v>
      </c>
      <c r="M31" s="21">
        <f t="shared" si="4"/>
        <v>5711.5948275862065</v>
      </c>
    </row>
    <row r="32" spans="2:13" x14ac:dyDescent="0.35">
      <c r="B32">
        <f t="shared" si="2"/>
        <v>46</v>
      </c>
      <c r="C32" s="7">
        <v>1975</v>
      </c>
      <c r="D32" s="9">
        <v>182511.82</v>
      </c>
      <c r="F32" s="16">
        <v>10.09</v>
      </c>
      <c r="H32" s="14">
        <f t="shared" si="3"/>
        <v>91255.91</v>
      </c>
      <c r="J32" s="12">
        <f t="shared" si="0"/>
        <v>56</v>
      </c>
      <c r="K32" s="12">
        <f>VLOOKUP(J32,'CPI Indexes'!B$5:J$111,9,FALSE)</f>
        <v>57</v>
      </c>
      <c r="L32" s="21">
        <f t="shared" si="1"/>
        <v>1600.9808771929825</v>
      </c>
      <c r="M32" s="21">
        <f t="shared" si="4"/>
        <v>1600.9808771929825</v>
      </c>
    </row>
    <row r="33" spans="2:13" x14ac:dyDescent="0.35">
      <c r="B33">
        <f t="shared" si="2"/>
        <v>45</v>
      </c>
      <c r="C33" s="7">
        <v>1976</v>
      </c>
      <c r="D33" s="8">
        <v>56281.42</v>
      </c>
      <c r="F33" s="16">
        <v>10.53</v>
      </c>
      <c r="H33" s="14">
        <f t="shared" si="3"/>
        <v>28140.71</v>
      </c>
      <c r="J33" s="12">
        <f t="shared" si="0"/>
        <v>56</v>
      </c>
      <c r="K33" s="12">
        <f>VLOOKUP(J33,'CPI Indexes'!B$5:J$111,9,FALSE)</f>
        <v>57</v>
      </c>
      <c r="L33" s="21">
        <f t="shared" si="1"/>
        <v>493.69666666666666</v>
      </c>
      <c r="M33" s="21">
        <f t="shared" si="4"/>
        <v>493.69666666666666</v>
      </c>
    </row>
    <row r="34" spans="2:13" x14ac:dyDescent="0.35">
      <c r="B34">
        <f t="shared" si="2"/>
        <v>44</v>
      </c>
      <c r="C34" s="7">
        <v>1977</v>
      </c>
      <c r="D34" s="8">
        <v>1081721.94</v>
      </c>
      <c r="F34" s="16">
        <v>10.99</v>
      </c>
      <c r="H34" s="14">
        <f t="shared" si="3"/>
        <v>540860.97</v>
      </c>
      <c r="J34" s="12">
        <f t="shared" si="0"/>
        <v>55</v>
      </c>
      <c r="K34" s="12">
        <f>VLOOKUP(J34,'CPI Indexes'!B$5:J$111,9,FALSE)</f>
        <v>56</v>
      </c>
      <c r="L34" s="21">
        <f t="shared" si="1"/>
        <v>9658.2316071428559</v>
      </c>
      <c r="M34" s="21">
        <f t="shared" si="4"/>
        <v>9658.2316071428559</v>
      </c>
    </row>
    <row r="35" spans="2:13" x14ac:dyDescent="0.35">
      <c r="B35">
        <f t="shared" si="2"/>
        <v>43</v>
      </c>
      <c r="C35" s="7">
        <v>1978</v>
      </c>
      <c r="D35" s="8">
        <v>291832.52</v>
      </c>
      <c r="F35" s="16">
        <v>11.47</v>
      </c>
      <c r="H35" s="14">
        <f t="shared" si="3"/>
        <v>145916.26</v>
      </c>
      <c r="J35" s="12">
        <f t="shared" si="0"/>
        <v>54</v>
      </c>
      <c r="K35" s="12">
        <f>VLOOKUP(J35,'CPI Indexes'!B$5:J$111,9,FALSE)</f>
        <v>55</v>
      </c>
      <c r="L35" s="21">
        <f t="shared" si="1"/>
        <v>2653.0229090909093</v>
      </c>
      <c r="M35" s="21">
        <f t="shared" si="4"/>
        <v>2653.0229090909093</v>
      </c>
    </row>
    <row r="36" spans="2:13" x14ac:dyDescent="0.35">
      <c r="B36">
        <f t="shared" si="2"/>
        <v>42</v>
      </c>
      <c r="C36" s="7">
        <v>1979</v>
      </c>
      <c r="D36" s="8">
        <v>43794.73</v>
      </c>
      <c r="F36" s="16">
        <v>11.96</v>
      </c>
      <c r="H36" s="14">
        <f t="shared" si="3"/>
        <v>21897.365000000002</v>
      </c>
      <c r="J36" s="12">
        <f t="shared" si="0"/>
        <v>54</v>
      </c>
      <c r="K36" s="12">
        <f>VLOOKUP(J36,'CPI Indexes'!B$5:J$111,9,FALSE)</f>
        <v>55</v>
      </c>
      <c r="L36" s="21">
        <f t="shared" si="1"/>
        <v>398.13390909090913</v>
      </c>
      <c r="M36" s="21">
        <f t="shared" si="4"/>
        <v>398.13390909090913</v>
      </c>
    </row>
    <row r="37" spans="2:13" x14ac:dyDescent="0.35">
      <c r="B37">
        <f t="shared" si="2"/>
        <v>41</v>
      </c>
      <c r="C37" s="7">
        <v>1980</v>
      </c>
      <c r="D37" s="8">
        <v>129253.29</v>
      </c>
      <c r="F37" s="16">
        <v>12.48</v>
      </c>
      <c r="H37" s="14">
        <f t="shared" si="3"/>
        <v>64626.644999999997</v>
      </c>
      <c r="J37" s="12">
        <f t="shared" si="0"/>
        <v>53</v>
      </c>
      <c r="K37" s="12">
        <f>VLOOKUP(J37,'CPI Indexes'!B$5:J$111,9,FALSE)</f>
        <v>54</v>
      </c>
      <c r="L37" s="21">
        <f t="shared" si="1"/>
        <v>1196.7897222222221</v>
      </c>
      <c r="M37" s="21">
        <f t="shared" si="4"/>
        <v>1196.7897222222221</v>
      </c>
    </row>
    <row r="38" spans="2:13" x14ac:dyDescent="0.35">
      <c r="B38">
        <f t="shared" si="2"/>
        <v>40</v>
      </c>
      <c r="C38" s="7">
        <v>1981</v>
      </c>
      <c r="D38" s="8">
        <v>98176.7</v>
      </c>
      <c r="F38" s="16">
        <v>13.01</v>
      </c>
      <c r="H38" s="14">
        <f t="shared" si="3"/>
        <v>49088.35</v>
      </c>
      <c r="J38" s="12">
        <f t="shared" si="0"/>
        <v>53</v>
      </c>
      <c r="K38" s="12">
        <f>VLOOKUP(J38,'CPI Indexes'!B$5:J$111,9,FALSE)</f>
        <v>54</v>
      </c>
      <c r="L38" s="21">
        <f t="shared" si="1"/>
        <v>909.04351851851845</v>
      </c>
      <c r="M38" s="21">
        <f t="shared" si="4"/>
        <v>909.04351851851845</v>
      </c>
    </row>
    <row r="39" spans="2:13" x14ac:dyDescent="0.35">
      <c r="B39">
        <f t="shared" si="2"/>
        <v>38</v>
      </c>
      <c r="C39" s="7">
        <v>1983</v>
      </c>
      <c r="D39" s="8">
        <v>952280.58</v>
      </c>
      <c r="F39" s="16">
        <v>14.14</v>
      </c>
      <c r="H39" s="14">
        <f t="shared" si="3"/>
        <v>476140.29</v>
      </c>
      <c r="J39" s="12">
        <f t="shared" si="0"/>
        <v>52</v>
      </c>
      <c r="K39" s="12">
        <f>VLOOKUP(J39,'CPI Indexes'!B$5:J$111,9,FALSE)</f>
        <v>53</v>
      </c>
      <c r="L39" s="21">
        <f t="shared" si="1"/>
        <v>8983.7790566037729</v>
      </c>
      <c r="M39" s="21">
        <f t="shared" si="4"/>
        <v>8983.7790566037729</v>
      </c>
    </row>
    <row r="40" spans="2:13" x14ac:dyDescent="0.35">
      <c r="B40">
        <f t="shared" si="2"/>
        <v>37</v>
      </c>
      <c r="C40" s="7">
        <v>1984</v>
      </c>
      <c r="D40" s="8">
        <v>993563.17</v>
      </c>
      <c r="F40" s="16">
        <v>14.73</v>
      </c>
      <c r="H40" s="14">
        <f t="shared" si="3"/>
        <v>496781.58500000002</v>
      </c>
      <c r="J40" s="12">
        <f t="shared" si="0"/>
        <v>52</v>
      </c>
      <c r="K40" s="12">
        <f>VLOOKUP(J40,'CPI Indexes'!B$5:J$111,9,FALSE)</f>
        <v>53</v>
      </c>
      <c r="L40" s="21">
        <f t="shared" si="1"/>
        <v>9373.2374528301898</v>
      </c>
      <c r="M40" s="21">
        <f t="shared" si="4"/>
        <v>9373.2374528301898</v>
      </c>
    </row>
    <row r="41" spans="2:13" x14ac:dyDescent="0.35">
      <c r="B41">
        <f t="shared" si="2"/>
        <v>36</v>
      </c>
      <c r="C41" s="7">
        <v>1985</v>
      </c>
      <c r="D41" s="8">
        <v>574551.17000000004</v>
      </c>
      <c r="F41" s="16">
        <v>15.33</v>
      </c>
      <c r="H41" s="14">
        <f t="shared" si="3"/>
        <v>287275.58500000002</v>
      </c>
      <c r="J41" s="12">
        <f t="shared" ref="J41:J77" si="5">ROUND(F41+B41,0)</f>
        <v>51</v>
      </c>
      <c r="K41" s="12">
        <f>VLOOKUP(J41,'CPI Indexes'!B$5:J$111,9,FALSE)</f>
        <v>52</v>
      </c>
      <c r="L41" s="21">
        <f t="shared" ref="L41:L72" si="6">H41/K41</f>
        <v>5524.530480769231</v>
      </c>
      <c r="M41" s="21">
        <f t="shared" si="4"/>
        <v>5524.530480769231</v>
      </c>
    </row>
    <row r="42" spans="2:13" x14ac:dyDescent="0.35">
      <c r="B42">
        <f t="shared" si="2"/>
        <v>35</v>
      </c>
      <c r="C42" s="7">
        <v>1986</v>
      </c>
      <c r="D42" s="8">
        <v>1017908.12</v>
      </c>
      <c r="F42" s="16">
        <v>15.95</v>
      </c>
      <c r="H42" s="14">
        <f t="shared" si="3"/>
        <v>508954.06</v>
      </c>
      <c r="J42" s="12">
        <f t="shared" si="5"/>
        <v>51</v>
      </c>
      <c r="K42" s="12">
        <f>VLOOKUP(J42,'CPI Indexes'!B$5:J$111,9,FALSE)</f>
        <v>52</v>
      </c>
      <c r="L42" s="21">
        <f t="shared" si="6"/>
        <v>9787.5780769230769</v>
      </c>
      <c r="M42" s="21">
        <f t="shared" si="4"/>
        <v>9787.5780769230769</v>
      </c>
    </row>
    <row r="43" spans="2:13" x14ac:dyDescent="0.35">
      <c r="B43">
        <f t="shared" si="2"/>
        <v>34</v>
      </c>
      <c r="C43" s="7">
        <v>1987</v>
      </c>
      <c r="D43" s="8">
        <v>2631509.87</v>
      </c>
      <c r="F43" s="16">
        <v>16.59</v>
      </c>
      <c r="H43" s="14">
        <f t="shared" si="3"/>
        <v>1315754.9350000001</v>
      </c>
      <c r="J43" s="12">
        <f t="shared" si="5"/>
        <v>51</v>
      </c>
      <c r="K43" s="12">
        <f>VLOOKUP(J43,'CPI Indexes'!B$5:J$111,9,FALSE)</f>
        <v>52</v>
      </c>
      <c r="L43" s="21">
        <f t="shared" si="6"/>
        <v>25302.979519230772</v>
      </c>
      <c r="M43" s="21">
        <f t="shared" si="4"/>
        <v>25302.979519230772</v>
      </c>
    </row>
    <row r="44" spans="2:13" x14ac:dyDescent="0.35">
      <c r="B44">
        <f t="shared" si="2"/>
        <v>33</v>
      </c>
      <c r="C44" s="7">
        <v>1988</v>
      </c>
      <c r="D44" s="8">
        <v>3063744.82</v>
      </c>
      <c r="F44" s="16">
        <v>17.239999999999998</v>
      </c>
      <c r="H44" s="14">
        <f t="shared" si="3"/>
        <v>1531872.41</v>
      </c>
      <c r="J44" s="12">
        <f t="shared" si="5"/>
        <v>50</v>
      </c>
      <c r="K44" s="12">
        <f>VLOOKUP(J44,'CPI Indexes'!B$5:J$111,9,FALSE)</f>
        <v>51</v>
      </c>
      <c r="L44" s="21">
        <f t="shared" si="6"/>
        <v>30036.713921568626</v>
      </c>
      <c r="M44" s="21">
        <f t="shared" si="4"/>
        <v>30036.713921568626</v>
      </c>
    </row>
    <row r="45" spans="2:13" x14ac:dyDescent="0.35">
      <c r="B45">
        <f t="shared" si="2"/>
        <v>32</v>
      </c>
      <c r="C45" s="7">
        <v>1989</v>
      </c>
      <c r="D45" s="8">
        <v>2374634.3199999998</v>
      </c>
      <c r="F45" s="16">
        <v>17.899999999999999</v>
      </c>
      <c r="H45" s="14">
        <f t="shared" si="3"/>
        <v>1187317.1599999999</v>
      </c>
      <c r="J45" s="12">
        <f t="shared" si="5"/>
        <v>50</v>
      </c>
      <c r="K45" s="12">
        <f>VLOOKUP(J45,'CPI Indexes'!B$5:J$111,9,FALSE)</f>
        <v>51</v>
      </c>
      <c r="L45" s="21">
        <f t="shared" si="6"/>
        <v>23280.728627450979</v>
      </c>
      <c r="M45" s="21">
        <f t="shared" si="4"/>
        <v>23280.728627450979</v>
      </c>
    </row>
    <row r="46" spans="2:13" x14ac:dyDescent="0.35">
      <c r="B46">
        <f t="shared" si="2"/>
        <v>31</v>
      </c>
      <c r="C46" s="7">
        <v>1990</v>
      </c>
      <c r="D46" s="8">
        <v>4135719.57</v>
      </c>
      <c r="F46" s="16">
        <v>18.579999999999998</v>
      </c>
      <c r="H46" s="14">
        <f t="shared" si="3"/>
        <v>2067859.7849999999</v>
      </c>
      <c r="J46" s="12">
        <f t="shared" si="5"/>
        <v>50</v>
      </c>
      <c r="K46" s="12">
        <f>VLOOKUP(J46,'CPI Indexes'!B$5:J$111,9,FALSE)</f>
        <v>51</v>
      </c>
      <c r="L46" s="21">
        <f t="shared" si="6"/>
        <v>40546.270294117647</v>
      </c>
      <c r="M46" s="21">
        <f t="shared" si="4"/>
        <v>40546.270294117647</v>
      </c>
    </row>
    <row r="47" spans="2:13" x14ac:dyDescent="0.35">
      <c r="B47">
        <f t="shared" si="2"/>
        <v>30</v>
      </c>
      <c r="C47" s="7">
        <v>1991</v>
      </c>
      <c r="D47" s="8">
        <v>367365.07</v>
      </c>
      <c r="F47" s="16">
        <v>19.27</v>
      </c>
      <c r="H47" s="14">
        <f t="shared" si="3"/>
        <v>183682.535</v>
      </c>
      <c r="J47" s="12">
        <f t="shared" si="5"/>
        <v>49</v>
      </c>
      <c r="K47" s="12">
        <f>VLOOKUP(J47,'CPI Indexes'!B$5:J$111,9,FALSE)</f>
        <v>50</v>
      </c>
      <c r="L47" s="21">
        <f t="shared" si="6"/>
        <v>3673.6507000000001</v>
      </c>
      <c r="M47" s="21">
        <f t="shared" si="4"/>
        <v>3673.6507000000001</v>
      </c>
    </row>
    <row r="48" spans="2:13" x14ac:dyDescent="0.35">
      <c r="B48">
        <f t="shared" si="2"/>
        <v>29</v>
      </c>
      <c r="C48" s="7">
        <v>1992</v>
      </c>
      <c r="D48" s="8">
        <v>2201348.5</v>
      </c>
      <c r="F48" s="16">
        <v>19.97</v>
      </c>
      <c r="H48" s="14">
        <f t="shared" si="3"/>
        <v>1100674.25</v>
      </c>
      <c r="J48" s="12">
        <f t="shared" si="5"/>
        <v>49</v>
      </c>
      <c r="K48" s="12">
        <f>VLOOKUP(J48,'CPI Indexes'!B$5:J$111,9,FALSE)</f>
        <v>50</v>
      </c>
      <c r="L48" s="21">
        <f t="shared" si="6"/>
        <v>22013.485000000001</v>
      </c>
      <c r="M48" s="21">
        <f t="shared" si="4"/>
        <v>22013.485000000001</v>
      </c>
    </row>
    <row r="49" spans="2:13" x14ac:dyDescent="0.35">
      <c r="B49">
        <f t="shared" si="2"/>
        <v>28</v>
      </c>
      <c r="C49" s="7">
        <v>1993</v>
      </c>
      <c r="D49" s="8">
        <v>2048868.33</v>
      </c>
      <c r="F49" s="16">
        <v>20.69</v>
      </c>
      <c r="H49" s="14">
        <f t="shared" si="3"/>
        <v>1024434.165</v>
      </c>
      <c r="J49" s="12">
        <f t="shared" si="5"/>
        <v>49</v>
      </c>
      <c r="K49" s="12">
        <f>VLOOKUP(J49,'CPI Indexes'!B$5:J$111,9,FALSE)</f>
        <v>50</v>
      </c>
      <c r="L49" s="21">
        <f t="shared" si="6"/>
        <v>20488.683300000001</v>
      </c>
      <c r="M49" s="21">
        <f t="shared" si="4"/>
        <v>20488.683300000001</v>
      </c>
    </row>
    <row r="50" spans="2:13" x14ac:dyDescent="0.35">
      <c r="B50">
        <f t="shared" si="2"/>
        <v>27</v>
      </c>
      <c r="C50" s="7">
        <v>1994</v>
      </c>
      <c r="D50" s="8">
        <v>465393.09</v>
      </c>
      <c r="F50" s="16">
        <v>21.42</v>
      </c>
      <c r="H50" s="14">
        <f t="shared" si="3"/>
        <v>232696.54500000001</v>
      </c>
      <c r="J50" s="12">
        <f t="shared" si="5"/>
        <v>48</v>
      </c>
      <c r="K50" s="12">
        <f>VLOOKUP(J50,'CPI Indexes'!B$5:J$111,9,FALSE)</f>
        <v>49</v>
      </c>
      <c r="L50" s="21">
        <f t="shared" si="6"/>
        <v>4748.9090816326534</v>
      </c>
      <c r="M50" s="21">
        <f t="shared" si="4"/>
        <v>4748.9090816326534</v>
      </c>
    </row>
    <row r="51" spans="2:13" x14ac:dyDescent="0.35">
      <c r="B51">
        <f t="shared" si="2"/>
        <v>26</v>
      </c>
      <c r="C51" s="7">
        <v>1995</v>
      </c>
      <c r="D51" s="8">
        <v>5219871.28</v>
      </c>
      <c r="F51" s="16">
        <v>22.16</v>
      </c>
      <c r="H51" s="14">
        <f t="shared" si="3"/>
        <v>2609935.64</v>
      </c>
      <c r="J51" s="12">
        <f t="shared" si="5"/>
        <v>48</v>
      </c>
      <c r="K51" s="12">
        <f>VLOOKUP(J51,'CPI Indexes'!B$5:J$111,9,FALSE)</f>
        <v>49</v>
      </c>
      <c r="L51" s="21">
        <f t="shared" si="6"/>
        <v>53263.992653061228</v>
      </c>
      <c r="M51" s="21">
        <f t="shared" si="4"/>
        <v>53263.992653061228</v>
      </c>
    </row>
    <row r="52" spans="2:13" x14ac:dyDescent="0.35">
      <c r="B52">
        <f t="shared" si="2"/>
        <v>25</v>
      </c>
      <c r="C52" s="7">
        <v>1996</v>
      </c>
      <c r="D52" s="8">
        <v>5174491.3499999996</v>
      </c>
      <c r="F52" s="16">
        <v>22.91</v>
      </c>
      <c r="H52" s="14">
        <f t="shared" si="3"/>
        <v>2587245.6749999998</v>
      </c>
      <c r="J52" s="12">
        <f t="shared" si="5"/>
        <v>48</v>
      </c>
      <c r="K52" s="12">
        <f>VLOOKUP(J52,'CPI Indexes'!B$5:J$111,9,FALSE)</f>
        <v>49</v>
      </c>
      <c r="L52" s="21">
        <f t="shared" si="6"/>
        <v>52800.932142857142</v>
      </c>
      <c r="M52" s="21">
        <f t="shared" si="4"/>
        <v>52800.932142857142</v>
      </c>
    </row>
    <row r="53" spans="2:13" x14ac:dyDescent="0.35">
      <c r="B53">
        <f t="shared" si="2"/>
        <v>24</v>
      </c>
      <c r="C53" s="7">
        <v>1997</v>
      </c>
      <c r="D53" s="8">
        <v>4591763.32</v>
      </c>
      <c r="F53" s="16">
        <v>23.67</v>
      </c>
      <c r="H53" s="14">
        <f t="shared" si="3"/>
        <v>2295881.66</v>
      </c>
      <c r="J53" s="12">
        <f t="shared" si="5"/>
        <v>48</v>
      </c>
      <c r="K53" s="12">
        <f>VLOOKUP(J53,'CPI Indexes'!B$5:J$111,9,FALSE)</f>
        <v>49</v>
      </c>
      <c r="L53" s="21">
        <f t="shared" si="6"/>
        <v>46854.727755102045</v>
      </c>
      <c r="M53" s="21">
        <f t="shared" si="4"/>
        <v>46854.727755102045</v>
      </c>
    </row>
    <row r="54" spans="2:13" x14ac:dyDescent="0.35">
      <c r="B54">
        <f t="shared" si="2"/>
        <v>23</v>
      </c>
      <c r="C54" s="7">
        <v>1998</v>
      </c>
      <c r="D54" s="8">
        <v>1032305.06</v>
      </c>
      <c r="F54" s="16">
        <v>24.44</v>
      </c>
      <c r="H54" s="14">
        <f t="shared" si="3"/>
        <v>516152.53</v>
      </c>
      <c r="J54" s="12">
        <f t="shared" si="5"/>
        <v>47</v>
      </c>
      <c r="K54" s="12">
        <f>VLOOKUP(J54,'CPI Indexes'!B$5:J$111,9,FALSE)</f>
        <v>48</v>
      </c>
      <c r="L54" s="21">
        <f t="shared" si="6"/>
        <v>10753.177708333335</v>
      </c>
      <c r="M54" s="21">
        <f t="shared" si="4"/>
        <v>10753.177708333335</v>
      </c>
    </row>
    <row r="55" spans="2:13" x14ac:dyDescent="0.35">
      <c r="B55">
        <f t="shared" si="2"/>
        <v>22</v>
      </c>
      <c r="C55" s="7">
        <v>1999</v>
      </c>
      <c r="D55" s="8">
        <v>2881468.81</v>
      </c>
      <c r="F55" s="16">
        <v>25.22</v>
      </c>
      <c r="H55" s="14">
        <f t="shared" si="3"/>
        <v>1440734.405</v>
      </c>
      <c r="J55" s="12">
        <f t="shared" si="5"/>
        <v>47</v>
      </c>
      <c r="K55" s="12">
        <f>VLOOKUP(J55,'CPI Indexes'!B$5:J$111,9,FALSE)</f>
        <v>48</v>
      </c>
      <c r="L55" s="21">
        <f t="shared" si="6"/>
        <v>30015.300104166668</v>
      </c>
      <c r="M55" s="21">
        <f t="shared" si="4"/>
        <v>30015.300104166668</v>
      </c>
    </row>
    <row r="56" spans="2:13" x14ac:dyDescent="0.35">
      <c r="B56">
        <f t="shared" si="2"/>
        <v>21</v>
      </c>
      <c r="C56" s="7">
        <v>2000</v>
      </c>
      <c r="D56" s="8">
        <v>622877.47</v>
      </c>
      <c r="F56" s="16">
        <v>26.02</v>
      </c>
      <c r="H56" s="14">
        <f t="shared" si="3"/>
        <v>311438.73499999999</v>
      </c>
      <c r="J56" s="12">
        <f t="shared" si="5"/>
        <v>47</v>
      </c>
      <c r="K56" s="12">
        <f>VLOOKUP(J56,'CPI Indexes'!B$5:J$111,9,FALSE)</f>
        <v>48</v>
      </c>
      <c r="L56" s="21">
        <f t="shared" si="6"/>
        <v>6488.3069791666667</v>
      </c>
      <c r="M56" s="21">
        <f t="shared" si="4"/>
        <v>6488.3069791666667</v>
      </c>
    </row>
    <row r="57" spans="2:13" x14ac:dyDescent="0.35">
      <c r="B57">
        <f t="shared" si="2"/>
        <v>20</v>
      </c>
      <c r="C57" s="7">
        <v>2001</v>
      </c>
      <c r="D57" s="8">
        <v>535710.55000000005</v>
      </c>
      <c r="F57" s="16">
        <v>26.82</v>
      </c>
      <c r="H57" s="14">
        <f t="shared" si="3"/>
        <v>267855.27500000002</v>
      </c>
      <c r="J57" s="12">
        <f t="shared" si="5"/>
        <v>47</v>
      </c>
      <c r="K57" s="12">
        <f>VLOOKUP(J57,'CPI Indexes'!B$5:J$111,9,FALSE)</f>
        <v>48</v>
      </c>
      <c r="L57" s="21">
        <f t="shared" si="6"/>
        <v>5580.3182291666672</v>
      </c>
      <c r="M57" s="21">
        <f t="shared" si="4"/>
        <v>5580.3182291666672</v>
      </c>
    </row>
    <row r="58" spans="2:13" x14ac:dyDescent="0.35">
      <c r="B58">
        <f t="shared" si="2"/>
        <v>19</v>
      </c>
      <c r="C58" s="7">
        <v>2002</v>
      </c>
      <c r="D58" s="8">
        <v>10356775.890000001</v>
      </c>
      <c r="F58" s="16">
        <v>27.63</v>
      </c>
      <c r="H58" s="14">
        <f t="shared" si="3"/>
        <v>5178387.9450000003</v>
      </c>
      <c r="J58" s="12">
        <f t="shared" si="5"/>
        <v>47</v>
      </c>
      <c r="K58" s="12">
        <f>VLOOKUP(J58,'CPI Indexes'!B$5:J$111,9,FALSE)</f>
        <v>48</v>
      </c>
      <c r="L58" s="21">
        <f t="shared" si="6"/>
        <v>107883.08218750001</v>
      </c>
      <c r="M58" s="21">
        <f t="shared" si="4"/>
        <v>107883.08218750001</v>
      </c>
    </row>
    <row r="59" spans="2:13" x14ac:dyDescent="0.35">
      <c r="B59">
        <f t="shared" si="2"/>
        <v>18</v>
      </c>
      <c r="C59" s="7">
        <v>2003</v>
      </c>
      <c r="D59" s="8">
        <v>1123716.54</v>
      </c>
      <c r="F59" s="16">
        <v>28.45</v>
      </c>
      <c r="H59" s="14">
        <f t="shared" si="3"/>
        <v>561858.27</v>
      </c>
      <c r="J59" s="12">
        <f t="shared" si="5"/>
        <v>46</v>
      </c>
      <c r="K59" s="12">
        <f>VLOOKUP(J59,'CPI Indexes'!B$5:J$111,9,FALSE)</f>
        <v>47</v>
      </c>
      <c r="L59" s="21">
        <f t="shared" si="6"/>
        <v>11954.431276595746</v>
      </c>
      <c r="M59" s="21">
        <f t="shared" si="4"/>
        <v>11954.431276595746</v>
      </c>
    </row>
    <row r="60" spans="2:13" x14ac:dyDescent="0.35">
      <c r="B60">
        <f t="shared" si="2"/>
        <v>17</v>
      </c>
      <c r="C60" s="7">
        <v>2004</v>
      </c>
      <c r="D60" s="8">
        <v>452253.93</v>
      </c>
      <c r="F60" s="16">
        <v>29.28</v>
      </c>
      <c r="H60" s="14">
        <f t="shared" si="3"/>
        <v>226126.965</v>
      </c>
      <c r="J60" s="12">
        <f t="shared" si="5"/>
        <v>46</v>
      </c>
      <c r="K60" s="12">
        <f>VLOOKUP(J60,'CPI Indexes'!B$5:J$111,9,FALSE)</f>
        <v>47</v>
      </c>
      <c r="L60" s="21">
        <f t="shared" si="6"/>
        <v>4811.2120212765958</v>
      </c>
      <c r="M60" s="21">
        <f t="shared" si="4"/>
        <v>4811.2120212765958</v>
      </c>
    </row>
    <row r="61" spans="2:13" x14ac:dyDescent="0.35">
      <c r="B61">
        <f t="shared" si="2"/>
        <v>16</v>
      </c>
      <c r="C61" s="7">
        <v>2005</v>
      </c>
      <c r="D61" s="8">
        <v>1142580.98</v>
      </c>
      <c r="F61" s="16">
        <v>30.12</v>
      </c>
      <c r="H61" s="14">
        <f t="shared" si="3"/>
        <v>571290.49</v>
      </c>
      <c r="J61" s="12">
        <f t="shared" si="5"/>
        <v>46</v>
      </c>
      <c r="K61" s="12">
        <f>VLOOKUP(J61,'CPI Indexes'!B$5:J$111,9,FALSE)</f>
        <v>47</v>
      </c>
      <c r="L61" s="21">
        <f t="shared" si="6"/>
        <v>12155.116808510638</v>
      </c>
      <c r="M61" s="21">
        <f t="shared" si="4"/>
        <v>12155.116808510638</v>
      </c>
    </row>
    <row r="62" spans="2:13" x14ac:dyDescent="0.35">
      <c r="B62">
        <f t="shared" si="2"/>
        <v>15</v>
      </c>
      <c r="C62" s="7">
        <v>2006</v>
      </c>
      <c r="D62" s="8">
        <v>711682.77</v>
      </c>
      <c r="F62" s="16">
        <v>30.97</v>
      </c>
      <c r="H62" s="14">
        <f t="shared" si="3"/>
        <v>355841.38500000001</v>
      </c>
      <c r="J62" s="12">
        <f t="shared" si="5"/>
        <v>46</v>
      </c>
      <c r="K62" s="12">
        <f>VLOOKUP(J62,'CPI Indexes'!B$5:J$111,9,FALSE)</f>
        <v>47</v>
      </c>
      <c r="L62" s="21">
        <f t="shared" si="6"/>
        <v>7571.0932978723404</v>
      </c>
      <c r="M62" s="21">
        <f t="shared" si="4"/>
        <v>7571.0932978723404</v>
      </c>
    </row>
    <row r="63" spans="2:13" x14ac:dyDescent="0.35">
      <c r="B63">
        <f t="shared" si="2"/>
        <v>14</v>
      </c>
      <c r="C63" s="7">
        <v>2007</v>
      </c>
      <c r="D63" s="8">
        <v>566252.74</v>
      </c>
      <c r="F63" s="16">
        <v>31.83</v>
      </c>
      <c r="H63" s="14">
        <f t="shared" si="3"/>
        <v>283126.37</v>
      </c>
      <c r="J63" s="12">
        <f t="shared" si="5"/>
        <v>46</v>
      </c>
      <c r="K63" s="12">
        <f>VLOOKUP(J63,'CPI Indexes'!B$5:J$111,9,FALSE)</f>
        <v>47</v>
      </c>
      <c r="L63" s="21">
        <f t="shared" si="6"/>
        <v>6023.965319148936</v>
      </c>
      <c r="M63" s="21">
        <f t="shared" si="4"/>
        <v>6023.965319148936</v>
      </c>
    </row>
    <row r="64" spans="2:13" x14ac:dyDescent="0.35">
      <c r="B64">
        <f t="shared" si="2"/>
        <v>13</v>
      </c>
      <c r="C64" s="7">
        <v>2008</v>
      </c>
      <c r="D64" s="8">
        <v>1111800.96</v>
      </c>
      <c r="F64" s="16">
        <v>32.69</v>
      </c>
      <c r="H64" s="14">
        <f t="shared" si="3"/>
        <v>555900.48</v>
      </c>
      <c r="J64" s="12">
        <f t="shared" si="5"/>
        <v>46</v>
      </c>
      <c r="K64" s="12">
        <f>VLOOKUP(J64,'CPI Indexes'!B$5:J$111,9,FALSE)</f>
        <v>47</v>
      </c>
      <c r="L64" s="21">
        <f t="shared" si="6"/>
        <v>11827.669787234043</v>
      </c>
      <c r="M64" s="21">
        <f t="shared" si="4"/>
        <v>11827.669787234043</v>
      </c>
    </row>
    <row r="65" spans="2:13" x14ac:dyDescent="0.35">
      <c r="B65">
        <f t="shared" si="2"/>
        <v>12</v>
      </c>
      <c r="C65" s="7">
        <v>2009</v>
      </c>
      <c r="D65" s="8">
        <v>1683512.3200000001</v>
      </c>
      <c r="F65" s="16">
        <v>33.57</v>
      </c>
      <c r="H65" s="14">
        <f t="shared" ref="H65:H77" si="7">D65*F$3</f>
        <v>841756.16000000003</v>
      </c>
      <c r="J65" s="12">
        <f t="shared" si="5"/>
        <v>46</v>
      </c>
      <c r="K65" s="12">
        <f>VLOOKUP(J65,'CPI Indexes'!B$5:J$111,9,FALSE)</f>
        <v>47</v>
      </c>
      <c r="L65" s="21">
        <f t="shared" si="6"/>
        <v>17909.705531914893</v>
      </c>
      <c r="M65" s="21">
        <f t="shared" si="4"/>
        <v>17909.705531914893</v>
      </c>
    </row>
    <row r="66" spans="2:13" x14ac:dyDescent="0.35">
      <c r="B66">
        <f t="shared" si="2"/>
        <v>11</v>
      </c>
      <c r="C66" s="7">
        <v>2010</v>
      </c>
      <c r="D66" s="8">
        <v>11238464.24</v>
      </c>
      <c r="F66" s="16">
        <v>34.450000000000003</v>
      </c>
      <c r="H66" s="14">
        <f t="shared" si="7"/>
        <v>5619232.1200000001</v>
      </c>
      <c r="J66" s="12">
        <f t="shared" si="5"/>
        <v>45</v>
      </c>
      <c r="K66" s="12">
        <f>VLOOKUP(J66,'CPI Indexes'!B$5:J$111,9,FALSE)</f>
        <v>46</v>
      </c>
      <c r="L66" s="21">
        <f t="shared" si="6"/>
        <v>122157.22</v>
      </c>
      <c r="M66" s="21">
        <f t="shared" si="4"/>
        <v>122157.22</v>
      </c>
    </row>
    <row r="67" spans="2:13" x14ac:dyDescent="0.35">
      <c r="B67">
        <f t="shared" si="2"/>
        <v>10</v>
      </c>
      <c r="C67" s="7">
        <v>2011</v>
      </c>
      <c r="D67" s="8">
        <v>926645.91</v>
      </c>
      <c r="F67" s="16">
        <v>35.33</v>
      </c>
      <c r="H67" s="14">
        <f t="shared" si="7"/>
        <v>463322.95500000002</v>
      </c>
      <c r="J67" s="12">
        <f t="shared" si="5"/>
        <v>45</v>
      </c>
      <c r="K67" s="12">
        <f>VLOOKUP(J67,'CPI Indexes'!B$5:J$111,9,FALSE)</f>
        <v>46</v>
      </c>
      <c r="L67" s="21">
        <f t="shared" si="6"/>
        <v>10072.238152173913</v>
      </c>
      <c r="M67" s="21">
        <f t="shared" si="4"/>
        <v>10072.238152173913</v>
      </c>
    </row>
    <row r="68" spans="2:13" x14ac:dyDescent="0.35">
      <c r="B68">
        <f t="shared" si="2"/>
        <v>9</v>
      </c>
      <c r="C68" s="7">
        <v>2012</v>
      </c>
      <c r="D68" s="8">
        <v>3576606.16</v>
      </c>
      <c r="F68" s="16">
        <v>36.229999999999997</v>
      </c>
      <c r="H68" s="14">
        <f t="shared" si="7"/>
        <v>1788303.08</v>
      </c>
      <c r="J68" s="12">
        <f t="shared" si="5"/>
        <v>45</v>
      </c>
      <c r="K68" s="12">
        <f>VLOOKUP(J68,'CPI Indexes'!B$5:J$111,9,FALSE)</f>
        <v>46</v>
      </c>
      <c r="L68" s="21">
        <f t="shared" si="6"/>
        <v>38876.153913043483</v>
      </c>
      <c r="M68" s="21">
        <f t="shared" si="4"/>
        <v>38876.153913043483</v>
      </c>
    </row>
    <row r="69" spans="2:13" x14ac:dyDescent="0.35">
      <c r="B69">
        <f t="shared" si="2"/>
        <v>8</v>
      </c>
      <c r="C69" s="7">
        <v>2013</v>
      </c>
      <c r="D69" s="8">
        <v>1161294.42</v>
      </c>
      <c r="F69" s="16">
        <v>37.130000000000003</v>
      </c>
      <c r="H69" s="14">
        <f t="shared" si="7"/>
        <v>580647.21</v>
      </c>
      <c r="J69" s="12">
        <f t="shared" si="5"/>
        <v>45</v>
      </c>
      <c r="K69" s="12">
        <f>VLOOKUP(J69,'CPI Indexes'!B$5:J$111,9,FALSE)</f>
        <v>46</v>
      </c>
      <c r="L69" s="21">
        <f t="shared" si="6"/>
        <v>12622.765434782608</v>
      </c>
      <c r="M69" s="21">
        <f t="shared" si="4"/>
        <v>12622.765434782608</v>
      </c>
    </row>
    <row r="70" spans="2:13" x14ac:dyDescent="0.35">
      <c r="B70">
        <f t="shared" si="2"/>
        <v>7</v>
      </c>
      <c r="C70" s="7">
        <v>2014</v>
      </c>
      <c r="D70" s="8">
        <v>2286760.0499999998</v>
      </c>
      <c r="F70" s="16">
        <v>38.03</v>
      </c>
      <c r="H70" s="14">
        <f t="shared" si="7"/>
        <v>1143380.0249999999</v>
      </c>
      <c r="J70" s="12">
        <f t="shared" si="5"/>
        <v>45</v>
      </c>
      <c r="K70" s="12">
        <f>VLOOKUP(J70,'CPI Indexes'!B$5:J$111,9,FALSE)</f>
        <v>46</v>
      </c>
      <c r="L70" s="21">
        <f t="shared" si="6"/>
        <v>24856.087499999998</v>
      </c>
      <c r="M70" s="21">
        <f t="shared" si="4"/>
        <v>24856.087499999998</v>
      </c>
    </row>
    <row r="71" spans="2:13" x14ac:dyDescent="0.35">
      <c r="B71">
        <f t="shared" si="2"/>
        <v>6</v>
      </c>
      <c r="C71" s="7">
        <v>2015</v>
      </c>
      <c r="D71" s="8">
        <v>2071232.67</v>
      </c>
      <c r="F71" s="16">
        <v>38.94</v>
      </c>
      <c r="H71" s="14">
        <f t="shared" si="7"/>
        <v>1035616.335</v>
      </c>
      <c r="J71" s="12">
        <f t="shared" si="5"/>
        <v>45</v>
      </c>
      <c r="K71" s="12">
        <f>VLOOKUP(J71,'CPI Indexes'!B$5:J$111,9,FALSE)</f>
        <v>46</v>
      </c>
      <c r="L71" s="21">
        <f t="shared" si="6"/>
        <v>22513.398586956522</v>
      </c>
      <c r="M71" s="21">
        <f t="shared" si="4"/>
        <v>22513.398586956522</v>
      </c>
    </row>
    <row r="72" spans="2:13" x14ac:dyDescent="0.35">
      <c r="B72">
        <f t="shared" si="2"/>
        <v>5</v>
      </c>
      <c r="C72" s="7">
        <v>2016</v>
      </c>
      <c r="D72" s="8">
        <v>7066060.8099999996</v>
      </c>
      <c r="F72" s="16">
        <v>39.86</v>
      </c>
      <c r="H72" s="14">
        <f t="shared" si="7"/>
        <v>3533030.4049999998</v>
      </c>
      <c r="J72" s="12">
        <f t="shared" si="5"/>
        <v>45</v>
      </c>
      <c r="K72" s="12">
        <f>VLOOKUP(J72,'CPI Indexes'!B$5:J$111,9,FALSE)</f>
        <v>46</v>
      </c>
      <c r="L72" s="21">
        <f t="shared" si="6"/>
        <v>76805.008804347817</v>
      </c>
      <c r="M72" s="21">
        <f t="shared" si="4"/>
        <v>76805.008804347817</v>
      </c>
    </row>
    <row r="73" spans="2:13" x14ac:dyDescent="0.35">
      <c r="B73">
        <f t="shared" si="2"/>
        <v>4</v>
      </c>
      <c r="C73" s="7">
        <v>2017</v>
      </c>
      <c r="D73" s="8">
        <v>539683.06000000006</v>
      </c>
      <c r="F73" s="16">
        <v>40.79</v>
      </c>
      <c r="H73" s="14">
        <f t="shared" si="7"/>
        <v>269841.53000000003</v>
      </c>
      <c r="J73" s="12">
        <f t="shared" si="5"/>
        <v>45</v>
      </c>
      <c r="K73" s="12">
        <f>VLOOKUP(J73,'CPI Indexes'!B$5:J$111,9,FALSE)</f>
        <v>46</v>
      </c>
      <c r="L73" s="21">
        <f t="shared" ref="L73:L77" si="8">H73/K73</f>
        <v>5866.1202173913052</v>
      </c>
      <c r="M73" s="21">
        <f t="shared" si="4"/>
        <v>5866.1202173913052</v>
      </c>
    </row>
    <row r="74" spans="2:13" x14ac:dyDescent="0.35">
      <c r="B74">
        <f t="shared" ref="B74:B77" si="9">2021-C74</f>
        <v>3</v>
      </c>
      <c r="C74" s="7">
        <v>2018</v>
      </c>
      <c r="D74" s="8">
        <v>11595682.199999999</v>
      </c>
      <c r="F74" s="16">
        <v>41.71</v>
      </c>
      <c r="H74" s="14">
        <f t="shared" si="7"/>
        <v>5797841.0999999996</v>
      </c>
      <c r="J74" s="12">
        <f t="shared" si="5"/>
        <v>45</v>
      </c>
      <c r="K74" s="12">
        <f>VLOOKUP(J74,'CPI Indexes'!B$5:J$111,9,FALSE)</f>
        <v>46</v>
      </c>
      <c r="L74" s="21">
        <f t="shared" si="8"/>
        <v>126040.02391304346</v>
      </c>
      <c r="M74" s="21">
        <f t="shared" ref="M74:M77" si="10">L74*(1+$F$5/100)^B74</f>
        <v>126040.02391304346</v>
      </c>
    </row>
    <row r="75" spans="2:13" x14ac:dyDescent="0.35">
      <c r="B75">
        <f t="shared" si="9"/>
        <v>2</v>
      </c>
      <c r="C75" s="7">
        <v>2019</v>
      </c>
      <c r="D75" s="8">
        <v>499285.7</v>
      </c>
      <c r="F75" s="16">
        <v>42.65</v>
      </c>
      <c r="H75" s="14">
        <f t="shared" si="7"/>
        <v>249642.85</v>
      </c>
      <c r="J75" s="12">
        <f t="shared" si="5"/>
        <v>45</v>
      </c>
      <c r="K75" s="12">
        <f>VLOOKUP(J75,'CPI Indexes'!B$5:J$111,9,FALSE)</f>
        <v>46</v>
      </c>
      <c r="L75" s="21">
        <f t="shared" si="8"/>
        <v>5427.0184782608694</v>
      </c>
      <c r="M75" s="21">
        <f t="shared" si="10"/>
        <v>5427.0184782608694</v>
      </c>
    </row>
    <row r="76" spans="2:13" x14ac:dyDescent="0.35">
      <c r="B76">
        <f t="shared" si="9"/>
        <v>1</v>
      </c>
      <c r="C76" s="7">
        <v>2020</v>
      </c>
      <c r="D76" s="8">
        <v>8527709.1999999993</v>
      </c>
      <c r="F76" s="16">
        <v>43.59</v>
      </c>
      <c r="H76" s="14">
        <f t="shared" si="7"/>
        <v>4263854.5999999996</v>
      </c>
      <c r="J76" s="12">
        <f t="shared" si="5"/>
        <v>45</v>
      </c>
      <c r="K76" s="12">
        <f>VLOOKUP(J76,'CPI Indexes'!B$5:J$111,9,FALSE)</f>
        <v>46</v>
      </c>
      <c r="L76" s="21">
        <f t="shared" si="8"/>
        <v>92692.491304347815</v>
      </c>
      <c r="M76" s="21">
        <f t="shared" si="10"/>
        <v>92692.491304347815</v>
      </c>
    </row>
    <row r="77" spans="2:13" x14ac:dyDescent="0.35">
      <c r="B77">
        <f t="shared" si="9"/>
        <v>0</v>
      </c>
      <c r="C77" s="7">
        <v>2021</v>
      </c>
      <c r="D77" s="8">
        <v>24979214.43</v>
      </c>
      <c r="F77" s="16">
        <v>44.53</v>
      </c>
      <c r="H77" s="14">
        <f t="shared" si="7"/>
        <v>12489607.215</v>
      </c>
      <c r="J77" s="12">
        <f t="shared" si="5"/>
        <v>45</v>
      </c>
      <c r="K77" s="12">
        <f>VLOOKUP(J77,'CPI Indexes'!B$5:J$111,9,FALSE)</f>
        <v>46</v>
      </c>
      <c r="L77" s="21">
        <f t="shared" si="8"/>
        <v>271513.20032608695</v>
      </c>
      <c r="M77" s="21">
        <f t="shared" si="10"/>
        <v>271513.20032608695</v>
      </c>
    </row>
    <row r="79" spans="2:13" x14ac:dyDescent="0.35">
      <c r="D79" s="1">
        <f>SUM(D9:D78)</f>
        <v>142020342.72999999</v>
      </c>
      <c r="H79" s="1">
        <f>SUM(H9:H78)</f>
        <v>71010171.364999995</v>
      </c>
      <c r="M79" s="21">
        <f>SUM(M9:M77)</f>
        <v>1474884.8812030752</v>
      </c>
    </row>
    <row r="81" spans="4:15" x14ac:dyDescent="0.35">
      <c r="M81" s="14"/>
      <c r="N81" s="14"/>
      <c r="O81" s="14"/>
    </row>
    <row r="82" spans="4:15" x14ac:dyDescent="0.35">
      <c r="M82" s="20"/>
      <c r="N82" s="20"/>
      <c r="O82" s="20"/>
    </row>
    <row r="83" spans="4:15" x14ac:dyDescent="0.35">
      <c r="D83" s="1"/>
      <c r="F83" s="2"/>
      <c r="M83" s="20"/>
      <c r="N83" s="20"/>
      <c r="O83" s="20"/>
    </row>
    <row r="84" spans="4:15" x14ac:dyDescent="0.35">
      <c r="D84" s="1"/>
      <c r="F84" s="2"/>
      <c r="M84" s="14"/>
      <c r="N84" s="14"/>
      <c r="O84" s="14"/>
    </row>
    <row r="85" spans="4:15" x14ac:dyDescent="0.35">
      <c r="D85" s="1"/>
      <c r="F85" s="2"/>
      <c r="M85" s="14"/>
      <c r="N85" s="14"/>
      <c r="O85" s="14"/>
    </row>
    <row r="86" spans="4:15" x14ac:dyDescent="0.35">
      <c r="D86" s="1"/>
      <c r="F86" s="2"/>
      <c r="M86" s="21"/>
      <c r="N86" s="21"/>
      <c r="O86" s="21"/>
    </row>
    <row r="87" spans="4:15" x14ac:dyDescent="0.35">
      <c r="D87" s="1"/>
      <c r="F87" s="2"/>
    </row>
    <row r="88" spans="4:15" x14ac:dyDescent="0.35">
      <c r="D88" s="1"/>
      <c r="F88" s="2"/>
    </row>
    <row r="89" spans="4:15" x14ac:dyDescent="0.35">
      <c r="D89" s="1"/>
      <c r="F89" s="2"/>
    </row>
    <row r="90" spans="4:15" x14ac:dyDescent="0.35">
      <c r="D90" s="1"/>
      <c r="F90" s="2"/>
    </row>
    <row r="91" spans="4:15" x14ac:dyDescent="0.35">
      <c r="D91" s="1"/>
      <c r="F91" s="2"/>
    </row>
    <row r="92" spans="4:15" x14ac:dyDescent="0.35">
      <c r="D92" s="1"/>
      <c r="F92" s="2"/>
    </row>
    <row r="93" spans="4:15" x14ac:dyDescent="0.35">
      <c r="D93" s="1"/>
      <c r="F93" s="2"/>
    </row>
    <row r="94" spans="4:15" x14ac:dyDescent="0.35">
      <c r="D94" s="1"/>
      <c r="F94" s="2"/>
    </row>
    <row r="96" spans="4:15" x14ac:dyDescent="0.35">
      <c r="D96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89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6.54296875" customWidth="1"/>
    <col min="10" max="10" width="10.54296875" customWidth="1"/>
    <col min="11" max="11" width="14.54296875" customWidth="1"/>
    <col min="12" max="12" width="13.7265625" customWidth="1"/>
    <col min="13" max="13" width="18.81640625" customWidth="1"/>
    <col min="14" max="14" width="20.26953125" customWidth="1"/>
    <col min="15" max="15" width="17.54296875" customWidth="1"/>
  </cols>
  <sheetData>
    <row r="2" spans="2:13" x14ac:dyDescent="0.35">
      <c r="B2" t="s">
        <v>19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66</v>
      </c>
      <c r="C9" s="7">
        <v>1955</v>
      </c>
      <c r="D9" s="8">
        <v>272765.58</v>
      </c>
      <c r="F9" s="15">
        <v>6.76</v>
      </c>
      <c r="H9" s="14">
        <f>D9*F$3</f>
        <v>40914.837</v>
      </c>
      <c r="J9" s="12">
        <f t="shared" ref="J9:J40" si="0">ROUND(F9+B9,0)</f>
        <v>73</v>
      </c>
      <c r="K9" s="12">
        <f>VLOOKUP(J9,'CPI Indexes'!B$5:J$111,9,FALSE)</f>
        <v>74</v>
      </c>
      <c r="L9" s="21">
        <f t="shared" ref="L9:L40" si="1">H9/K9</f>
        <v>552.90320270270274</v>
      </c>
      <c r="M9" s="21">
        <f t="shared" ref="M9:M40" si="2">L9*(1+$F$5/100)^B9</f>
        <v>552.90320270270274</v>
      </c>
    </row>
    <row r="10" spans="2:13" x14ac:dyDescent="0.35">
      <c r="B10">
        <f t="shared" ref="B10:B70" si="3">2021-C10</f>
        <v>64</v>
      </c>
      <c r="C10" s="7">
        <v>1957</v>
      </c>
      <c r="D10" s="8">
        <v>4356.45</v>
      </c>
      <c r="F10" s="15">
        <v>7.38</v>
      </c>
      <c r="H10" s="14">
        <f t="shared" ref="H10:H11" si="4">D10*F$3</f>
        <v>653.46749999999997</v>
      </c>
      <c r="J10" s="12">
        <f t="shared" si="0"/>
        <v>71</v>
      </c>
      <c r="K10" s="12">
        <f>VLOOKUP(J10,'CPI Indexes'!B$5:J$111,9,FALSE)</f>
        <v>72</v>
      </c>
      <c r="L10" s="21">
        <f t="shared" si="1"/>
        <v>9.0759375000000002</v>
      </c>
      <c r="M10" s="21">
        <f t="shared" si="2"/>
        <v>9.0759375000000002</v>
      </c>
    </row>
    <row r="11" spans="2:13" x14ac:dyDescent="0.35">
      <c r="B11">
        <f t="shared" si="3"/>
        <v>62</v>
      </c>
      <c r="C11" s="7">
        <v>1959</v>
      </c>
      <c r="D11" s="8">
        <v>140235.9</v>
      </c>
      <c r="F11" s="15">
        <v>8.0500000000000007</v>
      </c>
      <c r="H11" s="14">
        <f t="shared" si="4"/>
        <v>21035.384999999998</v>
      </c>
      <c r="J11" s="12">
        <f t="shared" si="0"/>
        <v>70</v>
      </c>
      <c r="K11" s="12">
        <f>VLOOKUP(J11,'CPI Indexes'!B$5:J$111,9,FALSE)</f>
        <v>71</v>
      </c>
      <c r="L11" s="21">
        <f t="shared" si="1"/>
        <v>296.27302816901408</v>
      </c>
      <c r="M11" s="21">
        <f t="shared" si="2"/>
        <v>296.27302816901408</v>
      </c>
    </row>
    <row r="12" spans="2:13" x14ac:dyDescent="0.35">
      <c r="B12">
        <f t="shared" si="3"/>
        <v>61</v>
      </c>
      <c r="C12" s="7">
        <v>1960</v>
      </c>
      <c r="D12" s="8">
        <v>4017</v>
      </c>
      <c r="F12" s="15">
        <v>8.41</v>
      </c>
      <c r="H12" s="14">
        <f t="shared" ref="H12:H70" si="5">D12*F$3</f>
        <v>602.54999999999995</v>
      </c>
      <c r="J12" s="12">
        <f t="shared" si="0"/>
        <v>69</v>
      </c>
      <c r="K12" s="12">
        <f>VLOOKUP(J12,'CPI Indexes'!B$5:J$111,9,FALSE)</f>
        <v>70</v>
      </c>
      <c r="L12" s="21">
        <f t="shared" si="1"/>
        <v>8.6078571428571422</v>
      </c>
      <c r="M12" s="21">
        <f t="shared" si="2"/>
        <v>8.6078571428571422</v>
      </c>
    </row>
    <row r="13" spans="2:13" x14ac:dyDescent="0.35">
      <c r="B13">
        <f t="shared" si="3"/>
        <v>60</v>
      </c>
      <c r="C13" s="7">
        <v>1961</v>
      </c>
      <c r="D13" s="8">
        <v>1659538.56</v>
      </c>
      <c r="F13" s="15">
        <v>8.7799999999999994</v>
      </c>
      <c r="H13" s="14">
        <f t="shared" si="5"/>
        <v>248930.78399999999</v>
      </c>
      <c r="J13" s="12">
        <f t="shared" si="0"/>
        <v>69</v>
      </c>
      <c r="K13" s="12">
        <f>VLOOKUP(J13,'CPI Indexes'!B$5:J$111,9,FALSE)</f>
        <v>70</v>
      </c>
      <c r="L13" s="21">
        <f t="shared" si="1"/>
        <v>3556.1540571428568</v>
      </c>
      <c r="M13" s="21">
        <f t="shared" si="2"/>
        <v>3556.1540571428568</v>
      </c>
    </row>
    <row r="14" spans="2:13" x14ac:dyDescent="0.35">
      <c r="B14">
        <f t="shared" si="3"/>
        <v>58</v>
      </c>
      <c r="C14" s="7">
        <v>1963</v>
      </c>
      <c r="D14" s="8">
        <v>2591713.5499999998</v>
      </c>
      <c r="F14" s="15">
        <v>9.56</v>
      </c>
      <c r="H14" s="14">
        <f t="shared" si="5"/>
        <v>388757.03249999997</v>
      </c>
      <c r="J14" s="12">
        <f t="shared" si="0"/>
        <v>68</v>
      </c>
      <c r="K14" s="12">
        <f>VLOOKUP(J14,'CPI Indexes'!B$5:J$111,9,FALSE)</f>
        <v>69</v>
      </c>
      <c r="L14" s="21">
        <f t="shared" si="1"/>
        <v>5634.1598913043472</v>
      </c>
      <c r="M14" s="21">
        <f t="shared" si="2"/>
        <v>5634.1598913043472</v>
      </c>
    </row>
    <row r="15" spans="2:13" x14ac:dyDescent="0.35">
      <c r="B15">
        <f t="shared" si="3"/>
        <v>57</v>
      </c>
      <c r="C15" s="7">
        <v>1964</v>
      </c>
      <c r="D15" s="8">
        <v>17191.07</v>
      </c>
      <c r="F15" s="15">
        <v>9.98</v>
      </c>
      <c r="H15" s="14">
        <f t="shared" si="5"/>
        <v>2578.6605</v>
      </c>
      <c r="J15" s="12">
        <f t="shared" si="0"/>
        <v>67</v>
      </c>
      <c r="K15" s="12">
        <f>VLOOKUP(J15,'CPI Indexes'!B$5:J$111,9,FALSE)</f>
        <v>68</v>
      </c>
      <c r="L15" s="21">
        <f t="shared" si="1"/>
        <v>37.92147794117647</v>
      </c>
      <c r="M15" s="21">
        <f t="shared" si="2"/>
        <v>37.92147794117647</v>
      </c>
    </row>
    <row r="16" spans="2:13" x14ac:dyDescent="0.35">
      <c r="B16">
        <f t="shared" si="3"/>
        <v>56</v>
      </c>
      <c r="C16" s="7">
        <v>1965</v>
      </c>
      <c r="D16" s="8">
        <v>20038.98</v>
      </c>
      <c r="F16" s="15">
        <v>10.42</v>
      </c>
      <c r="H16" s="14">
        <f t="shared" si="5"/>
        <v>3005.8469999999998</v>
      </c>
      <c r="J16" s="12">
        <f t="shared" si="0"/>
        <v>66</v>
      </c>
      <c r="K16" s="12">
        <f>VLOOKUP(J16,'CPI Indexes'!B$5:J$111,9,FALSE)</f>
        <v>67</v>
      </c>
      <c r="L16" s="21">
        <f t="shared" si="1"/>
        <v>44.863388059701492</v>
      </c>
      <c r="M16" s="21">
        <f t="shared" si="2"/>
        <v>44.863388059701492</v>
      </c>
    </row>
    <row r="17" spans="2:13" x14ac:dyDescent="0.35">
      <c r="B17">
        <f t="shared" si="3"/>
        <v>55</v>
      </c>
      <c r="C17" s="7">
        <v>1966</v>
      </c>
      <c r="D17" s="8">
        <v>44018.75</v>
      </c>
      <c r="F17" s="15">
        <v>10.87</v>
      </c>
      <c r="H17" s="14">
        <f t="shared" si="5"/>
        <v>6602.8125</v>
      </c>
      <c r="J17" s="12">
        <f t="shared" si="0"/>
        <v>66</v>
      </c>
      <c r="K17" s="12">
        <f>VLOOKUP(J17,'CPI Indexes'!B$5:J$111,9,FALSE)</f>
        <v>67</v>
      </c>
      <c r="L17" s="21">
        <f t="shared" si="1"/>
        <v>98.549440298507463</v>
      </c>
      <c r="M17" s="21">
        <f t="shared" si="2"/>
        <v>98.549440298507463</v>
      </c>
    </row>
    <row r="18" spans="2:13" x14ac:dyDescent="0.35">
      <c r="B18">
        <f t="shared" si="3"/>
        <v>54</v>
      </c>
      <c r="C18" s="7">
        <v>1967</v>
      </c>
      <c r="D18" s="8">
        <v>29148.03</v>
      </c>
      <c r="F18" s="15">
        <v>11.34</v>
      </c>
      <c r="H18" s="14">
        <f t="shared" si="5"/>
        <v>4372.2044999999998</v>
      </c>
      <c r="J18" s="12">
        <f t="shared" si="0"/>
        <v>65</v>
      </c>
      <c r="K18" s="12">
        <f>VLOOKUP(J18,'CPI Indexes'!B$5:J$111,9,FALSE)</f>
        <v>66</v>
      </c>
      <c r="L18" s="21">
        <f t="shared" si="1"/>
        <v>66.245522727272729</v>
      </c>
      <c r="M18" s="21">
        <f t="shared" si="2"/>
        <v>66.245522727272729</v>
      </c>
    </row>
    <row r="19" spans="2:13" x14ac:dyDescent="0.35">
      <c r="B19">
        <f t="shared" si="3"/>
        <v>53</v>
      </c>
      <c r="C19" s="7">
        <v>1968</v>
      </c>
      <c r="D19" s="8">
        <v>83864.479999999996</v>
      </c>
      <c r="F19" s="15">
        <v>11.82</v>
      </c>
      <c r="H19" s="14">
        <f t="shared" si="5"/>
        <v>12579.671999999999</v>
      </c>
      <c r="J19" s="12">
        <f t="shared" si="0"/>
        <v>65</v>
      </c>
      <c r="K19" s="12">
        <f>VLOOKUP(J19,'CPI Indexes'!B$5:J$111,9,FALSE)</f>
        <v>66</v>
      </c>
      <c r="L19" s="21">
        <f t="shared" si="1"/>
        <v>190.60109090909089</v>
      </c>
      <c r="M19" s="21">
        <f t="shared" si="2"/>
        <v>190.60109090909089</v>
      </c>
    </row>
    <row r="20" spans="2:13" x14ac:dyDescent="0.35">
      <c r="B20">
        <f t="shared" si="3"/>
        <v>52</v>
      </c>
      <c r="C20" s="7">
        <v>1969</v>
      </c>
      <c r="D20" s="8">
        <v>29046.54</v>
      </c>
      <c r="F20" s="15">
        <v>12.33</v>
      </c>
      <c r="H20" s="14">
        <f t="shared" si="5"/>
        <v>4356.9809999999998</v>
      </c>
      <c r="J20" s="12">
        <f t="shared" si="0"/>
        <v>64</v>
      </c>
      <c r="K20" s="12">
        <f>VLOOKUP(J20,'CPI Indexes'!B$5:J$111,9,FALSE)</f>
        <v>65</v>
      </c>
      <c r="L20" s="21">
        <f t="shared" si="1"/>
        <v>67.030476923076918</v>
      </c>
      <c r="M20" s="21">
        <f t="shared" si="2"/>
        <v>67.030476923076918</v>
      </c>
    </row>
    <row r="21" spans="2:13" x14ac:dyDescent="0.35">
      <c r="B21">
        <f t="shared" si="3"/>
        <v>51</v>
      </c>
      <c r="C21" s="7">
        <v>1970</v>
      </c>
      <c r="D21" s="8">
        <v>40725.800000000003</v>
      </c>
      <c r="F21" s="15">
        <v>12.85</v>
      </c>
      <c r="H21" s="14">
        <f t="shared" si="5"/>
        <v>6108.87</v>
      </c>
      <c r="J21" s="12">
        <f t="shared" si="0"/>
        <v>64</v>
      </c>
      <c r="K21" s="12">
        <f>VLOOKUP(J21,'CPI Indexes'!B$5:J$111,9,FALSE)</f>
        <v>65</v>
      </c>
      <c r="L21" s="21">
        <f t="shared" si="1"/>
        <v>93.982615384615386</v>
      </c>
      <c r="M21" s="21">
        <f t="shared" si="2"/>
        <v>93.982615384615386</v>
      </c>
    </row>
    <row r="22" spans="2:13" x14ac:dyDescent="0.35">
      <c r="B22">
        <f t="shared" si="3"/>
        <v>50</v>
      </c>
      <c r="C22" s="7">
        <v>1971</v>
      </c>
      <c r="D22" s="8">
        <v>194925.2</v>
      </c>
      <c r="F22" s="15">
        <v>13.39</v>
      </c>
      <c r="H22" s="14">
        <f t="shared" si="5"/>
        <v>29238.780000000002</v>
      </c>
      <c r="J22" s="12">
        <f t="shared" si="0"/>
        <v>63</v>
      </c>
      <c r="K22" s="12">
        <f>VLOOKUP(J22,'CPI Indexes'!B$5:J$111,9,FALSE)</f>
        <v>64</v>
      </c>
      <c r="L22" s="21">
        <f t="shared" si="1"/>
        <v>456.85593750000004</v>
      </c>
      <c r="M22" s="21">
        <f t="shared" si="2"/>
        <v>456.85593750000004</v>
      </c>
    </row>
    <row r="23" spans="2:13" x14ac:dyDescent="0.35">
      <c r="B23">
        <f t="shared" si="3"/>
        <v>48</v>
      </c>
      <c r="C23" s="7">
        <v>1973</v>
      </c>
      <c r="D23" s="8">
        <v>57775.16</v>
      </c>
      <c r="F23" s="16">
        <v>14.52</v>
      </c>
      <c r="H23" s="14">
        <f t="shared" si="5"/>
        <v>8666.2739999999994</v>
      </c>
      <c r="J23" s="12">
        <f t="shared" si="0"/>
        <v>63</v>
      </c>
      <c r="K23" s="12">
        <f>VLOOKUP(J23,'CPI Indexes'!B$5:J$111,9,FALSE)</f>
        <v>64</v>
      </c>
      <c r="L23" s="21">
        <f t="shared" si="1"/>
        <v>135.41053124999999</v>
      </c>
      <c r="M23" s="21">
        <f t="shared" si="2"/>
        <v>135.41053124999999</v>
      </c>
    </row>
    <row r="24" spans="2:13" x14ac:dyDescent="0.35">
      <c r="B24">
        <f t="shared" si="3"/>
        <v>47</v>
      </c>
      <c r="C24" s="7">
        <v>1974</v>
      </c>
      <c r="D24" s="8">
        <v>50670.55</v>
      </c>
      <c r="F24" s="16">
        <v>15.1</v>
      </c>
      <c r="H24" s="14">
        <f t="shared" si="5"/>
        <v>7600.5825000000004</v>
      </c>
      <c r="J24" s="12">
        <f t="shared" si="0"/>
        <v>62</v>
      </c>
      <c r="K24" s="12">
        <f>VLOOKUP(J24,'CPI Indexes'!B$5:J$111,9,FALSE)</f>
        <v>63</v>
      </c>
      <c r="L24" s="21">
        <f t="shared" si="1"/>
        <v>120.64416666666668</v>
      </c>
      <c r="M24" s="21">
        <f t="shared" si="2"/>
        <v>120.64416666666668</v>
      </c>
    </row>
    <row r="25" spans="2:13" x14ac:dyDescent="0.35">
      <c r="B25">
        <f t="shared" si="3"/>
        <v>46</v>
      </c>
      <c r="C25" s="7">
        <v>1975</v>
      </c>
      <c r="D25" s="8">
        <v>85834.18</v>
      </c>
      <c r="F25" s="16">
        <v>15.71</v>
      </c>
      <c r="H25" s="14">
        <f t="shared" si="5"/>
        <v>12875.126999999999</v>
      </c>
      <c r="J25" s="12">
        <f t="shared" si="0"/>
        <v>62</v>
      </c>
      <c r="K25" s="12">
        <f>VLOOKUP(J25,'CPI Indexes'!B$5:J$111,9,FALSE)</f>
        <v>63</v>
      </c>
      <c r="L25" s="21">
        <f t="shared" si="1"/>
        <v>204.3670952380952</v>
      </c>
      <c r="M25" s="21">
        <f t="shared" si="2"/>
        <v>204.3670952380952</v>
      </c>
    </row>
    <row r="26" spans="2:13" x14ac:dyDescent="0.35">
      <c r="B26">
        <f t="shared" si="3"/>
        <v>45</v>
      </c>
      <c r="C26" s="7">
        <v>1976</v>
      </c>
      <c r="D26" s="8">
        <v>31378.639999999999</v>
      </c>
      <c r="F26" s="16">
        <v>16.329999999999998</v>
      </c>
      <c r="H26" s="14">
        <f t="shared" si="5"/>
        <v>4706.7959999999994</v>
      </c>
      <c r="J26" s="12">
        <f t="shared" si="0"/>
        <v>61</v>
      </c>
      <c r="K26" s="12">
        <f>VLOOKUP(J26,'CPI Indexes'!B$5:J$111,9,FALSE)</f>
        <v>62</v>
      </c>
      <c r="L26" s="21">
        <f t="shared" si="1"/>
        <v>75.916064516129026</v>
      </c>
      <c r="M26" s="21">
        <f t="shared" si="2"/>
        <v>75.916064516129026</v>
      </c>
    </row>
    <row r="27" spans="2:13" x14ac:dyDescent="0.35">
      <c r="B27">
        <f t="shared" si="3"/>
        <v>44</v>
      </c>
      <c r="C27" s="7">
        <v>1977</v>
      </c>
      <c r="D27" s="8">
        <v>2028929.38</v>
      </c>
      <c r="F27" s="16">
        <v>16.96</v>
      </c>
      <c r="H27" s="14">
        <f t="shared" si="5"/>
        <v>304339.40699999995</v>
      </c>
      <c r="J27" s="12">
        <f t="shared" si="0"/>
        <v>61</v>
      </c>
      <c r="K27" s="12">
        <f>VLOOKUP(J27,'CPI Indexes'!B$5:J$111,9,FALSE)</f>
        <v>62</v>
      </c>
      <c r="L27" s="21">
        <f t="shared" si="1"/>
        <v>4908.7001129032251</v>
      </c>
      <c r="M27" s="21">
        <f t="shared" si="2"/>
        <v>4908.7001129032251</v>
      </c>
    </row>
    <row r="28" spans="2:13" x14ac:dyDescent="0.35">
      <c r="B28">
        <f t="shared" si="3"/>
        <v>43</v>
      </c>
      <c r="C28" s="7">
        <v>1978</v>
      </c>
      <c r="D28" s="8">
        <v>17311.169999999998</v>
      </c>
      <c r="F28" s="16">
        <v>17.61</v>
      </c>
      <c r="H28" s="14">
        <f t="shared" si="5"/>
        <v>2596.6754999999998</v>
      </c>
      <c r="J28" s="12">
        <f t="shared" si="0"/>
        <v>61</v>
      </c>
      <c r="K28" s="12">
        <f>VLOOKUP(J28,'CPI Indexes'!B$5:J$111,9,FALSE)</f>
        <v>62</v>
      </c>
      <c r="L28" s="21">
        <f t="shared" si="1"/>
        <v>41.881862903225802</v>
      </c>
      <c r="M28" s="21">
        <f t="shared" si="2"/>
        <v>41.881862903225802</v>
      </c>
    </row>
    <row r="29" spans="2:13" x14ac:dyDescent="0.35">
      <c r="B29">
        <f t="shared" si="3"/>
        <v>42</v>
      </c>
      <c r="C29" s="7">
        <v>1979</v>
      </c>
      <c r="D29" s="9">
        <v>26912.68</v>
      </c>
      <c r="F29" s="16">
        <v>18.27</v>
      </c>
      <c r="H29" s="14">
        <f t="shared" si="5"/>
        <v>4036.902</v>
      </c>
      <c r="J29" s="12">
        <f t="shared" si="0"/>
        <v>60</v>
      </c>
      <c r="K29" s="12">
        <f>VLOOKUP(J29,'CPI Indexes'!B$5:J$111,9,FALSE)</f>
        <v>61</v>
      </c>
      <c r="L29" s="21">
        <f t="shared" si="1"/>
        <v>66.178721311475414</v>
      </c>
      <c r="M29" s="21">
        <f t="shared" si="2"/>
        <v>66.178721311475414</v>
      </c>
    </row>
    <row r="30" spans="2:13" x14ac:dyDescent="0.35">
      <c r="B30">
        <f t="shared" si="3"/>
        <v>41</v>
      </c>
      <c r="C30" s="7">
        <v>1980</v>
      </c>
      <c r="D30" s="8">
        <v>4259.92</v>
      </c>
      <c r="F30" s="16">
        <v>18.940000000000001</v>
      </c>
      <c r="H30" s="14">
        <f t="shared" si="5"/>
        <v>638.98799999999994</v>
      </c>
      <c r="J30" s="12">
        <f t="shared" si="0"/>
        <v>60</v>
      </c>
      <c r="K30" s="12">
        <f>VLOOKUP(J30,'CPI Indexes'!B$5:J$111,9,FALSE)</f>
        <v>61</v>
      </c>
      <c r="L30" s="21">
        <f t="shared" si="1"/>
        <v>10.475213114754098</v>
      </c>
      <c r="M30" s="21">
        <f t="shared" si="2"/>
        <v>10.475213114754098</v>
      </c>
    </row>
    <row r="31" spans="2:13" x14ac:dyDescent="0.35">
      <c r="B31">
        <f t="shared" si="3"/>
        <v>39</v>
      </c>
      <c r="C31" s="7">
        <v>1982</v>
      </c>
      <c r="D31" s="8">
        <v>124293.39</v>
      </c>
      <c r="F31" s="16">
        <v>20.329999999999998</v>
      </c>
      <c r="H31" s="14">
        <f t="shared" si="5"/>
        <v>18644.0085</v>
      </c>
      <c r="J31" s="12">
        <f t="shared" si="0"/>
        <v>59</v>
      </c>
      <c r="K31" s="12">
        <f>VLOOKUP(J31,'CPI Indexes'!B$5:J$111,9,FALSE)</f>
        <v>60</v>
      </c>
      <c r="L31" s="21">
        <f t="shared" si="1"/>
        <v>310.733475</v>
      </c>
      <c r="M31" s="21">
        <f t="shared" si="2"/>
        <v>310.733475</v>
      </c>
    </row>
    <row r="32" spans="2:13" x14ac:dyDescent="0.35">
      <c r="B32">
        <f t="shared" si="3"/>
        <v>38</v>
      </c>
      <c r="C32" s="7">
        <v>1983</v>
      </c>
      <c r="D32" s="8">
        <v>446656.3</v>
      </c>
      <c r="F32" s="16">
        <v>21.04</v>
      </c>
      <c r="H32" s="14">
        <f t="shared" si="5"/>
        <v>66998.444999999992</v>
      </c>
      <c r="J32" s="12">
        <f t="shared" si="0"/>
        <v>59</v>
      </c>
      <c r="K32" s="12">
        <f>VLOOKUP(J32,'CPI Indexes'!B$5:J$111,9,FALSE)</f>
        <v>60</v>
      </c>
      <c r="L32" s="21">
        <f t="shared" si="1"/>
        <v>1116.6407499999998</v>
      </c>
      <c r="M32" s="21">
        <f t="shared" si="2"/>
        <v>1116.6407499999998</v>
      </c>
    </row>
    <row r="33" spans="2:13" x14ac:dyDescent="0.35">
      <c r="B33">
        <f t="shared" si="3"/>
        <v>37</v>
      </c>
      <c r="C33" s="7">
        <v>1984</v>
      </c>
      <c r="D33" s="8">
        <v>164679.78</v>
      </c>
      <c r="F33" s="16">
        <v>21.77</v>
      </c>
      <c r="H33" s="14">
        <f t="shared" si="5"/>
        <v>24701.967000000001</v>
      </c>
      <c r="J33" s="12">
        <f t="shared" si="0"/>
        <v>59</v>
      </c>
      <c r="K33" s="12">
        <f>VLOOKUP(J33,'CPI Indexes'!B$5:J$111,9,FALSE)</f>
        <v>60</v>
      </c>
      <c r="L33" s="21">
        <f t="shared" si="1"/>
        <v>411.69945000000001</v>
      </c>
      <c r="M33" s="21">
        <f t="shared" si="2"/>
        <v>411.69945000000001</v>
      </c>
    </row>
    <row r="34" spans="2:13" x14ac:dyDescent="0.35">
      <c r="B34">
        <f t="shared" si="3"/>
        <v>36</v>
      </c>
      <c r="C34" s="7">
        <v>1985</v>
      </c>
      <c r="D34" s="8">
        <v>761952.26</v>
      </c>
      <c r="F34" s="16">
        <v>22.5</v>
      </c>
      <c r="H34" s="14">
        <f t="shared" si="5"/>
        <v>114292.83899999999</v>
      </c>
      <c r="J34" s="12">
        <f t="shared" si="0"/>
        <v>59</v>
      </c>
      <c r="K34" s="12">
        <f>VLOOKUP(J34,'CPI Indexes'!B$5:J$111,9,FALSE)</f>
        <v>60</v>
      </c>
      <c r="L34" s="21">
        <f t="shared" si="1"/>
        <v>1904.8806499999998</v>
      </c>
      <c r="M34" s="21">
        <f t="shared" si="2"/>
        <v>1904.8806499999998</v>
      </c>
    </row>
    <row r="35" spans="2:13" x14ac:dyDescent="0.35">
      <c r="B35">
        <f t="shared" si="3"/>
        <v>35</v>
      </c>
      <c r="C35" s="7">
        <v>1986</v>
      </c>
      <c r="D35" s="8">
        <v>22979.98</v>
      </c>
      <c r="F35" s="16">
        <v>23.25</v>
      </c>
      <c r="H35" s="14">
        <f t="shared" si="5"/>
        <v>3446.9969999999998</v>
      </c>
      <c r="J35" s="12">
        <f t="shared" si="0"/>
        <v>58</v>
      </c>
      <c r="K35" s="12">
        <f>VLOOKUP(J35,'CPI Indexes'!B$5:J$111,9,FALSE)</f>
        <v>59</v>
      </c>
      <c r="L35" s="21">
        <f t="shared" si="1"/>
        <v>58.423677966101693</v>
      </c>
      <c r="M35" s="21">
        <f t="shared" si="2"/>
        <v>58.423677966101693</v>
      </c>
    </row>
    <row r="36" spans="2:13" x14ac:dyDescent="0.35">
      <c r="B36">
        <f t="shared" si="3"/>
        <v>34</v>
      </c>
      <c r="C36" s="7">
        <v>1987</v>
      </c>
      <c r="D36" s="8">
        <v>6330534.25</v>
      </c>
      <c r="F36" s="16">
        <v>24.01</v>
      </c>
      <c r="H36" s="14">
        <f t="shared" si="5"/>
        <v>949580.13749999995</v>
      </c>
      <c r="J36" s="12">
        <f t="shared" si="0"/>
        <v>58</v>
      </c>
      <c r="K36" s="12">
        <f>VLOOKUP(J36,'CPI Indexes'!B$5:J$111,9,FALSE)</f>
        <v>59</v>
      </c>
      <c r="L36" s="21">
        <f t="shared" si="1"/>
        <v>16094.578601694915</v>
      </c>
      <c r="M36" s="21">
        <f t="shared" si="2"/>
        <v>16094.578601694915</v>
      </c>
    </row>
    <row r="37" spans="2:13" x14ac:dyDescent="0.35">
      <c r="B37">
        <f t="shared" si="3"/>
        <v>33</v>
      </c>
      <c r="C37" s="7">
        <v>1988</v>
      </c>
      <c r="D37" s="8">
        <v>1232367.1599999999</v>
      </c>
      <c r="F37" s="16">
        <v>24.78</v>
      </c>
      <c r="H37" s="14">
        <f t="shared" si="5"/>
        <v>184855.07399999999</v>
      </c>
      <c r="J37" s="12">
        <f t="shared" si="0"/>
        <v>58</v>
      </c>
      <c r="K37" s="12">
        <f>VLOOKUP(J37,'CPI Indexes'!B$5:J$111,9,FALSE)</f>
        <v>59</v>
      </c>
      <c r="L37" s="21">
        <f t="shared" si="1"/>
        <v>3133.136847457627</v>
      </c>
      <c r="M37" s="21">
        <f t="shared" si="2"/>
        <v>3133.136847457627</v>
      </c>
    </row>
    <row r="38" spans="2:13" x14ac:dyDescent="0.35">
      <c r="B38">
        <f t="shared" si="3"/>
        <v>32</v>
      </c>
      <c r="C38" s="7">
        <v>1989</v>
      </c>
      <c r="D38" s="8">
        <v>205491.17</v>
      </c>
      <c r="F38" s="16">
        <v>25.55</v>
      </c>
      <c r="H38" s="14">
        <f t="shared" si="5"/>
        <v>30823.675500000001</v>
      </c>
      <c r="J38" s="12">
        <f t="shared" si="0"/>
        <v>58</v>
      </c>
      <c r="K38" s="12">
        <f>VLOOKUP(J38,'CPI Indexes'!B$5:J$111,9,FALSE)</f>
        <v>59</v>
      </c>
      <c r="L38" s="21">
        <f t="shared" si="1"/>
        <v>522.43517796610172</v>
      </c>
      <c r="M38" s="21">
        <f t="shared" si="2"/>
        <v>522.43517796610172</v>
      </c>
    </row>
    <row r="39" spans="2:13" x14ac:dyDescent="0.35">
      <c r="B39">
        <f t="shared" si="3"/>
        <v>31</v>
      </c>
      <c r="C39" s="7">
        <v>1990</v>
      </c>
      <c r="D39" s="8">
        <v>597014.43999999994</v>
      </c>
      <c r="F39" s="16">
        <v>26.34</v>
      </c>
      <c r="H39" s="14">
        <f t="shared" si="5"/>
        <v>89552.165999999983</v>
      </c>
      <c r="J39" s="12">
        <f t="shared" si="0"/>
        <v>57</v>
      </c>
      <c r="K39" s="12">
        <f>VLOOKUP(J39,'CPI Indexes'!B$5:J$111,9,FALSE)</f>
        <v>58</v>
      </c>
      <c r="L39" s="21">
        <f t="shared" si="1"/>
        <v>1544.0028620689652</v>
      </c>
      <c r="M39" s="21">
        <f t="shared" si="2"/>
        <v>1544.0028620689652</v>
      </c>
    </row>
    <row r="40" spans="2:13" x14ac:dyDescent="0.35">
      <c r="B40">
        <f t="shared" si="3"/>
        <v>30</v>
      </c>
      <c r="C40" s="7">
        <v>1991</v>
      </c>
      <c r="D40" s="8">
        <v>4306848.74</v>
      </c>
      <c r="F40" s="16">
        <v>27.14</v>
      </c>
      <c r="H40" s="14">
        <f t="shared" si="5"/>
        <v>646027.31099999999</v>
      </c>
      <c r="J40" s="12">
        <f t="shared" si="0"/>
        <v>57</v>
      </c>
      <c r="K40" s="12">
        <f>VLOOKUP(J40,'CPI Indexes'!B$5:J$111,9,FALSE)</f>
        <v>58</v>
      </c>
      <c r="L40" s="21">
        <f t="shared" si="1"/>
        <v>11138.401913793103</v>
      </c>
      <c r="M40" s="21">
        <f t="shared" si="2"/>
        <v>11138.401913793103</v>
      </c>
    </row>
    <row r="41" spans="2:13" x14ac:dyDescent="0.35">
      <c r="B41">
        <f t="shared" si="3"/>
        <v>29</v>
      </c>
      <c r="C41" s="7">
        <v>1992</v>
      </c>
      <c r="D41" s="8">
        <v>32053202.420000002</v>
      </c>
      <c r="F41" s="16">
        <v>27.95</v>
      </c>
      <c r="H41" s="14">
        <f t="shared" si="5"/>
        <v>4807980.3629999999</v>
      </c>
      <c r="J41" s="12">
        <f t="shared" ref="J41:J70" si="6">ROUND(F41+B41,0)</f>
        <v>57</v>
      </c>
      <c r="K41" s="12">
        <f>VLOOKUP(J41,'CPI Indexes'!B$5:J$111,9,FALSE)</f>
        <v>58</v>
      </c>
      <c r="L41" s="21">
        <f t="shared" ref="L41:L70" si="7">H41/K41</f>
        <v>82896.213155172416</v>
      </c>
      <c r="M41" s="21">
        <f t="shared" ref="M41:M70" si="8">L41*(1+$F$5/100)^B41</f>
        <v>82896.213155172416</v>
      </c>
    </row>
    <row r="42" spans="2:13" x14ac:dyDescent="0.35">
      <c r="B42">
        <f t="shared" si="3"/>
        <v>28</v>
      </c>
      <c r="C42" s="7">
        <v>1993</v>
      </c>
      <c r="D42" s="8">
        <v>489237.92</v>
      </c>
      <c r="F42" s="16">
        <v>28.76</v>
      </c>
      <c r="H42" s="14">
        <f t="shared" si="5"/>
        <v>73385.687999999995</v>
      </c>
      <c r="J42" s="12">
        <f t="shared" si="6"/>
        <v>57</v>
      </c>
      <c r="K42" s="12">
        <f>VLOOKUP(J42,'CPI Indexes'!B$5:J$111,9,FALSE)</f>
        <v>58</v>
      </c>
      <c r="L42" s="21">
        <f t="shared" si="7"/>
        <v>1265.2704827586206</v>
      </c>
      <c r="M42" s="21">
        <f t="shared" si="8"/>
        <v>1265.2704827586206</v>
      </c>
    </row>
    <row r="43" spans="2:13" x14ac:dyDescent="0.35">
      <c r="B43">
        <f t="shared" si="3"/>
        <v>27</v>
      </c>
      <c r="C43" s="7">
        <v>1994</v>
      </c>
      <c r="D43" s="8">
        <v>1444423</v>
      </c>
      <c r="F43" s="16">
        <v>29.59</v>
      </c>
      <c r="H43" s="14">
        <f t="shared" si="5"/>
        <v>216663.44999999998</v>
      </c>
      <c r="J43" s="12">
        <f t="shared" si="6"/>
        <v>57</v>
      </c>
      <c r="K43" s="12">
        <f>VLOOKUP(J43,'CPI Indexes'!B$5:J$111,9,FALSE)</f>
        <v>58</v>
      </c>
      <c r="L43" s="21">
        <f t="shared" si="7"/>
        <v>3735.5767241379308</v>
      </c>
      <c r="M43" s="21">
        <f t="shared" si="8"/>
        <v>3735.5767241379308</v>
      </c>
    </row>
    <row r="44" spans="2:13" x14ac:dyDescent="0.35">
      <c r="B44">
        <f t="shared" si="3"/>
        <v>26</v>
      </c>
      <c r="C44" s="7">
        <v>1995</v>
      </c>
      <c r="D44" s="8">
        <v>20739.05</v>
      </c>
      <c r="F44" s="16">
        <v>30.42</v>
      </c>
      <c r="H44" s="14">
        <f t="shared" si="5"/>
        <v>3110.8574999999996</v>
      </c>
      <c r="J44" s="12">
        <f t="shared" si="6"/>
        <v>56</v>
      </c>
      <c r="K44" s="12">
        <f>VLOOKUP(J44,'CPI Indexes'!B$5:J$111,9,FALSE)</f>
        <v>57</v>
      </c>
      <c r="L44" s="21">
        <f t="shared" si="7"/>
        <v>54.576447368421043</v>
      </c>
      <c r="M44" s="21">
        <f t="shared" si="8"/>
        <v>54.576447368421043</v>
      </c>
    </row>
    <row r="45" spans="2:13" x14ac:dyDescent="0.35">
      <c r="B45">
        <f t="shared" si="3"/>
        <v>25</v>
      </c>
      <c r="C45" s="7">
        <v>1996</v>
      </c>
      <c r="D45" s="8">
        <v>3563541.09</v>
      </c>
      <c r="F45" s="16">
        <v>31.26</v>
      </c>
      <c r="H45" s="14">
        <f t="shared" si="5"/>
        <v>534531.16349999991</v>
      </c>
      <c r="J45" s="12">
        <f t="shared" si="6"/>
        <v>56</v>
      </c>
      <c r="K45" s="12">
        <f>VLOOKUP(J45,'CPI Indexes'!B$5:J$111,9,FALSE)</f>
        <v>57</v>
      </c>
      <c r="L45" s="21">
        <f t="shared" si="7"/>
        <v>9377.7397105263135</v>
      </c>
      <c r="M45" s="21">
        <f t="shared" si="8"/>
        <v>9377.7397105263135</v>
      </c>
    </row>
    <row r="46" spans="2:13" x14ac:dyDescent="0.35">
      <c r="B46">
        <f t="shared" si="3"/>
        <v>24</v>
      </c>
      <c r="C46" s="7">
        <v>1997</v>
      </c>
      <c r="D46" s="8">
        <v>8871581.6899999995</v>
      </c>
      <c r="F46" s="16">
        <v>32.119999999999997</v>
      </c>
      <c r="H46" s="14">
        <f t="shared" si="5"/>
        <v>1330737.2534999999</v>
      </c>
      <c r="J46" s="12">
        <f t="shared" si="6"/>
        <v>56</v>
      </c>
      <c r="K46" s="12">
        <f>VLOOKUP(J46,'CPI Indexes'!B$5:J$111,9,FALSE)</f>
        <v>57</v>
      </c>
      <c r="L46" s="21">
        <f t="shared" si="7"/>
        <v>23346.267605263154</v>
      </c>
      <c r="M46" s="21">
        <f t="shared" si="8"/>
        <v>23346.267605263154</v>
      </c>
    </row>
    <row r="47" spans="2:13" x14ac:dyDescent="0.35">
      <c r="B47">
        <f t="shared" si="3"/>
        <v>23</v>
      </c>
      <c r="C47" s="7">
        <v>1998</v>
      </c>
      <c r="D47" s="8">
        <v>1316983.06</v>
      </c>
      <c r="F47" s="16">
        <v>32.979999999999997</v>
      </c>
      <c r="H47" s="14">
        <f t="shared" si="5"/>
        <v>197547.459</v>
      </c>
      <c r="J47" s="12">
        <f t="shared" si="6"/>
        <v>56</v>
      </c>
      <c r="K47" s="12">
        <f>VLOOKUP(J47,'CPI Indexes'!B$5:J$111,9,FALSE)</f>
        <v>57</v>
      </c>
      <c r="L47" s="21">
        <f t="shared" si="7"/>
        <v>3465.7448947368421</v>
      </c>
      <c r="M47" s="21">
        <f t="shared" si="8"/>
        <v>3465.7448947368421</v>
      </c>
    </row>
    <row r="48" spans="2:13" x14ac:dyDescent="0.35">
      <c r="B48">
        <f t="shared" si="3"/>
        <v>22</v>
      </c>
      <c r="C48" s="7">
        <v>1999</v>
      </c>
      <c r="D48" s="8">
        <v>7563883.8300000001</v>
      </c>
      <c r="F48" s="16">
        <v>33.840000000000003</v>
      </c>
      <c r="H48" s="14">
        <f t="shared" si="5"/>
        <v>1134582.5744999999</v>
      </c>
      <c r="J48" s="12">
        <f t="shared" si="6"/>
        <v>56</v>
      </c>
      <c r="K48" s="12">
        <f>VLOOKUP(J48,'CPI Indexes'!B$5:J$111,9,FALSE)</f>
        <v>57</v>
      </c>
      <c r="L48" s="21">
        <f t="shared" si="7"/>
        <v>19904.957447368419</v>
      </c>
      <c r="M48" s="21">
        <f t="shared" si="8"/>
        <v>19904.957447368419</v>
      </c>
    </row>
    <row r="49" spans="2:13" x14ac:dyDescent="0.35">
      <c r="B49">
        <f t="shared" si="3"/>
        <v>21</v>
      </c>
      <c r="C49" s="7">
        <v>2000</v>
      </c>
      <c r="D49" s="8">
        <v>1297580.25</v>
      </c>
      <c r="F49" s="16">
        <v>34.72</v>
      </c>
      <c r="H49" s="14">
        <f t="shared" si="5"/>
        <v>194637.03750000001</v>
      </c>
      <c r="J49" s="12">
        <f t="shared" si="6"/>
        <v>56</v>
      </c>
      <c r="K49" s="12">
        <f>VLOOKUP(J49,'CPI Indexes'!B$5:J$111,9,FALSE)</f>
        <v>57</v>
      </c>
      <c r="L49" s="21">
        <f t="shared" si="7"/>
        <v>3414.6848684210527</v>
      </c>
      <c r="M49" s="21">
        <f t="shared" si="8"/>
        <v>3414.6848684210527</v>
      </c>
    </row>
    <row r="50" spans="2:13" x14ac:dyDescent="0.35">
      <c r="B50">
        <f t="shared" si="3"/>
        <v>20</v>
      </c>
      <c r="C50" s="7">
        <v>2001</v>
      </c>
      <c r="D50" s="8">
        <v>5290704.84</v>
      </c>
      <c r="F50" s="16">
        <v>35.6</v>
      </c>
      <c r="H50" s="14">
        <f t="shared" si="5"/>
        <v>793605.72599999991</v>
      </c>
      <c r="J50" s="12">
        <f t="shared" si="6"/>
        <v>56</v>
      </c>
      <c r="K50" s="12">
        <f>VLOOKUP(J50,'CPI Indexes'!B$5:J$111,9,FALSE)</f>
        <v>57</v>
      </c>
      <c r="L50" s="21">
        <f t="shared" si="7"/>
        <v>13922.907473684209</v>
      </c>
      <c r="M50" s="21">
        <f t="shared" si="8"/>
        <v>13922.907473684209</v>
      </c>
    </row>
    <row r="51" spans="2:13" x14ac:dyDescent="0.35">
      <c r="B51">
        <f t="shared" si="3"/>
        <v>19</v>
      </c>
      <c r="C51" s="7">
        <v>2002</v>
      </c>
      <c r="D51" s="8">
        <v>6565346.3899999997</v>
      </c>
      <c r="F51" s="16">
        <v>36.5</v>
      </c>
      <c r="H51" s="14">
        <f t="shared" si="5"/>
        <v>984801.95849999995</v>
      </c>
      <c r="J51" s="12">
        <f t="shared" si="6"/>
        <v>56</v>
      </c>
      <c r="K51" s="12">
        <f>VLOOKUP(J51,'CPI Indexes'!B$5:J$111,9,FALSE)</f>
        <v>57</v>
      </c>
      <c r="L51" s="21">
        <f t="shared" si="7"/>
        <v>17277.227342105263</v>
      </c>
      <c r="M51" s="21">
        <f t="shared" si="8"/>
        <v>17277.227342105263</v>
      </c>
    </row>
    <row r="52" spans="2:13" x14ac:dyDescent="0.35">
      <c r="B52">
        <f t="shared" si="3"/>
        <v>18</v>
      </c>
      <c r="C52" s="7">
        <v>2003</v>
      </c>
      <c r="D52" s="8">
        <v>2377916.7400000002</v>
      </c>
      <c r="F52" s="16">
        <v>37.39</v>
      </c>
      <c r="H52" s="14">
        <f t="shared" si="5"/>
        <v>356687.511</v>
      </c>
      <c r="J52" s="12">
        <f t="shared" si="6"/>
        <v>55</v>
      </c>
      <c r="K52" s="12">
        <f>VLOOKUP(J52,'CPI Indexes'!B$5:J$111,9,FALSE)</f>
        <v>56</v>
      </c>
      <c r="L52" s="21">
        <f t="shared" si="7"/>
        <v>6369.4198392857143</v>
      </c>
      <c r="M52" s="21">
        <f t="shared" si="8"/>
        <v>6369.4198392857143</v>
      </c>
    </row>
    <row r="53" spans="2:13" x14ac:dyDescent="0.35">
      <c r="B53">
        <f t="shared" si="3"/>
        <v>17</v>
      </c>
      <c r="C53" s="7">
        <v>2004</v>
      </c>
      <c r="D53" s="8">
        <v>2770988.88</v>
      </c>
      <c r="F53" s="16">
        <v>38.299999999999997</v>
      </c>
      <c r="H53" s="14">
        <f t="shared" si="5"/>
        <v>415648.33199999999</v>
      </c>
      <c r="J53" s="12">
        <f t="shared" si="6"/>
        <v>55</v>
      </c>
      <c r="K53" s="12">
        <f>VLOOKUP(J53,'CPI Indexes'!B$5:J$111,9,FALSE)</f>
        <v>56</v>
      </c>
      <c r="L53" s="21">
        <f t="shared" si="7"/>
        <v>7422.2916428571425</v>
      </c>
      <c r="M53" s="21">
        <f t="shared" si="8"/>
        <v>7422.2916428571425</v>
      </c>
    </row>
    <row r="54" spans="2:13" x14ac:dyDescent="0.35">
      <c r="B54">
        <f t="shared" si="3"/>
        <v>16</v>
      </c>
      <c r="C54" s="7">
        <v>2005</v>
      </c>
      <c r="D54" s="8">
        <v>818209.01</v>
      </c>
      <c r="F54" s="16">
        <v>39.21</v>
      </c>
      <c r="H54" s="14">
        <f t="shared" si="5"/>
        <v>122731.35149999999</v>
      </c>
      <c r="J54" s="12">
        <f t="shared" si="6"/>
        <v>55</v>
      </c>
      <c r="K54" s="12">
        <f>VLOOKUP(J54,'CPI Indexes'!B$5:J$111,9,FALSE)</f>
        <v>56</v>
      </c>
      <c r="L54" s="21">
        <f t="shared" si="7"/>
        <v>2191.6312767857139</v>
      </c>
      <c r="M54" s="21">
        <f t="shared" si="8"/>
        <v>2191.6312767857139</v>
      </c>
    </row>
    <row r="55" spans="2:13" x14ac:dyDescent="0.35">
      <c r="B55">
        <f t="shared" si="3"/>
        <v>15</v>
      </c>
      <c r="C55" s="7">
        <v>2006</v>
      </c>
      <c r="D55" s="8">
        <v>3065647.87</v>
      </c>
      <c r="F55" s="16">
        <v>40.130000000000003</v>
      </c>
      <c r="H55" s="14">
        <f t="shared" si="5"/>
        <v>459847.18050000002</v>
      </c>
      <c r="J55" s="12">
        <f t="shared" si="6"/>
        <v>55</v>
      </c>
      <c r="K55" s="12">
        <f>VLOOKUP(J55,'CPI Indexes'!B$5:J$111,9,FALSE)</f>
        <v>56</v>
      </c>
      <c r="L55" s="21">
        <f t="shared" si="7"/>
        <v>8211.5567946428582</v>
      </c>
      <c r="M55" s="21">
        <f t="shared" si="8"/>
        <v>8211.5567946428582</v>
      </c>
    </row>
    <row r="56" spans="2:13" x14ac:dyDescent="0.35">
      <c r="B56">
        <f t="shared" si="3"/>
        <v>14</v>
      </c>
      <c r="C56" s="7">
        <v>2007</v>
      </c>
      <c r="D56" s="8">
        <v>679282.81</v>
      </c>
      <c r="F56" s="16">
        <v>41.06</v>
      </c>
      <c r="H56" s="14">
        <f t="shared" si="5"/>
        <v>101892.42150000001</v>
      </c>
      <c r="J56" s="12">
        <f t="shared" si="6"/>
        <v>55</v>
      </c>
      <c r="K56" s="12">
        <f>VLOOKUP(J56,'CPI Indexes'!B$5:J$111,9,FALSE)</f>
        <v>56</v>
      </c>
      <c r="L56" s="21">
        <f t="shared" si="7"/>
        <v>1819.5075267857144</v>
      </c>
      <c r="M56" s="21">
        <f t="shared" si="8"/>
        <v>1819.5075267857144</v>
      </c>
    </row>
    <row r="57" spans="2:13" x14ac:dyDescent="0.35">
      <c r="B57">
        <f t="shared" si="3"/>
        <v>13</v>
      </c>
      <c r="C57" s="7">
        <v>2008</v>
      </c>
      <c r="D57" s="8">
        <v>7248883.1600000001</v>
      </c>
      <c r="F57" s="16">
        <v>41.99</v>
      </c>
      <c r="H57" s="14">
        <f t="shared" si="5"/>
        <v>1087332.4739999999</v>
      </c>
      <c r="J57" s="12">
        <f t="shared" si="6"/>
        <v>55</v>
      </c>
      <c r="K57" s="12">
        <f>VLOOKUP(J57,'CPI Indexes'!B$5:J$111,9,FALSE)</f>
        <v>56</v>
      </c>
      <c r="L57" s="21">
        <f t="shared" si="7"/>
        <v>19416.65132142857</v>
      </c>
      <c r="M57" s="21">
        <f t="shared" si="8"/>
        <v>19416.65132142857</v>
      </c>
    </row>
    <row r="58" spans="2:13" x14ac:dyDescent="0.35">
      <c r="B58">
        <f t="shared" si="3"/>
        <v>12</v>
      </c>
      <c r="C58" s="7">
        <v>2009</v>
      </c>
      <c r="D58" s="8">
        <v>969493.9</v>
      </c>
      <c r="F58" s="16">
        <v>42.93</v>
      </c>
      <c r="H58" s="14">
        <f t="shared" si="5"/>
        <v>145424.08499999999</v>
      </c>
      <c r="J58" s="12">
        <f t="shared" si="6"/>
        <v>55</v>
      </c>
      <c r="K58" s="12">
        <f>VLOOKUP(J58,'CPI Indexes'!B$5:J$111,9,FALSE)</f>
        <v>56</v>
      </c>
      <c r="L58" s="21">
        <f t="shared" si="7"/>
        <v>2596.8586607142856</v>
      </c>
      <c r="M58" s="21">
        <f t="shared" si="8"/>
        <v>2596.8586607142856</v>
      </c>
    </row>
    <row r="59" spans="2:13" x14ac:dyDescent="0.35">
      <c r="B59">
        <f t="shared" si="3"/>
        <v>11</v>
      </c>
      <c r="C59" s="7">
        <v>2010</v>
      </c>
      <c r="D59" s="8">
        <v>269884.83</v>
      </c>
      <c r="F59" s="16">
        <v>43.87</v>
      </c>
      <c r="H59" s="14">
        <f t="shared" si="5"/>
        <v>40482.724500000004</v>
      </c>
      <c r="J59" s="12">
        <f t="shared" si="6"/>
        <v>55</v>
      </c>
      <c r="K59" s="12">
        <f>VLOOKUP(J59,'CPI Indexes'!B$5:J$111,9,FALSE)</f>
        <v>56</v>
      </c>
      <c r="L59" s="21">
        <f t="shared" si="7"/>
        <v>722.90579464285724</v>
      </c>
      <c r="M59" s="21">
        <f t="shared" si="8"/>
        <v>722.90579464285724</v>
      </c>
    </row>
    <row r="60" spans="2:13" x14ac:dyDescent="0.35">
      <c r="B60">
        <f t="shared" si="3"/>
        <v>10</v>
      </c>
      <c r="C60" s="7">
        <v>2011</v>
      </c>
      <c r="D60" s="8">
        <v>771797.29</v>
      </c>
      <c r="F60" s="16">
        <v>44.82</v>
      </c>
      <c r="H60" s="14">
        <f t="shared" si="5"/>
        <v>115769.5935</v>
      </c>
      <c r="J60" s="12">
        <f t="shared" si="6"/>
        <v>55</v>
      </c>
      <c r="K60" s="12">
        <f>VLOOKUP(J60,'CPI Indexes'!B$5:J$111,9,FALSE)</f>
        <v>56</v>
      </c>
      <c r="L60" s="21">
        <f t="shared" si="7"/>
        <v>2067.314169642857</v>
      </c>
      <c r="M60" s="21">
        <f t="shared" si="8"/>
        <v>2067.314169642857</v>
      </c>
    </row>
    <row r="61" spans="2:13" x14ac:dyDescent="0.35">
      <c r="B61">
        <f t="shared" si="3"/>
        <v>9</v>
      </c>
      <c r="C61" s="7">
        <v>2012</v>
      </c>
      <c r="D61" s="8">
        <v>403584.09</v>
      </c>
      <c r="F61" s="16">
        <v>45.77</v>
      </c>
      <c r="H61" s="14">
        <f t="shared" si="5"/>
        <v>60537.613499999999</v>
      </c>
      <c r="J61" s="12">
        <f t="shared" si="6"/>
        <v>55</v>
      </c>
      <c r="K61" s="12">
        <f>VLOOKUP(J61,'CPI Indexes'!B$5:J$111,9,FALSE)</f>
        <v>56</v>
      </c>
      <c r="L61" s="21">
        <f t="shared" si="7"/>
        <v>1081.0288125</v>
      </c>
      <c r="M61" s="21">
        <f t="shared" si="8"/>
        <v>1081.0288125</v>
      </c>
    </row>
    <row r="62" spans="2:13" x14ac:dyDescent="0.35">
      <c r="B62">
        <f t="shared" si="3"/>
        <v>8</v>
      </c>
      <c r="C62" s="7">
        <v>2013</v>
      </c>
      <c r="D62" s="8">
        <v>6911335.5499999998</v>
      </c>
      <c r="F62" s="16">
        <v>46.72</v>
      </c>
      <c r="H62" s="14">
        <f t="shared" si="5"/>
        <v>1036700.3324999999</v>
      </c>
      <c r="J62" s="12">
        <f t="shared" si="6"/>
        <v>55</v>
      </c>
      <c r="K62" s="12">
        <f>VLOOKUP(J62,'CPI Indexes'!B$5:J$111,9,FALSE)</f>
        <v>56</v>
      </c>
      <c r="L62" s="21">
        <f t="shared" si="7"/>
        <v>18512.505937499998</v>
      </c>
      <c r="M62" s="21">
        <f t="shared" si="8"/>
        <v>18512.505937499998</v>
      </c>
    </row>
    <row r="63" spans="2:13" x14ac:dyDescent="0.35">
      <c r="B63">
        <f t="shared" si="3"/>
        <v>7</v>
      </c>
      <c r="C63" s="7">
        <v>2014</v>
      </c>
      <c r="D63" s="8">
        <v>1734537.51</v>
      </c>
      <c r="F63" s="16">
        <v>47.69</v>
      </c>
      <c r="H63" s="14">
        <f t="shared" si="5"/>
        <v>260180.62649999998</v>
      </c>
      <c r="J63" s="12">
        <f t="shared" si="6"/>
        <v>55</v>
      </c>
      <c r="K63" s="12">
        <f>VLOOKUP(J63,'CPI Indexes'!B$5:J$111,9,FALSE)</f>
        <v>56</v>
      </c>
      <c r="L63" s="21">
        <f t="shared" si="7"/>
        <v>4646.0826160714287</v>
      </c>
      <c r="M63" s="21">
        <f t="shared" si="8"/>
        <v>4646.0826160714287</v>
      </c>
    </row>
    <row r="64" spans="2:13" x14ac:dyDescent="0.35">
      <c r="B64">
        <f t="shared" si="3"/>
        <v>6</v>
      </c>
      <c r="C64" s="7">
        <v>2015</v>
      </c>
      <c r="D64" s="8">
        <v>3695879.95</v>
      </c>
      <c r="F64" s="16">
        <v>48.65</v>
      </c>
      <c r="H64" s="14">
        <f t="shared" si="5"/>
        <v>554381.99250000005</v>
      </c>
      <c r="J64" s="12">
        <f t="shared" si="6"/>
        <v>55</v>
      </c>
      <c r="K64" s="12">
        <f>VLOOKUP(J64,'CPI Indexes'!B$5:J$111,9,FALSE)</f>
        <v>56</v>
      </c>
      <c r="L64" s="21">
        <f t="shared" si="7"/>
        <v>9899.6784375000007</v>
      </c>
      <c r="M64" s="21">
        <f t="shared" si="8"/>
        <v>9899.6784375000007</v>
      </c>
    </row>
    <row r="65" spans="2:19" x14ac:dyDescent="0.35">
      <c r="B65">
        <f t="shared" si="3"/>
        <v>5</v>
      </c>
      <c r="C65" s="7">
        <v>2016</v>
      </c>
      <c r="D65" s="8">
        <v>4700896.8</v>
      </c>
      <c r="F65" s="16">
        <v>49.62</v>
      </c>
      <c r="H65" s="14">
        <f t="shared" si="5"/>
        <v>705134.5199999999</v>
      </c>
      <c r="J65" s="12">
        <f t="shared" si="6"/>
        <v>55</v>
      </c>
      <c r="K65" s="12">
        <f>VLOOKUP(J65,'CPI Indexes'!B$5:J$111,9,FALSE)</f>
        <v>56</v>
      </c>
      <c r="L65" s="21">
        <f t="shared" si="7"/>
        <v>12591.687857142855</v>
      </c>
      <c r="M65" s="21">
        <f t="shared" si="8"/>
        <v>12591.687857142855</v>
      </c>
    </row>
    <row r="66" spans="2:19" x14ac:dyDescent="0.35">
      <c r="B66">
        <f t="shared" si="3"/>
        <v>4</v>
      </c>
      <c r="C66" s="7">
        <v>2017</v>
      </c>
      <c r="D66" s="8">
        <v>4394903.55</v>
      </c>
      <c r="F66" s="16">
        <v>50.59</v>
      </c>
      <c r="H66" s="14">
        <f t="shared" si="5"/>
        <v>659235.53249999997</v>
      </c>
      <c r="J66" s="12">
        <f t="shared" si="6"/>
        <v>55</v>
      </c>
      <c r="K66" s="12">
        <f>VLOOKUP(J66,'CPI Indexes'!B$5:J$111,9,FALSE)</f>
        <v>56</v>
      </c>
      <c r="L66" s="21">
        <f t="shared" si="7"/>
        <v>11772.063080357142</v>
      </c>
      <c r="M66" s="21">
        <f t="shared" si="8"/>
        <v>11772.063080357142</v>
      </c>
    </row>
    <row r="67" spans="2:19" x14ac:dyDescent="0.35">
      <c r="B67">
        <f t="shared" si="3"/>
        <v>3</v>
      </c>
      <c r="C67" s="7">
        <v>2018</v>
      </c>
      <c r="D67" s="8">
        <v>6619007.1600000001</v>
      </c>
      <c r="F67" s="16">
        <v>51.57</v>
      </c>
      <c r="H67" s="14">
        <f t="shared" si="5"/>
        <v>992851.07400000002</v>
      </c>
      <c r="J67" s="12">
        <f t="shared" si="6"/>
        <v>55</v>
      </c>
      <c r="K67" s="12">
        <f>VLOOKUP(J67,'CPI Indexes'!B$5:J$111,9,FALSE)</f>
        <v>56</v>
      </c>
      <c r="L67" s="21">
        <f t="shared" si="7"/>
        <v>17729.483464285713</v>
      </c>
      <c r="M67" s="21">
        <f t="shared" si="8"/>
        <v>17729.483464285713</v>
      </c>
    </row>
    <row r="68" spans="2:19" x14ac:dyDescent="0.35">
      <c r="B68">
        <f t="shared" si="3"/>
        <v>2</v>
      </c>
      <c r="C68" s="7">
        <v>2019</v>
      </c>
      <c r="D68" s="8">
        <v>3046093.03</v>
      </c>
      <c r="F68" s="16">
        <v>52.54</v>
      </c>
      <c r="H68" s="14">
        <f t="shared" si="5"/>
        <v>456913.95449999993</v>
      </c>
      <c r="J68" s="12">
        <f t="shared" si="6"/>
        <v>55</v>
      </c>
      <c r="K68" s="12">
        <f>VLOOKUP(J68,'CPI Indexes'!B$5:J$111,9,FALSE)</f>
        <v>56</v>
      </c>
      <c r="L68" s="21">
        <f t="shared" si="7"/>
        <v>8159.1777589285703</v>
      </c>
      <c r="M68" s="21">
        <f t="shared" si="8"/>
        <v>8159.1777589285703</v>
      </c>
    </row>
    <row r="69" spans="2:19" x14ac:dyDescent="0.35">
      <c r="B69">
        <f t="shared" si="3"/>
        <v>1</v>
      </c>
      <c r="C69" s="7">
        <v>2020</v>
      </c>
      <c r="D69" s="8">
        <v>9513160.7599999998</v>
      </c>
      <c r="F69">
        <v>53.52</v>
      </c>
      <c r="H69" s="14">
        <f t="shared" si="5"/>
        <v>1426974.1139999998</v>
      </c>
      <c r="J69" s="12">
        <f t="shared" si="6"/>
        <v>55</v>
      </c>
      <c r="K69" s="12">
        <f>VLOOKUP(J69,'CPI Indexes'!B$5:J$111,9,FALSE)</f>
        <v>56</v>
      </c>
      <c r="L69" s="21">
        <f t="shared" si="7"/>
        <v>25481.680607142855</v>
      </c>
      <c r="M69" s="21">
        <f t="shared" si="8"/>
        <v>25481.680607142855</v>
      </c>
    </row>
    <row r="70" spans="2:19" x14ac:dyDescent="0.35">
      <c r="B70">
        <f t="shared" si="3"/>
        <v>0</v>
      </c>
      <c r="C70" s="7">
        <v>2021</v>
      </c>
      <c r="D70">
        <v>15096270.33</v>
      </c>
      <c r="F70">
        <v>54.51</v>
      </c>
      <c r="H70" s="14">
        <f t="shared" si="5"/>
        <v>2264440.5494999997</v>
      </c>
      <c r="J70" s="12">
        <f t="shared" si="6"/>
        <v>55</v>
      </c>
      <c r="K70" s="12">
        <f>VLOOKUP(J70,'CPI Indexes'!B$5:J$111,9,FALSE)</f>
        <v>56</v>
      </c>
      <c r="L70" s="21">
        <f t="shared" si="7"/>
        <v>40436.438383928566</v>
      </c>
      <c r="M70" s="21">
        <f t="shared" si="8"/>
        <v>40436.438383928566</v>
      </c>
    </row>
    <row r="71" spans="2:19" x14ac:dyDescent="0.35">
      <c r="H71" s="3"/>
    </row>
    <row r="72" spans="2:19" x14ac:dyDescent="0.35">
      <c r="D72" s="1">
        <f>SUM(D9:D69)</f>
        <v>150096201.47</v>
      </c>
      <c r="H72" s="3"/>
      <c r="M72" s="21">
        <f>SUM(M9:M70)</f>
        <v>432700.8612312412</v>
      </c>
    </row>
    <row r="73" spans="2:19" x14ac:dyDescent="0.35">
      <c r="H73" s="3"/>
    </row>
    <row r="74" spans="2:19" x14ac:dyDescent="0.35">
      <c r="H74" s="3"/>
      <c r="M74" s="14"/>
      <c r="N74" s="14"/>
      <c r="O74" s="14"/>
      <c r="P74" s="14"/>
      <c r="Q74" s="14"/>
      <c r="R74" s="14"/>
      <c r="S74" s="14"/>
    </row>
    <row r="75" spans="2:19" x14ac:dyDescent="0.35">
      <c r="H75" s="3"/>
      <c r="M75" s="20"/>
      <c r="N75" s="20"/>
      <c r="O75" s="20"/>
      <c r="P75" s="20"/>
      <c r="Q75" s="20"/>
      <c r="R75" s="20"/>
      <c r="S75" s="20"/>
    </row>
    <row r="76" spans="2:19" x14ac:dyDescent="0.35">
      <c r="D76" s="1"/>
      <c r="F76" s="2"/>
      <c r="H76" s="2"/>
      <c r="M76" s="20"/>
      <c r="N76" s="20"/>
      <c r="O76" s="20"/>
      <c r="P76" s="20"/>
      <c r="Q76" s="20"/>
      <c r="R76" s="20"/>
      <c r="S76" s="20"/>
    </row>
    <row r="77" spans="2:19" x14ac:dyDescent="0.35">
      <c r="D77" s="1"/>
      <c r="F77" s="2"/>
      <c r="H77" s="2"/>
      <c r="M77" s="14"/>
      <c r="N77" s="14"/>
      <c r="O77" s="14"/>
      <c r="P77" s="14"/>
      <c r="Q77" s="14"/>
      <c r="R77" s="14"/>
      <c r="S77" s="14"/>
    </row>
    <row r="78" spans="2:19" x14ac:dyDescent="0.35">
      <c r="D78" s="1"/>
      <c r="F78" s="2"/>
      <c r="H78" s="2"/>
      <c r="M78" s="14"/>
      <c r="N78" s="14"/>
      <c r="O78" s="14"/>
      <c r="P78" s="14"/>
      <c r="Q78" s="14"/>
      <c r="R78" s="14"/>
      <c r="S78" s="14"/>
    </row>
    <row r="79" spans="2:19" x14ac:dyDescent="0.35">
      <c r="D79" s="1"/>
      <c r="F79" s="2"/>
      <c r="H79" s="2"/>
      <c r="M79" s="21"/>
      <c r="N79" s="21"/>
      <c r="O79" s="21"/>
      <c r="P79" s="21"/>
      <c r="Q79" s="21"/>
      <c r="R79" s="21"/>
      <c r="S79" s="21"/>
    </row>
    <row r="80" spans="2:19" x14ac:dyDescent="0.35">
      <c r="D80" s="1"/>
      <c r="F80" s="2"/>
      <c r="H80" s="2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4" spans="4:8" x14ac:dyDescent="0.35">
      <c r="D84" s="1"/>
      <c r="F84" s="2"/>
      <c r="H84" s="2"/>
    </row>
    <row r="85" spans="4:8" x14ac:dyDescent="0.35">
      <c r="D85" s="1"/>
      <c r="F85" s="2"/>
      <c r="H85" s="2"/>
    </row>
    <row r="86" spans="4:8" x14ac:dyDescent="0.35">
      <c r="D86" s="1"/>
      <c r="F86" s="2"/>
      <c r="H86" s="2"/>
    </row>
    <row r="87" spans="4:8" x14ac:dyDescent="0.35">
      <c r="D87" s="1"/>
      <c r="F87" s="2"/>
      <c r="H87" s="2"/>
    </row>
    <row r="89" spans="4:8" x14ac:dyDescent="0.35">
      <c r="D89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72"/>
  <sheetViews>
    <sheetView view="pageBreakPreview" topLeftCell="D1" zoomScale="60" zoomScaleNormal="70" workbookViewId="0">
      <selection activeCell="H8" sqref="H8"/>
    </sheetView>
  </sheetViews>
  <sheetFormatPr defaultRowHeight="14.5" x14ac:dyDescent="0.35"/>
  <cols>
    <col min="4" max="4" width="16.81640625" customWidth="1"/>
    <col min="5" max="5" width="2.26953125" customWidth="1"/>
    <col min="6" max="6" width="13.453125" bestFit="1" customWidth="1"/>
    <col min="7" max="7" width="3" bestFit="1" customWidth="1"/>
    <col min="8" max="8" width="16.5429687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7" customWidth="1"/>
    <col min="15" max="15" width="19.26953125" customWidth="1"/>
  </cols>
  <sheetData>
    <row r="2" spans="2:13" x14ac:dyDescent="0.35">
      <c r="B2" t="s">
        <v>20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57</v>
      </c>
      <c r="C9" s="7">
        <v>1964</v>
      </c>
      <c r="D9" s="8">
        <v>1140124.27</v>
      </c>
      <c r="F9" s="15">
        <v>0.82</v>
      </c>
      <c r="H9" s="14">
        <f>D9*F$3</f>
        <v>114012.42700000001</v>
      </c>
      <c r="J9" s="12">
        <f t="shared" ref="J9:J50" si="0">ROUND(F9+B9,0)</f>
        <v>58</v>
      </c>
      <c r="K9" s="12">
        <f>VLOOKUP(J9,'CPI Indexes'!B$5:J$111,9,FALSE)</f>
        <v>59</v>
      </c>
      <c r="L9" s="21">
        <f t="shared" ref="L9:L50" si="1">H9/K9</f>
        <v>1932.4140169491527</v>
      </c>
      <c r="M9" s="21">
        <f t="shared" ref="M9:M50" si="2">L9*(1+$F$5/100)^B9</f>
        <v>1932.4140169491527</v>
      </c>
    </row>
    <row r="10" spans="2:13" x14ac:dyDescent="0.35">
      <c r="B10">
        <f t="shared" ref="B10:B50" si="3">2021-C10</f>
        <v>46</v>
      </c>
      <c r="C10" s="7">
        <v>1975</v>
      </c>
      <c r="D10" s="8">
        <v>1589111.14</v>
      </c>
      <c r="F10" s="15">
        <v>3.51</v>
      </c>
      <c r="H10" s="14">
        <f t="shared" ref="H10:H11" si="4">D10*F$3</f>
        <v>158911.114</v>
      </c>
      <c r="J10" s="12">
        <f t="shared" si="0"/>
        <v>50</v>
      </c>
      <c r="K10" s="12">
        <f>VLOOKUP(J10,'CPI Indexes'!B$5:J$111,9,FALSE)</f>
        <v>51</v>
      </c>
      <c r="L10" s="21">
        <f t="shared" si="1"/>
        <v>3115.9041960784316</v>
      </c>
      <c r="M10" s="21">
        <f t="shared" si="2"/>
        <v>3115.9041960784316</v>
      </c>
    </row>
    <row r="11" spans="2:13" x14ac:dyDescent="0.35">
      <c r="B11">
        <f t="shared" si="3"/>
        <v>45</v>
      </c>
      <c r="C11" s="7">
        <v>1976</v>
      </c>
      <c r="D11" s="8">
        <v>869820.08</v>
      </c>
      <c r="F11" s="15">
        <v>3.81</v>
      </c>
      <c r="H11" s="14">
        <f t="shared" si="4"/>
        <v>86982.008000000002</v>
      </c>
      <c r="J11" s="12">
        <f t="shared" si="0"/>
        <v>49</v>
      </c>
      <c r="K11" s="12">
        <f>VLOOKUP(J11,'CPI Indexes'!B$5:J$111,9,FALSE)</f>
        <v>50</v>
      </c>
      <c r="L11" s="21">
        <f t="shared" si="1"/>
        <v>1739.6401599999999</v>
      </c>
      <c r="M11" s="21">
        <f t="shared" si="2"/>
        <v>1739.6401599999999</v>
      </c>
    </row>
    <row r="12" spans="2:13" x14ac:dyDescent="0.35">
      <c r="B12">
        <f t="shared" si="3"/>
        <v>39</v>
      </c>
      <c r="C12" s="7">
        <v>1982</v>
      </c>
      <c r="D12" s="8">
        <v>17507279.34</v>
      </c>
      <c r="F12" s="15">
        <v>6.1</v>
      </c>
      <c r="H12" s="14">
        <f t="shared" ref="H12:H50" si="5">D12*F$3</f>
        <v>1750727.9340000001</v>
      </c>
      <c r="J12" s="12">
        <f t="shared" si="0"/>
        <v>45</v>
      </c>
      <c r="K12" s="12">
        <f>VLOOKUP(J12,'CPI Indexes'!B$5:J$111,9,FALSE)</f>
        <v>46</v>
      </c>
      <c r="L12" s="21">
        <f t="shared" si="1"/>
        <v>38059.302913043481</v>
      </c>
      <c r="M12" s="21">
        <f t="shared" si="2"/>
        <v>38059.302913043481</v>
      </c>
    </row>
    <row r="13" spans="2:13" x14ac:dyDescent="0.35">
      <c r="B13">
        <f t="shared" si="3"/>
        <v>37</v>
      </c>
      <c r="C13" s="7">
        <v>1984</v>
      </c>
      <c r="D13" s="8">
        <v>36826.21</v>
      </c>
      <c r="F13" s="15">
        <v>7.15</v>
      </c>
      <c r="H13" s="14">
        <f t="shared" si="5"/>
        <v>3682.6210000000001</v>
      </c>
      <c r="J13" s="12">
        <f t="shared" si="0"/>
        <v>44</v>
      </c>
      <c r="K13" s="12">
        <f>VLOOKUP(J13,'CPI Indexes'!B$5:J$111,9,FALSE)</f>
        <v>45</v>
      </c>
      <c r="L13" s="21">
        <f t="shared" si="1"/>
        <v>81.836022222222226</v>
      </c>
      <c r="M13" s="21">
        <f t="shared" si="2"/>
        <v>81.836022222222226</v>
      </c>
    </row>
    <row r="14" spans="2:13" x14ac:dyDescent="0.35">
      <c r="B14">
        <f t="shared" si="3"/>
        <v>36</v>
      </c>
      <c r="C14" s="7">
        <v>1985</v>
      </c>
      <c r="D14" s="8">
        <v>3035927.13</v>
      </c>
      <c r="F14" s="15">
        <v>7.74</v>
      </c>
      <c r="H14" s="14">
        <f t="shared" si="5"/>
        <v>303592.71299999999</v>
      </c>
      <c r="J14" s="12">
        <f t="shared" si="0"/>
        <v>44</v>
      </c>
      <c r="K14" s="12">
        <f>VLOOKUP(J14,'CPI Indexes'!B$5:J$111,9,FALSE)</f>
        <v>45</v>
      </c>
      <c r="L14" s="21">
        <f t="shared" si="1"/>
        <v>6746.5047333333332</v>
      </c>
      <c r="M14" s="21">
        <f t="shared" si="2"/>
        <v>6746.5047333333332</v>
      </c>
    </row>
    <row r="15" spans="2:13" x14ac:dyDescent="0.35">
      <c r="B15">
        <f t="shared" si="3"/>
        <v>35</v>
      </c>
      <c r="C15" s="7">
        <v>1986</v>
      </c>
      <c r="D15" s="8">
        <v>174742.13</v>
      </c>
      <c r="F15" s="15">
        <v>8.36</v>
      </c>
      <c r="H15" s="14">
        <f t="shared" si="5"/>
        <v>17474.213</v>
      </c>
      <c r="J15" s="12">
        <f t="shared" si="0"/>
        <v>43</v>
      </c>
      <c r="K15" s="12">
        <f>VLOOKUP(J15,'CPI Indexes'!B$5:J$111,9,FALSE)</f>
        <v>44</v>
      </c>
      <c r="L15" s="21">
        <f t="shared" si="1"/>
        <v>397.14120454545451</v>
      </c>
      <c r="M15" s="21">
        <f t="shared" si="2"/>
        <v>397.14120454545451</v>
      </c>
    </row>
    <row r="16" spans="2:13" x14ac:dyDescent="0.35">
      <c r="B16">
        <f t="shared" si="3"/>
        <v>34</v>
      </c>
      <c r="C16" s="7">
        <v>1987</v>
      </c>
      <c r="D16" s="8">
        <v>182220.97</v>
      </c>
      <c r="F16" s="15">
        <v>9</v>
      </c>
      <c r="H16" s="14">
        <f t="shared" si="5"/>
        <v>18222.097000000002</v>
      </c>
      <c r="J16" s="12">
        <f t="shared" si="0"/>
        <v>43</v>
      </c>
      <c r="K16" s="12">
        <f>VLOOKUP(J16,'CPI Indexes'!B$5:J$111,9,FALSE)</f>
        <v>44</v>
      </c>
      <c r="L16" s="21">
        <f t="shared" si="1"/>
        <v>414.13856818181824</v>
      </c>
      <c r="M16" s="21">
        <f t="shared" si="2"/>
        <v>414.13856818181824</v>
      </c>
    </row>
    <row r="17" spans="2:13" x14ac:dyDescent="0.35">
      <c r="B17">
        <f t="shared" si="3"/>
        <v>33</v>
      </c>
      <c r="C17" s="7">
        <v>1988</v>
      </c>
      <c r="D17" s="8">
        <v>13449779.130000001</v>
      </c>
      <c r="F17" s="15">
        <v>9.67</v>
      </c>
      <c r="H17" s="14">
        <f t="shared" si="5"/>
        <v>1344977.9130000002</v>
      </c>
      <c r="J17" s="12">
        <f t="shared" si="0"/>
        <v>43</v>
      </c>
      <c r="K17" s="12">
        <f>VLOOKUP(J17,'CPI Indexes'!B$5:J$111,9,FALSE)</f>
        <v>44</v>
      </c>
      <c r="L17" s="21">
        <f t="shared" si="1"/>
        <v>30567.679840909095</v>
      </c>
      <c r="M17" s="21">
        <f t="shared" si="2"/>
        <v>30567.679840909095</v>
      </c>
    </row>
    <row r="18" spans="2:13" x14ac:dyDescent="0.35">
      <c r="B18">
        <f t="shared" si="3"/>
        <v>32</v>
      </c>
      <c r="C18" s="7">
        <v>1989</v>
      </c>
      <c r="D18" s="8">
        <v>1154800.08</v>
      </c>
      <c r="F18" s="15">
        <v>10.36</v>
      </c>
      <c r="H18" s="14">
        <f t="shared" si="5"/>
        <v>115480.00800000002</v>
      </c>
      <c r="J18" s="12">
        <f t="shared" si="0"/>
        <v>42</v>
      </c>
      <c r="K18" s="12">
        <f>VLOOKUP(J18,'CPI Indexes'!B$5:J$111,9,FALSE)</f>
        <v>43</v>
      </c>
      <c r="L18" s="21">
        <f t="shared" si="1"/>
        <v>2685.5815813953491</v>
      </c>
      <c r="M18" s="21">
        <f t="shared" si="2"/>
        <v>2685.5815813953491</v>
      </c>
    </row>
    <row r="19" spans="2:13" x14ac:dyDescent="0.35">
      <c r="B19">
        <f t="shared" si="3"/>
        <v>31</v>
      </c>
      <c r="C19" s="7">
        <v>1990</v>
      </c>
      <c r="D19" s="8">
        <v>20655614.530000001</v>
      </c>
      <c r="F19" s="15">
        <v>11.07</v>
      </c>
      <c r="H19" s="14">
        <f t="shared" si="5"/>
        <v>2065561.4530000002</v>
      </c>
      <c r="J19" s="12">
        <f t="shared" si="0"/>
        <v>42</v>
      </c>
      <c r="K19" s="12">
        <f>VLOOKUP(J19,'CPI Indexes'!B$5:J$111,9,FALSE)</f>
        <v>43</v>
      </c>
      <c r="L19" s="21">
        <f t="shared" si="1"/>
        <v>48036.312860465121</v>
      </c>
      <c r="M19" s="21">
        <f t="shared" si="2"/>
        <v>48036.312860465121</v>
      </c>
    </row>
    <row r="20" spans="2:13" x14ac:dyDescent="0.35">
      <c r="B20">
        <f t="shared" si="3"/>
        <v>30</v>
      </c>
      <c r="C20" s="7">
        <v>1991</v>
      </c>
      <c r="D20" s="8">
        <v>3067806.17</v>
      </c>
      <c r="F20" s="15">
        <v>11.79</v>
      </c>
      <c r="H20" s="14">
        <f t="shared" si="5"/>
        <v>306780.61700000003</v>
      </c>
      <c r="J20" s="12">
        <f t="shared" si="0"/>
        <v>42</v>
      </c>
      <c r="K20" s="12">
        <f>VLOOKUP(J20,'CPI Indexes'!B$5:J$111,9,FALSE)</f>
        <v>43</v>
      </c>
      <c r="L20" s="21">
        <f t="shared" si="1"/>
        <v>7134.4329534883727</v>
      </c>
      <c r="M20" s="21">
        <f t="shared" si="2"/>
        <v>7134.4329534883727</v>
      </c>
    </row>
    <row r="21" spans="2:13" x14ac:dyDescent="0.35">
      <c r="B21">
        <f t="shared" si="3"/>
        <v>29</v>
      </c>
      <c r="C21" s="7">
        <v>1992</v>
      </c>
      <c r="D21" s="8">
        <v>31160066.899999999</v>
      </c>
      <c r="F21" s="15">
        <v>12.53</v>
      </c>
      <c r="H21" s="14">
        <f t="shared" si="5"/>
        <v>3116006.69</v>
      </c>
      <c r="J21" s="12">
        <f t="shared" si="0"/>
        <v>42</v>
      </c>
      <c r="K21" s="12">
        <f>VLOOKUP(J21,'CPI Indexes'!B$5:J$111,9,FALSE)</f>
        <v>43</v>
      </c>
      <c r="L21" s="21">
        <f t="shared" si="1"/>
        <v>72465.271860465116</v>
      </c>
      <c r="M21" s="21">
        <f t="shared" si="2"/>
        <v>72465.271860465116</v>
      </c>
    </row>
    <row r="22" spans="2:13" x14ac:dyDescent="0.35">
      <c r="B22">
        <f t="shared" si="3"/>
        <v>28</v>
      </c>
      <c r="C22" s="7">
        <v>1993</v>
      </c>
      <c r="D22" s="8">
        <v>2473866.11</v>
      </c>
      <c r="F22" s="15">
        <v>13.29</v>
      </c>
      <c r="H22" s="14">
        <f t="shared" si="5"/>
        <v>247386.611</v>
      </c>
      <c r="J22" s="12">
        <f t="shared" si="0"/>
        <v>41</v>
      </c>
      <c r="K22" s="12">
        <f>VLOOKUP(J22,'CPI Indexes'!B$5:J$111,9,FALSE)</f>
        <v>42</v>
      </c>
      <c r="L22" s="21">
        <f t="shared" si="1"/>
        <v>5890.1574047619051</v>
      </c>
      <c r="M22" s="21">
        <f t="shared" si="2"/>
        <v>5890.1574047619051</v>
      </c>
    </row>
    <row r="23" spans="2:13" x14ac:dyDescent="0.35">
      <c r="B23">
        <f t="shared" si="3"/>
        <v>27</v>
      </c>
      <c r="C23" s="7">
        <v>1994</v>
      </c>
      <c r="D23" s="8">
        <v>1776507.78</v>
      </c>
      <c r="F23" s="15">
        <v>14.07</v>
      </c>
      <c r="H23" s="14">
        <f t="shared" si="5"/>
        <v>177650.77800000002</v>
      </c>
      <c r="J23" s="12">
        <f t="shared" si="0"/>
        <v>41</v>
      </c>
      <c r="K23" s="12">
        <f>VLOOKUP(J23,'CPI Indexes'!B$5:J$111,9,FALSE)</f>
        <v>42</v>
      </c>
      <c r="L23" s="21">
        <f t="shared" si="1"/>
        <v>4229.7804285714292</v>
      </c>
      <c r="M23" s="21">
        <f t="shared" si="2"/>
        <v>4229.7804285714292</v>
      </c>
    </row>
    <row r="24" spans="2:13" x14ac:dyDescent="0.35">
      <c r="B24">
        <f t="shared" si="3"/>
        <v>26</v>
      </c>
      <c r="C24" s="7">
        <v>1995</v>
      </c>
      <c r="D24" s="8">
        <v>1122494.48</v>
      </c>
      <c r="F24" s="15">
        <v>14.87</v>
      </c>
      <c r="H24" s="14">
        <f t="shared" si="5"/>
        <v>112249.448</v>
      </c>
      <c r="J24" s="12">
        <f t="shared" si="0"/>
        <v>41</v>
      </c>
      <c r="K24" s="12">
        <f>VLOOKUP(J24,'CPI Indexes'!B$5:J$111,9,FALSE)</f>
        <v>42</v>
      </c>
      <c r="L24" s="21">
        <f t="shared" si="1"/>
        <v>2672.6059047619046</v>
      </c>
      <c r="M24" s="21">
        <f t="shared" si="2"/>
        <v>2672.6059047619046</v>
      </c>
    </row>
    <row r="25" spans="2:13" x14ac:dyDescent="0.35">
      <c r="B25">
        <f t="shared" si="3"/>
        <v>25</v>
      </c>
      <c r="C25" s="7">
        <v>1996</v>
      </c>
      <c r="D25" s="8">
        <v>45392248.670000002</v>
      </c>
      <c r="F25" s="15">
        <v>15.69</v>
      </c>
      <c r="H25" s="14">
        <f t="shared" si="5"/>
        <v>4539224.8670000006</v>
      </c>
      <c r="J25" s="12">
        <f t="shared" si="0"/>
        <v>41</v>
      </c>
      <c r="K25" s="12">
        <f>VLOOKUP(J25,'CPI Indexes'!B$5:J$111,9,FALSE)</f>
        <v>42</v>
      </c>
      <c r="L25" s="21">
        <f t="shared" si="1"/>
        <v>108076.78254761906</v>
      </c>
      <c r="M25" s="21">
        <f t="shared" si="2"/>
        <v>108076.78254761906</v>
      </c>
    </row>
    <row r="26" spans="2:13" x14ac:dyDescent="0.35">
      <c r="B26">
        <f t="shared" si="3"/>
        <v>24</v>
      </c>
      <c r="C26" s="7">
        <v>1997</v>
      </c>
      <c r="D26" s="8">
        <v>11812597.34</v>
      </c>
      <c r="F26" s="16">
        <v>16.53</v>
      </c>
      <c r="H26" s="14">
        <f t="shared" si="5"/>
        <v>1181259.7339999999</v>
      </c>
      <c r="J26" s="12">
        <f t="shared" si="0"/>
        <v>41</v>
      </c>
      <c r="K26" s="12">
        <f>VLOOKUP(J26,'CPI Indexes'!B$5:J$111,9,FALSE)</f>
        <v>42</v>
      </c>
      <c r="L26" s="21">
        <f t="shared" si="1"/>
        <v>28125.231761904761</v>
      </c>
      <c r="M26" s="21">
        <f t="shared" si="2"/>
        <v>28125.231761904761</v>
      </c>
    </row>
    <row r="27" spans="2:13" x14ac:dyDescent="0.35">
      <c r="B27">
        <f t="shared" si="3"/>
        <v>23</v>
      </c>
      <c r="C27" s="7">
        <v>1998</v>
      </c>
      <c r="D27" s="8">
        <v>1391664.48</v>
      </c>
      <c r="F27" s="16">
        <v>17.38</v>
      </c>
      <c r="H27" s="14">
        <f t="shared" si="5"/>
        <v>139166.448</v>
      </c>
      <c r="J27" s="12">
        <f t="shared" si="0"/>
        <v>40</v>
      </c>
      <c r="K27" s="12">
        <f>VLOOKUP(J27,'CPI Indexes'!B$5:J$111,9,FALSE)</f>
        <v>41</v>
      </c>
      <c r="L27" s="21">
        <f t="shared" si="1"/>
        <v>3394.3036097560976</v>
      </c>
      <c r="M27" s="21">
        <f t="shared" si="2"/>
        <v>3394.3036097560976</v>
      </c>
    </row>
    <row r="28" spans="2:13" x14ac:dyDescent="0.35">
      <c r="B28">
        <f t="shared" si="3"/>
        <v>22</v>
      </c>
      <c r="C28" s="7">
        <v>1999</v>
      </c>
      <c r="D28" s="8">
        <v>4654045.4000000004</v>
      </c>
      <c r="F28" s="16">
        <v>18.25</v>
      </c>
      <c r="H28" s="14">
        <f t="shared" si="5"/>
        <v>465404.54000000004</v>
      </c>
      <c r="J28" s="12">
        <f t="shared" si="0"/>
        <v>40</v>
      </c>
      <c r="K28" s="12">
        <f>VLOOKUP(J28,'CPI Indexes'!B$5:J$111,9,FALSE)</f>
        <v>41</v>
      </c>
      <c r="L28" s="21">
        <f t="shared" si="1"/>
        <v>11351.330243902439</v>
      </c>
      <c r="M28" s="21">
        <f t="shared" si="2"/>
        <v>11351.330243902439</v>
      </c>
    </row>
    <row r="29" spans="2:13" x14ac:dyDescent="0.35">
      <c r="B29">
        <f t="shared" si="3"/>
        <v>21</v>
      </c>
      <c r="C29" s="7">
        <v>2000</v>
      </c>
      <c r="D29" s="8">
        <v>6216427.8300000001</v>
      </c>
      <c r="F29" s="16">
        <v>19.13</v>
      </c>
      <c r="H29" s="14">
        <f t="shared" si="5"/>
        <v>621642.78300000005</v>
      </c>
      <c r="J29" s="12">
        <f t="shared" si="0"/>
        <v>40</v>
      </c>
      <c r="K29" s="12">
        <f>VLOOKUP(J29,'CPI Indexes'!B$5:J$111,9,FALSE)</f>
        <v>41</v>
      </c>
      <c r="L29" s="21">
        <f t="shared" si="1"/>
        <v>15162.019097560977</v>
      </c>
      <c r="M29" s="21">
        <f t="shared" si="2"/>
        <v>15162.019097560977</v>
      </c>
    </row>
    <row r="30" spans="2:13" x14ac:dyDescent="0.35">
      <c r="B30">
        <f t="shared" si="3"/>
        <v>20</v>
      </c>
      <c r="C30" s="7">
        <v>2001</v>
      </c>
      <c r="D30" s="8">
        <v>1393425.54</v>
      </c>
      <c r="F30" s="16">
        <v>20.03</v>
      </c>
      <c r="H30" s="14">
        <f t="shared" si="5"/>
        <v>139342.554</v>
      </c>
      <c r="J30" s="12">
        <f t="shared" si="0"/>
        <v>40</v>
      </c>
      <c r="K30" s="12">
        <f>VLOOKUP(J30,'CPI Indexes'!B$5:J$111,9,FALSE)</f>
        <v>41</v>
      </c>
      <c r="L30" s="21">
        <f t="shared" si="1"/>
        <v>3398.5988780487805</v>
      </c>
      <c r="M30" s="21">
        <f t="shared" si="2"/>
        <v>3398.5988780487805</v>
      </c>
    </row>
    <row r="31" spans="2:13" x14ac:dyDescent="0.35">
      <c r="B31">
        <f t="shared" si="3"/>
        <v>19</v>
      </c>
      <c r="C31" s="7">
        <v>2002</v>
      </c>
      <c r="D31" s="8">
        <v>1160036.3799999999</v>
      </c>
      <c r="F31" s="16">
        <v>20.94</v>
      </c>
      <c r="H31" s="14">
        <f t="shared" si="5"/>
        <v>116003.63799999999</v>
      </c>
      <c r="J31" s="12">
        <f t="shared" si="0"/>
        <v>40</v>
      </c>
      <c r="K31" s="12">
        <f>VLOOKUP(J31,'CPI Indexes'!B$5:J$111,9,FALSE)</f>
        <v>41</v>
      </c>
      <c r="L31" s="21">
        <f t="shared" si="1"/>
        <v>2829.3570243902436</v>
      </c>
      <c r="M31" s="21">
        <f t="shared" si="2"/>
        <v>2829.3570243902436</v>
      </c>
    </row>
    <row r="32" spans="2:13" x14ac:dyDescent="0.35">
      <c r="B32">
        <f t="shared" si="3"/>
        <v>18</v>
      </c>
      <c r="C32" s="7">
        <v>2003</v>
      </c>
      <c r="D32" s="9">
        <v>3830111.14</v>
      </c>
      <c r="F32" s="16">
        <v>21.86</v>
      </c>
      <c r="H32" s="14">
        <f t="shared" si="5"/>
        <v>383011.11400000006</v>
      </c>
      <c r="J32" s="12">
        <f t="shared" si="0"/>
        <v>40</v>
      </c>
      <c r="K32" s="12">
        <f>VLOOKUP(J32,'CPI Indexes'!B$5:J$111,9,FALSE)</f>
        <v>41</v>
      </c>
      <c r="L32" s="21">
        <f t="shared" si="1"/>
        <v>9341.7344878048789</v>
      </c>
      <c r="M32" s="21">
        <f t="shared" si="2"/>
        <v>9341.7344878048789</v>
      </c>
    </row>
    <row r="33" spans="2:13" x14ac:dyDescent="0.35">
      <c r="B33">
        <f t="shared" si="3"/>
        <v>17</v>
      </c>
      <c r="C33" s="7">
        <v>2004</v>
      </c>
      <c r="D33" s="8">
        <v>2422471.54</v>
      </c>
      <c r="F33" s="16">
        <v>22.8</v>
      </c>
      <c r="H33" s="14">
        <f t="shared" si="5"/>
        <v>242247.15400000001</v>
      </c>
      <c r="J33" s="12">
        <f t="shared" si="0"/>
        <v>40</v>
      </c>
      <c r="K33" s="12">
        <f>VLOOKUP(J33,'CPI Indexes'!B$5:J$111,9,FALSE)</f>
        <v>41</v>
      </c>
      <c r="L33" s="21">
        <f t="shared" si="1"/>
        <v>5908.4671707317075</v>
      </c>
      <c r="M33" s="21">
        <f t="shared" si="2"/>
        <v>5908.4671707317075</v>
      </c>
    </row>
    <row r="34" spans="2:13" x14ac:dyDescent="0.35">
      <c r="B34">
        <f t="shared" si="3"/>
        <v>16</v>
      </c>
      <c r="C34" s="7">
        <v>2005</v>
      </c>
      <c r="D34" s="8">
        <v>2936058.69</v>
      </c>
      <c r="F34" s="16">
        <v>23.74</v>
      </c>
      <c r="H34" s="14">
        <f t="shared" si="5"/>
        <v>293605.86900000001</v>
      </c>
      <c r="J34" s="12">
        <f t="shared" si="0"/>
        <v>40</v>
      </c>
      <c r="K34" s="12">
        <f>VLOOKUP(J34,'CPI Indexes'!B$5:J$111,9,FALSE)</f>
        <v>41</v>
      </c>
      <c r="L34" s="21">
        <f t="shared" si="1"/>
        <v>7161.1187560975613</v>
      </c>
      <c r="M34" s="21">
        <f t="shared" si="2"/>
        <v>7161.1187560975613</v>
      </c>
    </row>
    <row r="35" spans="2:13" x14ac:dyDescent="0.35">
      <c r="B35">
        <f t="shared" si="3"/>
        <v>15</v>
      </c>
      <c r="C35" s="7">
        <v>2006</v>
      </c>
      <c r="D35" s="8">
        <v>41638746.810000002</v>
      </c>
      <c r="F35" s="16">
        <v>24.69</v>
      </c>
      <c r="H35" s="14">
        <f t="shared" si="5"/>
        <v>4163874.6810000003</v>
      </c>
      <c r="J35" s="12">
        <f t="shared" si="0"/>
        <v>40</v>
      </c>
      <c r="K35" s="12">
        <f>VLOOKUP(J35,'CPI Indexes'!B$5:J$111,9,FALSE)</f>
        <v>41</v>
      </c>
      <c r="L35" s="21">
        <f t="shared" si="1"/>
        <v>101557.9190487805</v>
      </c>
      <c r="M35" s="21">
        <f t="shared" si="2"/>
        <v>101557.9190487805</v>
      </c>
    </row>
    <row r="36" spans="2:13" x14ac:dyDescent="0.35">
      <c r="B36">
        <f t="shared" si="3"/>
        <v>14</v>
      </c>
      <c r="C36" s="7">
        <v>2007</v>
      </c>
      <c r="D36" s="8">
        <v>1982802.66</v>
      </c>
      <c r="F36" s="16">
        <v>25.65</v>
      </c>
      <c r="H36" s="14">
        <f t="shared" si="5"/>
        <v>198280.266</v>
      </c>
      <c r="J36" s="12">
        <f t="shared" si="0"/>
        <v>40</v>
      </c>
      <c r="K36" s="12">
        <f>VLOOKUP(J36,'CPI Indexes'!B$5:J$111,9,FALSE)</f>
        <v>41</v>
      </c>
      <c r="L36" s="21">
        <f t="shared" si="1"/>
        <v>4836.1040487804876</v>
      </c>
      <c r="M36" s="21">
        <f t="shared" si="2"/>
        <v>4836.1040487804876</v>
      </c>
    </row>
    <row r="37" spans="2:13" x14ac:dyDescent="0.35">
      <c r="B37">
        <f t="shared" si="3"/>
        <v>13</v>
      </c>
      <c r="C37" s="7">
        <v>2008</v>
      </c>
      <c r="D37" s="8">
        <v>4754768.5599999996</v>
      </c>
      <c r="F37" s="16">
        <v>26.62</v>
      </c>
      <c r="H37" s="14">
        <f t="shared" si="5"/>
        <v>475476.85599999997</v>
      </c>
      <c r="J37" s="12">
        <f t="shared" si="0"/>
        <v>40</v>
      </c>
      <c r="K37" s="12">
        <f>VLOOKUP(J37,'CPI Indexes'!B$5:J$111,9,FALSE)</f>
        <v>41</v>
      </c>
      <c r="L37" s="21">
        <f t="shared" si="1"/>
        <v>11596.996487804878</v>
      </c>
      <c r="M37" s="21">
        <f t="shared" si="2"/>
        <v>11596.996487804878</v>
      </c>
    </row>
    <row r="38" spans="2:13" x14ac:dyDescent="0.35">
      <c r="B38">
        <f t="shared" si="3"/>
        <v>12</v>
      </c>
      <c r="C38" s="7">
        <v>2009</v>
      </c>
      <c r="D38" s="8">
        <v>8230265.7400000002</v>
      </c>
      <c r="F38" s="16">
        <v>27.6</v>
      </c>
      <c r="H38" s="14">
        <f t="shared" si="5"/>
        <v>823026.57400000002</v>
      </c>
      <c r="J38" s="12">
        <f t="shared" si="0"/>
        <v>40</v>
      </c>
      <c r="K38" s="12">
        <f>VLOOKUP(J38,'CPI Indexes'!B$5:J$111,9,FALSE)</f>
        <v>41</v>
      </c>
      <c r="L38" s="21">
        <f t="shared" si="1"/>
        <v>20073.81887804878</v>
      </c>
      <c r="M38" s="21">
        <f t="shared" si="2"/>
        <v>20073.81887804878</v>
      </c>
    </row>
    <row r="39" spans="2:13" x14ac:dyDescent="0.35">
      <c r="B39">
        <f t="shared" si="3"/>
        <v>11</v>
      </c>
      <c r="C39" s="7">
        <v>2010</v>
      </c>
      <c r="D39" s="8">
        <v>18963278.98</v>
      </c>
      <c r="F39" s="16">
        <v>28.57</v>
      </c>
      <c r="H39" s="14">
        <f t="shared" si="5"/>
        <v>1896327.898</v>
      </c>
      <c r="J39" s="12">
        <f t="shared" si="0"/>
        <v>40</v>
      </c>
      <c r="K39" s="12">
        <f>VLOOKUP(J39,'CPI Indexes'!B$5:J$111,9,FALSE)</f>
        <v>41</v>
      </c>
      <c r="L39" s="21">
        <f t="shared" si="1"/>
        <v>46251.899951219515</v>
      </c>
      <c r="M39" s="21">
        <f t="shared" si="2"/>
        <v>46251.899951219515</v>
      </c>
    </row>
    <row r="40" spans="2:13" x14ac:dyDescent="0.35">
      <c r="B40">
        <f t="shared" si="3"/>
        <v>10</v>
      </c>
      <c r="C40" s="7">
        <v>2011</v>
      </c>
      <c r="D40" s="8">
        <v>22734383.870000001</v>
      </c>
      <c r="F40" s="16">
        <v>29.56</v>
      </c>
      <c r="H40" s="14">
        <f t="shared" si="5"/>
        <v>2273438.3870000001</v>
      </c>
      <c r="J40" s="12">
        <f t="shared" si="0"/>
        <v>40</v>
      </c>
      <c r="K40" s="12">
        <f>VLOOKUP(J40,'CPI Indexes'!B$5:J$111,9,FALSE)</f>
        <v>41</v>
      </c>
      <c r="L40" s="21">
        <f t="shared" si="1"/>
        <v>55449.716756097565</v>
      </c>
      <c r="M40" s="21">
        <f t="shared" si="2"/>
        <v>55449.716756097565</v>
      </c>
    </row>
    <row r="41" spans="2:13" x14ac:dyDescent="0.35">
      <c r="B41">
        <f t="shared" si="3"/>
        <v>9</v>
      </c>
      <c r="C41" s="7">
        <v>2012</v>
      </c>
      <c r="D41" s="8">
        <v>742894.91</v>
      </c>
      <c r="F41" s="16">
        <v>30.54</v>
      </c>
      <c r="H41" s="14">
        <f t="shared" si="5"/>
        <v>74289.491000000009</v>
      </c>
      <c r="J41" s="12">
        <f t="shared" si="0"/>
        <v>40</v>
      </c>
      <c r="K41" s="12">
        <f>VLOOKUP(J41,'CPI Indexes'!B$5:J$111,9,FALSE)</f>
        <v>41</v>
      </c>
      <c r="L41" s="21">
        <f t="shared" si="1"/>
        <v>1811.938804878049</v>
      </c>
      <c r="M41" s="21">
        <f t="shared" si="2"/>
        <v>1811.938804878049</v>
      </c>
    </row>
    <row r="42" spans="2:13" x14ac:dyDescent="0.35">
      <c r="B42">
        <f t="shared" si="3"/>
        <v>8</v>
      </c>
      <c r="C42" s="7">
        <v>2013</v>
      </c>
      <c r="D42" s="8">
        <v>3838998.78</v>
      </c>
      <c r="F42" s="16">
        <v>31.53</v>
      </c>
      <c r="H42" s="14">
        <f t="shared" si="5"/>
        <v>383899.87800000003</v>
      </c>
      <c r="J42" s="12">
        <f t="shared" si="0"/>
        <v>40</v>
      </c>
      <c r="K42" s="12">
        <f>VLOOKUP(J42,'CPI Indexes'!B$5:J$111,9,FALSE)</f>
        <v>41</v>
      </c>
      <c r="L42" s="21">
        <f t="shared" si="1"/>
        <v>9363.4116585365864</v>
      </c>
      <c r="M42" s="21">
        <f t="shared" si="2"/>
        <v>9363.4116585365864</v>
      </c>
    </row>
    <row r="43" spans="2:13" x14ac:dyDescent="0.35">
      <c r="B43">
        <f t="shared" si="3"/>
        <v>7</v>
      </c>
      <c r="C43" s="7">
        <v>2014</v>
      </c>
      <c r="D43" s="8">
        <v>8802463.8200000003</v>
      </c>
      <c r="F43" s="16">
        <v>32.520000000000003</v>
      </c>
      <c r="H43" s="14">
        <f t="shared" si="5"/>
        <v>880246.3820000001</v>
      </c>
      <c r="J43" s="12">
        <f t="shared" si="0"/>
        <v>40</v>
      </c>
      <c r="K43" s="12">
        <f>VLOOKUP(J43,'CPI Indexes'!B$5:J$111,9,FALSE)</f>
        <v>41</v>
      </c>
      <c r="L43" s="21">
        <f t="shared" si="1"/>
        <v>21469.423951219516</v>
      </c>
      <c r="M43" s="21">
        <f t="shared" si="2"/>
        <v>21469.423951219516</v>
      </c>
    </row>
    <row r="44" spans="2:13" x14ac:dyDescent="0.35">
      <c r="B44">
        <f t="shared" si="3"/>
        <v>6</v>
      </c>
      <c r="C44" s="7">
        <v>2015</v>
      </c>
      <c r="D44" s="8">
        <v>10552699.220000001</v>
      </c>
      <c r="F44" s="16">
        <v>33.520000000000003</v>
      </c>
      <c r="H44" s="14">
        <f t="shared" si="5"/>
        <v>1055269.922</v>
      </c>
      <c r="J44" s="12">
        <f t="shared" si="0"/>
        <v>40</v>
      </c>
      <c r="K44" s="12">
        <f>VLOOKUP(J44,'CPI Indexes'!B$5:J$111,9,FALSE)</f>
        <v>41</v>
      </c>
      <c r="L44" s="21">
        <f t="shared" si="1"/>
        <v>25738.290780487805</v>
      </c>
      <c r="M44" s="21">
        <f t="shared" si="2"/>
        <v>25738.290780487805</v>
      </c>
    </row>
    <row r="45" spans="2:13" x14ac:dyDescent="0.35">
      <c r="B45">
        <f t="shared" si="3"/>
        <v>5</v>
      </c>
      <c r="C45" s="7">
        <v>2016</v>
      </c>
      <c r="D45" s="8">
        <v>71355004.629999995</v>
      </c>
      <c r="F45" s="16">
        <v>34.51</v>
      </c>
      <c r="H45" s="14">
        <f t="shared" si="5"/>
        <v>7135500.4629999995</v>
      </c>
      <c r="J45" s="12">
        <f t="shared" si="0"/>
        <v>40</v>
      </c>
      <c r="K45" s="12">
        <f>VLOOKUP(J45,'CPI Indexes'!B$5:J$111,9,FALSE)</f>
        <v>41</v>
      </c>
      <c r="L45" s="21">
        <f t="shared" si="1"/>
        <v>174036.59665853658</v>
      </c>
      <c r="M45" s="21">
        <f t="shared" si="2"/>
        <v>174036.59665853658</v>
      </c>
    </row>
    <row r="46" spans="2:13" x14ac:dyDescent="0.35">
      <c r="B46">
        <f t="shared" si="3"/>
        <v>4</v>
      </c>
      <c r="C46" s="7">
        <v>2017</v>
      </c>
      <c r="D46" s="8">
        <v>189165293.56</v>
      </c>
      <c r="F46" s="16">
        <v>35.51</v>
      </c>
      <c r="H46" s="14">
        <f t="shared" si="5"/>
        <v>18916529.356000002</v>
      </c>
      <c r="J46" s="12">
        <f t="shared" si="0"/>
        <v>40</v>
      </c>
      <c r="K46" s="12">
        <f>VLOOKUP(J46,'CPI Indexes'!B$5:J$111,9,FALSE)</f>
        <v>41</v>
      </c>
      <c r="L46" s="21">
        <f t="shared" si="1"/>
        <v>461378.76478048787</v>
      </c>
      <c r="M46" s="21">
        <f t="shared" si="2"/>
        <v>461378.76478048787</v>
      </c>
    </row>
    <row r="47" spans="2:13" x14ac:dyDescent="0.35">
      <c r="B47">
        <f t="shared" si="3"/>
        <v>3</v>
      </c>
      <c r="C47" s="7">
        <v>2018</v>
      </c>
      <c r="D47" s="8">
        <v>13369323.73</v>
      </c>
      <c r="F47" s="16">
        <v>36.51</v>
      </c>
      <c r="H47" s="14">
        <f t="shared" si="5"/>
        <v>1336932.3730000001</v>
      </c>
      <c r="J47" s="12">
        <f t="shared" si="0"/>
        <v>40</v>
      </c>
      <c r="K47" s="12">
        <f>VLOOKUP(J47,'CPI Indexes'!B$5:J$111,9,FALSE)</f>
        <v>41</v>
      </c>
      <c r="L47" s="21">
        <f t="shared" si="1"/>
        <v>32608.106658536588</v>
      </c>
      <c r="M47" s="21">
        <f t="shared" si="2"/>
        <v>32608.106658536588</v>
      </c>
    </row>
    <row r="48" spans="2:13" x14ac:dyDescent="0.35">
      <c r="B48">
        <f t="shared" si="3"/>
        <v>2</v>
      </c>
      <c r="C48" s="7">
        <v>2019</v>
      </c>
      <c r="D48" s="8">
        <v>4246796.96</v>
      </c>
      <c r="F48" s="16">
        <v>37.5</v>
      </c>
      <c r="H48" s="14">
        <f t="shared" si="5"/>
        <v>424679.696</v>
      </c>
      <c r="J48" s="12">
        <f t="shared" si="0"/>
        <v>40</v>
      </c>
      <c r="K48" s="12">
        <f>VLOOKUP(J48,'CPI Indexes'!B$5:J$111,9,FALSE)</f>
        <v>41</v>
      </c>
      <c r="L48" s="21">
        <f t="shared" si="1"/>
        <v>10358.041365853658</v>
      </c>
      <c r="M48" s="21">
        <f t="shared" si="2"/>
        <v>10358.041365853658</v>
      </c>
    </row>
    <row r="49" spans="2:13" x14ac:dyDescent="0.35">
      <c r="B49">
        <f t="shared" si="3"/>
        <v>1</v>
      </c>
      <c r="C49" s="7">
        <v>2020</v>
      </c>
      <c r="D49" s="8">
        <v>12480935.91</v>
      </c>
      <c r="F49" s="16">
        <v>38.5</v>
      </c>
      <c r="H49" s="14">
        <f t="shared" si="5"/>
        <v>1248093.591</v>
      </c>
      <c r="J49" s="12">
        <f t="shared" si="0"/>
        <v>40</v>
      </c>
      <c r="K49" s="12">
        <f>VLOOKUP(J49,'CPI Indexes'!B$5:J$111,9,FALSE)</f>
        <v>41</v>
      </c>
      <c r="L49" s="21">
        <f t="shared" si="1"/>
        <v>30441.307097560977</v>
      </c>
      <c r="M49" s="21">
        <f t="shared" si="2"/>
        <v>30441.307097560977</v>
      </c>
    </row>
    <row r="50" spans="2:13" x14ac:dyDescent="0.35">
      <c r="B50">
        <f t="shared" si="3"/>
        <v>0</v>
      </c>
      <c r="C50" s="7">
        <v>2021</v>
      </c>
      <c r="D50" s="8">
        <v>52097290.659999996</v>
      </c>
      <c r="F50" s="16">
        <v>39.5</v>
      </c>
      <c r="H50" s="14">
        <f t="shared" si="5"/>
        <v>5209729.0659999996</v>
      </c>
      <c r="J50" s="12">
        <f t="shared" si="0"/>
        <v>40</v>
      </c>
      <c r="K50" s="12">
        <f>VLOOKUP(J50,'CPI Indexes'!B$5:J$111,9,FALSE)</f>
        <v>41</v>
      </c>
      <c r="L50" s="21">
        <f t="shared" si="1"/>
        <v>127066.56258536584</v>
      </c>
      <c r="M50" s="21">
        <f t="shared" si="2"/>
        <v>127066.56258536584</v>
      </c>
    </row>
    <row r="51" spans="2:13" x14ac:dyDescent="0.35">
      <c r="H51" s="3"/>
      <c r="J51" s="12"/>
      <c r="K51" s="12"/>
      <c r="L51" s="21"/>
      <c r="M51" s="21"/>
    </row>
    <row r="52" spans="2:13" x14ac:dyDescent="0.35">
      <c r="D52" s="1">
        <f>SUM(D9:D51)</f>
        <v>645562022.25999999</v>
      </c>
      <c r="H52" s="3">
        <f>SUM(H9:H51)</f>
        <v>64556202.226000004</v>
      </c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>
        <f>H52/D52</f>
        <v>0.1</v>
      </c>
      <c r="J54" s="12"/>
      <c r="K54" s="12"/>
      <c r="L54" s="21"/>
      <c r="M54" s="21"/>
    </row>
    <row r="55" spans="2:13" x14ac:dyDescent="0.35">
      <c r="H55" s="3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6">SUM(M9:M63)</f>
        <v>1554956.547739184</v>
      </c>
    </row>
    <row r="66" spans="4:15" x14ac:dyDescent="0.35">
      <c r="D66" s="1"/>
      <c r="F66" s="2"/>
      <c r="H66" s="2"/>
    </row>
    <row r="67" spans="4:15" x14ac:dyDescent="0.35">
      <c r="D67" s="1"/>
      <c r="F67" s="2"/>
      <c r="H67" s="2"/>
      <c r="M67" s="14"/>
      <c r="N67" s="14"/>
      <c r="O67" s="14"/>
    </row>
    <row r="68" spans="4:15" x14ac:dyDescent="0.35">
      <c r="M68" s="20"/>
      <c r="N68" s="20"/>
      <c r="O68" s="20"/>
    </row>
    <row r="69" spans="4:15" x14ac:dyDescent="0.35">
      <c r="D69" s="1"/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7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5.81640625" customWidth="1"/>
    <col min="5" max="5" width="2.26953125" customWidth="1"/>
    <col min="6" max="6" width="13.453125" bestFit="1" customWidth="1"/>
    <col min="7" max="7" width="3" bestFit="1" customWidth="1"/>
    <col min="8" max="8" width="15.5429687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5.54296875" customWidth="1"/>
    <col min="15" max="15" width="21.54296875" customWidth="1"/>
  </cols>
  <sheetData>
    <row r="2" spans="2:13" x14ac:dyDescent="0.35">
      <c r="B2" t="s">
        <v>21</v>
      </c>
    </row>
    <row r="3" spans="2:13" x14ac:dyDescent="0.35">
      <c r="B3" t="s">
        <v>1</v>
      </c>
      <c r="F3">
        <v>0.2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58</v>
      </c>
      <c r="C9" s="7">
        <v>1963</v>
      </c>
      <c r="D9" s="8">
        <v>130385</v>
      </c>
      <c r="F9" s="15">
        <v>0.5</v>
      </c>
      <c r="H9" s="14">
        <f>D9*F$3</f>
        <v>26077</v>
      </c>
      <c r="J9" s="12">
        <f t="shared" ref="J9:J49" si="0">ROUND(F9+B9,0)</f>
        <v>59</v>
      </c>
      <c r="K9" s="12">
        <f>VLOOKUP(J9,'CPI Indexes'!B$5:J$111,9,FALSE)</f>
        <v>60</v>
      </c>
      <c r="L9" s="21">
        <f t="shared" ref="L9:L49" si="1">H9/K9</f>
        <v>434.61666666666667</v>
      </c>
      <c r="M9" s="21">
        <f t="shared" ref="M9:M49" si="2">L9*(1+$F$5/100)^B9</f>
        <v>434.61666666666667</v>
      </c>
    </row>
    <row r="10" spans="2:13" x14ac:dyDescent="0.35">
      <c r="B10">
        <f t="shared" ref="B10:B48" si="3">2021-C10</f>
        <v>54</v>
      </c>
      <c r="C10" s="7">
        <v>1967</v>
      </c>
      <c r="D10" s="8">
        <v>523963.56</v>
      </c>
      <c r="F10" s="15">
        <v>1.17</v>
      </c>
      <c r="H10" s="14">
        <f t="shared" ref="H10" si="4">D10*F$3</f>
        <v>104792.712</v>
      </c>
      <c r="J10" s="12">
        <f t="shared" si="0"/>
        <v>55</v>
      </c>
      <c r="K10" s="12">
        <f>VLOOKUP(J10,'CPI Indexes'!B$5:J$111,9,FALSE)</f>
        <v>56</v>
      </c>
      <c r="L10" s="21">
        <f t="shared" si="1"/>
        <v>1871.2984285714285</v>
      </c>
      <c r="M10" s="21">
        <f t="shared" si="2"/>
        <v>1871.2984285714285</v>
      </c>
    </row>
    <row r="11" spans="2:13" x14ac:dyDescent="0.35">
      <c r="B11">
        <f t="shared" si="3"/>
        <v>50</v>
      </c>
      <c r="C11" s="7">
        <v>1971</v>
      </c>
      <c r="D11" s="8">
        <v>29834.21</v>
      </c>
      <c r="F11" s="15">
        <v>2.14</v>
      </c>
      <c r="H11" s="14">
        <f t="shared" ref="H11:H49" si="5">D11*F$3</f>
        <v>5966.8420000000006</v>
      </c>
      <c r="J11" s="12">
        <f t="shared" si="0"/>
        <v>52</v>
      </c>
      <c r="K11" s="12">
        <f>VLOOKUP(J11,'CPI Indexes'!B$5:J$111,9,FALSE)</f>
        <v>53</v>
      </c>
      <c r="L11" s="21">
        <f t="shared" si="1"/>
        <v>112.5819245283019</v>
      </c>
      <c r="M11" s="21">
        <f t="shared" si="2"/>
        <v>112.5819245283019</v>
      </c>
    </row>
    <row r="12" spans="2:13" x14ac:dyDescent="0.35">
      <c r="B12">
        <f t="shared" si="3"/>
        <v>48</v>
      </c>
      <c r="C12" s="7">
        <v>1973</v>
      </c>
      <c r="D12" s="8">
        <v>1199914</v>
      </c>
      <c r="F12" s="15">
        <v>2.65</v>
      </c>
      <c r="H12" s="14">
        <f t="shared" si="5"/>
        <v>239982.80000000002</v>
      </c>
      <c r="J12" s="12">
        <f t="shared" si="0"/>
        <v>51</v>
      </c>
      <c r="K12" s="12">
        <f>VLOOKUP(J12,'CPI Indexes'!B$5:J$111,9,FALSE)</f>
        <v>52</v>
      </c>
      <c r="L12" s="21">
        <f t="shared" si="1"/>
        <v>4615.0538461538463</v>
      </c>
      <c r="M12" s="21">
        <f t="shared" si="2"/>
        <v>4615.0538461538463</v>
      </c>
    </row>
    <row r="13" spans="2:13" x14ac:dyDescent="0.35">
      <c r="B13">
        <f t="shared" si="3"/>
        <v>46</v>
      </c>
      <c r="C13" s="7">
        <v>1975</v>
      </c>
      <c r="D13" s="8">
        <v>332093.69</v>
      </c>
      <c r="F13" s="15">
        <v>3.17</v>
      </c>
      <c r="H13" s="14">
        <f t="shared" si="5"/>
        <v>66418.737999999998</v>
      </c>
      <c r="J13" s="12">
        <f t="shared" si="0"/>
        <v>49</v>
      </c>
      <c r="K13" s="12">
        <f>VLOOKUP(J13,'CPI Indexes'!B$5:J$111,9,FALSE)</f>
        <v>50</v>
      </c>
      <c r="L13" s="21">
        <f t="shared" si="1"/>
        <v>1328.3747599999999</v>
      </c>
      <c r="M13" s="21">
        <f t="shared" si="2"/>
        <v>1328.3747599999999</v>
      </c>
    </row>
    <row r="14" spans="2:13" x14ac:dyDescent="0.35">
      <c r="B14">
        <f t="shared" si="3"/>
        <v>43</v>
      </c>
      <c r="C14" s="7">
        <v>1978</v>
      </c>
      <c r="D14" s="8">
        <v>2395075.7799999998</v>
      </c>
      <c r="F14" s="15">
        <v>3.97</v>
      </c>
      <c r="H14" s="14">
        <f t="shared" si="5"/>
        <v>479015.15599999996</v>
      </c>
      <c r="J14" s="12">
        <f t="shared" si="0"/>
        <v>47</v>
      </c>
      <c r="K14" s="12">
        <f>VLOOKUP(J14,'CPI Indexes'!B$5:J$111,9,FALSE)</f>
        <v>48</v>
      </c>
      <c r="L14" s="21">
        <f t="shared" si="1"/>
        <v>9979.4824166666658</v>
      </c>
      <c r="M14" s="21">
        <f t="shared" si="2"/>
        <v>9979.4824166666658</v>
      </c>
    </row>
    <row r="15" spans="2:13" x14ac:dyDescent="0.35">
      <c r="B15">
        <f t="shared" si="3"/>
        <v>42</v>
      </c>
      <c r="C15" s="7">
        <v>1979</v>
      </c>
      <c r="D15" s="8">
        <v>10902.48</v>
      </c>
      <c r="F15" s="15">
        <v>4.26</v>
      </c>
      <c r="H15" s="14">
        <f t="shared" si="5"/>
        <v>2180.4960000000001</v>
      </c>
      <c r="J15" s="12">
        <f t="shared" si="0"/>
        <v>46</v>
      </c>
      <c r="K15" s="12">
        <f>VLOOKUP(J15,'CPI Indexes'!B$5:J$111,9,FALSE)</f>
        <v>47</v>
      </c>
      <c r="L15" s="21">
        <f t="shared" si="1"/>
        <v>46.393531914893622</v>
      </c>
      <c r="M15" s="21">
        <f t="shared" si="2"/>
        <v>46.393531914893622</v>
      </c>
    </row>
    <row r="16" spans="2:13" x14ac:dyDescent="0.35">
      <c r="B16">
        <f t="shared" si="3"/>
        <v>37</v>
      </c>
      <c r="C16" s="7">
        <v>1984</v>
      </c>
      <c r="D16" s="8">
        <v>99162.31</v>
      </c>
      <c r="F16" s="15">
        <v>5.98</v>
      </c>
      <c r="H16" s="14">
        <f t="shared" si="5"/>
        <v>19832.462</v>
      </c>
      <c r="J16" s="12">
        <f t="shared" si="0"/>
        <v>43</v>
      </c>
      <c r="K16" s="12">
        <f>VLOOKUP(J16,'CPI Indexes'!B$5:J$111,9,FALSE)</f>
        <v>44</v>
      </c>
      <c r="L16" s="21">
        <f t="shared" si="1"/>
        <v>450.73777272727273</v>
      </c>
      <c r="M16" s="21">
        <f t="shared" si="2"/>
        <v>450.73777272727273</v>
      </c>
    </row>
    <row r="17" spans="2:13" x14ac:dyDescent="0.35">
      <c r="B17">
        <f t="shared" si="3"/>
        <v>34</v>
      </c>
      <c r="C17" s="7">
        <v>1987</v>
      </c>
      <c r="D17" s="8">
        <v>944986.41</v>
      </c>
      <c r="F17" s="15">
        <v>7.31</v>
      </c>
      <c r="H17" s="14">
        <f t="shared" si="5"/>
        <v>188997.28200000001</v>
      </c>
      <c r="J17" s="12">
        <f t="shared" si="0"/>
        <v>41</v>
      </c>
      <c r="K17" s="12">
        <f>VLOOKUP(J17,'CPI Indexes'!B$5:J$111,9,FALSE)</f>
        <v>42</v>
      </c>
      <c r="L17" s="21">
        <f t="shared" si="1"/>
        <v>4499.9352857142858</v>
      </c>
      <c r="M17" s="21">
        <f t="shared" si="2"/>
        <v>4499.9352857142858</v>
      </c>
    </row>
    <row r="18" spans="2:13" x14ac:dyDescent="0.35">
      <c r="B18">
        <f t="shared" si="3"/>
        <v>33</v>
      </c>
      <c r="C18" s="7">
        <v>1988</v>
      </c>
      <c r="D18" s="8">
        <v>1869447.09</v>
      </c>
      <c r="F18" s="15">
        <v>7.8</v>
      </c>
      <c r="H18" s="14">
        <f t="shared" si="5"/>
        <v>373889.41800000006</v>
      </c>
      <c r="J18" s="12">
        <f t="shared" si="0"/>
        <v>41</v>
      </c>
      <c r="K18" s="12">
        <f>VLOOKUP(J18,'CPI Indexes'!B$5:J$111,9,FALSE)</f>
        <v>42</v>
      </c>
      <c r="L18" s="21">
        <f t="shared" si="1"/>
        <v>8902.1290000000008</v>
      </c>
      <c r="M18" s="21">
        <f t="shared" si="2"/>
        <v>8902.1290000000008</v>
      </c>
    </row>
    <row r="19" spans="2:13" x14ac:dyDescent="0.35">
      <c r="B19">
        <f t="shared" si="3"/>
        <v>32</v>
      </c>
      <c r="C19" s="7">
        <v>1989</v>
      </c>
      <c r="D19" s="8">
        <v>980804.54</v>
      </c>
      <c r="F19" s="15">
        <v>8.33</v>
      </c>
      <c r="H19" s="14">
        <f t="shared" si="5"/>
        <v>196160.90800000002</v>
      </c>
      <c r="J19" s="12">
        <f t="shared" si="0"/>
        <v>40</v>
      </c>
      <c r="K19" s="12">
        <f>VLOOKUP(J19,'CPI Indexes'!B$5:J$111,9,FALSE)</f>
        <v>41</v>
      </c>
      <c r="L19" s="21">
        <f t="shared" si="1"/>
        <v>4784.4123902439032</v>
      </c>
      <c r="M19" s="21">
        <f t="shared" si="2"/>
        <v>4784.4123902439032</v>
      </c>
    </row>
    <row r="20" spans="2:13" x14ac:dyDescent="0.35">
      <c r="B20">
        <f t="shared" si="3"/>
        <v>31</v>
      </c>
      <c r="C20" s="7">
        <v>1990</v>
      </c>
      <c r="D20" s="8">
        <v>3532968.44</v>
      </c>
      <c r="F20" s="15">
        <v>8.8800000000000008</v>
      </c>
      <c r="H20" s="14">
        <f t="shared" si="5"/>
        <v>706593.68800000008</v>
      </c>
      <c r="J20" s="12">
        <f t="shared" si="0"/>
        <v>40</v>
      </c>
      <c r="K20" s="12">
        <f>VLOOKUP(J20,'CPI Indexes'!B$5:J$111,9,FALSE)</f>
        <v>41</v>
      </c>
      <c r="L20" s="21">
        <f t="shared" si="1"/>
        <v>17233.992390243904</v>
      </c>
      <c r="M20" s="21">
        <f t="shared" si="2"/>
        <v>17233.992390243904</v>
      </c>
    </row>
    <row r="21" spans="2:13" x14ac:dyDescent="0.35">
      <c r="B21">
        <f t="shared" si="3"/>
        <v>30</v>
      </c>
      <c r="C21" s="7">
        <v>1991</v>
      </c>
      <c r="D21" s="8">
        <v>7023272.2199999997</v>
      </c>
      <c r="F21" s="15">
        <v>9.4499999999999993</v>
      </c>
      <c r="H21" s="14">
        <f t="shared" si="5"/>
        <v>1404654.4440000001</v>
      </c>
      <c r="J21" s="12">
        <f t="shared" si="0"/>
        <v>39</v>
      </c>
      <c r="K21" s="12">
        <f>VLOOKUP(J21,'CPI Indexes'!B$5:J$111,9,FALSE)</f>
        <v>40</v>
      </c>
      <c r="L21" s="21">
        <f t="shared" si="1"/>
        <v>35116.361100000002</v>
      </c>
      <c r="M21" s="21">
        <f t="shared" si="2"/>
        <v>35116.361100000002</v>
      </c>
    </row>
    <row r="22" spans="2:13" x14ac:dyDescent="0.35">
      <c r="B22">
        <f t="shared" si="3"/>
        <v>29</v>
      </c>
      <c r="C22" s="7">
        <v>1992</v>
      </c>
      <c r="D22" s="8">
        <v>3495881.74</v>
      </c>
      <c r="F22" s="15">
        <v>10.050000000000001</v>
      </c>
      <c r="H22" s="14">
        <f t="shared" si="5"/>
        <v>699176.34800000011</v>
      </c>
      <c r="J22" s="12">
        <f t="shared" si="0"/>
        <v>39</v>
      </c>
      <c r="K22" s="12">
        <f>VLOOKUP(J22,'CPI Indexes'!B$5:J$111,9,FALSE)</f>
        <v>40</v>
      </c>
      <c r="L22" s="21">
        <f t="shared" si="1"/>
        <v>17479.408700000004</v>
      </c>
      <c r="M22" s="21">
        <f t="shared" si="2"/>
        <v>17479.408700000004</v>
      </c>
    </row>
    <row r="23" spans="2:13" x14ac:dyDescent="0.35">
      <c r="B23">
        <f t="shared" si="3"/>
        <v>28</v>
      </c>
      <c r="C23" s="7">
        <v>1993</v>
      </c>
      <c r="D23" s="8">
        <v>2347659.4</v>
      </c>
      <c r="F23" s="15">
        <v>10.68</v>
      </c>
      <c r="H23" s="14">
        <f t="shared" si="5"/>
        <v>469531.88</v>
      </c>
      <c r="J23" s="12">
        <f t="shared" si="0"/>
        <v>39</v>
      </c>
      <c r="K23" s="12">
        <f>VLOOKUP(J23,'CPI Indexes'!B$5:J$111,9,FALSE)</f>
        <v>40</v>
      </c>
      <c r="L23" s="21">
        <f t="shared" si="1"/>
        <v>11738.297</v>
      </c>
      <c r="M23" s="21">
        <f t="shared" si="2"/>
        <v>11738.297</v>
      </c>
    </row>
    <row r="24" spans="2:13" x14ac:dyDescent="0.35">
      <c r="B24">
        <f t="shared" si="3"/>
        <v>27</v>
      </c>
      <c r="C24" s="7">
        <v>1994</v>
      </c>
      <c r="D24" s="8">
        <v>446474.29</v>
      </c>
      <c r="F24" s="15">
        <v>11.33</v>
      </c>
      <c r="H24" s="14">
        <f t="shared" si="5"/>
        <v>89294.858000000007</v>
      </c>
      <c r="J24" s="12">
        <f t="shared" si="0"/>
        <v>38</v>
      </c>
      <c r="K24" s="12">
        <f>VLOOKUP(J24,'CPI Indexes'!B$5:J$111,9,FALSE)</f>
        <v>39</v>
      </c>
      <c r="L24" s="21">
        <f t="shared" si="1"/>
        <v>2289.6117435897436</v>
      </c>
      <c r="M24" s="21">
        <f t="shared" si="2"/>
        <v>2289.6117435897436</v>
      </c>
    </row>
    <row r="25" spans="2:13" x14ac:dyDescent="0.35">
      <c r="B25">
        <f t="shared" si="3"/>
        <v>26</v>
      </c>
      <c r="C25" s="7">
        <v>1995</v>
      </c>
      <c r="D25" s="8">
        <v>605066.61</v>
      </c>
      <c r="F25" s="15">
        <v>11.99</v>
      </c>
      <c r="H25" s="14">
        <f t="shared" si="5"/>
        <v>121013.322</v>
      </c>
      <c r="J25" s="12">
        <f t="shared" si="0"/>
        <v>38</v>
      </c>
      <c r="K25" s="12">
        <f>VLOOKUP(J25,'CPI Indexes'!B$5:J$111,9,FALSE)</f>
        <v>39</v>
      </c>
      <c r="L25" s="21">
        <f t="shared" si="1"/>
        <v>3102.9056923076923</v>
      </c>
      <c r="M25" s="21">
        <f t="shared" si="2"/>
        <v>3102.9056923076923</v>
      </c>
    </row>
    <row r="26" spans="2:13" x14ac:dyDescent="0.35">
      <c r="B26">
        <f t="shared" si="3"/>
        <v>25</v>
      </c>
      <c r="C26" s="7">
        <v>1996</v>
      </c>
      <c r="D26" s="8">
        <v>401253.74</v>
      </c>
      <c r="F26" s="16">
        <v>12.68</v>
      </c>
      <c r="H26" s="14">
        <f t="shared" si="5"/>
        <v>80250.748000000007</v>
      </c>
      <c r="J26" s="12">
        <f t="shared" si="0"/>
        <v>38</v>
      </c>
      <c r="K26" s="12">
        <f>VLOOKUP(J26,'CPI Indexes'!B$5:J$111,9,FALSE)</f>
        <v>39</v>
      </c>
      <c r="L26" s="21">
        <f t="shared" si="1"/>
        <v>2057.7114871794874</v>
      </c>
      <c r="M26" s="21">
        <f t="shared" si="2"/>
        <v>2057.7114871794874</v>
      </c>
    </row>
    <row r="27" spans="2:13" x14ac:dyDescent="0.35">
      <c r="B27">
        <f t="shared" si="3"/>
        <v>24</v>
      </c>
      <c r="C27" s="7">
        <v>1997</v>
      </c>
      <c r="D27" s="8">
        <v>1144218.51</v>
      </c>
      <c r="F27" s="16">
        <v>13.39</v>
      </c>
      <c r="H27" s="14">
        <f t="shared" si="5"/>
        <v>228843.70200000002</v>
      </c>
      <c r="J27" s="12">
        <f t="shared" si="0"/>
        <v>37</v>
      </c>
      <c r="K27" s="12">
        <f>VLOOKUP(J27,'CPI Indexes'!B$5:J$111,9,FALSE)</f>
        <v>38</v>
      </c>
      <c r="L27" s="21">
        <f t="shared" si="1"/>
        <v>6022.202684210527</v>
      </c>
      <c r="M27" s="21">
        <f t="shared" si="2"/>
        <v>6022.202684210527</v>
      </c>
    </row>
    <row r="28" spans="2:13" x14ac:dyDescent="0.35">
      <c r="B28">
        <f t="shared" si="3"/>
        <v>22</v>
      </c>
      <c r="C28" s="7">
        <v>1999</v>
      </c>
      <c r="D28" s="8">
        <v>3202846.25</v>
      </c>
      <c r="F28" s="16">
        <v>14.87</v>
      </c>
      <c r="H28" s="14">
        <f t="shared" si="5"/>
        <v>640569.25</v>
      </c>
      <c r="J28" s="12">
        <f t="shared" si="0"/>
        <v>37</v>
      </c>
      <c r="K28" s="12">
        <f>VLOOKUP(J28,'CPI Indexes'!B$5:J$111,9,FALSE)</f>
        <v>38</v>
      </c>
      <c r="L28" s="21">
        <f t="shared" si="1"/>
        <v>16857.08552631579</v>
      </c>
      <c r="M28" s="21">
        <f t="shared" si="2"/>
        <v>16857.08552631579</v>
      </c>
    </row>
    <row r="29" spans="2:13" x14ac:dyDescent="0.35">
      <c r="B29">
        <f t="shared" si="3"/>
        <v>21</v>
      </c>
      <c r="C29" s="7">
        <v>2000</v>
      </c>
      <c r="D29" s="8">
        <v>9675905.2699999996</v>
      </c>
      <c r="F29" s="16">
        <v>15.63</v>
      </c>
      <c r="H29" s="14">
        <f t="shared" si="5"/>
        <v>1935181.054</v>
      </c>
      <c r="J29" s="12">
        <f t="shared" si="0"/>
        <v>37</v>
      </c>
      <c r="K29" s="12">
        <f>VLOOKUP(J29,'CPI Indexes'!B$5:J$111,9,FALSE)</f>
        <v>38</v>
      </c>
      <c r="L29" s="21">
        <f t="shared" si="1"/>
        <v>50925.817210526315</v>
      </c>
      <c r="M29" s="21">
        <f t="shared" si="2"/>
        <v>50925.817210526315</v>
      </c>
    </row>
    <row r="30" spans="2:13" x14ac:dyDescent="0.35">
      <c r="B30">
        <f t="shared" si="3"/>
        <v>20</v>
      </c>
      <c r="C30" s="7">
        <v>2001</v>
      </c>
      <c r="D30" s="8">
        <v>4193144.09</v>
      </c>
      <c r="F30" s="16">
        <v>16.399999999999999</v>
      </c>
      <c r="H30" s="14">
        <f t="shared" si="5"/>
        <v>838628.81799999997</v>
      </c>
      <c r="J30" s="12">
        <f t="shared" si="0"/>
        <v>36</v>
      </c>
      <c r="K30" s="12">
        <f>VLOOKUP(J30,'CPI Indexes'!B$5:J$111,9,FALSE)</f>
        <v>37</v>
      </c>
      <c r="L30" s="21">
        <f t="shared" si="1"/>
        <v>22665.643729729731</v>
      </c>
      <c r="M30" s="21">
        <f t="shared" si="2"/>
        <v>22665.643729729731</v>
      </c>
    </row>
    <row r="31" spans="2:13" x14ac:dyDescent="0.35">
      <c r="B31">
        <f t="shared" si="3"/>
        <v>19</v>
      </c>
      <c r="C31" s="7">
        <v>2002</v>
      </c>
      <c r="D31" s="8">
        <v>1073800.54</v>
      </c>
      <c r="F31" s="16">
        <v>17.2</v>
      </c>
      <c r="H31" s="14">
        <f t="shared" si="5"/>
        <v>214760.10800000001</v>
      </c>
      <c r="J31" s="12">
        <f t="shared" si="0"/>
        <v>36</v>
      </c>
      <c r="K31" s="12">
        <f>VLOOKUP(J31,'CPI Indexes'!B$5:J$111,9,FALSE)</f>
        <v>37</v>
      </c>
      <c r="L31" s="21">
        <f t="shared" si="1"/>
        <v>5804.3272432432432</v>
      </c>
      <c r="M31" s="21">
        <f t="shared" si="2"/>
        <v>5804.3272432432432</v>
      </c>
    </row>
    <row r="32" spans="2:13" x14ac:dyDescent="0.35">
      <c r="B32">
        <f t="shared" si="3"/>
        <v>18</v>
      </c>
      <c r="C32" s="7">
        <v>2003</v>
      </c>
      <c r="D32" s="9">
        <v>595307.24</v>
      </c>
      <c r="F32" s="16">
        <v>18.010000000000002</v>
      </c>
      <c r="H32" s="14">
        <f t="shared" si="5"/>
        <v>119061.448</v>
      </c>
      <c r="J32" s="12">
        <f t="shared" si="0"/>
        <v>36</v>
      </c>
      <c r="K32" s="12">
        <f>VLOOKUP(J32,'CPI Indexes'!B$5:J$111,9,FALSE)</f>
        <v>37</v>
      </c>
      <c r="L32" s="21">
        <f t="shared" si="1"/>
        <v>3217.8769729729729</v>
      </c>
      <c r="M32" s="21">
        <f t="shared" si="2"/>
        <v>3217.8769729729729</v>
      </c>
    </row>
    <row r="33" spans="2:13" x14ac:dyDescent="0.35">
      <c r="B33">
        <f t="shared" si="3"/>
        <v>16</v>
      </c>
      <c r="C33" s="7">
        <v>2005</v>
      </c>
      <c r="D33" s="8">
        <v>871579.18</v>
      </c>
      <c r="F33" s="16">
        <v>19.66</v>
      </c>
      <c r="H33" s="14">
        <f t="shared" si="5"/>
        <v>174315.83600000001</v>
      </c>
      <c r="J33" s="12">
        <f t="shared" si="0"/>
        <v>36</v>
      </c>
      <c r="K33" s="12">
        <f>VLOOKUP(J33,'CPI Indexes'!B$5:J$111,9,FALSE)</f>
        <v>37</v>
      </c>
      <c r="L33" s="21">
        <f t="shared" si="1"/>
        <v>4711.2388108108107</v>
      </c>
      <c r="M33" s="21">
        <f t="shared" si="2"/>
        <v>4711.2388108108107</v>
      </c>
    </row>
    <row r="34" spans="2:13" x14ac:dyDescent="0.35">
      <c r="B34">
        <f t="shared" si="3"/>
        <v>15</v>
      </c>
      <c r="C34" s="7">
        <v>2006</v>
      </c>
      <c r="D34" s="8">
        <v>2373565.7200000002</v>
      </c>
      <c r="F34" s="16">
        <v>20.52</v>
      </c>
      <c r="H34" s="14">
        <f t="shared" si="5"/>
        <v>474713.14400000009</v>
      </c>
      <c r="J34" s="12">
        <f t="shared" si="0"/>
        <v>36</v>
      </c>
      <c r="K34" s="12">
        <f>VLOOKUP(J34,'CPI Indexes'!B$5:J$111,9,FALSE)</f>
        <v>37</v>
      </c>
      <c r="L34" s="21">
        <f t="shared" si="1"/>
        <v>12830.084972972976</v>
      </c>
      <c r="M34" s="21">
        <f t="shared" si="2"/>
        <v>12830.084972972976</v>
      </c>
    </row>
    <row r="35" spans="2:13" x14ac:dyDescent="0.35">
      <c r="B35">
        <f t="shared" si="3"/>
        <v>14</v>
      </c>
      <c r="C35" s="7">
        <v>2007</v>
      </c>
      <c r="D35" s="8">
        <v>142651.85</v>
      </c>
      <c r="F35" s="16">
        <v>21.38</v>
      </c>
      <c r="H35" s="14">
        <f t="shared" si="5"/>
        <v>28530.370000000003</v>
      </c>
      <c r="J35" s="12">
        <f t="shared" si="0"/>
        <v>35</v>
      </c>
      <c r="K35" s="12">
        <f>VLOOKUP(J35,'CPI Indexes'!B$5:J$111,9,FALSE)</f>
        <v>36</v>
      </c>
      <c r="L35" s="21">
        <f t="shared" si="1"/>
        <v>792.5102777777779</v>
      </c>
      <c r="M35" s="21">
        <f t="shared" si="2"/>
        <v>792.5102777777779</v>
      </c>
    </row>
    <row r="36" spans="2:13" x14ac:dyDescent="0.35">
      <c r="B36">
        <f t="shared" si="3"/>
        <v>13</v>
      </c>
      <c r="C36" s="7">
        <v>2008</v>
      </c>
      <c r="D36" s="8">
        <v>196488.02</v>
      </c>
      <c r="F36" s="16">
        <v>22.25</v>
      </c>
      <c r="H36" s="14">
        <f t="shared" si="5"/>
        <v>39297.603999999999</v>
      </c>
      <c r="J36" s="12">
        <f t="shared" si="0"/>
        <v>35</v>
      </c>
      <c r="K36" s="12">
        <f>VLOOKUP(J36,'CPI Indexes'!B$5:J$111,9,FALSE)</f>
        <v>36</v>
      </c>
      <c r="L36" s="21">
        <f t="shared" si="1"/>
        <v>1091.6001111111111</v>
      </c>
      <c r="M36" s="21">
        <f t="shared" si="2"/>
        <v>1091.6001111111111</v>
      </c>
    </row>
    <row r="37" spans="2:13" x14ac:dyDescent="0.35">
      <c r="B37">
        <f t="shared" si="3"/>
        <v>12</v>
      </c>
      <c r="C37" s="7">
        <v>2009</v>
      </c>
      <c r="D37" s="8">
        <v>1520178.69</v>
      </c>
      <c r="F37" s="16">
        <v>23.14</v>
      </c>
      <c r="H37" s="14">
        <f t="shared" si="5"/>
        <v>304035.73800000001</v>
      </c>
      <c r="J37" s="12">
        <f t="shared" si="0"/>
        <v>35</v>
      </c>
      <c r="K37" s="12">
        <f>VLOOKUP(J37,'CPI Indexes'!B$5:J$111,9,FALSE)</f>
        <v>36</v>
      </c>
      <c r="L37" s="21">
        <f t="shared" si="1"/>
        <v>8445.4371666666666</v>
      </c>
      <c r="M37" s="21">
        <f t="shared" si="2"/>
        <v>8445.4371666666666</v>
      </c>
    </row>
    <row r="38" spans="2:13" x14ac:dyDescent="0.35">
      <c r="B38">
        <f t="shared" si="3"/>
        <v>11</v>
      </c>
      <c r="C38" s="7">
        <v>2010</v>
      </c>
      <c r="D38" s="8">
        <v>2644373.64</v>
      </c>
      <c r="F38" s="16">
        <v>24.04</v>
      </c>
      <c r="H38" s="14">
        <f t="shared" si="5"/>
        <v>528874.728</v>
      </c>
      <c r="J38" s="12">
        <f t="shared" si="0"/>
        <v>35</v>
      </c>
      <c r="K38" s="12">
        <f>VLOOKUP(J38,'CPI Indexes'!B$5:J$111,9,FALSE)</f>
        <v>36</v>
      </c>
      <c r="L38" s="21">
        <f t="shared" si="1"/>
        <v>14690.964666666667</v>
      </c>
      <c r="M38" s="21">
        <f t="shared" si="2"/>
        <v>14690.964666666667</v>
      </c>
    </row>
    <row r="39" spans="2:13" x14ac:dyDescent="0.35">
      <c r="B39">
        <f t="shared" si="3"/>
        <v>10</v>
      </c>
      <c r="C39" s="7">
        <v>2011</v>
      </c>
      <c r="D39" s="8">
        <v>21908472.760000002</v>
      </c>
      <c r="F39" s="16">
        <v>24.95</v>
      </c>
      <c r="H39" s="14">
        <f t="shared" si="5"/>
        <v>4381694.5520000001</v>
      </c>
      <c r="J39" s="12">
        <f t="shared" si="0"/>
        <v>35</v>
      </c>
      <c r="K39" s="12">
        <f>VLOOKUP(J39,'CPI Indexes'!B$5:J$111,9,FALSE)</f>
        <v>36</v>
      </c>
      <c r="L39" s="21">
        <f t="shared" si="1"/>
        <v>121713.73755555556</v>
      </c>
      <c r="M39" s="21">
        <f t="shared" si="2"/>
        <v>121713.73755555556</v>
      </c>
    </row>
    <row r="40" spans="2:13" x14ac:dyDescent="0.35">
      <c r="B40">
        <f t="shared" si="3"/>
        <v>9</v>
      </c>
      <c r="C40" s="7">
        <v>2012</v>
      </c>
      <c r="D40" s="8">
        <v>9156599.3200000003</v>
      </c>
      <c r="F40" s="16">
        <v>25.87</v>
      </c>
      <c r="H40" s="14">
        <f t="shared" si="5"/>
        <v>1831319.8640000001</v>
      </c>
      <c r="J40" s="12">
        <f t="shared" si="0"/>
        <v>35</v>
      </c>
      <c r="K40" s="12">
        <f>VLOOKUP(J40,'CPI Indexes'!B$5:J$111,9,FALSE)</f>
        <v>36</v>
      </c>
      <c r="L40" s="21">
        <f t="shared" si="1"/>
        <v>50869.996222222224</v>
      </c>
      <c r="M40" s="21">
        <f t="shared" si="2"/>
        <v>50869.996222222224</v>
      </c>
    </row>
    <row r="41" spans="2:13" x14ac:dyDescent="0.35">
      <c r="B41">
        <f t="shared" si="3"/>
        <v>8</v>
      </c>
      <c r="C41" s="7">
        <v>2013</v>
      </c>
      <c r="D41" s="8">
        <v>596503.55000000005</v>
      </c>
      <c r="F41" s="16">
        <v>26.8</v>
      </c>
      <c r="H41" s="14">
        <f t="shared" si="5"/>
        <v>119300.71000000002</v>
      </c>
      <c r="J41" s="12">
        <f t="shared" si="0"/>
        <v>35</v>
      </c>
      <c r="K41" s="12">
        <f>VLOOKUP(J41,'CPI Indexes'!B$5:J$111,9,FALSE)</f>
        <v>36</v>
      </c>
      <c r="L41" s="21">
        <f t="shared" si="1"/>
        <v>3313.9086111111119</v>
      </c>
      <c r="M41" s="21">
        <f t="shared" si="2"/>
        <v>3313.9086111111119</v>
      </c>
    </row>
    <row r="42" spans="2:13" x14ac:dyDescent="0.35">
      <c r="B42">
        <f t="shared" si="3"/>
        <v>7</v>
      </c>
      <c r="C42" s="7">
        <v>2014</v>
      </c>
      <c r="D42" s="8">
        <v>845386.68</v>
      </c>
      <c r="F42" s="16">
        <v>27.74</v>
      </c>
      <c r="H42" s="14">
        <f t="shared" si="5"/>
        <v>169077.33600000001</v>
      </c>
      <c r="J42" s="12">
        <f t="shared" si="0"/>
        <v>35</v>
      </c>
      <c r="K42" s="12">
        <f>VLOOKUP(J42,'CPI Indexes'!B$5:J$111,9,FALSE)</f>
        <v>36</v>
      </c>
      <c r="L42" s="21">
        <f t="shared" si="1"/>
        <v>4696.5926666666674</v>
      </c>
      <c r="M42" s="21">
        <f t="shared" si="2"/>
        <v>4696.5926666666674</v>
      </c>
    </row>
    <row r="43" spans="2:13" x14ac:dyDescent="0.35">
      <c r="B43">
        <f t="shared" si="3"/>
        <v>6</v>
      </c>
      <c r="C43" s="7">
        <v>2015</v>
      </c>
      <c r="D43" s="8">
        <v>7217429.75</v>
      </c>
      <c r="F43" s="16">
        <v>28.69</v>
      </c>
      <c r="H43" s="14">
        <f t="shared" si="5"/>
        <v>1443485.9500000002</v>
      </c>
      <c r="J43" s="12">
        <f t="shared" si="0"/>
        <v>35</v>
      </c>
      <c r="K43" s="12">
        <f>VLOOKUP(J43,'CPI Indexes'!B$5:J$111,9,FALSE)</f>
        <v>36</v>
      </c>
      <c r="L43" s="21">
        <f t="shared" si="1"/>
        <v>40096.83194444445</v>
      </c>
      <c r="M43" s="21">
        <f t="shared" si="2"/>
        <v>40096.83194444445</v>
      </c>
    </row>
    <row r="44" spans="2:13" x14ac:dyDescent="0.35">
      <c r="B44">
        <f t="shared" si="3"/>
        <v>5</v>
      </c>
      <c r="C44" s="7">
        <v>2016</v>
      </c>
      <c r="D44" s="8">
        <v>3130628.26</v>
      </c>
      <c r="F44" s="16">
        <v>29.65</v>
      </c>
      <c r="H44" s="14">
        <f t="shared" si="5"/>
        <v>626125.652</v>
      </c>
      <c r="J44" s="12">
        <f t="shared" si="0"/>
        <v>35</v>
      </c>
      <c r="K44" s="12">
        <f>VLOOKUP(J44,'CPI Indexes'!B$5:J$111,9,FALSE)</f>
        <v>36</v>
      </c>
      <c r="L44" s="21">
        <f t="shared" si="1"/>
        <v>17392.379222222222</v>
      </c>
      <c r="M44" s="21">
        <f t="shared" si="2"/>
        <v>17392.379222222222</v>
      </c>
    </row>
    <row r="45" spans="2:13" x14ac:dyDescent="0.35">
      <c r="B45">
        <f t="shared" si="3"/>
        <v>4</v>
      </c>
      <c r="C45" s="7">
        <v>2017</v>
      </c>
      <c r="D45" s="8">
        <v>2697412.08</v>
      </c>
      <c r="F45" s="16">
        <v>30.61</v>
      </c>
      <c r="H45" s="14">
        <f t="shared" si="5"/>
        <v>539482.41600000008</v>
      </c>
      <c r="J45" s="12">
        <f t="shared" si="0"/>
        <v>35</v>
      </c>
      <c r="K45" s="12">
        <f>VLOOKUP(J45,'CPI Indexes'!B$5:J$111,9,FALSE)</f>
        <v>36</v>
      </c>
      <c r="L45" s="21">
        <f t="shared" si="1"/>
        <v>14985.62266666667</v>
      </c>
      <c r="M45" s="21">
        <f t="shared" si="2"/>
        <v>14985.62266666667</v>
      </c>
    </row>
    <row r="46" spans="2:13" x14ac:dyDescent="0.35">
      <c r="B46">
        <f t="shared" si="3"/>
        <v>3</v>
      </c>
      <c r="C46" s="7">
        <v>2018</v>
      </c>
      <c r="D46" s="8">
        <v>598240.75</v>
      </c>
      <c r="F46" s="16">
        <v>31.58</v>
      </c>
      <c r="H46" s="14">
        <f t="shared" si="5"/>
        <v>119648.15000000001</v>
      </c>
      <c r="J46" s="12">
        <f t="shared" si="0"/>
        <v>35</v>
      </c>
      <c r="K46" s="12">
        <f>VLOOKUP(J46,'CPI Indexes'!B$5:J$111,9,FALSE)</f>
        <v>36</v>
      </c>
      <c r="L46" s="21">
        <f t="shared" si="1"/>
        <v>3323.5597222222223</v>
      </c>
      <c r="M46" s="21">
        <f t="shared" si="2"/>
        <v>3323.5597222222223</v>
      </c>
    </row>
    <row r="47" spans="2:13" x14ac:dyDescent="0.35">
      <c r="B47">
        <f t="shared" si="3"/>
        <v>2</v>
      </c>
      <c r="C47" s="7">
        <v>2019</v>
      </c>
      <c r="D47" s="8">
        <v>1993546.54</v>
      </c>
      <c r="F47" s="16">
        <v>32.549999999999997</v>
      </c>
      <c r="H47" s="14">
        <f t="shared" si="5"/>
        <v>398709.30800000002</v>
      </c>
      <c r="J47" s="12">
        <f t="shared" si="0"/>
        <v>35</v>
      </c>
      <c r="K47" s="12">
        <f>VLOOKUP(J47,'CPI Indexes'!B$5:J$111,9,FALSE)</f>
        <v>36</v>
      </c>
      <c r="L47" s="21">
        <f t="shared" si="1"/>
        <v>11075.258555555556</v>
      </c>
      <c r="M47" s="21">
        <f t="shared" si="2"/>
        <v>11075.258555555556</v>
      </c>
    </row>
    <row r="48" spans="2:13" x14ac:dyDescent="0.35">
      <c r="B48">
        <f t="shared" si="3"/>
        <v>1</v>
      </c>
      <c r="C48" s="7">
        <v>2020</v>
      </c>
      <c r="D48" s="8">
        <v>331510.40000000002</v>
      </c>
      <c r="F48" s="16">
        <v>33.53</v>
      </c>
      <c r="H48" s="14">
        <f t="shared" si="5"/>
        <v>66302.080000000002</v>
      </c>
      <c r="J48" s="12">
        <f t="shared" si="0"/>
        <v>35</v>
      </c>
      <c r="K48" s="12">
        <f>VLOOKUP(J48,'CPI Indexes'!B$5:J$111,9,FALSE)</f>
        <v>36</v>
      </c>
      <c r="L48" s="21">
        <f t="shared" si="1"/>
        <v>1841.7244444444445</v>
      </c>
      <c r="M48" s="21">
        <f t="shared" si="2"/>
        <v>1841.7244444444445</v>
      </c>
    </row>
    <row r="49" spans="2:13" x14ac:dyDescent="0.35">
      <c r="B49">
        <f>2021-C49</f>
        <v>0</v>
      </c>
      <c r="C49" s="7">
        <v>2021</v>
      </c>
      <c r="D49" s="8">
        <v>3954990.47</v>
      </c>
      <c r="F49" s="16">
        <v>34.51</v>
      </c>
      <c r="H49" s="14">
        <f t="shared" si="5"/>
        <v>790998.09400000004</v>
      </c>
      <c r="J49" s="12">
        <f t="shared" si="0"/>
        <v>35</v>
      </c>
      <c r="K49" s="12">
        <f>VLOOKUP(J49,'CPI Indexes'!B$5:J$111,9,FALSE)</f>
        <v>36</v>
      </c>
      <c r="L49" s="21">
        <f t="shared" si="1"/>
        <v>21972.169277777779</v>
      </c>
      <c r="M49" s="21">
        <f t="shared" si="2"/>
        <v>21972.169277777779</v>
      </c>
    </row>
    <row r="50" spans="2:13" x14ac:dyDescent="0.35">
      <c r="H50" s="3"/>
      <c r="J50" s="12"/>
      <c r="K50" s="12"/>
      <c r="L50" s="21"/>
      <c r="M50" s="21"/>
    </row>
    <row r="51" spans="2:13" x14ac:dyDescent="0.35">
      <c r="D51" s="1">
        <f>SUM(D9:D50)</f>
        <v>106433925.07000002</v>
      </c>
      <c r="H51" s="3"/>
      <c r="J51" s="12"/>
      <c r="K51" s="12"/>
      <c r="L51" s="21"/>
      <c r="M51" s="21"/>
    </row>
    <row r="52" spans="2:13" x14ac:dyDescent="0.35">
      <c r="H52" s="3"/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/>
      <c r="J54" s="12"/>
      <c r="K54" s="12"/>
      <c r="L54" s="21"/>
      <c r="M54" s="21"/>
    </row>
    <row r="55" spans="2:13" x14ac:dyDescent="0.35">
      <c r="D55" s="1"/>
      <c r="F55" s="2"/>
      <c r="H55" s="2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6">SUM(M9:M63)</f>
        <v>565379.87439840159</v>
      </c>
    </row>
    <row r="66" spans="4:15" x14ac:dyDescent="0.35">
      <c r="D66" s="1"/>
      <c r="F66" s="2"/>
      <c r="H66" s="2"/>
    </row>
    <row r="67" spans="4:15" x14ac:dyDescent="0.35">
      <c r="M67" s="14"/>
      <c r="N67" s="14"/>
      <c r="O67" s="14"/>
    </row>
    <row r="68" spans="4:15" x14ac:dyDescent="0.35">
      <c r="D68" s="1"/>
      <c r="M68" s="20"/>
      <c r="N68" s="20"/>
      <c r="O68" s="20"/>
    </row>
    <row r="69" spans="4:15" x14ac:dyDescent="0.35"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20DB-1E86-449E-8C5D-9034330664CF}">
  <dimension ref="B2:O72"/>
  <sheetViews>
    <sheetView view="pageBreakPreview" zoomScale="60" zoomScaleNormal="10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10" max="10" width="10.54296875" customWidth="1"/>
    <col min="11" max="11" width="14.54296875" customWidth="1"/>
    <col min="12" max="12" width="13.7265625" customWidth="1"/>
    <col min="13" max="14" width="20" customWidth="1"/>
    <col min="15" max="15" width="17.453125" customWidth="1"/>
  </cols>
  <sheetData>
    <row r="2" spans="2:13" x14ac:dyDescent="0.35">
      <c r="B2" t="s">
        <v>22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50</v>
      </c>
      <c r="C9" s="7">
        <v>1971</v>
      </c>
      <c r="D9" s="8">
        <v>1187168.1399999999</v>
      </c>
      <c r="F9" s="15">
        <v>6.81</v>
      </c>
      <c r="H9" s="14">
        <f>D9*F$3</f>
        <v>118716.814</v>
      </c>
      <c r="J9" s="12">
        <f t="shared" ref="J9:J49" si="0">ROUND(F9+B9,0)</f>
        <v>57</v>
      </c>
      <c r="K9" s="12">
        <f>VLOOKUP(J9,'CPI Indexes'!B$5:J$111,9,FALSE)</f>
        <v>58</v>
      </c>
      <c r="L9" s="21">
        <f t="shared" ref="L9:L49" si="1">H9/K9</f>
        <v>2046.8416206896552</v>
      </c>
      <c r="M9" s="21">
        <f t="shared" ref="M9:M49" si="2">L9*(1+$F$5/100)^B9</f>
        <v>2046.8416206896552</v>
      </c>
    </row>
    <row r="10" spans="2:13" x14ac:dyDescent="0.35">
      <c r="B10">
        <f t="shared" ref="B10:B37" si="3">2021-C10</f>
        <v>48</v>
      </c>
      <c r="C10" s="7">
        <v>1973</v>
      </c>
      <c r="D10" s="8">
        <v>391089.8</v>
      </c>
      <c r="F10" s="15">
        <v>7.59</v>
      </c>
      <c r="H10" s="14">
        <f t="shared" ref="H10:H12" si="4">D10*F$3</f>
        <v>39108.980000000003</v>
      </c>
      <c r="J10" s="12">
        <f t="shared" si="0"/>
        <v>56</v>
      </c>
      <c r="K10" s="12">
        <f>VLOOKUP(J10,'CPI Indexes'!B$5:J$111,9,FALSE)</f>
        <v>57</v>
      </c>
      <c r="L10" s="21">
        <f t="shared" si="1"/>
        <v>686.12245614035089</v>
      </c>
      <c r="M10" s="21">
        <f t="shared" si="2"/>
        <v>686.12245614035089</v>
      </c>
    </row>
    <row r="11" spans="2:13" x14ac:dyDescent="0.35">
      <c r="B11">
        <f t="shared" si="3"/>
        <v>40</v>
      </c>
      <c r="C11" s="7">
        <v>1981</v>
      </c>
      <c r="D11" s="8">
        <v>157038.16</v>
      </c>
      <c r="F11" s="15">
        <v>11.76</v>
      </c>
      <c r="H11" s="14">
        <f t="shared" si="4"/>
        <v>15703.816000000001</v>
      </c>
      <c r="J11" s="12">
        <f t="shared" si="0"/>
        <v>52</v>
      </c>
      <c r="K11" s="12">
        <f>VLOOKUP(J11,'CPI Indexes'!B$5:J$111,9,FALSE)</f>
        <v>53</v>
      </c>
      <c r="L11" s="21">
        <f t="shared" si="1"/>
        <v>296.29841509433965</v>
      </c>
      <c r="M11" s="21">
        <f t="shared" si="2"/>
        <v>296.29841509433965</v>
      </c>
    </row>
    <row r="12" spans="2:13" x14ac:dyDescent="0.35">
      <c r="B12">
        <f t="shared" si="3"/>
        <v>39</v>
      </c>
      <c r="C12" s="7">
        <v>1982</v>
      </c>
      <c r="D12" s="8">
        <v>17874.86</v>
      </c>
      <c r="F12" s="15">
        <v>12.42</v>
      </c>
      <c r="H12" s="14">
        <f t="shared" si="4"/>
        <v>1787.4860000000001</v>
      </c>
      <c r="J12" s="12">
        <f t="shared" si="0"/>
        <v>51</v>
      </c>
      <c r="K12" s="12">
        <f>VLOOKUP(J12,'CPI Indexes'!B$5:J$111,9,FALSE)</f>
        <v>52</v>
      </c>
      <c r="L12" s="21">
        <f t="shared" si="1"/>
        <v>34.374730769230773</v>
      </c>
      <c r="M12" s="21">
        <f t="shared" si="2"/>
        <v>34.374730769230773</v>
      </c>
    </row>
    <row r="13" spans="2:13" x14ac:dyDescent="0.35">
      <c r="B13">
        <f t="shared" si="3"/>
        <v>38</v>
      </c>
      <c r="C13" s="7">
        <v>1983</v>
      </c>
      <c r="D13" s="8">
        <v>30260.92</v>
      </c>
      <c r="F13" s="15">
        <v>13.11</v>
      </c>
      <c r="H13" s="14">
        <f t="shared" ref="H13:H49" si="5">D13*F$3</f>
        <v>3026.0920000000001</v>
      </c>
      <c r="J13" s="12">
        <f t="shared" si="0"/>
        <v>51</v>
      </c>
      <c r="K13" s="12">
        <f>VLOOKUP(J13,'CPI Indexes'!B$5:J$111,9,FALSE)</f>
        <v>52</v>
      </c>
      <c r="L13" s="21">
        <f t="shared" si="1"/>
        <v>58.194076923076928</v>
      </c>
      <c r="M13" s="21">
        <f t="shared" si="2"/>
        <v>58.194076923076928</v>
      </c>
    </row>
    <row r="14" spans="2:13" x14ac:dyDescent="0.35">
      <c r="B14">
        <f t="shared" si="3"/>
        <v>37</v>
      </c>
      <c r="C14" s="7">
        <v>1984</v>
      </c>
      <c r="D14" s="8">
        <v>8255.91</v>
      </c>
      <c r="F14" s="15">
        <v>13.84</v>
      </c>
      <c r="H14" s="14">
        <f t="shared" si="5"/>
        <v>825.59100000000001</v>
      </c>
      <c r="J14" s="12">
        <f t="shared" si="0"/>
        <v>51</v>
      </c>
      <c r="K14" s="12">
        <f>VLOOKUP(J14,'CPI Indexes'!B$5:J$111,9,FALSE)</f>
        <v>52</v>
      </c>
      <c r="L14" s="21">
        <f t="shared" si="1"/>
        <v>15.876749999999999</v>
      </c>
      <c r="M14" s="21">
        <f t="shared" si="2"/>
        <v>15.876749999999999</v>
      </c>
    </row>
    <row r="15" spans="2:13" x14ac:dyDescent="0.35">
      <c r="B15">
        <f t="shared" si="3"/>
        <v>36</v>
      </c>
      <c r="C15" s="7">
        <v>1985</v>
      </c>
      <c r="D15" s="8">
        <v>57902.35</v>
      </c>
      <c r="F15" s="15">
        <v>14.6</v>
      </c>
      <c r="H15" s="14">
        <f t="shared" si="5"/>
        <v>5790.2350000000006</v>
      </c>
      <c r="J15" s="12">
        <f t="shared" si="0"/>
        <v>51</v>
      </c>
      <c r="K15" s="12">
        <f>VLOOKUP(J15,'CPI Indexes'!B$5:J$111,9,FALSE)</f>
        <v>52</v>
      </c>
      <c r="L15" s="21">
        <f t="shared" si="1"/>
        <v>111.35067307692309</v>
      </c>
      <c r="M15" s="21">
        <f t="shared" si="2"/>
        <v>111.35067307692309</v>
      </c>
    </row>
    <row r="16" spans="2:13" x14ac:dyDescent="0.35">
      <c r="B16">
        <f t="shared" si="3"/>
        <v>35</v>
      </c>
      <c r="C16" s="7">
        <v>1986</v>
      </c>
      <c r="D16" s="8">
        <v>152439.49</v>
      </c>
      <c r="F16" s="15">
        <v>15.39</v>
      </c>
      <c r="H16" s="14">
        <f t="shared" si="5"/>
        <v>15243.949000000001</v>
      </c>
      <c r="J16" s="12">
        <f t="shared" si="0"/>
        <v>50</v>
      </c>
      <c r="K16" s="12">
        <f>VLOOKUP(J16,'CPI Indexes'!B$5:J$111,9,FALSE)</f>
        <v>51</v>
      </c>
      <c r="L16" s="21">
        <f t="shared" si="1"/>
        <v>298.90096078431372</v>
      </c>
      <c r="M16" s="21">
        <f t="shared" si="2"/>
        <v>298.90096078431372</v>
      </c>
    </row>
    <row r="17" spans="2:13" x14ac:dyDescent="0.35">
      <c r="B17">
        <f t="shared" si="3"/>
        <v>34</v>
      </c>
      <c r="C17" s="7">
        <v>1987</v>
      </c>
      <c r="D17" s="8">
        <v>118151</v>
      </c>
      <c r="F17" s="15">
        <v>16.21</v>
      </c>
      <c r="H17" s="14">
        <f t="shared" si="5"/>
        <v>11815.1</v>
      </c>
      <c r="J17" s="12">
        <f t="shared" si="0"/>
        <v>50</v>
      </c>
      <c r="K17" s="12">
        <f>VLOOKUP(J17,'CPI Indexes'!B$5:J$111,9,FALSE)</f>
        <v>51</v>
      </c>
      <c r="L17" s="21">
        <f t="shared" si="1"/>
        <v>231.66862745098041</v>
      </c>
      <c r="M17" s="21">
        <f t="shared" si="2"/>
        <v>231.66862745098041</v>
      </c>
    </row>
    <row r="18" spans="2:13" x14ac:dyDescent="0.35">
      <c r="B18">
        <f t="shared" si="3"/>
        <v>33</v>
      </c>
      <c r="C18" s="7">
        <v>1988</v>
      </c>
      <c r="D18" s="8">
        <v>313455.17</v>
      </c>
      <c r="F18" s="15">
        <v>17.059999999999999</v>
      </c>
      <c r="H18" s="14">
        <f t="shared" si="5"/>
        <v>31345.517</v>
      </c>
      <c r="J18" s="12">
        <f t="shared" si="0"/>
        <v>50</v>
      </c>
      <c r="K18" s="12">
        <f>VLOOKUP(J18,'CPI Indexes'!B$5:J$111,9,FALSE)</f>
        <v>51</v>
      </c>
      <c r="L18" s="21">
        <f t="shared" si="1"/>
        <v>614.61798039215682</v>
      </c>
      <c r="M18" s="21">
        <f t="shared" si="2"/>
        <v>614.61798039215682</v>
      </c>
    </row>
    <row r="19" spans="2:13" x14ac:dyDescent="0.35">
      <c r="B19">
        <f t="shared" si="3"/>
        <v>32</v>
      </c>
      <c r="C19" s="7">
        <v>1989</v>
      </c>
      <c r="D19" s="8">
        <v>12381858.66</v>
      </c>
      <c r="F19" s="15">
        <v>17.93</v>
      </c>
      <c r="H19" s="14">
        <f t="shared" si="5"/>
        <v>1238185.8660000002</v>
      </c>
      <c r="J19" s="12">
        <f t="shared" si="0"/>
        <v>50</v>
      </c>
      <c r="K19" s="12">
        <f>VLOOKUP(J19,'CPI Indexes'!B$5:J$111,9,FALSE)</f>
        <v>51</v>
      </c>
      <c r="L19" s="21">
        <f t="shared" si="1"/>
        <v>24278.154235294121</v>
      </c>
      <c r="M19" s="21">
        <f t="shared" si="2"/>
        <v>24278.154235294121</v>
      </c>
    </row>
    <row r="20" spans="2:13" x14ac:dyDescent="0.35">
      <c r="B20">
        <f t="shared" si="3"/>
        <v>31</v>
      </c>
      <c r="C20" s="7">
        <v>1990</v>
      </c>
      <c r="D20" s="8">
        <v>1910.45</v>
      </c>
      <c r="F20" s="15">
        <v>18.82</v>
      </c>
      <c r="H20" s="14">
        <f t="shared" si="5"/>
        <v>191.04500000000002</v>
      </c>
      <c r="J20" s="12">
        <f t="shared" si="0"/>
        <v>50</v>
      </c>
      <c r="K20" s="12">
        <f>VLOOKUP(J20,'CPI Indexes'!B$5:J$111,9,FALSE)</f>
        <v>51</v>
      </c>
      <c r="L20" s="21">
        <f t="shared" si="1"/>
        <v>3.7459803921568628</v>
      </c>
      <c r="M20" s="21">
        <f t="shared" si="2"/>
        <v>3.7459803921568628</v>
      </c>
    </row>
    <row r="21" spans="2:13" x14ac:dyDescent="0.35">
      <c r="B21">
        <f t="shared" si="3"/>
        <v>30</v>
      </c>
      <c r="C21" s="7">
        <v>1991</v>
      </c>
      <c r="D21" s="8">
        <v>14827114.060000001</v>
      </c>
      <c r="F21" s="15">
        <v>19.739999999999998</v>
      </c>
      <c r="H21" s="14">
        <f t="shared" si="5"/>
        <v>1482711.4060000002</v>
      </c>
      <c r="J21" s="12">
        <f t="shared" si="0"/>
        <v>50</v>
      </c>
      <c r="K21" s="12">
        <f>VLOOKUP(J21,'CPI Indexes'!B$5:J$111,9,FALSE)</f>
        <v>51</v>
      </c>
      <c r="L21" s="21">
        <f t="shared" si="1"/>
        <v>29072.772666666671</v>
      </c>
      <c r="M21" s="21">
        <f t="shared" si="2"/>
        <v>29072.772666666671</v>
      </c>
    </row>
    <row r="22" spans="2:13" x14ac:dyDescent="0.35">
      <c r="B22">
        <f t="shared" si="3"/>
        <v>28</v>
      </c>
      <c r="C22" s="7">
        <v>1993</v>
      </c>
      <c r="D22" s="8">
        <v>60901.07</v>
      </c>
      <c r="F22" s="15">
        <v>21.62</v>
      </c>
      <c r="H22" s="14">
        <f t="shared" si="5"/>
        <v>6090.107</v>
      </c>
      <c r="J22" s="12">
        <f t="shared" si="0"/>
        <v>50</v>
      </c>
      <c r="K22" s="12">
        <f>VLOOKUP(J22,'CPI Indexes'!B$5:J$111,9,FALSE)</f>
        <v>51</v>
      </c>
      <c r="L22" s="21">
        <f t="shared" si="1"/>
        <v>119.41386274509804</v>
      </c>
      <c r="M22" s="21">
        <f t="shared" si="2"/>
        <v>119.41386274509804</v>
      </c>
    </row>
    <row r="23" spans="2:13" x14ac:dyDescent="0.35">
      <c r="B23">
        <f t="shared" si="3"/>
        <v>27</v>
      </c>
      <c r="C23" s="7">
        <v>1994</v>
      </c>
      <c r="D23" s="8">
        <v>207433.61</v>
      </c>
      <c r="F23" s="15">
        <v>22.58</v>
      </c>
      <c r="H23" s="14">
        <f t="shared" si="5"/>
        <v>20743.361000000001</v>
      </c>
      <c r="J23" s="12">
        <f t="shared" si="0"/>
        <v>50</v>
      </c>
      <c r="K23" s="12">
        <f>VLOOKUP(J23,'CPI Indexes'!B$5:J$111,9,FALSE)</f>
        <v>51</v>
      </c>
      <c r="L23" s="21">
        <f t="shared" si="1"/>
        <v>406.73256862745097</v>
      </c>
      <c r="M23" s="21">
        <f t="shared" si="2"/>
        <v>406.73256862745097</v>
      </c>
    </row>
    <row r="24" spans="2:13" x14ac:dyDescent="0.35">
      <c r="B24">
        <f t="shared" si="3"/>
        <v>26</v>
      </c>
      <c r="C24" s="7">
        <v>1995</v>
      </c>
      <c r="D24" s="8">
        <v>643316.05000000005</v>
      </c>
      <c r="F24" s="15">
        <v>23.56</v>
      </c>
      <c r="H24" s="14">
        <f t="shared" si="5"/>
        <v>64331.60500000001</v>
      </c>
      <c r="J24" s="12">
        <f t="shared" si="0"/>
        <v>50</v>
      </c>
      <c r="K24" s="12">
        <f>VLOOKUP(J24,'CPI Indexes'!B$5:J$111,9,FALSE)</f>
        <v>51</v>
      </c>
      <c r="L24" s="21">
        <f t="shared" si="1"/>
        <v>1261.4040196078433</v>
      </c>
      <c r="M24" s="21">
        <f t="shared" si="2"/>
        <v>1261.4040196078433</v>
      </c>
    </row>
    <row r="25" spans="2:13" x14ac:dyDescent="0.35">
      <c r="B25">
        <f t="shared" si="3"/>
        <v>25</v>
      </c>
      <c r="C25" s="7">
        <v>1996</v>
      </c>
      <c r="D25" s="8">
        <v>267511.09000000003</v>
      </c>
      <c r="F25" s="15">
        <v>24.54</v>
      </c>
      <c r="H25" s="14">
        <f t="shared" si="5"/>
        <v>26751.109000000004</v>
      </c>
      <c r="J25" s="12">
        <f t="shared" si="0"/>
        <v>50</v>
      </c>
      <c r="K25" s="12">
        <f>VLOOKUP(J25,'CPI Indexes'!B$5:J$111,9,FALSE)</f>
        <v>51</v>
      </c>
      <c r="L25" s="21">
        <f t="shared" si="1"/>
        <v>524.53154901960795</v>
      </c>
      <c r="M25" s="21">
        <f t="shared" si="2"/>
        <v>524.53154901960795</v>
      </c>
    </row>
    <row r="26" spans="2:13" x14ac:dyDescent="0.35">
      <c r="B26">
        <f t="shared" si="3"/>
        <v>24</v>
      </c>
      <c r="C26" s="7">
        <v>1997</v>
      </c>
      <c r="D26" s="8">
        <v>227989.35</v>
      </c>
      <c r="F26" s="16">
        <v>25.52</v>
      </c>
      <c r="H26" s="14">
        <f t="shared" si="5"/>
        <v>22798.935000000001</v>
      </c>
      <c r="J26" s="12">
        <f t="shared" si="0"/>
        <v>50</v>
      </c>
      <c r="K26" s="12">
        <f>VLOOKUP(J26,'CPI Indexes'!B$5:J$111,9,FALSE)</f>
        <v>51</v>
      </c>
      <c r="L26" s="21">
        <f t="shared" si="1"/>
        <v>447.03794117647061</v>
      </c>
      <c r="M26" s="21">
        <f t="shared" si="2"/>
        <v>447.03794117647061</v>
      </c>
    </row>
    <row r="27" spans="2:13" x14ac:dyDescent="0.35">
      <c r="B27">
        <f t="shared" si="3"/>
        <v>23</v>
      </c>
      <c r="C27" s="7">
        <v>1998</v>
      </c>
      <c r="D27" s="8">
        <v>160773.04</v>
      </c>
      <c r="F27" s="16">
        <v>26.51</v>
      </c>
      <c r="H27" s="14">
        <f t="shared" si="5"/>
        <v>16077.304000000002</v>
      </c>
      <c r="J27" s="12">
        <f t="shared" si="0"/>
        <v>50</v>
      </c>
      <c r="K27" s="12">
        <f>VLOOKUP(J27,'CPI Indexes'!B$5:J$111,9,FALSE)</f>
        <v>51</v>
      </c>
      <c r="L27" s="21">
        <f t="shared" si="1"/>
        <v>315.24125490196082</v>
      </c>
      <c r="M27" s="21">
        <f t="shared" si="2"/>
        <v>315.24125490196082</v>
      </c>
    </row>
    <row r="28" spans="2:13" x14ac:dyDescent="0.35">
      <c r="B28">
        <f t="shared" si="3"/>
        <v>22</v>
      </c>
      <c r="C28" s="7">
        <v>1999</v>
      </c>
      <c r="D28" s="8">
        <v>610814.76</v>
      </c>
      <c r="F28" s="16">
        <v>27.51</v>
      </c>
      <c r="H28" s="14">
        <f t="shared" si="5"/>
        <v>61081.476000000002</v>
      </c>
      <c r="J28" s="12">
        <f t="shared" si="0"/>
        <v>50</v>
      </c>
      <c r="K28" s="12">
        <f>VLOOKUP(J28,'CPI Indexes'!B$5:J$111,9,FALSE)</f>
        <v>51</v>
      </c>
      <c r="L28" s="21">
        <f t="shared" si="1"/>
        <v>1197.6760000000002</v>
      </c>
      <c r="M28" s="21">
        <f t="shared" si="2"/>
        <v>1197.6760000000002</v>
      </c>
    </row>
    <row r="29" spans="2:13" x14ac:dyDescent="0.35">
      <c r="B29">
        <f t="shared" si="3"/>
        <v>21</v>
      </c>
      <c r="C29" s="7">
        <v>2000</v>
      </c>
      <c r="D29" s="8">
        <v>463263.49</v>
      </c>
      <c r="F29" s="16">
        <v>28.5</v>
      </c>
      <c r="H29" s="14">
        <f t="shared" si="5"/>
        <v>46326.349000000002</v>
      </c>
      <c r="J29" s="12">
        <f t="shared" si="0"/>
        <v>50</v>
      </c>
      <c r="K29" s="12">
        <f>VLOOKUP(J29,'CPI Indexes'!B$5:J$111,9,FALSE)</f>
        <v>51</v>
      </c>
      <c r="L29" s="21">
        <f t="shared" si="1"/>
        <v>908.35978431372553</v>
      </c>
      <c r="M29" s="21">
        <f t="shared" si="2"/>
        <v>908.35978431372553</v>
      </c>
    </row>
    <row r="30" spans="2:13" x14ac:dyDescent="0.35">
      <c r="B30">
        <f t="shared" si="3"/>
        <v>20</v>
      </c>
      <c r="C30" s="7">
        <v>2001</v>
      </c>
      <c r="D30" s="8">
        <v>67133.960000000006</v>
      </c>
      <c r="F30" s="16">
        <v>29.5</v>
      </c>
      <c r="H30" s="14">
        <f t="shared" si="5"/>
        <v>6713.3960000000006</v>
      </c>
      <c r="J30" s="12">
        <f t="shared" si="0"/>
        <v>50</v>
      </c>
      <c r="K30" s="12">
        <f>VLOOKUP(J30,'CPI Indexes'!B$5:J$111,9,FALSE)</f>
        <v>51</v>
      </c>
      <c r="L30" s="21">
        <f t="shared" si="1"/>
        <v>131.63521568627453</v>
      </c>
      <c r="M30" s="21">
        <f t="shared" si="2"/>
        <v>131.63521568627453</v>
      </c>
    </row>
    <row r="31" spans="2:13" x14ac:dyDescent="0.35">
      <c r="B31">
        <f t="shared" si="3"/>
        <v>19</v>
      </c>
      <c r="C31" s="7">
        <v>2002</v>
      </c>
      <c r="D31" s="8">
        <v>20357.96</v>
      </c>
      <c r="F31" s="16">
        <v>30.5</v>
      </c>
      <c r="H31" s="14">
        <f t="shared" si="5"/>
        <v>2035.796</v>
      </c>
      <c r="J31" s="12">
        <f t="shared" si="0"/>
        <v>50</v>
      </c>
      <c r="K31" s="12">
        <f>VLOOKUP(J31,'CPI Indexes'!B$5:J$111,9,FALSE)</f>
        <v>51</v>
      </c>
      <c r="L31" s="21">
        <f t="shared" si="1"/>
        <v>39.917568627450983</v>
      </c>
      <c r="M31" s="21">
        <f t="shared" si="2"/>
        <v>39.917568627450983</v>
      </c>
    </row>
    <row r="32" spans="2:13" x14ac:dyDescent="0.35">
      <c r="B32">
        <f t="shared" si="3"/>
        <v>17</v>
      </c>
      <c r="C32" s="7">
        <v>2004</v>
      </c>
      <c r="D32" s="9">
        <v>197385.39</v>
      </c>
      <c r="F32" s="16">
        <v>32.5</v>
      </c>
      <c r="H32" s="14">
        <f t="shared" si="5"/>
        <v>19738.539000000004</v>
      </c>
      <c r="J32" s="12">
        <f t="shared" si="0"/>
        <v>50</v>
      </c>
      <c r="K32" s="12">
        <f>VLOOKUP(J32,'CPI Indexes'!B$5:J$111,9,FALSE)</f>
        <v>51</v>
      </c>
      <c r="L32" s="21">
        <f t="shared" si="1"/>
        <v>387.03017647058834</v>
      </c>
      <c r="M32" s="21">
        <f t="shared" si="2"/>
        <v>387.03017647058834</v>
      </c>
    </row>
    <row r="33" spans="2:13" x14ac:dyDescent="0.35">
      <c r="B33">
        <f t="shared" si="3"/>
        <v>16</v>
      </c>
      <c r="C33" s="7">
        <v>2005</v>
      </c>
      <c r="D33" s="8">
        <v>19215.939999999999</v>
      </c>
      <c r="F33" s="16">
        <v>33.5</v>
      </c>
      <c r="H33" s="14">
        <f t="shared" si="5"/>
        <v>1921.5940000000001</v>
      </c>
      <c r="J33" s="12">
        <f t="shared" si="0"/>
        <v>50</v>
      </c>
      <c r="K33" s="12">
        <f>VLOOKUP(J33,'CPI Indexes'!B$5:J$111,9,FALSE)</f>
        <v>51</v>
      </c>
      <c r="L33" s="21">
        <f t="shared" si="1"/>
        <v>37.678313725490199</v>
      </c>
      <c r="M33" s="21">
        <f t="shared" si="2"/>
        <v>37.678313725490199</v>
      </c>
    </row>
    <row r="34" spans="2:13" x14ac:dyDescent="0.35">
      <c r="B34">
        <f t="shared" si="3"/>
        <v>15</v>
      </c>
      <c r="C34" s="7">
        <v>2006</v>
      </c>
      <c r="D34" s="8">
        <v>218337.98</v>
      </c>
      <c r="F34" s="16">
        <v>34.5</v>
      </c>
      <c r="H34" s="14">
        <f t="shared" si="5"/>
        <v>21833.798000000003</v>
      </c>
      <c r="J34" s="12">
        <f t="shared" si="0"/>
        <v>50</v>
      </c>
      <c r="K34" s="12">
        <f>VLOOKUP(J34,'CPI Indexes'!B$5:J$111,9,FALSE)</f>
        <v>51</v>
      </c>
      <c r="L34" s="21">
        <f t="shared" si="1"/>
        <v>428.11368627450986</v>
      </c>
      <c r="M34" s="21">
        <f t="shared" si="2"/>
        <v>428.11368627450986</v>
      </c>
    </row>
    <row r="35" spans="2:13" x14ac:dyDescent="0.35">
      <c r="B35">
        <f t="shared" si="3"/>
        <v>14</v>
      </c>
      <c r="C35" s="7">
        <v>2007</v>
      </c>
      <c r="D35" s="8">
        <v>5416281.8600000003</v>
      </c>
      <c r="F35" s="16">
        <v>35.5</v>
      </c>
      <c r="H35" s="14">
        <f t="shared" si="5"/>
        <v>541628.1860000001</v>
      </c>
      <c r="J35" s="12">
        <f t="shared" si="0"/>
        <v>50</v>
      </c>
      <c r="K35" s="12">
        <f>VLOOKUP(J35,'CPI Indexes'!B$5:J$111,9,FALSE)</f>
        <v>51</v>
      </c>
      <c r="L35" s="21">
        <f t="shared" si="1"/>
        <v>10620.160509803924</v>
      </c>
      <c r="M35" s="21">
        <f t="shared" si="2"/>
        <v>10620.160509803924</v>
      </c>
    </row>
    <row r="36" spans="2:13" x14ac:dyDescent="0.35">
      <c r="B36">
        <f t="shared" si="3"/>
        <v>13</v>
      </c>
      <c r="C36" s="7">
        <v>2008</v>
      </c>
      <c r="D36" s="8">
        <v>2175036.86</v>
      </c>
      <c r="F36" s="16">
        <v>36.5</v>
      </c>
      <c r="H36" s="14">
        <f t="shared" si="5"/>
        <v>217503.68599999999</v>
      </c>
      <c r="J36" s="12">
        <f t="shared" si="0"/>
        <v>50</v>
      </c>
      <c r="K36" s="12">
        <f>VLOOKUP(J36,'CPI Indexes'!B$5:J$111,9,FALSE)</f>
        <v>51</v>
      </c>
      <c r="L36" s="21">
        <f t="shared" si="1"/>
        <v>4264.7781568627452</v>
      </c>
      <c r="M36" s="21">
        <f t="shared" si="2"/>
        <v>4264.7781568627452</v>
      </c>
    </row>
    <row r="37" spans="2:13" x14ac:dyDescent="0.35">
      <c r="B37">
        <f t="shared" si="3"/>
        <v>12</v>
      </c>
      <c r="C37" s="7">
        <v>2009</v>
      </c>
      <c r="D37" s="8">
        <v>1492133.65</v>
      </c>
      <c r="F37" s="16">
        <v>37.5</v>
      </c>
      <c r="H37" s="14">
        <f t="shared" si="5"/>
        <v>149213.36499999999</v>
      </c>
      <c r="J37" s="12">
        <f t="shared" si="0"/>
        <v>50</v>
      </c>
      <c r="K37" s="12">
        <f>VLOOKUP(J37,'CPI Indexes'!B$5:J$111,9,FALSE)</f>
        <v>51</v>
      </c>
      <c r="L37" s="21">
        <f t="shared" si="1"/>
        <v>2925.7522549019604</v>
      </c>
      <c r="M37" s="21">
        <f t="shared" si="2"/>
        <v>2925.7522549019604</v>
      </c>
    </row>
    <row r="38" spans="2:13" x14ac:dyDescent="0.35">
      <c r="B38">
        <f>2021-C38</f>
        <v>11</v>
      </c>
      <c r="C38" s="7">
        <v>2010</v>
      </c>
      <c r="D38" s="8">
        <v>310888.09000000003</v>
      </c>
      <c r="F38" s="16">
        <v>38.5</v>
      </c>
      <c r="H38" s="14">
        <f t="shared" si="5"/>
        <v>31088.809000000005</v>
      </c>
      <c r="J38" s="12">
        <f t="shared" si="0"/>
        <v>50</v>
      </c>
      <c r="K38" s="12">
        <f>VLOOKUP(J38,'CPI Indexes'!B$5:J$111,9,FALSE)</f>
        <v>51</v>
      </c>
      <c r="L38" s="21">
        <f t="shared" si="1"/>
        <v>609.58449019607849</v>
      </c>
      <c r="M38" s="21">
        <f t="shared" si="2"/>
        <v>609.58449019607849</v>
      </c>
    </row>
    <row r="39" spans="2:13" x14ac:dyDescent="0.35">
      <c r="B39">
        <f t="shared" ref="B39:B49" si="6">2021-C39</f>
        <v>10</v>
      </c>
      <c r="C39" s="7">
        <v>2011</v>
      </c>
      <c r="D39" s="8">
        <v>604639.05000000005</v>
      </c>
      <c r="F39" s="16">
        <v>39.5</v>
      </c>
      <c r="H39" s="14">
        <f t="shared" si="5"/>
        <v>60463.905000000006</v>
      </c>
      <c r="J39" s="12">
        <f t="shared" si="0"/>
        <v>50</v>
      </c>
      <c r="K39" s="12">
        <f>VLOOKUP(J39,'CPI Indexes'!B$5:J$111,9,FALSE)</f>
        <v>51</v>
      </c>
      <c r="L39" s="21">
        <f t="shared" si="1"/>
        <v>1185.5667647058824</v>
      </c>
      <c r="M39" s="21">
        <f t="shared" si="2"/>
        <v>1185.5667647058824</v>
      </c>
    </row>
    <row r="40" spans="2:13" x14ac:dyDescent="0.35">
      <c r="B40">
        <f t="shared" si="6"/>
        <v>9</v>
      </c>
      <c r="C40" s="7">
        <v>2012</v>
      </c>
      <c r="D40" s="8">
        <v>411058.05</v>
      </c>
      <c r="F40" s="16">
        <v>40.5</v>
      </c>
      <c r="H40" s="14">
        <f t="shared" si="5"/>
        <v>41105.805</v>
      </c>
      <c r="J40" s="12">
        <f t="shared" si="0"/>
        <v>50</v>
      </c>
      <c r="K40" s="12">
        <f>VLOOKUP(J40,'CPI Indexes'!B$5:J$111,9,FALSE)</f>
        <v>51</v>
      </c>
      <c r="L40" s="21">
        <f t="shared" si="1"/>
        <v>805.99617647058824</v>
      </c>
      <c r="M40" s="21">
        <f t="shared" si="2"/>
        <v>805.99617647058824</v>
      </c>
    </row>
    <row r="41" spans="2:13" x14ac:dyDescent="0.35">
      <c r="B41">
        <f t="shared" si="6"/>
        <v>8</v>
      </c>
      <c r="C41" s="7">
        <v>2013</v>
      </c>
      <c r="D41" s="8">
        <v>1273624.43</v>
      </c>
      <c r="F41" s="16">
        <v>41.5</v>
      </c>
      <c r="H41" s="14">
        <f t="shared" si="5"/>
        <v>127362.443</v>
      </c>
      <c r="J41" s="12">
        <f t="shared" si="0"/>
        <v>50</v>
      </c>
      <c r="K41" s="12">
        <f>VLOOKUP(J41,'CPI Indexes'!B$5:J$111,9,FALSE)</f>
        <v>51</v>
      </c>
      <c r="L41" s="21">
        <f t="shared" si="1"/>
        <v>2497.3028039215687</v>
      </c>
      <c r="M41" s="21">
        <f t="shared" si="2"/>
        <v>2497.3028039215687</v>
      </c>
    </row>
    <row r="42" spans="2:13" x14ac:dyDescent="0.35">
      <c r="B42">
        <f t="shared" si="6"/>
        <v>7</v>
      </c>
      <c r="C42" s="7">
        <v>2014</v>
      </c>
      <c r="D42" s="8">
        <v>20045894.809999999</v>
      </c>
      <c r="F42" s="16">
        <v>42.5</v>
      </c>
      <c r="H42" s="14">
        <f t="shared" si="5"/>
        <v>2004589.4809999999</v>
      </c>
      <c r="J42" s="12">
        <f t="shared" si="0"/>
        <v>50</v>
      </c>
      <c r="K42" s="12">
        <f>VLOOKUP(J42,'CPI Indexes'!B$5:J$111,9,FALSE)</f>
        <v>51</v>
      </c>
      <c r="L42" s="21">
        <f t="shared" si="1"/>
        <v>39305.676098039214</v>
      </c>
      <c r="M42" s="21">
        <f t="shared" si="2"/>
        <v>39305.676098039214</v>
      </c>
    </row>
    <row r="43" spans="2:13" x14ac:dyDescent="0.35">
      <c r="B43">
        <f t="shared" si="6"/>
        <v>6</v>
      </c>
      <c r="C43" s="7">
        <v>2015</v>
      </c>
      <c r="D43" s="8">
        <v>33721081.780000001</v>
      </c>
      <c r="F43" s="16">
        <v>43.5</v>
      </c>
      <c r="H43" s="14">
        <f t="shared" si="5"/>
        <v>3372108.1780000003</v>
      </c>
      <c r="J43" s="12">
        <f t="shared" si="0"/>
        <v>50</v>
      </c>
      <c r="K43" s="12">
        <f>VLOOKUP(J43,'CPI Indexes'!B$5:J$111,9,FALSE)</f>
        <v>51</v>
      </c>
      <c r="L43" s="21">
        <f t="shared" si="1"/>
        <v>66119.768196078439</v>
      </c>
      <c r="M43" s="21">
        <f t="shared" si="2"/>
        <v>66119.768196078439</v>
      </c>
    </row>
    <row r="44" spans="2:13" x14ac:dyDescent="0.35">
      <c r="B44">
        <f t="shared" si="6"/>
        <v>5</v>
      </c>
      <c r="C44" s="7">
        <v>2016</v>
      </c>
      <c r="D44" s="8">
        <v>23462060.960000001</v>
      </c>
      <c r="F44" s="16">
        <v>44.5</v>
      </c>
      <c r="H44" s="14">
        <f t="shared" si="5"/>
        <v>2346206.0960000004</v>
      </c>
      <c r="J44" s="12">
        <f t="shared" si="0"/>
        <v>50</v>
      </c>
      <c r="K44" s="12">
        <f>VLOOKUP(J44,'CPI Indexes'!B$5:J$111,9,FALSE)</f>
        <v>51</v>
      </c>
      <c r="L44" s="21">
        <f t="shared" si="1"/>
        <v>46004.041098039226</v>
      </c>
      <c r="M44" s="21">
        <f t="shared" si="2"/>
        <v>46004.041098039226</v>
      </c>
    </row>
    <row r="45" spans="2:13" x14ac:dyDescent="0.35">
      <c r="B45">
        <f t="shared" si="6"/>
        <v>4</v>
      </c>
      <c r="C45" s="7">
        <v>2017</v>
      </c>
      <c r="D45" s="8">
        <v>34656347.5</v>
      </c>
      <c r="F45" s="16">
        <v>45.5</v>
      </c>
      <c r="H45" s="14">
        <f t="shared" si="5"/>
        <v>3465634.75</v>
      </c>
      <c r="J45" s="12">
        <f t="shared" si="0"/>
        <v>50</v>
      </c>
      <c r="K45" s="12">
        <f>VLOOKUP(J45,'CPI Indexes'!B$5:J$111,9,FALSE)</f>
        <v>51</v>
      </c>
      <c r="L45" s="21">
        <f t="shared" si="1"/>
        <v>67953.622549019608</v>
      </c>
      <c r="M45" s="21">
        <f t="shared" si="2"/>
        <v>67953.622549019608</v>
      </c>
    </row>
    <row r="46" spans="2:13" x14ac:dyDescent="0.35">
      <c r="B46">
        <f t="shared" si="6"/>
        <v>3</v>
      </c>
      <c r="C46" s="7">
        <v>2018</v>
      </c>
      <c r="D46" s="8">
        <v>174855.13</v>
      </c>
      <c r="F46" s="16">
        <v>46.5</v>
      </c>
      <c r="H46" s="14">
        <f t="shared" si="5"/>
        <v>17485.513000000003</v>
      </c>
      <c r="J46" s="12">
        <f t="shared" si="0"/>
        <v>50</v>
      </c>
      <c r="K46" s="12">
        <f>VLOOKUP(J46,'CPI Indexes'!B$5:J$111,9,FALSE)</f>
        <v>51</v>
      </c>
      <c r="L46" s="21">
        <f t="shared" si="1"/>
        <v>342.85319607843144</v>
      </c>
      <c r="M46" s="21">
        <f t="shared" si="2"/>
        <v>342.85319607843144</v>
      </c>
    </row>
    <row r="47" spans="2:13" x14ac:dyDescent="0.35">
      <c r="B47">
        <f t="shared" si="6"/>
        <v>2</v>
      </c>
      <c r="C47" s="7">
        <v>2019</v>
      </c>
      <c r="D47" s="8">
        <v>189237.3</v>
      </c>
      <c r="F47" s="16">
        <v>47.5</v>
      </c>
      <c r="H47" s="14">
        <f t="shared" si="5"/>
        <v>18923.73</v>
      </c>
      <c r="J47" s="12">
        <f t="shared" si="0"/>
        <v>50</v>
      </c>
      <c r="K47" s="12">
        <f>VLOOKUP(J47,'CPI Indexes'!B$5:J$111,9,FALSE)</f>
        <v>51</v>
      </c>
      <c r="L47" s="21">
        <f t="shared" si="1"/>
        <v>371.05352941176471</v>
      </c>
      <c r="M47" s="21">
        <f t="shared" si="2"/>
        <v>371.05352941176471</v>
      </c>
    </row>
    <row r="48" spans="2:13" x14ac:dyDescent="0.35">
      <c r="B48">
        <f t="shared" si="6"/>
        <v>1</v>
      </c>
      <c r="C48" s="7">
        <v>2020</v>
      </c>
      <c r="D48" s="8">
        <v>286161.24</v>
      </c>
      <c r="F48" s="16">
        <v>48.5</v>
      </c>
      <c r="H48" s="14">
        <f t="shared" si="5"/>
        <v>28616.124</v>
      </c>
      <c r="J48" s="12">
        <f t="shared" si="0"/>
        <v>50</v>
      </c>
      <c r="K48" s="12">
        <f>VLOOKUP(J48,'CPI Indexes'!B$5:J$111,9,FALSE)</f>
        <v>51</v>
      </c>
      <c r="L48" s="21">
        <f t="shared" si="1"/>
        <v>561.10047058823534</v>
      </c>
      <c r="M48" s="21">
        <f t="shared" si="2"/>
        <v>561.10047058823534</v>
      </c>
    </row>
    <row r="49" spans="2:13" x14ac:dyDescent="0.35">
      <c r="B49">
        <f t="shared" si="6"/>
        <v>0</v>
      </c>
      <c r="C49" s="7">
        <v>2021</v>
      </c>
      <c r="D49" s="8">
        <v>10254031.189999999</v>
      </c>
      <c r="F49" s="16">
        <v>49.5</v>
      </c>
      <c r="H49" s="14">
        <f t="shared" si="5"/>
        <v>1025403.1189999999</v>
      </c>
      <c r="J49" s="12">
        <f t="shared" si="0"/>
        <v>50</v>
      </c>
      <c r="K49" s="12">
        <f>VLOOKUP(J49,'CPI Indexes'!B$5:J$111,9,FALSE)</f>
        <v>51</v>
      </c>
      <c r="L49" s="21">
        <f t="shared" si="1"/>
        <v>20105.943509803921</v>
      </c>
      <c r="M49" s="21">
        <f t="shared" si="2"/>
        <v>20105.943509803921</v>
      </c>
    </row>
    <row r="50" spans="2:13" x14ac:dyDescent="0.35">
      <c r="C50" s="7"/>
      <c r="D50" s="8"/>
      <c r="F50" s="16"/>
      <c r="H50" s="14"/>
      <c r="J50" s="12"/>
      <c r="K50" s="12"/>
      <c r="L50" s="21"/>
      <c r="M50" s="21"/>
    </row>
    <row r="51" spans="2:13" x14ac:dyDescent="0.35">
      <c r="D51" s="1">
        <f>SUM(D9:D50)</f>
        <v>167282284.56</v>
      </c>
      <c r="H51" s="3"/>
      <c r="J51" s="12"/>
      <c r="K51" s="12"/>
      <c r="L51" s="21"/>
      <c r="M51" s="21"/>
    </row>
    <row r="52" spans="2:13" x14ac:dyDescent="0.35">
      <c r="H52" s="3"/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/>
      <c r="J54" s="12"/>
      <c r="K54" s="12"/>
      <c r="L54" s="21"/>
      <c r="M54" s="21"/>
    </row>
    <row r="55" spans="2:13" x14ac:dyDescent="0.35">
      <c r="D55" s="1"/>
      <c r="F55" s="2"/>
      <c r="H55" s="2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7">SUM(M9:M63)</f>
        <v>327626.89091877209</v>
      </c>
    </row>
    <row r="66" spans="4:15" x14ac:dyDescent="0.35">
      <c r="D66" s="1"/>
      <c r="F66" s="2"/>
      <c r="H66" s="2"/>
    </row>
    <row r="67" spans="4:15" x14ac:dyDescent="0.35">
      <c r="M67" s="14"/>
      <c r="N67" s="14"/>
      <c r="O67" s="14"/>
    </row>
    <row r="68" spans="4:15" x14ac:dyDescent="0.35">
      <c r="D68" s="1"/>
      <c r="M68" s="20"/>
      <c r="N68" s="20"/>
      <c r="O68" s="20"/>
    </row>
    <row r="69" spans="4:15" x14ac:dyDescent="0.35"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8" fitToWidth="0" orientation="landscape" r:id="rId1"/>
  <headerFooter>
    <oddHeader xml:space="preserve">&amp;RFiled: 2023-03-08
 EB-2022-0200
 Exhibit I.4.5-IGUA-14
Attachment 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8E5B-E6F0-4CF0-9F9F-430F602E54D2}">
  <dimension ref="B2:O85"/>
  <sheetViews>
    <sheetView view="pageBreakPreview" zoomScale="60" zoomScaleNormal="55" workbookViewId="0">
      <selection activeCell="H8" sqref="H8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8" width="14.26953125" bestFit="1" customWidth="1"/>
    <col min="10" max="10" width="10.54296875" customWidth="1"/>
    <col min="11" max="11" width="14.54296875" customWidth="1"/>
    <col min="12" max="12" width="13.7265625" customWidth="1"/>
    <col min="13" max="13" width="17.7265625" customWidth="1"/>
    <col min="14" max="14" width="16.54296875" customWidth="1"/>
    <col min="15" max="15" width="16.81640625" customWidth="1"/>
  </cols>
  <sheetData>
    <row r="2" spans="2:13" x14ac:dyDescent="0.35">
      <c r="B2" t="s">
        <v>23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0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90</v>
      </c>
      <c r="C9" s="7">
        <v>1931</v>
      </c>
      <c r="D9" s="8">
        <v>583.35</v>
      </c>
      <c r="F9" s="15">
        <v>1.2</v>
      </c>
      <c r="H9" s="14">
        <f>D9*F$3</f>
        <v>58.335000000000008</v>
      </c>
      <c r="J9" s="12">
        <f t="shared" ref="J9:J40" si="0">ROUND(F9+B9,0)</f>
        <v>91</v>
      </c>
      <c r="K9" s="12">
        <f>VLOOKUP(J9,'CPI Indexes'!B$5:J$111,9,FALSE)</f>
        <v>92</v>
      </c>
      <c r="L9" s="21">
        <f t="shared" ref="L9:L40" si="1">H9/K9</f>
        <v>0.63407608695652184</v>
      </c>
      <c r="M9" s="21">
        <f t="shared" ref="M9:M40" si="2">L9*(1+$F$5/100)^B9</f>
        <v>0.63407608695652184</v>
      </c>
    </row>
    <row r="10" spans="2:13" x14ac:dyDescent="0.35">
      <c r="B10">
        <f t="shared" ref="B10:B65" si="3">2021-C10</f>
        <v>67</v>
      </c>
      <c r="C10" s="7">
        <v>1954</v>
      </c>
      <c r="D10" s="8">
        <v>826.6</v>
      </c>
      <c r="F10" s="15">
        <v>4.25</v>
      </c>
      <c r="H10" s="14">
        <f t="shared" ref="H10:H11" si="4">D10*F$3</f>
        <v>82.660000000000011</v>
      </c>
      <c r="J10" s="12">
        <f t="shared" si="0"/>
        <v>71</v>
      </c>
      <c r="K10" s="12">
        <f>VLOOKUP(J10,'CPI Indexes'!B$5:J$111,9,FALSE)</f>
        <v>72</v>
      </c>
      <c r="L10" s="21">
        <f t="shared" si="1"/>
        <v>1.1480555555555556</v>
      </c>
      <c r="M10" s="21">
        <f t="shared" si="2"/>
        <v>1.1480555555555556</v>
      </c>
    </row>
    <row r="11" spans="2:13" x14ac:dyDescent="0.35">
      <c r="B11">
        <f t="shared" si="3"/>
        <v>63</v>
      </c>
      <c r="C11" s="7">
        <v>1958</v>
      </c>
      <c r="D11" s="8">
        <v>322414.21999999997</v>
      </c>
      <c r="F11" s="15">
        <v>5.13</v>
      </c>
      <c r="H11" s="14">
        <f t="shared" si="4"/>
        <v>32241.421999999999</v>
      </c>
      <c r="J11" s="12">
        <f t="shared" si="0"/>
        <v>68</v>
      </c>
      <c r="K11" s="12">
        <f>VLOOKUP(J11,'CPI Indexes'!B$5:J$111,9,FALSE)</f>
        <v>69</v>
      </c>
      <c r="L11" s="21">
        <f t="shared" si="1"/>
        <v>467.26698550724637</v>
      </c>
      <c r="M11" s="21">
        <f t="shared" si="2"/>
        <v>467.26698550724637</v>
      </c>
    </row>
    <row r="12" spans="2:13" x14ac:dyDescent="0.35">
      <c r="B12">
        <f t="shared" si="3"/>
        <v>62</v>
      </c>
      <c r="C12" s="7">
        <v>1959</v>
      </c>
      <c r="D12" s="8">
        <v>3884.4</v>
      </c>
      <c r="F12" s="15">
        <v>5.38</v>
      </c>
      <c r="H12" s="14">
        <f t="shared" ref="H12:H66" si="5">D12*F$3</f>
        <v>388.44000000000005</v>
      </c>
      <c r="J12" s="12">
        <f t="shared" si="0"/>
        <v>67</v>
      </c>
      <c r="K12" s="12">
        <f>VLOOKUP(J12,'CPI Indexes'!B$5:J$111,9,FALSE)</f>
        <v>68</v>
      </c>
      <c r="L12" s="21">
        <f t="shared" si="1"/>
        <v>5.7123529411764711</v>
      </c>
      <c r="M12" s="21">
        <f t="shared" si="2"/>
        <v>5.7123529411764711</v>
      </c>
    </row>
    <row r="13" spans="2:13" x14ac:dyDescent="0.35">
      <c r="B13">
        <f t="shared" si="3"/>
        <v>61</v>
      </c>
      <c r="C13" s="7">
        <v>1960</v>
      </c>
      <c r="D13" s="8">
        <v>170882.37</v>
      </c>
      <c r="F13" s="15">
        <v>5.64</v>
      </c>
      <c r="H13" s="14">
        <f t="shared" si="5"/>
        <v>17088.237000000001</v>
      </c>
      <c r="J13" s="12">
        <f t="shared" si="0"/>
        <v>67</v>
      </c>
      <c r="K13" s="12">
        <f>VLOOKUP(J13,'CPI Indexes'!B$5:J$111,9,FALSE)</f>
        <v>68</v>
      </c>
      <c r="L13" s="21">
        <f t="shared" si="1"/>
        <v>251.29760294117648</v>
      </c>
      <c r="M13" s="21">
        <f t="shared" si="2"/>
        <v>251.29760294117648</v>
      </c>
    </row>
    <row r="14" spans="2:13" x14ac:dyDescent="0.35">
      <c r="B14">
        <f t="shared" si="3"/>
        <v>60</v>
      </c>
      <c r="C14" s="7">
        <v>1961</v>
      </c>
      <c r="D14" s="8">
        <v>68923.58</v>
      </c>
      <c r="F14" s="15">
        <v>5.91</v>
      </c>
      <c r="H14" s="14">
        <f t="shared" si="5"/>
        <v>6892.3580000000002</v>
      </c>
      <c r="J14" s="12">
        <f t="shared" si="0"/>
        <v>66</v>
      </c>
      <c r="K14" s="12">
        <f>VLOOKUP(J14,'CPI Indexes'!B$5:J$111,9,FALSE)</f>
        <v>67</v>
      </c>
      <c r="L14" s="21">
        <f t="shared" si="1"/>
        <v>102.87101492537313</v>
      </c>
      <c r="M14" s="21">
        <f t="shared" si="2"/>
        <v>102.87101492537313</v>
      </c>
    </row>
    <row r="15" spans="2:13" x14ac:dyDescent="0.35">
      <c r="B15">
        <f t="shared" si="3"/>
        <v>59</v>
      </c>
      <c r="C15" s="7">
        <v>1962</v>
      </c>
      <c r="D15" s="8">
        <v>19415.52</v>
      </c>
      <c r="F15" s="15">
        <v>6.2</v>
      </c>
      <c r="H15" s="14">
        <f t="shared" si="5"/>
        <v>1941.5520000000001</v>
      </c>
      <c r="J15" s="12">
        <f t="shared" si="0"/>
        <v>65</v>
      </c>
      <c r="K15" s="12">
        <f>VLOOKUP(J15,'CPI Indexes'!B$5:J$111,9,FALSE)</f>
        <v>66</v>
      </c>
      <c r="L15" s="21">
        <f t="shared" si="1"/>
        <v>29.417454545454547</v>
      </c>
      <c r="M15" s="21">
        <f t="shared" si="2"/>
        <v>29.417454545454547</v>
      </c>
    </row>
    <row r="16" spans="2:13" x14ac:dyDescent="0.35">
      <c r="B16">
        <f t="shared" si="3"/>
        <v>58</v>
      </c>
      <c r="C16" s="7">
        <v>1963</v>
      </c>
      <c r="D16" s="8">
        <v>5480.23</v>
      </c>
      <c r="F16" s="15">
        <v>6.5</v>
      </c>
      <c r="H16" s="14">
        <f t="shared" si="5"/>
        <v>548.02300000000002</v>
      </c>
      <c r="J16" s="12">
        <f t="shared" si="0"/>
        <v>65</v>
      </c>
      <c r="K16" s="12">
        <f>VLOOKUP(J16,'CPI Indexes'!B$5:J$111,9,FALSE)</f>
        <v>66</v>
      </c>
      <c r="L16" s="21">
        <f t="shared" si="1"/>
        <v>8.3033787878787884</v>
      </c>
      <c r="M16" s="21">
        <f t="shared" si="2"/>
        <v>8.3033787878787884</v>
      </c>
    </row>
    <row r="17" spans="2:13" x14ac:dyDescent="0.35">
      <c r="B17">
        <f t="shared" si="3"/>
        <v>57</v>
      </c>
      <c r="C17" s="7">
        <v>1964</v>
      </c>
      <c r="D17" s="8">
        <v>82870.600000000006</v>
      </c>
      <c r="F17" s="15">
        <v>6.82</v>
      </c>
      <c r="H17" s="14">
        <f t="shared" si="5"/>
        <v>8287.0600000000013</v>
      </c>
      <c r="J17" s="12">
        <f t="shared" si="0"/>
        <v>64</v>
      </c>
      <c r="K17" s="12">
        <f>VLOOKUP(J17,'CPI Indexes'!B$5:J$111,9,FALSE)</f>
        <v>65</v>
      </c>
      <c r="L17" s="21">
        <f t="shared" si="1"/>
        <v>127.49323076923079</v>
      </c>
      <c r="M17" s="21">
        <f t="shared" si="2"/>
        <v>127.49323076923079</v>
      </c>
    </row>
    <row r="18" spans="2:13" x14ac:dyDescent="0.35">
      <c r="B18">
        <f t="shared" si="3"/>
        <v>56</v>
      </c>
      <c r="C18" s="7">
        <v>1965</v>
      </c>
      <c r="D18" s="8">
        <v>113466.2</v>
      </c>
      <c r="F18" s="15">
        <v>7.16</v>
      </c>
      <c r="H18" s="14">
        <f t="shared" si="5"/>
        <v>11346.62</v>
      </c>
      <c r="J18" s="12">
        <f t="shared" si="0"/>
        <v>63</v>
      </c>
      <c r="K18" s="12">
        <f>VLOOKUP(J18,'CPI Indexes'!B$5:J$111,9,FALSE)</f>
        <v>64</v>
      </c>
      <c r="L18" s="21">
        <f t="shared" si="1"/>
        <v>177.29093750000001</v>
      </c>
      <c r="M18" s="21">
        <f t="shared" si="2"/>
        <v>177.29093750000001</v>
      </c>
    </row>
    <row r="19" spans="2:13" x14ac:dyDescent="0.35">
      <c r="B19">
        <f t="shared" si="3"/>
        <v>55</v>
      </c>
      <c r="C19" s="7">
        <v>1966</v>
      </c>
      <c r="D19" s="8">
        <v>12889.72</v>
      </c>
      <c r="F19" s="15">
        <v>7.51</v>
      </c>
      <c r="H19" s="14">
        <f t="shared" si="5"/>
        <v>1288.972</v>
      </c>
      <c r="J19" s="12">
        <f t="shared" si="0"/>
        <v>63</v>
      </c>
      <c r="K19" s="12">
        <f>VLOOKUP(J19,'CPI Indexes'!B$5:J$111,9,FALSE)</f>
        <v>64</v>
      </c>
      <c r="L19" s="21">
        <f t="shared" si="1"/>
        <v>20.1401875</v>
      </c>
      <c r="M19" s="21">
        <f t="shared" si="2"/>
        <v>20.1401875</v>
      </c>
    </row>
    <row r="20" spans="2:13" x14ac:dyDescent="0.35">
      <c r="B20">
        <f t="shared" si="3"/>
        <v>53</v>
      </c>
      <c r="C20" s="7">
        <v>1968</v>
      </c>
      <c r="D20" s="8">
        <v>16260.15</v>
      </c>
      <c r="F20" s="15">
        <v>8.2799999999999994</v>
      </c>
      <c r="H20" s="14">
        <f t="shared" si="5"/>
        <v>1626.0150000000001</v>
      </c>
      <c r="J20" s="12">
        <f t="shared" si="0"/>
        <v>61</v>
      </c>
      <c r="K20" s="12">
        <f>VLOOKUP(J20,'CPI Indexes'!B$5:J$111,9,FALSE)</f>
        <v>62</v>
      </c>
      <c r="L20" s="21">
        <f t="shared" si="1"/>
        <v>26.226048387096775</v>
      </c>
      <c r="M20" s="21">
        <f t="shared" si="2"/>
        <v>26.226048387096775</v>
      </c>
    </row>
    <row r="21" spans="2:13" x14ac:dyDescent="0.35">
      <c r="B21">
        <f t="shared" si="3"/>
        <v>52</v>
      </c>
      <c r="C21" s="7">
        <v>1969</v>
      </c>
      <c r="D21" s="8">
        <v>11439.49</v>
      </c>
      <c r="F21" s="15">
        <v>8.6999999999999993</v>
      </c>
      <c r="H21" s="14">
        <f t="shared" si="5"/>
        <v>1143.9490000000001</v>
      </c>
      <c r="J21" s="12">
        <f t="shared" si="0"/>
        <v>61</v>
      </c>
      <c r="K21" s="12">
        <f>VLOOKUP(J21,'CPI Indexes'!B$5:J$111,9,FALSE)</f>
        <v>62</v>
      </c>
      <c r="L21" s="21">
        <f t="shared" si="1"/>
        <v>18.450790322580648</v>
      </c>
      <c r="M21" s="21">
        <f t="shared" si="2"/>
        <v>18.450790322580648</v>
      </c>
    </row>
    <row r="22" spans="2:13" x14ac:dyDescent="0.35">
      <c r="B22">
        <f t="shared" si="3"/>
        <v>51</v>
      </c>
      <c r="C22" s="7">
        <v>1970</v>
      </c>
      <c r="D22" s="8">
        <v>3366.51</v>
      </c>
      <c r="F22" s="15">
        <v>9.14</v>
      </c>
      <c r="H22" s="14">
        <f t="shared" si="5"/>
        <v>336.65100000000007</v>
      </c>
      <c r="J22" s="12">
        <f t="shared" si="0"/>
        <v>60</v>
      </c>
      <c r="K22" s="12">
        <f>VLOOKUP(J22,'CPI Indexes'!B$5:J$111,9,FALSE)</f>
        <v>61</v>
      </c>
      <c r="L22" s="21">
        <f t="shared" si="1"/>
        <v>5.5188688524590175</v>
      </c>
      <c r="M22" s="21">
        <f t="shared" si="2"/>
        <v>5.5188688524590175</v>
      </c>
    </row>
    <row r="23" spans="2:13" x14ac:dyDescent="0.35">
      <c r="B23">
        <f t="shared" si="3"/>
        <v>50</v>
      </c>
      <c r="C23" s="7">
        <v>1971</v>
      </c>
      <c r="D23" s="8">
        <v>12064.5</v>
      </c>
      <c r="F23" s="15">
        <v>9.61</v>
      </c>
      <c r="H23" s="14">
        <f t="shared" si="5"/>
        <v>1206.45</v>
      </c>
      <c r="J23" s="12">
        <f t="shared" si="0"/>
        <v>60</v>
      </c>
      <c r="K23" s="12">
        <f>VLOOKUP(J23,'CPI Indexes'!B$5:J$111,9,FALSE)</f>
        <v>61</v>
      </c>
      <c r="L23" s="21">
        <f t="shared" si="1"/>
        <v>19.777868852459019</v>
      </c>
      <c r="M23" s="21">
        <f t="shared" si="2"/>
        <v>19.777868852459019</v>
      </c>
    </row>
    <row r="24" spans="2:13" x14ac:dyDescent="0.35">
      <c r="B24">
        <f t="shared" si="3"/>
        <v>49</v>
      </c>
      <c r="C24" s="7">
        <v>1972</v>
      </c>
      <c r="D24" s="8">
        <v>4526.37</v>
      </c>
      <c r="F24" s="15">
        <v>10.1</v>
      </c>
      <c r="H24" s="14">
        <f t="shared" si="5"/>
        <v>452.637</v>
      </c>
      <c r="J24" s="12">
        <f t="shared" si="0"/>
        <v>59</v>
      </c>
      <c r="K24" s="12">
        <f>VLOOKUP(J24,'CPI Indexes'!B$5:J$111,9,FALSE)</f>
        <v>60</v>
      </c>
      <c r="L24" s="21">
        <f t="shared" si="1"/>
        <v>7.5439499999999997</v>
      </c>
      <c r="M24" s="21">
        <f t="shared" si="2"/>
        <v>7.5439499999999997</v>
      </c>
    </row>
    <row r="25" spans="2:13" x14ac:dyDescent="0.35">
      <c r="B25">
        <f t="shared" si="3"/>
        <v>48</v>
      </c>
      <c r="C25" s="7">
        <v>1973</v>
      </c>
      <c r="D25" s="8">
        <v>7696.36</v>
      </c>
      <c r="F25" s="15">
        <v>10.62</v>
      </c>
      <c r="H25" s="14">
        <f t="shared" si="5"/>
        <v>769.63599999999997</v>
      </c>
      <c r="J25" s="12">
        <f t="shared" si="0"/>
        <v>59</v>
      </c>
      <c r="K25" s="12">
        <f>VLOOKUP(J25,'CPI Indexes'!B$5:J$111,9,FALSE)</f>
        <v>60</v>
      </c>
      <c r="L25" s="21">
        <f t="shared" si="1"/>
        <v>12.827266666666667</v>
      </c>
      <c r="M25" s="21">
        <f t="shared" si="2"/>
        <v>12.827266666666667</v>
      </c>
    </row>
    <row r="26" spans="2:13" x14ac:dyDescent="0.35">
      <c r="B26">
        <f t="shared" si="3"/>
        <v>47</v>
      </c>
      <c r="C26" s="7">
        <v>1974</v>
      </c>
      <c r="D26" s="8">
        <v>96065.03</v>
      </c>
      <c r="F26" s="16">
        <v>11.16</v>
      </c>
      <c r="H26" s="14">
        <f t="shared" si="5"/>
        <v>9606.5030000000006</v>
      </c>
      <c r="J26" s="12">
        <f t="shared" si="0"/>
        <v>58</v>
      </c>
      <c r="K26" s="12">
        <f>VLOOKUP(J26,'CPI Indexes'!B$5:J$111,9,FALSE)</f>
        <v>59</v>
      </c>
      <c r="L26" s="21">
        <f t="shared" si="1"/>
        <v>162.82208474576271</v>
      </c>
      <c r="M26" s="21">
        <f t="shared" si="2"/>
        <v>162.82208474576271</v>
      </c>
    </row>
    <row r="27" spans="2:13" x14ac:dyDescent="0.35">
      <c r="B27">
        <f t="shared" si="3"/>
        <v>46</v>
      </c>
      <c r="C27" s="7">
        <v>1975</v>
      </c>
      <c r="D27" s="8">
        <v>55403.35</v>
      </c>
      <c r="F27" s="16">
        <v>11.73</v>
      </c>
      <c r="H27" s="14">
        <f t="shared" si="5"/>
        <v>5540.335</v>
      </c>
      <c r="J27" s="12">
        <f t="shared" si="0"/>
        <v>58</v>
      </c>
      <c r="K27" s="12">
        <f>VLOOKUP(J27,'CPI Indexes'!B$5:J$111,9,FALSE)</f>
        <v>59</v>
      </c>
      <c r="L27" s="21">
        <f t="shared" si="1"/>
        <v>93.903983050847458</v>
      </c>
      <c r="M27" s="21">
        <f t="shared" si="2"/>
        <v>93.903983050847458</v>
      </c>
    </row>
    <row r="28" spans="2:13" x14ac:dyDescent="0.35">
      <c r="B28">
        <f t="shared" si="3"/>
        <v>45</v>
      </c>
      <c r="C28" s="7">
        <v>1976</v>
      </c>
      <c r="D28" s="8">
        <v>12794.87</v>
      </c>
      <c r="F28" s="16">
        <v>12.34</v>
      </c>
      <c r="H28" s="14">
        <f t="shared" si="5"/>
        <v>1279.4870000000001</v>
      </c>
      <c r="J28" s="12">
        <f t="shared" si="0"/>
        <v>57</v>
      </c>
      <c r="K28" s="12">
        <f>VLOOKUP(J28,'CPI Indexes'!B$5:J$111,9,FALSE)</f>
        <v>58</v>
      </c>
      <c r="L28" s="21">
        <f t="shared" si="1"/>
        <v>22.060120689655175</v>
      </c>
      <c r="M28" s="21">
        <f t="shared" si="2"/>
        <v>22.060120689655175</v>
      </c>
    </row>
    <row r="29" spans="2:13" x14ac:dyDescent="0.35">
      <c r="B29">
        <f t="shared" si="3"/>
        <v>44</v>
      </c>
      <c r="C29" s="7">
        <v>1977</v>
      </c>
      <c r="D29" s="8">
        <v>88859.03</v>
      </c>
      <c r="F29" s="16">
        <v>12.97</v>
      </c>
      <c r="H29" s="14">
        <f t="shared" si="5"/>
        <v>8885.9030000000002</v>
      </c>
      <c r="J29" s="12">
        <f t="shared" si="0"/>
        <v>57</v>
      </c>
      <c r="K29" s="12">
        <f>VLOOKUP(J29,'CPI Indexes'!B$5:J$111,9,FALSE)</f>
        <v>58</v>
      </c>
      <c r="L29" s="21">
        <f t="shared" si="1"/>
        <v>153.20522413793103</v>
      </c>
      <c r="M29" s="21">
        <f t="shared" si="2"/>
        <v>153.20522413793103</v>
      </c>
    </row>
    <row r="30" spans="2:13" x14ac:dyDescent="0.35">
      <c r="B30">
        <f t="shared" si="3"/>
        <v>43</v>
      </c>
      <c r="C30" s="7">
        <v>1978</v>
      </c>
      <c r="D30" s="8">
        <v>80811.59</v>
      </c>
      <c r="F30" s="16">
        <v>13.63</v>
      </c>
      <c r="H30" s="14">
        <f t="shared" si="5"/>
        <v>8081.1589999999997</v>
      </c>
      <c r="J30" s="12">
        <f t="shared" si="0"/>
        <v>57</v>
      </c>
      <c r="K30" s="12">
        <f>VLOOKUP(J30,'CPI Indexes'!B$5:J$111,9,FALSE)</f>
        <v>58</v>
      </c>
      <c r="L30" s="21">
        <f t="shared" si="1"/>
        <v>139.33032758620689</v>
      </c>
      <c r="M30" s="21">
        <f t="shared" si="2"/>
        <v>139.33032758620689</v>
      </c>
    </row>
    <row r="31" spans="2:13" x14ac:dyDescent="0.35">
      <c r="B31">
        <f t="shared" si="3"/>
        <v>42</v>
      </c>
      <c r="C31" s="7">
        <v>1979</v>
      </c>
      <c r="D31" s="8">
        <v>99637.42</v>
      </c>
      <c r="F31" s="16">
        <v>14.32</v>
      </c>
      <c r="H31" s="14">
        <f t="shared" si="5"/>
        <v>9963.7420000000002</v>
      </c>
      <c r="J31" s="12">
        <f t="shared" si="0"/>
        <v>56</v>
      </c>
      <c r="K31" s="12">
        <f>VLOOKUP(J31,'CPI Indexes'!B$5:J$111,9,FALSE)</f>
        <v>57</v>
      </c>
      <c r="L31" s="21">
        <f t="shared" si="1"/>
        <v>174.80249122807018</v>
      </c>
      <c r="M31" s="21">
        <f t="shared" si="2"/>
        <v>174.80249122807018</v>
      </c>
    </row>
    <row r="32" spans="2:13" x14ac:dyDescent="0.35">
      <c r="B32">
        <f t="shared" si="3"/>
        <v>40</v>
      </c>
      <c r="C32" s="7">
        <v>1981</v>
      </c>
      <c r="D32" s="9">
        <v>238599.34</v>
      </c>
      <c r="F32" s="16">
        <v>15.79</v>
      </c>
      <c r="H32" s="14">
        <f t="shared" si="5"/>
        <v>23859.934000000001</v>
      </c>
      <c r="J32" s="12">
        <f t="shared" si="0"/>
        <v>56</v>
      </c>
      <c r="K32" s="12">
        <f>VLOOKUP(J32,'CPI Indexes'!B$5:J$111,9,FALSE)</f>
        <v>57</v>
      </c>
      <c r="L32" s="21">
        <f t="shared" si="1"/>
        <v>418.59533333333337</v>
      </c>
      <c r="M32" s="21">
        <f t="shared" si="2"/>
        <v>418.59533333333337</v>
      </c>
    </row>
    <row r="33" spans="2:13" x14ac:dyDescent="0.35">
      <c r="B33">
        <f t="shared" si="3"/>
        <v>39</v>
      </c>
      <c r="C33" s="7">
        <v>1982</v>
      </c>
      <c r="D33" s="8">
        <v>146799.48000000001</v>
      </c>
      <c r="F33" s="16">
        <v>16.57</v>
      </c>
      <c r="H33" s="14">
        <f t="shared" si="5"/>
        <v>14679.948000000002</v>
      </c>
      <c r="J33" s="12">
        <f t="shared" si="0"/>
        <v>56</v>
      </c>
      <c r="K33" s="12">
        <f>VLOOKUP(J33,'CPI Indexes'!B$5:J$111,9,FALSE)</f>
        <v>57</v>
      </c>
      <c r="L33" s="21">
        <f t="shared" si="1"/>
        <v>257.5429473684211</v>
      </c>
      <c r="M33" s="21">
        <f t="shared" si="2"/>
        <v>257.5429473684211</v>
      </c>
    </row>
    <row r="34" spans="2:13" x14ac:dyDescent="0.35">
      <c r="B34">
        <f t="shared" si="3"/>
        <v>38</v>
      </c>
      <c r="C34" s="7">
        <v>1983</v>
      </c>
      <c r="D34" s="8">
        <v>45243.4</v>
      </c>
      <c r="F34" s="16">
        <v>17.38</v>
      </c>
      <c r="H34" s="14">
        <f t="shared" si="5"/>
        <v>4524.34</v>
      </c>
      <c r="J34" s="12">
        <f t="shared" si="0"/>
        <v>55</v>
      </c>
      <c r="K34" s="12">
        <f>VLOOKUP(J34,'CPI Indexes'!B$5:J$111,9,FALSE)</f>
        <v>56</v>
      </c>
      <c r="L34" s="21">
        <f t="shared" si="1"/>
        <v>80.791785714285723</v>
      </c>
      <c r="M34" s="21">
        <f t="shared" si="2"/>
        <v>80.791785714285723</v>
      </c>
    </row>
    <row r="35" spans="2:13" x14ac:dyDescent="0.35">
      <c r="B35">
        <f t="shared" si="3"/>
        <v>37</v>
      </c>
      <c r="C35" s="7">
        <v>1984</v>
      </c>
      <c r="D35" s="8">
        <v>229535.79</v>
      </c>
      <c r="F35" s="16">
        <v>18.21</v>
      </c>
      <c r="H35" s="14">
        <f t="shared" si="5"/>
        <v>22953.579000000002</v>
      </c>
      <c r="J35" s="12">
        <f t="shared" si="0"/>
        <v>55</v>
      </c>
      <c r="K35" s="12">
        <f>VLOOKUP(J35,'CPI Indexes'!B$5:J$111,9,FALSE)</f>
        <v>56</v>
      </c>
      <c r="L35" s="21">
        <f t="shared" si="1"/>
        <v>409.88533928571434</v>
      </c>
      <c r="M35" s="21">
        <f t="shared" si="2"/>
        <v>409.88533928571434</v>
      </c>
    </row>
    <row r="36" spans="2:13" x14ac:dyDescent="0.35">
      <c r="B36">
        <f t="shared" si="3"/>
        <v>36</v>
      </c>
      <c r="C36" s="7">
        <v>1985</v>
      </c>
      <c r="D36" s="8">
        <v>23764.54</v>
      </c>
      <c r="F36" s="16">
        <v>19.059999999999999</v>
      </c>
      <c r="H36" s="14">
        <f t="shared" si="5"/>
        <v>2376.4540000000002</v>
      </c>
      <c r="J36" s="12">
        <f t="shared" si="0"/>
        <v>55</v>
      </c>
      <c r="K36" s="12">
        <f>VLOOKUP(J36,'CPI Indexes'!B$5:J$111,9,FALSE)</f>
        <v>56</v>
      </c>
      <c r="L36" s="21">
        <f t="shared" si="1"/>
        <v>42.436678571428573</v>
      </c>
      <c r="M36" s="21">
        <f t="shared" si="2"/>
        <v>42.436678571428573</v>
      </c>
    </row>
    <row r="37" spans="2:13" x14ac:dyDescent="0.35">
      <c r="B37">
        <f t="shared" si="3"/>
        <v>35</v>
      </c>
      <c r="C37" s="7">
        <v>1986</v>
      </c>
      <c r="D37" s="8">
        <v>627855.34</v>
      </c>
      <c r="F37" s="16">
        <v>19.940000000000001</v>
      </c>
      <c r="H37" s="14">
        <f t="shared" si="5"/>
        <v>62785.534</v>
      </c>
      <c r="J37" s="12">
        <f t="shared" si="0"/>
        <v>55</v>
      </c>
      <c r="K37" s="12">
        <f>VLOOKUP(J37,'CPI Indexes'!B$5:J$111,9,FALSE)</f>
        <v>56</v>
      </c>
      <c r="L37" s="21">
        <f t="shared" si="1"/>
        <v>1121.1702499999999</v>
      </c>
      <c r="M37" s="21">
        <f t="shared" si="2"/>
        <v>1121.1702499999999</v>
      </c>
    </row>
    <row r="38" spans="2:13" x14ac:dyDescent="0.35">
      <c r="B38">
        <f t="shared" si="3"/>
        <v>34</v>
      </c>
      <c r="C38" s="7">
        <v>1987</v>
      </c>
      <c r="D38" s="8">
        <v>841421.49</v>
      </c>
      <c r="F38" s="16">
        <v>20.84</v>
      </c>
      <c r="H38" s="14">
        <f t="shared" si="5"/>
        <v>84142.149000000005</v>
      </c>
      <c r="J38" s="12">
        <f t="shared" si="0"/>
        <v>55</v>
      </c>
      <c r="K38" s="12">
        <f>VLOOKUP(J38,'CPI Indexes'!B$5:J$111,9,FALSE)</f>
        <v>56</v>
      </c>
      <c r="L38" s="21">
        <f t="shared" si="1"/>
        <v>1502.5383750000001</v>
      </c>
      <c r="M38" s="21">
        <f t="shared" si="2"/>
        <v>1502.5383750000001</v>
      </c>
    </row>
    <row r="39" spans="2:13" x14ac:dyDescent="0.35">
      <c r="B39">
        <f t="shared" si="3"/>
        <v>33</v>
      </c>
      <c r="C39" s="7">
        <v>1988</v>
      </c>
      <c r="D39" s="8">
        <v>22839.52</v>
      </c>
      <c r="F39" s="16">
        <v>21.76</v>
      </c>
      <c r="H39" s="14">
        <f t="shared" si="5"/>
        <v>2283.9520000000002</v>
      </c>
      <c r="J39" s="12">
        <f t="shared" si="0"/>
        <v>55</v>
      </c>
      <c r="K39" s="12">
        <f>VLOOKUP(J39,'CPI Indexes'!B$5:J$111,9,FALSE)</f>
        <v>56</v>
      </c>
      <c r="L39" s="21">
        <f t="shared" si="1"/>
        <v>40.784857142857149</v>
      </c>
      <c r="M39" s="21">
        <f t="shared" si="2"/>
        <v>40.784857142857149</v>
      </c>
    </row>
    <row r="40" spans="2:13" x14ac:dyDescent="0.35">
      <c r="B40">
        <f t="shared" si="3"/>
        <v>32</v>
      </c>
      <c r="C40" s="7">
        <v>1989</v>
      </c>
      <c r="D40" s="8">
        <v>791278.65</v>
      </c>
      <c r="F40" s="16">
        <v>22.69</v>
      </c>
      <c r="H40" s="14">
        <f t="shared" si="5"/>
        <v>79127.865000000005</v>
      </c>
      <c r="J40" s="12">
        <f t="shared" si="0"/>
        <v>55</v>
      </c>
      <c r="K40" s="12">
        <f>VLOOKUP(J40,'CPI Indexes'!B$5:J$111,9,FALSE)</f>
        <v>56</v>
      </c>
      <c r="L40" s="21">
        <f t="shared" si="1"/>
        <v>1412.9975892857144</v>
      </c>
      <c r="M40" s="21">
        <f t="shared" si="2"/>
        <v>1412.9975892857144</v>
      </c>
    </row>
    <row r="41" spans="2:13" x14ac:dyDescent="0.35">
      <c r="B41">
        <f t="shared" si="3"/>
        <v>31</v>
      </c>
      <c r="C41" s="7">
        <v>1990</v>
      </c>
      <c r="D41" s="8">
        <v>785719.08</v>
      </c>
      <c r="F41" s="16">
        <v>23.64</v>
      </c>
      <c r="H41" s="14">
        <f t="shared" si="5"/>
        <v>78571.907999999996</v>
      </c>
      <c r="J41" s="12">
        <f t="shared" ref="J41:J66" si="6">ROUND(F41+B41,0)</f>
        <v>55</v>
      </c>
      <c r="K41" s="12">
        <f>VLOOKUP(J41,'CPI Indexes'!B$5:J$111,9,FALSE)</f>
        <v>56</v>
      </c>
      <c r="L41" s="21">
        <f t="shared" ref="L41:L66" si="7">H41/K41</f>
        <v>1403.0697857142857</v>
      </c>
      <c r="M41" s="21">
        <f t="shared" ref="M41:M66" si="8">L41*(1+$F$5/100)^B41</f>
        <v>1403.0697857142857</v>
      </c>
    </row>
    <row r="42" spans="2:13" x14ac:dyDescent="0.35">
      <c r="B42">
        <f t="shared" si="3"/>
        <v>30</v>
      </c>
      <c r="C42" s="7">
        <v>1991</v>
      </c>
      <c r="D42" s="8">
        <v>996030.58</v>
      </c>
      <c r="F42" s="16">
        <v>24.6</v>
      </c>
      <c r="H42" s="14">
        <f t="shared" si="5"/>
        <v>99603.058000000005</v>
      </c>
      <c r="J42" s="12">
        <f t="shared" si="6"/>
        <v>55</v>
      </c>
      <c r="K42" s="12">
        <f>VLOOKUP(J42,'CPI Indexes'!B$5:J$111,9,FALSE)</f>
        <v>56</v>
      </c>
      <c r="L42" s="21">
        <f t="shared" si="7"/>
        <v>1778.6260357142858</v>
      </c>
      <c r="M42" s="21">
        <f t="shared" si="8"/>
        <v>1778.6260357142858</v>
      </c>
    </row>
    <row r="43" spans="2:13" x14ac:dyDescent="0.35">
      <c r="B43">
        <f t="shared" si="3"/>
        <v>29</v>
      </c>
      <c r="C43" s="7">
        <v>1992</v>
      </c>
      <c r="D43" s="8">
        <v>337836.22</v>
      </c>
      <c r="F43" s="16">
        <v>25.57</v>
      </c>
      <c r="H43" s="14">
        <f t="shared" si="5"/>
        <v>33783.621999999996</v>
      </c>
      <c r="J43" s="12">
        <f t="shared" si="6"/>
        <v>55</v>
      </c>
      <c r="K43" s="12">
        <f>VLOOKUP(J43,'CPI Indexes'!B$5:J$111,9,FALSE)</f>
        <v>56</v>
      </c>
      <c r="L43" s="21">
        <f t="shared" si="7"/>
        <v>603.27896428571421</v>
      </c>
      <c r="M43" s="21">
        <f t="shared" si="8"/>
        <v>603.27896428571421</v>
      </c>
    </row>
    <row r="44" spans="2:13" x14ac:dyDescent="0.35">
      <c r="B44">
        <f t="shared" si="3"/>
        <v>28</v>
      </c>
      <c r="C44" s="7">
        <v>1993</v>
      </c>
      <c r="D44" s="8">
        <v>713832.36</v>
      </c>
      <c r="F44" s="16">
        <v>26.55</v>
      </c>
      <c r="H44" s="14">
        <f t="shared" si="5"/>
        <v>71383.236000000004</v>
      </c>
      <c r="J44" s="12">
        <f t="shared" si="6"/>
        <v>55</v>
      </c>
      <c r="K44" s="12">
        <f>VLOOKUP(J44,'CPI Indexes'!B$5:J$111,9,FALSE)</f>
        <v>56</v>
      </c>
      <c r="L44" s="21">
        <f t="shared" si="7"/>
        <v>1274.7006428571428</v>
      </c>
      <c r="M44" s="21">
        <f t="shared" si="8"/>
        <v>1274.7006428571428</v>
      </c>
    </row>
    <row r="45" spans="2:13" x14ac:dyDescent="0.35">
      <c r="B45">
        <f t="shared" si="3"/>
        <v>27</v>
      </c>
      <c r="C45" s="7">
        <v>1994</v>
      </c>
      <c r="D45" s="8">
        <v>97420.36</v>
      </c>
      <c r="F45" s="16">
        <v>27.53</v>
      </c>
      <c r="H45" s="14">
        <f t="shared" si="5"/>
        <v>9742.0360000000001</v>
      </c>
      <c r="J45" s="12">
        <f t="shared" si="6"/>
        <v>55</v>
      </c>
      <c r="K45" s="12">
        <f>VLOOKUP(J45,'CPI Indexes'!B$5:J$111,9,FALSE)</f>
        <v>56</v>
      </c>
      <c r="L45" s="21">
        <f t="shared" si="7"/>
        <v>173.96492857142857</v>
      </c>
      <c r="M45" s="21">
        <f t="shared" si="8"/>
        <v>173.96492857142857</v>
      </c>
    </row>
    <row r="46" spans="2:13" x14ac:dyDescent="0.35">
      <c r="B46">
        <f t="shared" si="3"/>
        <v>26</v>
      </c>
      <c r="C46" s="7">
        <v>1995</v>
      </c>
      <c r="D46" s="8">
        <v>926577.87</v>
      </c>
      <c r="F46" s="16">
        <v>28.52</v>
      </c>
      <c r="H46" s="14">
        <f t="shared" si="5"/>
        <v>92657.787000000011</v>
      </c>
      <c r="J46" s="12">
        <f t="shared" si="6"/>
        <v>55</v>
      </c>
      <c r="K46" s="12">
        <f>VLOOKUP(J46,'CPI Indexes'!B$5:J$111,9,FALSE)</f>
        <v>56</v>
      </c>
      <c r="L46" s="21">
        <f t="shared" si="7"/>
        <v>1654.6033392857146</v>
      </c>
      <c r="M46" s="21">
        <f t="shared" si="8"/>
        <v>1654.6033392857146</v>
      </c>
    </row>
    <row r="47" spans="2:13" x14ac:dyDescent="0.35">
      <c r="B47">
        <f t="shared" si="3"/>
        <v>24</v>
      </c>
      <c r="C47" s="7">
        <v>1997</v>
      </c>
      <c r="D47" s="8">
        <v>47478.23</v>
      </c>
      <c r="F47" s="16">
        <v>30.51</v>
      </c>
      <c r="H47" s="14">
        <f t="shared" si="5"/>
        <v>4747.8230000000003</v>
      </c>
      <c r="J47" s="12">
        <f t="shared" si="6"/>
        <v>55</v>
      </c>
      <c r="K47" s="12">
        <f>VLOOKUP(J47,'CPI Indexes'!B$5:J$111,9,FALSE)</f>
        <v>56</v>
      </c>
      <c r="L47" s="21">
        <f t="shared" si="7"/>
        <v>84.782553571428579</v>
      </c>
      <c r="M47" s="21">
        <f t="shared" si="8"/>
        <v>84.782553571428579</v>
      </c>
    </row>
    <row r="48" spans="2:13" x14ac:dyDescent="0.35">
      <c r="B48">
        <f t="shared" si="3"/>
        <v>23</v>
      </c>
      <c r="C48" s="7">
        <v>1998</v>
      </c>
      <c r="D48" s="8">
        <v>104058.13</v>
      </c>
      <c r="F48" s="16">
        <v>31.5</v>
      </c>
      <c r="H48" s="14">
        <f t="shared" si="5"/>
        <v>10405.813000000002</v>
      </c>
      <c r="J48" s="12">
        <f t="shared" si="6"/>
        <v>55</v>
      </c>
      <c r="K48" s="12">
        <f>VLOOKUP(J48,'CPI Indexes'!B$5:J$111,9,FALSE)</f>
        <v>56</v>
      </c>
      <c r="L48" s="21">
        <f t="shared" si="7"/>
        <v>185.81808928571431</v>
      </c>
      <c r="M48" s="21">
        <f t="shared" si="8"/>
        <v>185.81808928571431</v>
      </c>
    </row>
    <row r="49" spans="2:13" x14ac:dyDescent="0.35">
      <c r="B49">
        <f t="shared" si="3"/>
        <v>22</v>
      </c>
      <c r="C49" s="7">
        <v>1999</v>
      </c>
      <c r="D49" s="8">
        <v>5385.29</v>
      </c>
      <c r="F49" s="16">
        <v>32.5</v>
      </c>
      <c r="H49" s="14">
        <f t="shared" si="5"/>
        <v>538.529</v>
      </c>
      <c r="J49" s="12">
        <f t="shared" si="6"/>
        <v>55</v>
      </c>
      <c r="K49" s="12">
        <f>VLOOKUP(J49,'CPI Indexes'!B$5:J$111,9,FALSE)</f>
        <v>56</v>
      </c>
      <c r="L49" s="21">
        <f t="shared" si="7"/>
        <v>9.6165892857142854</v>
      </c>
      <c r="M49" s="21">
        <f t="shared" si="8"/>
        <v>9.6165892857142854</v>
      </c>
    </row>
    <row r="50" spans="2:13" x14ac:dyDescent="0.35">
      <c r="B50">
        <f t="shared" si="3"/>
        <v>21</v>
      </c>
      <c r="C50" s="7">
        <v>2000</v>
      </c>
      <c r="D50" s="8">
        <v>49451.57</v>
      </c>
      <c r="F50" s="16">
        <v>33.5</v>
      </c>
      <c r="H50" s="14">
        <f t="shared" si="5"/>
        <v>4945.1570000000002</v>
      </c>
      <c r="J50" s="12">
        <f t="shared" si="6"/>
        <v>55</v>
      </c>
      <c r="K50" s="12">
        <f>VLOOKUP(J50,'CPI Indexes'!B$5:J$111,9,FALSE)</f>
        <v>56</v>
      </c>
      <c r="L50" s="21">
        <f t="shared" si="7"/>
        <v>88.306375000000003</v>
      </c>
      <c r="M50" s="21">
        <f t="shared" si="8"/>
        <v>88.306375000000003</v>
      </c>
    </row>
    <row r="51" spans="2:13" x14ac:dyDescent="0.35">
      <c r="B51">
        <f t="shared" si="3"/>
        <v>19</v>
      </c>
      <c r="C51" s="7">
        <v>2002</v>
      </c>
      <c r="D51" s="8">
        <v>289511.03000000003</v>
      </c>
      <c r="F51" s="16">
        <v>35.5</v>
      </c>
      <c r="H51" s="14">
        <f t="shared" si="5"/>
        <v>28951.103000000003</v>
      </c>
      <c r="J51" s="12">
        <f t="shared" si="6"/>
        <v>55</v>
      </c>
      <c r="K51" s="12">
        <f>VLOOKUP(J51,'CPI Indexes'!B$5:J$111,9,FALSE)</f>
        <v>56</v>
      </c>
      <c r="L51" s="21">
        <f t="shared" si="7"/>
        <v>516.98398214285714</v>
      </c>
      <c r="M51" s="21">
        <f t="shared" si="8"/>
        <v>516.98398214285714</v>
      </c>
    </row>
    <row r="52" spans="2:13" x14ac:dyDescent="0.35">
      <c r="B52">
        <f t="shared" si="3"/>
        <v>16</v>
      </c>
      <c r="C52" s="7">
        <v>2005</v>
      </c>
      <c r="D52" s="8">
        <v>125526.9</v>
      </c>
      <c r="F52" s="16">
        <v>38.5</v>
      </c>
      <c r="H52" s="14">
        <f t="shared" si="5"/>
        <v>12552.69</v>
      </c>
      <c r="J52" s="12">
        <f t="shared" si="6"/>
        <v>55</v>
      </c>
      <c r="K52" s="12">
        <f>VLOOKUP(J52,'CPI Indexes'!B$5:J$111,9,FALSE)</f>
        <v>56</v>
      </c>
      <c r="L52" s="21">
        <f t="shared" si="7"/>
        <v>224.15517857142859</v>
      </c>
      <c r="M52" s="21">
        <f t="shared" si="8"/>
        <v>224.15517857142859</v>
      </c>
    </row>
    <row r="53" spans="2:13" x14ac:dyDescent="0.35">
      <c r="B53">
        <f t="shared" si="3"/>
        <v>15</v>
      </c>
      <c r="C53" s="7">
        <v>2006</v>
      </c>
      <c r="D53" s="8">
        <v>162810.09</v>
      </c>
      <c r="F53" s="16">
        <v>39.5</v>
      </c>
      <c r="H53" s="14">
        <f t="shared" si="5"/>
        <v>16281.009</v>
      </c>
      <c r="J53" s="12">
        <f t="shared" si="6"/>
        <v>55</v>
      </c>
      <c r="K53" s="12">
        <f>VLOOKUP(J53,'CPI Indexes'!B$5:J$111,9,FALSE)</f>
        <v>56</v>
      </c>
      <c r="L53" s="21">
        <f t="shared" si="7"/>
        <v>290.73230357142859</v>
      </c>
      <c r="M53" s="21">
        <f t="shared" si="8"/>
        <v>290.73230357142859</v>
      </c>
    </row>
    <row r="54" spans="2:13" x14ac:dyDescent="0.35">
      <c r="B54">
        <f t="shared" si="3"/>
        <v>14</v>
      </c>
      <c r="C54" s="7">
        <v>2007</v>
      </c>
      <c r="D54" s="8">
        <v>272875.71000000002</v>
      </c>
      <c r="F54" s="16">
        <v>40.5</v>
      </c>
      <c r="H54" s="14">
        <f t="shared" si="5"/>
        <v>27287.571000000004</v>
      </c>
      <c r="J54" s="12">
        <f t="shared" si="6"/>
        <v>55</v>
      </c>
      <c r="K54" s="12">
        <f>VLOOKUP(J54,'CPI Indexes'!B$5:J$111,9,FALSE)</f>
        <v>56</v>
      </c>
      <c r="L54" s="21">
        <f t="shared" si="7"/>
        <v>487.27805357142864</v>
      </c>
      <c r="M54" s="21">
        <f t="shared" si="8"/>
        <v>487.27805357142864</v>
      </c>
    </row>
    <row r="55" spans="2:13" x14ac:dyDescent="0.35">
      <c r="B55">
        <f t="shared" si="3"/>
        <v>13</v>
      </c>
      <c r="C55" s="7">
        <v>2008</v>
      </c>
      <c r="D55" s="8">
        <v>432488.79</v>
      </c>
      <c r="F55" s="16">
        <v>41.5</v>
      </c>
      <c r="H55" s="14">
        <f t="shared" si="5"/>
        <v>43248.879000000001</v>
      </c>
      <c r="J55" s="12">
        <f t="shared" si="6"/>
        <v>55</v>
      </c>
      <c r="K55" s="12">
        <f>VLOOKUP(J55,'CPI Indexes'!B$5:J$111,9,FALSE)</f>
        <v>56</v>
      </c>
      <c r="L55" s="21">
        <f t="shared" si="7"/>
        <v>772.30141071428568</v>
      </c>
      <c r="M55" s="21">
        <f t="shared" si="8"/>
        <v>772.30141071428568</v>
      </c>
    </row>
    <row r="56" spans="2:13" x14ac:dyDescent="0.35">
      <c r="B56">
        <f t="shared" si="3"/>
        <v>12</v>
      </c>
      <c r="C56" s="7">
        <v>2009</v>
      </c>
      <c r="D56" s="8">
        <v>8146.72</v>
      </c>
      <c r="F56" s="16">
        <v>42.5</v>
      </c>
      <c r="H56" s="14">
        <f t="shared" si="5"/>
        <v>814.67200000000003</v>
      </c>
      <c r="J56" s="12">
        <f t="shared" si="6"/>
        <v>55</v>
      </c>
      <c r="K56" s="12">
        <f>VLOOKUP(J56,'CPI Indexes'!B$5:J$111,9,FALSE)</f>
        <v>56</v>
      </c>
      <c r="L56" s="21">
        <f t="shared" si="7"/>
        <v>14.547714285714287</v>
      </c>
      <c r="M56" s="21">
        <f t="shared" si="8"/>
        <v>14.547714285714287</v>
      </c>
    </row>
    <row r="57" spans="2:13" x14ac:dyDescent="0.35">
      <c r="B57">
        <f t="shared" si="3"/>
        <v>11</v>
      </c>
      <c r="C57" s="7">
        <v>2010</v>
      </c>
      <c r="D57" s="8">
        <v>20858.650000000001</v>
      </c>
      <c r="F57" s="16">
        <v>43.5</v>
      </c>
      <c r="H57" s="14">
        <f t="shared" si="5"/>
        <v>2085.8650000000002</v>
      </c>
      <c r="J57" s="12">
        <f t="shared" si="6"/>
        <v>55</v>
      </c>
      <c r="K57" s="12">
        <f>VLOOKUP(J57,'CPI Indexes'!B$5:J$111,9,FALSE)</f>
        <v>56</v>
      </c>
      <c r="L57" s="21">
        <f t="shared" si="7"/>
        <v>37.247589285714291</v>
      </c>
      <c r="M57" s="21">
        <f t="shared" si="8"/>
        <v>37.247589285714291</v>
      </c>
    </row>
    <row r="58" spans="2:13" x14ac:dyDescent="0.35">
      <c r="B58">
        <f t="shared" si="3"/>
        <v>10</v>
      </c>
      <c r="C58" s="7">
        <v>2011</v>
      </c>
      <c r="D58" s="8">
        <v>84169.67</v>
      </c>
      <c r="F58" s="16">
        <v>44.5</v>
      </c>
      <c r="H58" s="14">
        <f t="shared" si="5"/>
        <v>8416.9670000000006</v>
      </c>
      <c r="J58" s="12">
        <f t="shared" si="6"/>
        <v>55</v>
      </c>
      <c r="K58" s="12">
        <f>VLOOKUP(J58,'CPI Indexes'!B$5:J$111,9,FALSE)</f>
        <v>56</v>
      </c>
      <c r="L58" s="21">
        <f t="shared" si="7"/>
        <v>150.30298214285716</v>
      </c>
      <c r="M58" s="21">
        <f t="shared" si="8"/>
        <v>150.30298214285716</v>
      </c>
    </row>
    <row r="59" spans="2:13" x14ac:dyDescent="0.35">
      <c r="B59">
        <f t="shared" si="3"/>
        <v>9</v>
      </c>
      <c r="C59" s="7">
        <v>2012</v>
      </c>
      <c r="D59" s="8">
        <v>203670.58</v>
      </c>
      <c r="F59" s="16">
        <v>45.5</v>
      </c>
      <c r="H59" s="14">
        <f t="shared" si="5"/>
        <v>20367.058000000001</v>
      </c>
      <c r="J59" s="12">
        <f t="shared" si="6"/>
        <v>55</v>
      </c>
      <c r="K59" s="12">
        <f>VLOOKUP(J59,'CPI Indexes'!B$5:J$111,9,FALSE)</f>
        <v>56</v>
      </c>
      <c r="L59" s="21">
        <f t="shared" si="7"/>
        <v>363.69746428571432</v>
      </c>
      <c r="M59" s="21">
        <f t="shared" si="8"/>
        <v>363.69746428571432</v>
      </c>
    </row>
    <row r="60" spans="2:13" x14ac:dyDescent="0.35">
      <c r="B60">
        <f t="shared" si="3"/>
        <v>8</v>
      </c>
      <c r="C60" s="7">
        <v>2013</v>
      </c>
      <c r="D60" s="8">
        <v>3000</v>
      </c>
      <c r="F60" s="16">
        <v>46.5</v>
      </c>
      <c r="H60" s="14">
        <f t="shared" si="5"/>
        <v>300</v>
      </c>
      <c r="J60" s="12">
        <f t="shared" si="6"/>
        <v>55</v>
      </c>
      <c r="K60" s="12">
        <f>VLOOKUP(J60,'CPI Indexes'!B$5:J$111,9,FALSE)</f>
        <v>56</v>
      </c>
      <c r="L60" s="21">
        <f t="shared" si="7"/>
        <v>5.3571428571428568</v>
      </c>
      <c r="M60" s="21">
        <f t="shared" si="8"/>
        <v>5.3571428571428568</v>
      </c>
    </row>
    <row r="61" spans="2:13" x14ac:dyDescent="0.35">
      <c r="B61">
        <f t="shared" si="3"/>
        <v>7</v>
      </c>
      <c r="C61" s="7">
        <v>2014</v>
      </c>
      <c r="D61" s="8">
        <v>16610.27</v>
      </c>
      <c r="F61" s="16">
        <v>47.5</v>
      </c>
      <c r="H61" s="14">
        <f t="shared" si="5"/>
        <v>1661.027</v>
      </c>
      <c r="J61" s="12">
        <f t="shared" si="6"/>
        <v>55</v>
      </c>
      <c r="K61" s="12">
        <f>VLOOKUP(J61,'CPI Indexes'!B$5:J$111,9,FALSE)</f>
        <v>56</v>
      </c>
      <c r="L61" s="21">
        <f t="shared" si="7"/>
        <v>29.661196428571429</v>
      </c>
      <c r="M61" s="21">
        <f t="shared" si="8"/>
        <v>29.661196428571429</v>
      </c>
    </row>
    <row r="62" spans="2:13" x14ac:dyDescent="0.35">
      <c r="B62">
        <f t="shared" si="3"/>
        <v>5</v>
      </c>
      <c r="C62" s="7">
        <v>2016</v>
      </c>
      <c r="D62" s="8">
        <v>210132.56</v>
      </c>
      <c r="F62" s="16">
        <v>49.5</v>
      </c>
      <c r="H62" s="14">
        <f t="shared" si="5"/>
        <v>21013.256000000001</v>
      </c>
      <c r="J62" s="12">
        <f t="shared" si="6"/>
        <v>55</v>
      </c>
      <c r="K62" s="12">
        <f>VLOOKUP(J62,'CPI Indexes'!B$5:J$111,9,FALSE)</f>
        <v>56</v>
      </c>
      <c r="L62" s="21">
        <f t="shared" si="7"/>
        <v>375.2367142857143</v>
      </c>
      <c r="M62" s="21">
        <f t="shared" si="8"/>
        <v>375.2367142857143</v>
      </c>
    </row>
    <row r="63" spans="2:13" x14ac:dyDescent="0.35">
      <c r="B63">
        <f t="shared" si="3"/>
        <v>4</v>
      </c>
      <c r="C63" s="7">
        <v>2017</v>
      </c>
      <c r="D63" s="8">
        <v>54330.04</v>
      </c>
      <c r="F63" s="16">
        <v>50.5</v>
      </c>
      <c r="H63" s="14">
        <f t="shared" si="5"/>
        <v>5433.0040000000008</v>
      </c>
      <c r="J63" s="12">
        <f t="shared" si="6"/>
        <v>55</v>
      </c>
      <c r="K63" s="12">
        <f>VLOOKUP(J63,'CPI Indexes'!B$5:J$111,9,FALSE)</f>
        <v>56</v>
      </c>
      <c r="L63" s="21">
        <f t="shared" si="7"/>
        <v>97.017928571428584</v>
      </c>
      <c r="M63" s="21">
        <f t="shared" si="8"/>
        <v>97.017928571428584</v>
      </c>
    </row>
    <row r="64" spans="2:13" x14ac:dyDescent="0.35">
      <c r="B64">
        <f t="shared" si="3"/>
        <v>3</v>
      </c>
      <c r="C64" s="7">
        <v>2018</v>
      </c>
      <c r="D64" s="8">
        <v>48913</v>
      </c>
      <c r="F64" s="16">
        <v>51.5</v>
      </c>
      <c r="H64" s="14">
        <f t="shared" si="5"/>
        <v>4891.3</v>
      </c>
      <c r="J64" s="12">
        <f t="shared" si="6"/>
        <v>55</v>
      </c>
      <c r="K64" s="12">
        <f>VLOOKUP(J64,'CPI Indexes'!B$5:J$111,9,FALSE)</f>
        <v>56</v>
      </c>
      <c r="L64" s="21">
        <f t="shared" si="7"/>
        <v>87.344642857142858</v>
      </c>
      <c r="M64" s="21">
        <f t="shared" si="8"/>
        <v>87.344642857142858</v>
      </c>
    </row>
    <row r="65" spans="2:15" x14ac:dyDescent="0.35">
      <c r="B65">
        <f t="shared" si="3"/>
        <v>2</v>
      </c>
      <c r="C65" s="7">
        <v>2019</v>
      </c>
      <c r="D65" s="8">
        <v>212068.09</v>
      </c>
      <c r="F65" s="16">
        <v>52.5</v>
      </c>
      <c r="H65" s="14">
        <f t="shared" si="5"/>
        <v>21206.809000000001</v>
      </c>
      <c r="J65" s="12">
        <f t="shared" si="6"/>
        <v>55</v>
      </c>
      <c r="K65" s="12">
        <f>VLOOKUP(J65,'CPI Indexes'!B$5:J$111,9,FALSE)</f>
        <v>56</v>
      </c>
      <c r="L65" s="21">
        <f t="shared" si="7"/>
        <v>378.69301785714288</v>
      </c>
      <c r="M65" s="21">
        <f t="shared" si="8"/>
        <v>378.69301785714288</v>
      </c>
    </row>
    <row r="66" spans="2:15" x14ac:dyDescent="0.35">
      <c r="B66">
        <f>2021-C66</f>
        <v>0</v>
      </c>
      <c r="C66" s="7">
        <v>2021</v>
      </c>
      <c r="D66" s="8">
        <v>785483.1</v>
      </c>
      <c r="F66" s="16">
        <v>54.5</v>
      </c>
      <c r="H66" s="14">
        <f t="shared" si="5"/>
        <v>78548.31</v>
      </c>
      <c r="J66" s="12">
        <f t="shared" si="6"/>
        <v>55</v>
      </c>
      <c r="K66" s="12">
        <f>VLOOKUP(J66,'CPI Indexes'!B$5:J$111,9,FALSE)</f>
        <v>56</v>
      </c>
      <c r="L66" s="21">
        <f t="shared" si="7"/>
        <v>1402.6483928571429</v>
      </c>
      <c r="M66" s="21">
        <f t="shared" si="8"/>
        <v>1402.6483928571429</v>
      </c>
    </row>
    <row r="67" spans="2:15" x14ac:dyDescent="0.35">
      <c r="H67" s="3"/>
      <c r="J67" s="12"/>
      <c r="K67" s="12"/>
      <c r="L67" s="21"/>
      <c r="M67" s="21"/>
    </row>
    <row r="68" spans="2:15" x14ac:dyDescent="0.35">
      <c r="D68" s="1">
        <f>SUM(D9:D67)</f>
        <v>11252283.9</v>
      </c>
      <c r="H68" s="3"/>
      <c r="M68" s="21">
        <f>SUM(M9:M66)</f>
        <v>19804.760475138683</v>
      </c>
    </row>
    <row r="69" spans="2:15" x14ac:dyDescent="0.35">
      <c r="H69" s="3"/>
    </row>
    <row r="70" spans="2:15" x14ac:dyDescent="0.35">
      <c r="H70" s="3"/>
      <c r="M70" s="14"/>
      <c r="N70" s="14"/>
      <c r="O70" s="14"/>
    </row>
    <row r="71" spans="2:15" x14ac:dyDescent="0.35">
      <c r="H71" s="3"/>
      <c r="M71" s="20"/>
      <c r="N71" s="20"/>
      <c r="O71" s="20"/>
    </row>
    <row r="72" spans="2:15" x14ac:dyDescent="0.35">
      <c r="D72" s="1"/>
      <c r="F72" s="2"/>
      <c r="H72" s="2"/>
      <c r="M72" s="20"/>
      <c r="N72" s="20"/>
      <c r="O72" s="20"/>
    </row>
    <row r="73" spans="2:15" x14ac:dyDescent="0.35">
      <c r="D73" s="1"/>
      <c r="F73" s="2"/>
      <c r="H73" s="2"/>
      <c r="M73" s="14"/>
      <c r="N73" s="14"/>
      <c r="O73" s="14"/>
    </row>
    <row r="74" spans="2:15" x14ac:dyDescent="0.35">
      <c r="D74" s="1"/>
      <c r="F74" s="2"/>
      <c r="H74" s="2"/>
      <c r="M74" s="14"/>
      <c r="N74" s="14"/>
      <c r="O74" s="14"/>
    </row>
    <row r="75" spans="2:15" x14ac:dyDescent="0.35">
      <c r="D75" s="1"/>
      <c r="F75" s="2"/>
      <c r="H75" s="2"/>
      <c r="M75" s="21"/>
      <c r="N75" s="21"/>
      <c r="O75" s="21"/>
    </row>
    <row r="76" spans="2:15" x14ac:dyDescent="0.35">
      <c r="D76" s="1"/>
      <c r="F76" s="2"/>
      <c r="H76" s="2"/>
    </row>
    <row r="77" spans="2:15" x14ac:dyDescent="0.35">
      <c r="D77" s="1"/>
      <c r="F77" s="2"/>
      <c r="H77" s="2"/>
    </row>
    <row r="78" spans="2:15" x14ac:dyDescent="0.35">
      <c r="D78" s="1"/>
      <c r="F78" s="2"/>
      <c r="H78" s="2"/>
    </row>
    <row r="79" spans="2:15" x14ac:dyDescent="0.35">
      <c r="D79" s="1"/>
      <c r="F79" s="2"/>
      <c r="H79" s="2"/>
    </row>
    <row r="80" spans="2:15" x14ac:dyDescent="0.35">
      <c r="D80" s="1"/>
      <c r="F80" s="2"/>
      <c r="H80" s="2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5" spans="4:8" x14ac:dyDescent="0.35">
      <c r="D85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04.05.12.14</Int_x002f_Exhibit_x002f_Tab>
    <Witnesses xmlns="0f3dc55c-bcca-45e2-bb95-d6030d9207f1">
      <Value>Robert Rutitis</Value>
    </Witnesses>
    <_dlc_DocId xmlns="bc9be6ef-036f-4d38-ab45-2a4da0c93cb0">C6U45NHNYSXQ-1954422155-3503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4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https://enbridge.sharepoint.com/teams/EB-2022-02002024Rebasing/_layouts/15/DocIdRedir.aspx?ID=C6U45NHNYSXQ-1954422155-3503</Url>
      <Description>C6U45NHNYSXQ-1954422155-3503</Description>
    </_dlc_DocIdUrl>
    <_ip_UnifiedCompliancePolicyProperties xmlns="http://schemas.microsoft.com/sharepoint/v3" xsi:nil="true"/>
    <Intervenor xmlns="0f3dc55c-bcca-45e2-bb95-d6030d9207f1">IGUA</Intervenor>
    <Category xmlns="0f3dc55c-bcca-45e2-bb95-d6030d9207f1" xsi:nil="true"/>
    <SharedWithUsers xmlns="bc9be6ef-036f-4d38-ab45-2a4da0c93cb0">
      <UserInfo>
        <DisplayName>Javier Sola</DisplayName>
        <AccountId>909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A9B579-A2CA-4755-8E7B-4F8F9D1D33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D19F92-19B5-4013-BD8F-9DE321C2CADA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A3A7CE3-2A8D-42AC-A0A7-CB424F2E1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5D0E18-464F-4498-88FB-349C295CFD4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CDNS</vt:lpstr>
      <vt:lpstr>CDNS Concentric</vt:lpstr>
      <vt:lpstr>452</vt:lpstr>
      <vt:lpstr>453</vt:lpstr>
      <vt:lpstr>455</vt:lpstr>
      <vt:lpstr>456</vt:lpstr>
      <vt:lpstr>457</vt:lpstr>
      <vt:lpstr>462</vt:lpstr>
      <vt:lpstr>463</vt:lpstr>
      <vt:lpstr>464</vt:lpstr>
      <vt:lpstr>465</vt:lpstr>
      <vt:lpstr>466</vt:lpstr>
      <vt:lpstr>467</vt:lpstr>
      <vt:lpstr> 473</vt:lpstr>
      <vt:lpstr>473.01</vt:lpstr>
      <vt:lpstr>473.02</vt:lpstr>
      <vt:lpstr>475.10</vt:lpstr>
      <vt:lpstr>475.20</vt:lpstr>
      <vt:lpstr>475.21</vt:lpstr>
      <vt:lpstr>475.30</vt:lpstr>
      <vt:lpstr>477</vt:lpstr>
      <vt:lpstr>CPI Indexes</vt:lpstr>
      <vt:lpstr>'462'!Print_Area</vt:lpstr>
      <vt:lpstr>'475.30'!Print_Area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2023-03-08T22:23:04Z</dcterms:created>
  <dcterms:modified xsi:type="dcterms:W3CDTF">2023-04-21T18:51:53Z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2023-03-08T22:23:09Z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2d3f9ba8-748c-47a3-b36b-75d0550a84c2</vt:lpwstr>
  </property>
  <property fmtid="{D5CDD505-2E9C-101B-9397-08002B2CF9AE}" pid="8" name="MSIP_Label_b1a6f161-e42b-4c47-8f69-f6a81e023e2d_ContentBits">
    <vt:lpwstr>0</vt:lpwstr>
  </property>
  <property fmtid="{D5CDD505-2E9C-101B-9397-08002B2CF9AE}" pid="9" name="Order">
    <vt:r8>100</vt:r8>
  </property>
  <property fmtid="{D5CDD505-2E9C-101B-9397-08002B2CF9AE}" pid="10" name="MediaServiceImageTags">
    <vt:lpwstr/>
  </property>
  <property fmtid="{D5CDD505-2E9C-101B-9397-08002B2CF9AE}" pid="11" name="ContentTypeId">
    <vt:lpwstr>0x010100F3E2251B1EE19E40ADD262C998ACD182</vt:lpwstr>
  </property>
  <property fmtid="{D5CDD505-2E9C-101B-9397-08002B2CF9AE}" pid="12" name="{A44787D4-0540-4523-9961-78E4036D8C6D}">
    <vt:lpwstr>{1BEB04DE-640E-412C-845E-C402AD859F9E}</vt:lpwstr>
  </property>
  <property fmtid="{D5CDD505-2E9C-101B-9397-08002B2CF9AE}" pid="13" name="_dlc_DocIdItemGuid">
    <vt:lpwstr>4b190d7c-1427-460a-97ba-21aa548eb216</vt:lpwstr>
  </property>
</Properties>
</file>