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filterPrivacy="1" defaultThemeVersion="124226"/>
  <xr:revisionPtr revIDLastSave="0" documentId="13_ncr:1_{5454F66B-FFF0-4930-90EA-50E6216E321B}" xr6:coauthVersionLast="36" xr6:coauthVersionMax="36" xr10:uidLastSave="{00000000-0000-0000-0000-000000000000}"/>
  <bookViews>
    <workbookView xWindow="0" yWindow="0" windowWidth="19200" windowHeight="11385" xr2:uid="{00000000-000D-0000-FFFF-FFFF00000000}"/>
  </bookViews>
  <sheets>
    <sheet name="ROEs" sheetId="1" r:id="rId1"/>
    <sheet name="ERs and Debt Ratios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AE16" i="1" l="1"/>
  <c r="AG4" i="1"/>
  <c r="AH4" i="1"/>
  <c r="AI4" i="1"/>
  <c r="AJ4" i="1"/>
  <c r="AK4" i="1"/>
  <c r="AL4" i="1"/>
  <c r="AM4" i="1"/>
  <c r="AN4" i="1"/>
  <c r="AO4" i="1"/>
  <c r="AG5" i="1"/>
  <c r="AH5" i="1"/>
  <c r="AI5" i="1"/>
  <c r="AJ5" i="1"/>
  <c r="AK5" i="1"/>
  <c r="AL5" i="1"/>
  <c r="AM5" i="1"/>
  <c r="AN5" i="1"/>
  <c r="AO5" i="1"/>
  <c r="AG6" i="1"/>
  <c r="AH6" i="1"/>
  <c r="AI6" i="1"/>
  <c r="AJ6" i="1"/>
  <c r="AK6" i="1"/>
  <c r="AL6" i="1"/>
  <c r="AM6" i="1"/>
  <c r="AN6" i="1"/>
  <c r="AO6" i="1"/>
  <c r="AG7" i="1"/>
  <c r="AH7" i="1"/>
  <c r="AI7" i="1"/>
  <c r="AJ7" i="1"/>
  <c r="AK7" i="1"/>
  <c r="AL7" i="1"/>
  <c r="AM7" i="1"/>
  <c r="AN7" i="1"/>
  <c r="AO7" i="1"/>
  <c r="AG8" i="1"/>
  <c r="AH8" i="1"/>
  <c r="AI8" i="1"/>
  <c r="AJ8" i="1"/>
  <c r="AK8" i="1"/>
  <c r="AL8" i="1"/>
  <c r="AM8" i="1"/>
  <c r="AN8" i="1"/>
  <c r="AO8" i="1"/>
  <c r="AG9" i="1"/>
  <c r="AH9" i="1"/>
  <c r="AI9" i="1"/>
  <c r="AJ9" i="1"/>
  <c r="AK9" i="1"/>
  <c r="AL9" i="1"/>
  <c r="AM9" i="1"/>
  <c r="AN9" i="1"/>
  <c r="AO9" i="1"/>
  <c r="AG10" i="1"/>
  <c r="AH10" i="1"/>
  <c r="AI10" i="1"/>
  <c r="AJ10" i="1"/>
  <c r="AK10" i="1"/>
  <c r="AL10" i="1"/>
  <c r="AM10" i="1"/>
  <c r="AN10" i="1"/>
  <c r="AO10" i="1"/>
  <c r="AG11" i="1"/>
  <c r="AH11" i="1"/>
  <c r="AI11" i="1"/>
  <c r="AJ11" i="1"/>
  <c r="AK11" i="1"/>
  <c r="AL11" i="1"/>
  <c r="AM11" i="1"/>
  <c r="AN11" i="1"/>
  <c r="AO11" i="1"/>
  <c r="AG12" i="1"/>
  <c r="AH12" i="1"/>
  <c r="AI12" i="1"/>
  <c r="AJ12" i="1"/>
  <c r="AK12" i="1"/>
  <c r="AL12" i="1"/>
  <c r="AM12" i="1"/>
  <c r="AN12" i="1"/>
  <c r="AO12" i="1"/>
  <c r="AG13" i="1"/>
  <c r="AH13" i="1"/>
  <c r="AI13" i="1"/>
  <c r="AJ13" i="1"/>
  <c r="AK13" i="1"/>
  <c r="AL13" i="1"/>
  <c r="AM13" i="1"/>
  <c r="AN13" i="1"/>
  <c r="AO13" i="1"/>
  <c r="AG14" i="1"/>
  <c r="AH14" i="1"/>
  <c r="AI14" i="1"/>
  <c r="AJ14" i="1"/>
  <c r="AK14" i="1"/>
  <c r="AL14" i="1"/>
  <c r="AM14" i="1"/>
  <c r="AN14" i="1"/>
  <c r="AO14" i="1"/>
  <c r="AC14" i="1"/>
  <c r="AC13" i="1"/>
  <c r="AC12" i="1"/>
  <c r="AC11" i="1"/>
  <c r="AC10" i="1"/>
  <c r="AC9" i="1"/>
  <c r="AC8" i="1"/>
  <c r="AC7" i="1"/>
  <c r="AC6" i="1"/>
  <c r="AC5" i="1"/>
  <c r="AC4" i="1"/>
  <c r="D27" i="1" l="1"/>
  <c r="D26" i="1"/>
  <c r="D20" i="1"/>
  <c r="D21" i="1" s="1"/>
  <c r="D19" i="1"/>
  <c r="D18" i="1"/>
  <c r="D17" i="1"/>
  <c r="D16" i="1"/>
  <c r="C20" i="1"/>
  <c r="C21" i="1" s="1"/>
  <c r="C19" i="1"/>
  <c r="C18" i="1"/>
  <c r="C17" i="1"/>
  <c r="C27" i="1" s="1"/>
  <c r="C16" i="1"/>
  <c r="C26" i="1" s="1"/>
  <c r="L46" i="1"/>
  <c r="E46" i="1"/>
  <c r="P48" i="1" l="1"/>
  <c r="P47" i="1"/>
  <c r="P46" i="1"/>
  <c r="M50" i="1"/>
  <c r="AI16" i="1"/>
  <c r="D22" i="1" s="1"/>
  <c r="D28" i="1" s="1"/>
  <c r="AH16" i="1"/>
  <c r="C22" i="1" s="1"/>
  <c r="C28" i="1" s="1"/>
  <c r="AG16" i="1"/>
  <c r="B22" i="1" s="1"/>
  <c r="B28" i="1" s="1"/>
  <c r="B20" i="1"/>
  <c r="B19" i="1"/>
  <c r="B18" i="1"/>
  <c r="B17" i="1"/>
  <c r="B27" i="1" s="1"/>
  <c r="B16" i="1"/>
  <c r="B26" i="1" s="1"/>
  <c r="AA24" i="1"/>
  <c r="Z24" i="1"/>
  <c r="Y24" i="1"/>
  <c r="X24" i="1"/>
  <c r="W24" i="1"/>
  <c r="AA14" i="1"/>
  <c r="Z14" i="1"/>
  <c r="Y14" i="1"/>
  <c r="X14" i="1"/>
  <c r="W14" i="1"/>
  <c r="AA13" i="1"/>
  <c r="Z13" i="1"/>
  <c r="Y13" i="1"/>
  <c r="X13" i="1"/>
  <c r="W13" i="1"/>
  <c r="AA12" i="1"/>
  <c r="Z12" i="1"/>
  <c r="Y12" i="1"/>
  <c r="X12" i="1"/>
  <c r="W12" i="1"/>
  <c r="AA11" i="1"/>
  <c r="Z11" i="1"/>
  <c r="Y11" i="1"/>
  <c r="X11" i="1"/>
  <c r="W11" i="1"/>
  <c r="AA10" i="1"/>
  <c r="Z10" i="1"/>
  <c r="Y10" i="1"/>
  <c r="X10" i="1"/>
  <c r="W10" i="1"/>
  <c r="AB10" i="1" s="1"/>
  <c r="AA9" i="1"/>
  <c r="AB9" i="1" s="1"/>
  <c r="Z9" i="1"/>
  <c r="Y9" i="1"/>
  <c r="X9" i="1"/>
  <c r="W9" i="1"/>
  <c r="AA8" i="1"/>
  <c r="Z8" i="1"/>
  <c r="Y8" i="1"/>
  <c r="X8" i="1"/>
  <c r="W8" i="1"/>
  <c r="AA7" i="1"/>
  <c r="Z7" i="1"/>
  <c r="Y7" i="1"/>
  <c r="X7" i="1"/>
  <c r="W7" i="1"/>
  <c r="AA6" i="1"/>
  <c r="Z6" i="1"/>
  <c r="Y6" i="1"/>
  <c r="X6" i="1"/>
  <c r="W6" i="1"/>
  <c r="AA5" i="1"/>
  <c r="Z5" i="1"/>
  <c r="Y5" i="1"/>
  <c r="X5" i="1"/>
  <c r="W5" i="1"/>
  <c r="AB4" i="1"/>
  <c r="AA4" i="1"/>
  <c r="Z4" i="1"/>
  <c r="Y4" i="1"/>
  <c r="X4" i="1"/>
  <c r="W4" i="1"/>
  <c r="O55" i="1"/>
  <c r="N55" i="1"/>
  <c r="M55" i="1"/>
  <c r="L55" i="1"/>
  <c r="K55" i="1"/>
  <c r="J55" i="1"/>
  <c r="I55" i="1"/>
  <c r="H55" i="1"/>
  <c r="G55" i="1"/>
  <c r="F55" i="1"/>
  <c r="O54" i="1"/>
  <c r="N54" i="1"/>
  <c r="M54" i="1"/>
  <c r="L54" i="1"/>
  <c r="K54" i="1"/>
  <c r="J54" i="1"/>
  <c r="I54" i="1"/>
  <c r="H54" i="1"/>
  <c r="G54" i="1"/>
  <c r="F54" i="1"/>
  <c r="O53" i="1"/>
  <c r="N53" i="1"/>
  <c r="M53" i="1"/>
  <c r="L53" i="1"/>
  <c r="K53" i="1"/>
  <c r="J53" i="1"/>
  <c r="I53" i="1"/>
  <c r="H53" i="1"/>
  <c r="G53" i="1"/>
  <c r="F53" i="1"/>
  <c r="O52" i="1"/>
  <c r="N52" i="1"/>
  <c r="M52" i="1"/>
  <c r="L52" i="1"/>
  <c r="K52" i="1"/>
  <c r="J52" i="1"/>
  <c r="I52" i="1"/>
  <c r="H52" i="1"/>
  <c r="G52" i="1"/>
  <c r="F52" i="1"/>
  <c r="O51" i="1"/>
  <c r="N51" i="1"/>
  <c r="M51" i="1"/>
  <c r="L51" i="1"/>
  <c r="K51" i="1"/>
  <c r="J51" i="1"/>
  <c r="I51" i="1"/>
  <c r="H51" i="1"/>
  <c r="G51" i="1"/>
  <c r="F51" i="1"/>
  <c r="O50" i="1"/>
  <c r="N50" i="1"/>
  <c r="L50" i="1"/>
  <c r="K50" i="1"/>
  <c r="J50" i="1"/>
  <c r="I50" i="1"/>
  <c r="H50" i="1"/>
  <c r="G50" i="1"/>
  <c r="F50" i="1"/>
  <c r="E55" i="1"/>
  <c r="E54" i="1"/>
  <c r="E53" i="1"/>
  <c r="E52" i="1"/>
  <c r="E51" i="1"/>
  <c r="E50" i="1"/>
  <c r="AB14" i="1" l="1"/>
  <c r="AB6" i="1"/>
  <c r="AB5" i="1"/>
  <c r="AB13" i="1"/>
  <c r="AB12" i="1"/>
  <c r="AB11" i="1"/>
  <c r="AB7" i="1"/>
  <c r="B21" i="1"/>
  <c r="AB8" i="1"/>
  <c r="AW14" i="1"/>
  <c r="AV14" i="1"/>
  <c r="AU14" i="1"/>
  <c r="AT14" i="1"/>
  <c r="AS14" i="1"/>
  <c r="AR14" i="1"/>
  <c r="AQ14" i="1"/>
  <c r="AP14" i="1"/>
  <c r="AW13" i="1"/>
  <c r="AV13" i="1"/>
  <c r="AU13" i="1"/>
  <c r="AT13" i="1"/>
  <c r="AS13" i="1"/>
  <c r="AR13" i="1"/>
  <c r="AQ13" i="1"/>
  <c r="AP13" i="1"/>
  <c r="AW12" i="1"/>
  <c r="AV12" i="1"/>
  <c r="AU12" i="1"/>
  <c r="AT12" i="1"/>
  <c r="AS12" i="1"/>
  <c r="AR12" i="1"/>
  <c r="AQ12" i="1"/>
  <c r="AP12" i="1"/>
  <c r="AW11" i="1"/>
  <c r="AV11" i="1"/>
  <c r="AU11" i="1"/>
  <c r="AT11" i="1"/>
  <c r="AS11" i="1"/>
  <c r="AR11" i="1"/>
  <c r="AQ11" i="1"/>
  <c r="AP11" i="1"/>
  <c r="AW10" i="1"/>
  <c r="AV10" i="1"/>
  <c r="AU10" i="1"/>
  <c r="AT10" i="1"/>
  <c r="AS10" i="1"/>
  <c r="AR10" i="1"/>
  <c r="AQ10" i="1"/>
  <c r="AP10" i="1"/>
  <c r="AW9" i="1"/>
  <c r="AV9" i="1"/>
  <c r="AU9" i="1"/>
  <c r="AT9" i="1"/>
  <c r="AS9" i="1"/>
  <c r="AR9" i="1"/>
  <c r="AQ9" i="1"/>
  <c r="AP9" i="1"/>
  <c r="AW8" i="1"/>
  <c r="AV8" i="1"/>
  <c r="AU8" i="1"/>
  <c r="AT8" i="1"/>
  <c r="AS8" i="1"/>
  <c r="AR8" i="1"/>
  <c r="AQ8" i="1"/>
  <c r="AP8" i="1"/>
  <c r="AW7" i="1"/>
  <c r="AV7" i="1"/>
  <c r="AU7" i="1"/>
  <c r="AT7" i="1"/>
  <c r="AS7" i="1"/>
  <c r="AR7" i="1"/>
  <c r="AQ7" i="1"/>
  <c r="AP7" i="1"/>
  <c r="AW6" i="1"/>
  <c r="AV6" i="1"/>
  <c r="AU6" i="1"/>
  <c r="AT6" i="1"/>
  <c r="AS6" i="1"/>
  <c r="AR6" i="1"/>
  <c r="AQ6" i="1"/>
  <c r="AP6" i="1"/>
  <c r="AW5" i="1"/>
  <c r="AV5" i="1"/>
  <c r="AU5" i="1"/>
  <c r="AT5" i="1"/>
  <c r="AS5" i="1"/>
  <c r="AR5" i="1"/>
  <c r="AQ5" i="1"/>
  <c r="AP5" i="1"/>
  <c r="AJ16" i="1"/>
  <c r="E22" i="1" s="1"/>
  <c r="AW4" i="1"/>
  <c r="AV4" i="1"/>
  <c r="AU4" i="1"/>
  <c r="AT4" i="1"/>
  <c r="AS4" i="1"/>
  <c r="AR4" i="1"/>
  <c r="AQ4" i="1"/>
  <c r="AP4" i="1"/>
  <c r="AL16" i="1"/>
  <c r="G22" i="1" s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AP16" i="1" l="1"/>
  <c r="K22" i="1" s="1"/>
  <c r="AX4" i="1"/>
  <c r="AX6" i="1"/>
  <c r="AX9" i="1"/>
  <c r="AX11" i="1"/>
  <c r="AX14" i="1"/>
  <c r="AX5" i="1"/>
  <c r="AX7" i="1"/>
  <c r="AX10" i="1"/>
  <c r="AX12" i="1"/>
  <c r="AX13" i="1"/>
  <c r="AT16" i="1"/>
  <c r="O22" i="1" s="1"/>
  <c r="AX8" i="1"/>
  <c r="AR16" i="1"/>
  <c r="M22" i="1" s="1"/>
  <c r="AM16" i="1"/>
  <c r="H22" i="1" s="1"/>
  <c r="AU16" i="1"/>
  <c r="P22" i="1" s="1"/>
  <c r="AO16" i="1"/>
  <c r="J22" i="1" s="1"/>
  <c r="AW16" i="1"/>
  <c r="R22" i="1" s="1"/>
  <c r="P55" i="1"/>
  <c r="AQ16" i="1"/>
  <c r="L22" i="1" s="1"/>
  <c r="AK16" i="1"/>
  <c r="F22" i="1" s="1"/>
  <c r="AS16" i="1"/>
  <c r="N22" i="1" s="1"/>
  <c r="AN16" i="1"/>
  <c r="I22" i="1" s="1"/>
  <c r="I28" i="1" s="1"/>
  <c r="AV16" i="1"/>
  <c r="Q22" i="1" s="1"/>
  <c r="AC18" i="1"/>
  <c r="AC19" i="1"/>
  <c r="AC17" i="1"/>
  <c r="AC16" i="1"/>
  <c r="Y22" i="1" l="1"/>
  <c r="W22" i="1"/>
  <c r="AA22" i="1"/>
  <c r="AX16" i="1"/>
  <c r="X22" i="1"/>
  <c r="Z22" i="1"/>
  <c r="J56" i="1"/>
  <c r="G56" i="1"/>
  <c r="O56" i="1"/>
  <c r="I56" i="1"/>
  <c r="L56" i="1"/>
  <c r="M56" i="1"/>
  <c r="F56" i="1"/>
  <c r="N56" i="1"/>
  <c r="H56" i="1"/>
  <c r="K56" i="1"/>
  <c r="E56" i="1"/>
  <c r="F28" i="1"/>
  <c r="E28" i="1"/>
  <c r="F20" i="1"/>
  <c r="E20" i="1"/>
  <c r="F19" i="1"/>
  <c r="E19" i="1"/>
  <c r="F18" i="1"/>
  <c r="E18" i="1"/>
  <c r="F17" i="1"/>
  <c r="F27" i="1" s="1"/>
  <c r="E17" i="1"/>
  <c r="E27" i="1" s="1"/>
  <c r="F16" i="1"/>
  <c r="F21" i="1" s="1"/>
  <c r="E16" i="1"/>
  <c r="E26" i="1" s="1"/>
  <c r="P56" i="1" l="1"/>
  <c r="E21" i="1"/>
  <c r="F26" i="1"/>
  <c r="G28" i="1" l="1"/>
  <c r="G16" i="1"/>
  <c r="G26" i="1" s="1"/>
  <c r="H28" i="1" l="1"/>
  <c r="H20" i="1"/>
  <c r="G20" i="1"/>
  <c r="H19" i="1"/>
  <c r="G19" i="1"/>
  <c r="H18" i="1"/>
  <c r="G18" i="1"/>
  <c r="H17" i="1"/>
  <c r="H27" i="1" s="1"/>
  <c r="G17" i="1"/>
  <c r="G27" i="1" s="1"/>
  <c r="H16" i="1"/>
  <c r="H26" i="1" s="1"/>
  <c r="G21" i="1" l="1"/>
  <c r="H21" i="1"/>
  <c r="R28" i="1"/>
  <c r="Q28" i="1"/>
  <c r="P28" i="1"/>
  <c r="O28" i="1"/>
  <c r="N28" i="1"/>
  <c r="M28" i="1"/>
  <c r="L28" i="1"/>
  <c r="K28" i="1"/>
  <c r="J28" i="1"/>
  <c r="AA28" i="1" l="1"/>
  <c r="X28" i="1"/>
  <c r="Y28" i="1"/>
  <c r="Z28" i="1"/>
  <c r="W28" i="1"/>
  <c r="Q115" i="2"/>
  <c r="P115" i="2"/>
  <c r="O115" i="2"/>
  <c r="N115" i="2"/>
  <c r="M115" i="2"/>
  <c r="Q114" i="2"/>
  <c r="R114" i="2" s="1"/>
  <c r="P114" i="2"/>
  <c r="O114" i="2"/>
  <c r="N114" i="2"/>
  <c r="M114" i="2"/>
  <c r="Q113" i="2"/>
  <c r="P113" i="2"/>
  <c r="O113" i="2"/>
  <c r="N113" i="2"/>
  <c r="M113" i="2"/>
  <c r="Q112" i="2"/>
  <c r="P112" i="2"/>
  <c r="O112" i="2"/>
  <c r="N112" i="2"/>
  <c r="M112" i="2"/>
  <c r="Q111" i="2"/>
  <c r="P111" i="2"/>
  <c r="O111" i="2"/>
  <c r="N111" i="2"/>
  <c r="M111" i="2"/>
  <c r="Q110" i="2"/>
  <c r="P110" i="2"/>
  <c r="O110" i="2"/>
  <c r="N110" i="2"/>
  <c r="M110" i="2"/>
  <c r="Q109" i="2"/>
  <c r="P109" i="2"/>
  <c r="O109" i="2"/>
  <c r="N109" i="2"/>
  <c r="M109" i="2"/>
  <c r="Q108" i="2"/>
  <c r="P108" i="2"/>
  <c r="O108" i="2"/>
  <c r="N108" i="2"/>
  <c r="M108" i="2"/>
  <c r="R108" i="2" s="1"/>
  <c r="Q107" i="2"/>
  <c r="R107" i="2" s="1"/>
  <c r="P107" i="2"/>
  <c r="O107" i="2"/>
  <c r="N107" i="2"/>
  <c r="M107" i="2"/>
  <c r="Q106" i="2"/>
  <c r="R106" i="2" s="1"/>
  <c r="P106" i="2"/>
  <c r="O106" i="2"/>
  <c r="N106" i="2"/>
  <c r="M106" i="2"/>
  <c r="Q105" i="2"/>
  <c r="R105" i="2" s="1"/>
  <c r="P105" i="2"/>
  <c r="O105" i="2"/>
  <c r="N105" i="2"/>
  <c r="M105" i="2"/>
  <c r="Q104" i="2"/>
  <c r="P104" i="2"/>
  <c r="O104" i="2"/>
  <c r="N104" i="2"/>
  <c r="M104" i="2"/>
  <c r="Q103" i="2"/>
  <c r="P103" i="2"/>
  <c r="O103" i="2"/>
  <c r="N103" i="2"/>
  <c r="M103" i="2"/>
  <c r="Q102" i="2"/>
  <c r="P102" i="2"/>
  <c r="O102" i="2"/>
  <c r="N102" i="2"/>
  <c r="M102" i="2"/>
  <c r="Q101" i="2"/>
  <c r="P101" i="2"/>
  <c r="O101" i="2"/>
  <c r="N101" i="2"/>
  <c r="M101" i="2"/>
  <c r="Q100" i="2"/>
  <c r="P100" i="2"/>
  <c r="O100" i="2"/>
  <c r="N100" i="2"/>
  <c r="M100" i="2"/>
  <c r="R100" i="2" s="1"/>
  <c r="Q99" i="2"/>
  <c r="P99" i="2"/>
  <c r="O99" i="2"/>
  <c r="N99" i="2"/>
  <c r="M99" i="2"/>
  <c r="Q98" i="2"/>
  <c r="R98" i="2" s="1"/>
  <c r="P98" i="2"/>
  <c r="O98" i="2"/>
  <c r="N98" i="2"/>
  <c r="M98" i="2"/>
  <c r="Q97" i="2"/>
  <c r="P97" i="2"/>
  <c r="O97" i="2"/>
  <c r="N97" i="2"/>
  <c r="M97" i="2"/>
  <c r="Q96" i="2"/>
  <c r="P96" i="2"/>
  <c r="O96" i="2"/>
  <c r="N96" i="2"/>
  <c r="M96" i="2"/>
  <c r="Q95" i="2"/>
  <c r="P95" i="2"/>
  <c r="O95" i="2"/>
  <c r="N95" i="2"/>
  <c r="M95" i="2"/>
  <c r="Q94" i="2"/>
  <c r="P94" i="2"/>
  <c r="O94" i="2"/>
  <c r="N94" i="2"/>
  <c r="M94" i="2"/>
  <c r="Q93" i="2"/>
  <c r="P93" i="2"/>
  <c r="O93" i="2"/>
  <c r="N93" i="2"/>
  <c r="M93" i="2"/>
  <c r="Q92" i="2"/>
  <c r="P92" i="2"/>
  <c r="O92" i="2"/>
  <c r="N92" i="2"/>
  <c r="M92" i="2"/>
  <c r="Q91" i="2"/>
  <c r="R91" i="2" s="1"/>
  <c r="P91" i="2"/>
  <c r="O91" i="2"/>
  <c r="N91" i="2"/>
  <c r="M91" i="2"/>
  <c r="Q90" i="2"/>
  <c r="R90" i="2" s="1"/>
  <c r="P90" i="2"/>
  <c r="O90" i="2"/>
  <c r="N90" i="2"/>
  <c r="M90" i="2"/>
  <c r="Q89" i="2"/>
  <c r="R89" i="2" s="1"/>
  <c r="P89" i="2"/>
  <c r="O89" i="2"/>
  <c r="N89" i="2"/>
  <c r="M89" i="2"/>
  <c r="Q88" i="2"/>
  <c r="P88" i="2"/>
  <c r="O88" i="2"/>
  <c r="N88" i="2"/>
  <c r="M88" i="2"/>
  <c r="Q87" i="2"/>
  <c r="P87" i="2"/>
  <c r="O87" i="2"/>
  <c r="N87" i="2"/>
  <c r="M87" i="2"/>
  <c r="Q86" i="2"/>
  <c r="P86" i="2"/>
  <c r="O86" i="2"/>
  <c r="N86" i="2"/>
  <c r="M86" i="2"/>
  <c r="Q85" i="2"/>
  <c r="P85" i="2"/>
  <c r="O85" i="2"/>
  <c r="N85" i="2"/>
  <c r="M85" i="2"/>
  <c r="Q84" i="2"/>
  <c r="P84" i="2"/>
  <c r="O84" i="2"/>
  <c r="N84" i="2"/>
  <c r="M84" i="2"/>
  <c r="R84" i="2" s="1"/>
  <c r="Q83" i="2"/>
  <c r="R83" i="2" s="1"/>
  <c r="P83" i="2"/>
  <c r="O83" i="2"/>
  <c r="N83" i="2"/>
  <c r="M83" i="2"/>
  <c r="Q82" i="2"/>
  <c r="R82" i="2" s="1"/>
  <c r="P82" i="2"/>
  <c r="O82" i="2"/>
  <c r="N82" i="2"/>
  <c r="M82" i="2"/>
  <c r="Q81" i="2"/>
  <c r="R81" i="2" s="1"/>
  <c r="P81" i="2"/>
  <c r="O81" i="2"/>
  <c r="N81" i="2"/>
  <c r="M81" i="2"/>
  <c r="Q80" i="2"/>
  <c r="P80" i="2"/>
  <c r="O80" i="2"/>
  <c r="N80" i="2"/>
  <c r="M80" i="2"/>
  <c r="Q79" i="2"/>
  <c r="P79" i="2"/>
  <c r="O79" i="2"/>
  <c r="N79" i="2"/>
  <c r="M79" i="2"/>
  <c r="K121" i="2"/>
  <c r="J121" i="2"/>
  <c r="J122" i="2" s="1"/>
  <c r="I121" i="2"/>
  <c r="H121" i="2"/>
  <c r="G121" i="2"/>
  <c r="F121" i="2"/>
  <c r="E121" i="2"/>
  <c r="D121" i="2"/>
  <c r="C121" i="2"/>
  <c r="K120" i="2"/>
  <c r="J120" i="2"/>
  <c r="I120" i="2"/>
  <c r="H120" i="2"/>
  <c r="G120" i="2"/>
  <c r="F120" i="2"/>
  <c r="E120" i="2"/>
  <c r="D120" i="2"/>
  <c r="C120" i="2"/>
  <c r="K119" i="2"/>
  <c r="J119" i="2"/>
  <c r="I119" i="2"/>
  <c r="H119" i="2"/>
  <c r="G119" i="2"/>
  <c r="F119" i="2"/>
  <c r="E119" i="2"/>
  <c r="D119" i="2"/>
  <c r="C119" i="2"/>
  <c r="K118" i="2"/>
  <c r="J118" i="2"/>
  <c r="I118" i="2"/>
  <c r="H118" i="2"/>
  <c r="G118" i="2"/>
  <c r="F118" i="2"/>
  <c r="E118" i="2"/>
  <c r="D118" i="2"/>
  <c r="C118" i="2"/>
  <c r="K117" i="2"/>
  <c r="J117" i="2"/>
  <c r="I117" i="2"/>
  <c r="H117" i="2"/>
  <c r="G117" i="2"/>
  <c r="F117" i="2"/>
  <c r="F122" i="2" s="1"/>
  <c r="E117" i="2"/>
  <c r="D117" i="2"/>
  <c r="C117" i="2"/>
  <c r="Q68" i="2"/>
  <c r="P68" i="2"/>
  <c r="O68" i="2"/>
  <c r="N68" i="2"/>
  <c r="M68" i="2"/>
  <c r="Q67" i="2"/>
  <c r="P67" i="2"/>
  <c r="O67" i="2"/>
  <c r="N67" i="2"/>
  <c r="M67" i="2"/>
  <c r="Q66" i="2"/>
  <c r="R66" i="2" s="1"/>
  <c r="P66" i="2"/>
  <c r="O66" i="2"/>
  <c r="N66" i="2"/>
  <c r="M66" i="2"/>
  <c r="Q65" i="2"/>
  <c r="P65" i="2"/>
  <c r="O65" i="2"/>
  <c r="N65" i="2"/>
  <c r="M65" i="2"/>
  <c r="R65" i="2" s="1"/>
  <c r="Q64" i="2"/>
  <c r="P64" i="2"/>
  <c r="O64" i="2"/>
  <c r="N64" i="2"/>
  <c r="M64" i="2"/>
  <c r="Q63" i="2"/>
  <c r="P63" i="2"/>
  <c r="O63" i="2"/>
  <c r="N63" i="2"/>
  <c r="M63" i="2"/>
  <c r="Q62" i="2"/>
  <c r="P62" i="2"/>
  <c r="O62" i="2"/>
  <c r="N62" i="2"/>
  <c r="M62" i="2"/>
  <c r="Q61" i="2"/>
  <c r="P61" i="2"/>
  <c r="O61" i="2"/>
  <c r="N61" i="2"/>
  <c r="M61" i="2"/>
  <c r="R61" i="2" s="1"/>
  <c r="Q60" i="2"/>
  <c r="P60" i="2"/>
  <c r="O60" i="2"/>
  <c r="N60" i="2"/>
  <c r="M60" i="2"/>
  <c r="R60" i="2" s="1"/>
  <c r="Q59" i="2"/>
  <c r="P59" i="2"/>
  <c r="O59" i="2"/>
  <c r="N59" i="2"/>
  <c r="M59" i="2"/>
  <c r="Q58" i="2"/>
  <c r="R58" i="2" s="1"/>
  <c r="P58" i="2"/>
  <c r="O58" i="2"/>
  <c r="N58" i="2"/>
  <c r="M58" i="2"/>
  <c r="Q57" i="2"/>
  <c r="P57" i="2"/>
  <c r="O57" i="2"/>
  <c r="N57" i="2"/>
  <c r="M57" i="2"/>
  <c r="Q56" i="2"/>
  <c r="P56" i="2"/>
  <c r="O56" i="2"/>
  <c r="N56" i="2"/>
  <c r="M56" i="2"/>
  <c r="Q55" i="2"/>
  <c r="P55" i="2"/>
  <c r="O55" i="2"/>
  <c r="N55" i="2"/>
  <c r="M55" i="2"/>
  <c r="Q54" i="2"/>
  <c r="P54" i="2"/>
  <c r="O54" i="2"/>
  <c r="N54" i="2"/>
  <c r="M54" i="2"/>
  <c r="Q53" i="2"/>
  <c r="P53" i="2"/>
  <c r="O53" i="2"/>
  <c r="N53" i="2"/>
  <c r="M53" i="2"/>
  <c r="R53" i="2" s="1"/>
  <c r="Q52" i="2"/>
  <c r="P52" i="2"/>
  <c r="O52" i="2"/>
  <c r="N52" i="2"/>
  <c r="M52" i="2"/>
  <c r="R52" i="2" s="1"/>
  <c r="Q51" i="2"/>
  <c r="P51" i="2"/>
  <c r="O51" i="2"/>
  <c r="N51" i="2"/>
  <c r="M51" i="2"/>
  <c r="Q50" i="2"/>
  <c r="R50" i="2" s="1"/>
  <c r="P50" i="2"/>
  <c r="O50" i="2"/>
  <c r="N50" i="2"/>
  <c r="M50" i="2"/>
  <c r="Q49" i="2"/>
  <c r="P49" i="2"/>
  <c r="O49" i="2"/>
  <c r="N49" i="2"/>
  <c r="M49" i="2"/>
  <c r="Q48" i="2"/>
  <c r="P48" i="2"/>
  <c r="O48" i="2"/>
  <c r="N48" i="2"/>
  <c r="M48" i="2"/>
  <c r="Q47" i="2"/>
  <c r="P47" i="2"/>
  <c r="O47" i="2"/>
  <c r="N47" i="2"/>
  <c r="M47" i="2"/>
  <c r="Q46" i="2"/>
  <c r="P46" i="2"/>
  <c r="O46" i="2"/>
  <c r="N46" i="2"/>
  <c r="M46" i="2"/>
  <c r="Q45" i="2"/>
  <c r="P45" i="2"/>
  <c r="O45" i="2"/>
  <c r="N45" i="2"/>
  <c r="M45" i="2"/>
  <c r="R45" i="2" s="1"/>
  <c r="Q44" i="2"/>
  <c r="P44" i="2"/>
  <c r="O44" i="2"/>
  <c r="N44" i="2"/>
  <c r="M44" i="2"/>
  <c r="R44" i="2" s="1"/>
  <c r="Q43" i="2"/>
  <c r="P43" i="2"/>
  <c r="O43" i="2"/>
  <c r="N43" i="2"/>
  <c r="M43" i="2"/>
  <c r="Q42" i="2"/>
  <c r="R42" i="2" s="1"/>
  <c r="P42" i="2"/>
  <c r="O42" i="2"/>
  <c r="N42" i="2"/>
  <c r="M42" i="2"/>
  <c r="Q41" i="2"/>
  <c r="P41" i="2"/>
  <c r="O41" i="2"/>
  <c r="N41" i="2"/>
  <c r="M41" i="2"/>
  <c r="Q40" i="2"/>
  <c r="P40" i="2"/>
  <c r="O40" i="2"/>
  <c r="N40" i="2"/>
  <c r="M40" i="2"/>
  <c r="Q39" i="2"/>
  <c r="P39" i="2"/>
  <c r="O39" i="2"/>
  <c r="N39" i="2"/>
  <c r="M39" i="2"/>
  <c r="Q38" i="2"/>
  <c r="P38" i="2"/>
  <c r="O38" i="2"/>
  <c r="N38" i="2"/>
  <c r="M38" i="2"/>
  <c r="Q37" i="2"/>
  <c r="P37" i="2"/>
  <c r="O37" i="2"/>
  <c r="N37" i="2"/>
  <c r="M37" i="2"/>
  <c r="Q36" i="2"/>
  <c r="P36" i="2"/>
  <c r="O36" i="2"/>
  <c r="N36" i="2"/>
  <c r="M36" i="2"/>
  <c r="Q35" i="2"/>
  <c r="P35" i="2"/>
  <c r="O35" i="2"/>
  <c r="N35" i="2"/>
  <c r="M35" i="2"/>
  <c r="Q34" i="2"/>
  <c r="P34" i="2"/>
  <c r="O34" i="2"/>
  <c r="N34" i="2"/>
  <c r="M34" i="2"/>
  <c r="Q33" i="2"/>
  <c r="P33" i="2"/>
  <c r="O33" i="2"/>
  <c r="N33" i="2"/>
  <c r="M33" i="2"/>
  <c r="B121" i="2"/>
  <c r="B122" i="2" s="1"/>
  <c r="B120" i="2"/>
  <c r="B119" i="2"/>
  <c r="B118" i="2"/>
  <c r="B117" i="2"/>
  <c r="R36" i="2" l="1"/>
  <c r="R56" i="2"/>
  <c r="R64" i="2"/>
  <c r="R68" i="2"/>
  <c r="R101" i="2"/>
  <c r="R33" i="2"/>
  <c r="R41" i="2"/>
  <c r="D122" i="2"/>
  <c r="R103" i="2"/>
  <c r="R35" i="2"/>
  <c r="R43" i="2"/>
  <c r="R51" i="2"/>
  <c r="R59" i="2"/>
  <c r="R67" i="2"/>
  <c r="I122" i="2"/>
  <c r="R96" i="2"/>
  <c r="R104" i="2"/>
  <c r="G122" i="2"/>
  <c r="R92" i="2"/>
  <c r="R38" i="2"/>
  <c r="R46" i="2"/>
  <c r="R54" i="2"/>
  <c r="R62" i="2"/>
  <c r="H122" i="2"/>
  <c r="R85" i="2"/>
  <c r="R93" i="2"/>
  <c r="R109" i="2"/>
  <c r="R40" i="2"/>
  <c r="R79" i="2"/>
  <c r="R87" i="2"/>
  <c r="R95" i="2"/>
  <c r="R111" i="2"/>
  <c r="R37" i="2"/>
  <c r="R49" i="2"/>
  <c r="R57" i="2"/>
  <c r="C122" i="2"/>
  <c r="K122" i="2"/>
  <c r="R80" i="2"/>
  <c r="R88" i="2"/>
  <c r="R112" i="2"/>
  <c r="R34" i="2"/>
  <c r="N121" i="2"/>
  <c r="R97" i="2"/>
  <c r="R113" i="2"/>
  <c r="R39" i="2"/>
  <c r="R47" i="2"/>
  <c r="R55" i="2"/>
  <c r="R63" i="2"/>
  <c r="E122" i="2"/>
  <c r="R86" i="2"/>
  <c r="R94" i="2"/>
  <c r="R102" i="2"/>
  <c r="R110" i="2"/>
  <c r="R48" i="2"/>
  <c r="R99" i="2"/>
  <c r="R115" i="2"/>
  <c r="O121" i="2"/>
  <c r="M121" i="2"/>
  <c r="P121" i="2"/>
  <c r="M117" i="2"/>
  <c r="M118" i="2"/>
  <c r="M119" i="2"/>
  <c r="M120" i="2"/>
  <c r="N117" i="2"/>
  <c r="N118" i="2"/>
  <c r="N119" i="2"/>
  <c r="N120" i="2"/>
  <c r="O117" i="2"/>
  <c r="O118" i="2"/>
  <c r="O119" i="2"/>
  <c r="O120" i="2"/>
  <c r="P117" i="2"/>
  <c r="P118" i="2"/>
  <c r="P119" i="2"/>
  <c r="P120" i="2"/>
  <c r="Q117" i="2"/>
  <c r="Q118" i="2"/>
  <c r="Q119" i="2"/>
  <c r="Q120" i="2"/>
  <c r="Q121" i="2"/>
  <c r="Q32" i="2"/>
  <c r="P32" i="2"/>
  <c r="O32" i="2"/>
  <c r="N32" i="2"/>
  <c r="M32" i="2"/>
  <c r="K20" i="2"/>
  <c r="J20" i="2"/>
  <c r="I20" i="2"/>
  <c r="H20" i="2"/>
  <c r="G20" i="2"/>
  <c r="F20" i="2"/>
  <c r="E20" i="2"/>
  <c r="D20" i="2"/>
  <c r="C20" i="2"/>
  <c r="B20" i="2"/>
  <c r="K19" i="2"/>
  <c r="J19" i="2"/>
  <c r="I19" i="2"/>
  <c r="H19" i="2"/>
  <c r="G19" i="2"/>
  <c r="F19" i="2"/>
  <c r="E19" i="2"/>
  <c r="D19" i="2"/>
  <c r="C19" i="2"/>
  <c r="B19" i="2"/>
  <c r="K18" i="2"/>
  <c r="J18" i="2"/>
  <c r="I18" i="2"/>
  <c r="H18" i="2"/>
  <c r="G18" i="2"/>
  <c r="F18" i="2"/>
  <c r="E18" i="2"/>
  <c r="D18" i="2"/>
  <c r="C18" i="2"/>
  <c r="B18" i="2"/>
  <c r="K17" i="2"/>
  <c r="J17" i="2"/>
  <c r="I17" i="2"/>
  <c r="H17" i="2"/>
  <c r="G17" i="2"/>
  <c r="F17" i="2"/>
  <c r="E17" i="2"/>
  <c r="D17" i="2"/>
  <c r="C17" i="2"/>
  <c r="B17" i="2"/>
  <c r="K16" i="2"/>
  <c r="J16" i="2"/>
  <c r="I16" i="2"/>
  <c r="H16" i="2"/>
  <c r="G16" i="2"/>
  <c r="F16" i="2"/>
  <c r="E16" i="2"/>
  <c r="D16" i="2"/>
  <c r="C16" i="2"/>
  <c r="B16" i="2"/>
  <c r="Q14" i="2"/>
  <c r="P14" i="2"/>
  <c r="O14" i="2"/>
  <c r="N14" i="2"/>
  <c r="M14" i="2"/>
  <c r="Q13" i="2"/>
  <c r="P13" i="2"/>
  <c r="O13" i="2"/>
  <c r="N13" i="2"/>
  <c r="M13" i="2"/>
  <c r="Q12" i="2"/>
  <c r="P12" i="2"/>
  <c r="O12" i="2"/>
  <c r="N12" i="2"/>
  <c r="M12" i="2"/>
  <c r="Q11" i="2"/>
  <c r="P11" i="2"/>
  <c r="O11" i="2"/>
  <c r="N11" i="2"/>
  <c r="M11" i="2"/>
  <c r="Q10" i="2"/>
  <c r="P10" i="2"/>
  <c r="O10" i="2"/>
  <c r="N10" i="2"/>
  <c r="M10" i="2"/>
  <c r="Q9" i="2"/>
  <c r="P9" i="2"/>
  <c r="O9" i="2"/>
  <c r="N9" i="2"/>
  <c r="M9" i="2"/>
  <c r="Q8" i="2"/>
  <c r="P8" i="2"/>
  <c r="O8" i="2"/>
  <c r="N8" i="2"/>
  <c r="M8" i="2"/>
  <c r="Q7" i="2"/>
  <c r="P7" i="2"/>
  <c r="O7" i="2"/>
  <c r="N7" i="2"/>
  <c r="M7" i="2"/>
  <c r="Q6" i="2"/>
  <c r="P6" i="2"/>
  <c r="O6" i="2"/>
  <c r="N6" i="2"/>
  <c r="M6" i="2"/>
  <c r="Q5" i="2"/>
  <c r="P5" i="2"/>
  <c r="O5" i="2"/>
  <c r="N5" i="2"/>
  <c r="M5" i="2"/>
  <c r="Q4" i="2"/>
  <c r="P4" i="2"/>
  <c r="O4" i="2"/>
  <c r="N4" i="2"/>
  <c r="M4" i="2"/>
  <c r="R20" i="1"/>
  <c r="Q20" i="1"/>
  <c r="P20" i="1"/>
  <c r="O20" i="1"/>
  <c r="N20" i="1"/>
  <c r="M20" i="1"/>
  <c r="L20" i="1"/>
  <c r="K20" i="1"/>
  <c r="J20" i="1"/>
  <c r="R19" i="1"/>
  <c r="Q19" i="1"/>
  <c r="P19" i="1"/>
  <c r="O19" i="1"/>
  <c r="N19" i="1"/>
  <c r="M19" i="1"/>
  <c r="L19" i="1"/>
  <c r="K19" i="1"/>
  <c r="J19" i="1"/>
  <c r="R18" i="1"/>
  <c r="Q18" i="1"/>
  <c r="P18" i="1"/>
  <c r="O18" i="1"/>
  <c r="N18" i="1"/>
  <c r="M18" i="1"/>
  <c r="L18" i="1"/>
  <c r="K18" i="1"/>
  <c r="J18" i="1"/>
  <c r="I20" i="1"/>
  <c r="I19" i="1"/>
  <c r="I18" i="1"/>
  <c r="R17" i="1"/>
  <c r="R27" i="1" s="1"/>
  <c r="Q17" i="1"/>
  <c r="Q27" i="1" s="1"/>
  <c r="P17" i="1"/>
  <c r="P27" i="1" s="1"/>
  <c r="O17" i="1"/>
  <c r="O27" i="1" s="1"/>
  <c r="R16" i="1"/>
  <c r="R26" i="1" s="1"/>
  <c r="Q16" i="1"/>
  <c r="Q26" i="1" s="1"/>
  <c r="P16" i="1"/>
  <c r="P26" i="1" s="1"/>
  <c r="O16" i="1"/>
  <c r="O26" i="1" s="1"/>
  <c r="R117" i="2" l="1"/>
  <c r="R118" i="2"/>
  <c r="R119" i="2"/>
  <c r="R120" i="2"/>
  <c r="R121" i="2"/>
  <c r="O21" i="1"/>
  <c r="P21" i="1"/>
  <c r="Z19" i="1"/>
  <c r="X18" i="1"/>
  <c r="Q21" i="1"/>
  <c r="R21" i="1"/>
  <c r="X19" i="1"/>
  <c r="Z20" i="1"/>
  <c r="X20" i="1"/>
  <c r="Y19" i="1"/>
  <c r="R7" i="2"/>
  <c r="R8" i="2"/>
  <c r="R5" i="2"/>
  <c r="R13" i="2"/>
  <c r="R6" i="2"/>
  <c r="R14" i="2"/>
  <c r="C21" i="2"/>
  <c r="N18" i="2"/>
  <c r="D21" i="2"/>
  <c r="P20" i="2"/>
  <c r="F21" i="2"/>
  <c r="O74" i="2"/>
  <c r="R9" i="2"/>
  <c r="H21" i="2"/>
  <c r="P74" i="2"/>
  <c r="K21" i="2"/>
  <c r="E21" i="2"/>
  <c r="M74" i="2"/>
  <c r="I21" i="2"/>
  <c r="Q74" i="2"/>
  <c r="O18" i="2"/>
  <c r="N74" i="2"/>
  <c r="Q20" i="2"/>
  <c r="R12" i="2"/>
  <c r="G21" i="2"/>
  <c r="R10" i="2"/>
  <c r="R11" i="2"/>
  <c r="B21" i="2"/>
  <c r="J21" i="2"/>
  <c r="R32" i="2"/>
  <c r="M17" i="2"/>
  <c r="M18" i="2"/>
  <c r="R4" i="2"/>
  <c r="N19" i="2"/>
  <c r="N20" i="2"/>
  <c r="O19" i="2"/>
  <c r="O20" i="2"/>
  <c r="P16" i="2"/>
  <c r="P17" i="2"/>
  <c r="P18" i="2"/>
  <c r="P19" i="2"/>
  <c r="M70" i="2"/>
  <c r="M71" i="2"/>
  <c r="M72" i="2"/>
  <c r="M73" i="2"/>
  <c r="M19" i="2"/>
  <c r="M20" i="2"/>
  <c r="N16" i="2"/>
  <c r="N17" i="2"/>
  <c r="O16" i="2"/>
  <c r="O17" i="2"/>
  <c r="Q16" i="2"/>
  <c r="Q17" i="2"/>
  <c r="Q18" i="2"/>
  <c r="Q19" i="2"/>
  <c r="N70" i="2"/>
  <c r="N71" i="2"/>
  <c r="N72" i="2"/>
  <c r="N73" i="2"/>
  <c r="M16" i="2"/>
  <c r="O70" i="2"/>
  <c r="O71" i="2"/>
  <c r="O72" i="2"/>
  <c r="O73" i="2"/>
  <c r="P70" i="2"/>
  <c r="P71" i="2"/>
  <c r="P72" i="2"/>
  <c r="P73" i="2"/>
  <c r="Q70" i="2"/>
  <c r="Q71" i="2"/>
  <c r="Q72" i="2"/>
  <c r="Q73" i="2"/>
  <c r="X17" i="1"/>
  <c r="Z18" i="1"/>
  <c r="Y17" i="1"/>
  <c r="AA18" i="1"/>
  <c r="Y18" i="1"/>
  <c r="X16" i="1"/>
  <c r="Z17" i="1"/>
  <c r="Y16" i="1"/>
  <c r="AA17" i="1"/>
  <c r="Y20" i="1"/>
  <c r="Z16" i="1"/>
  <c r="AA19" i="1"/>
  <c r="AA16" i="1"/>
  <c r="AA20" i="1"/>
  <c r="N17" i="1"/>
  <c r="N27" i="1" s="1"/>
  <c r="M17" i="1"/>
  <c r="M27" i="1" s="1"/>
  <c r="L17" i="1"/>
  <c r="L27" i="1" s="1"/>
  <c r="K17" i="1"/>
  <c r="K27" i="1" s="1"/>
  <c r="J17" i="1"/>
  <c r="J27" i="1" s="1"/>
  <c r="N16" i="1"/>
  <c r="M16" i="1"/>
  <c r="L16" i="1"/>
  <c r="K16" i="1"/>
  <c r="J16" i="1"/>
  <c r="I17" i="1"/>
  <c r="I27" i="1" s="1"/>
  <c r="I16" i="1"/>
  <c r="I26" i="1" s="1"/>
  <c r="Z27" i="1" l="1"/>
  <c r="AA27" i="1"/>
  <c r="Y27" i="1"/>
  <c r="X27" i="1"/>
  <c r="W27" i="1"/>
  <c r="I21" i="1"/>
  <c r="R71" i="2"/>
  <c r="R73" i="2"/>
  <c r="R70" i="2"/>
  <c r="R74" i="2"/>
  <c r="R72" i="2"/>
  <c r="R20" i="2"/>
  <c r="R19" i="2"/>
  <c r="R18" i="2"/>
  <c r="R17" i="2"/>
  <c r="R16" i="2"/>
  <c r="J26" i="1"/>
  <c r="J21" i="1"/>
  <c r="K26" i="1"/>
  <c r="K21" i="1"/>
  <c r="L26" i="1"/>
  <c r="L21" i="1"/>
  <c r="M26" i="1"/>
  <c r="M21" i="1"/>
  <c r="N26" i="1"/>
  <c r="N21" i="1"/>
  <c r="AA26" i="1" l="1"/>
  <c r="Y26" i="1"/>
  <c r="Z26" i="1"/>
  <c r="X26" i="1"/>
  <c r="W26" i="1"/>
  <c r="W19" i="1"/>
  <c r="W17" i="1"/>
  <c r="W20" i="1"/>
  <c r="W18" i="1"/>
  <c r="W16" i="1"/>
  <c r="AB16" i="1" l="1"/>
  <c r="AB18" i="1"/>
  <c r="AB17" i="1"/>
  <c r="AB19" i="1"/>
  <c r="B73" i="2" l="1"/>
  <c r="B71" i="2"/>
  <c r="B72" i="2"/>
  <c r="C72" i="2"/>
  <c r="C71" i="2"/>
  <c r="C73" i="2"/>
  <c r="G71" i="2"/>
  <c r="G72" i="2"/>
  <c r="G73" i="2"/>
  <c r="H72" i="2"/>
  <c r="H71" i="2"/>
  <c r="H73" i="2"/>
  <c r="K75" i="2"/>
  <c r="E75" i="2"/>
  <c r="G70" i="2"/>
  <c r="G74" i="2"/>
  <c r="G75" i="2"/>
  <c r="E73" i="2"/>
  <c r="E71" i="2"/>
  <c r="E72" i="2"/>
  <c r="E70" i="2"/>
  <c r="E74" i="2"/>
  <c r="J75" i="2"/>
  <c r="D73" i="2"/>
  <c r="D71" i="2"/>
  <c r="D72" i="2"/>
  <c r="J73" i="2"/>
  <c r="J74" i="2"/>
  <c r="J72" i="2"/>
  <c r="J70" i="2"/>
  <c r="J71" i="2"/>
  <c r="I73" i="2"/>
  <c r="I72" i="2"/>
  <c r="I71" i="2"/>
  <c r="F71" i="2"/>
  <c r="F73" i="2"/>
  <c r="F72" i="2"/>
  <c r="I70" i="2"/>
  <c r="I74" i="2"/>
  <c r="I75" i="2"/>
  <c r="K73" i="2"/>
  <c r="K72" i="2"/>
  <c r="K71" i="2"/>
  <c r="K70" i="2"/>
  <c r="K74" i="2"/>
  <c r="D70" i="2"/>
  <c r="D74" i="2"/>
  <c r="D75" i="2"/>
  <c r="H70" i="2"/>
  <c r="H74" i="2"/>
  <c r="H75" i="2"/>
  <c r="B70" i="2"/>
  <c r="B74" i="2"/>
  <c r="B75" i="2"/>
  <c r="F70" i="2"/>
  <c r="F74" i="2"/>
  <c r="F75" i="2"/>
  <c r="C70" i="2"/>
  <c r="C74" i="2"/>
  <c r="C75" i="2"/>
</calcChain>
</file>

<file path=xl/sharedStrings.xml><?xml version="1.0" encoding="utf-8"?>
<sst xmlns="http://schemas.openxmlformats.org/spreadsheetml/2006/main" count="265" uniqueCount="92">
  <si>
    <t>Average</t>
  </si>
  <si>
    <t>Median</t>
  </si>
  <si>
    <t>Fortis Alberta</t>
  </si>
  <si>
    <t>ATCO Elec Dist</t>
  </si>
  <si>
    <t>ATCO Gas</t>
  </si>
  <si>
    <t>AltaLink</t>
  </si>
  <si>
    <t>ATCO Pipelines</t>
  </si>
  <si>
    <t>ATCO Elec Trans</t>
  </si>
  <si>
    <t>AltaGas</t>
  </si>
  <si>
    <t>ENMAX Dist</t>
  </si>
  <si>
    <t>ENMAX Trans</t>
  </si>
  <si>
    <t>EPCOR Dist</t>
  </si>
  <si>
    <t>EPCOR Trans</t>
  </si>
  <si>
    <t>Allowed ROEs</t>
  </si>
  <si>
    <t>Alberta reported ROES</t>
  </si>
  <si>
    <t>ALLETE INC</t>
  </si>
  <si>
    <t>ALLIANT ENERGY CORP</t>
  </si>
  <si>
    <t>AMEREN CORP</t>
  </si>
  <si>
    <t>AMERICAN ELECTRIC POWER CO</t>
  </si>
  <si>
    <t>ATMOS ENERGY CORP</t>
  </si>
  <si>
    <t>AVISTA CORP</t>
  </si>
  <si>
    <t>CENTERPOINT ENERGY INC</t>
  </si>
  <si>
    <t>CMS ENERGY CORP</t>
  </si>
  <si>
    <t>CONSOLIDATED EDISON INC</t>
  </si>
  <si>
    <t>DOMINION RESOURCES INC</t>
  </si>
  <si>
    <t>DTE ENERGY CO</t>
  </si>
  <si>
    <t>EDISON INTERNATIONAL</t>
  </si>
  <si>
    <t>EL PASO ELECTRIC CO</t>
  </si>
  <si>
    <t>ENTERGY CORP</t>
  </si>
  <si>
    <t>FIRSTENERGY CORP</t>
  </si>
  <si>
    <t>GREAT PLAINS ENERGY INC</t>
  </si>
  <si>
    <t>IDACORP INC</t>
  </si>
  <si>
    <t>MGE ENERGY INC</t>
  </si>
  <si>
    <t>NEW JERSEY RESOURCES CORP</t>
  </si>
  <si>
    <t>NEXTERA ENERGY INC</t>
  </si>
  <si>
    <t>NORTHWEST NATURAL GAS CO</t>
  </si>
  <si>
    <t>NORTHWESTERN CORP</t>
  </si>
  <si>
    <t>OGE ENERGY CORP</t>
  </si>
  <si>
    <t>OTTER TAIL CORP</t>
  </si>
  <si>
    <t>PG&amp;E CORP</t>
  </si>
  <si>
    <t>PINNACLE WEST CAPITAL CORP</t>
  </si>
  <si>
    <t>PNM RESOURCES INC</t>
  </si>
  <si>
    <t>PORTLAND GENERAL ELECTRIC CO</t>
  </si>
  <si>
    <t>PUBLIC SERVICE ENTRP GRP INC</t>
  </si>
  <si>
    <t>SCANA CORP</t>
  </si>
  <si>
    <t>SEMPRA ENERGY</t>
  </si>
  <si>
    <t>SOUTH JERSEY INDUSTRIES INC</t>
  </si>
  <si>
    <t>SOUTHWEST GAS CORP</t>
  </si>
  <si>
    <t>VECTREN CORP</t>
  </si>
  <si>
    <t>WESTAR ENERGY INC</t>
  </si>
  <si>
    <t>WGL HOLDINGS INC</t>
  </si>
  <si>
    <t>XCEL ENERGY INC</t>
  </si>
  <si>
    <t>Max</t>
  </si>
  <si>
    <t>Min</t>
  </si>
  <si>
    <t>StDev</t>
  </si>
  <si>
    <t>CV(ROE)</t>
  </si>
  <si>
    <t xml:space="preserve">Alberta  and U.S. </t>
  </si>
  <si>
    <t>ERs and Debt Ratios</t>
  </si>
  <si>
    <t>StdDev</t>
  </si>
  <si>
    <t>US Utility TL/TA</t>
  </si>
  <si>
    <t>US Utility LTD/TA</t>
  </si>
  <si>
    <t>CV</t>
  </si>
  <si>
    <t>Alberta Allowed Ers</t>
  </si>
  <si>
    <t>WEIGHTED AVERAGES</t>
  </si>
  <si>
    <t>Wt Av ROE</t>
  </si>
  <si>
    <t xml:space="preserve">Diff Avg </t>
  </si>
  <si>
    <t>Diff Median</t>
  </si>
  <si>
    <t>Diff Wt Avg</t>
  </si>
  <si>
    <t>Sum</t>
  </si>
  <si>
    <t>Alberta reported Revenue</t>
  </si>
  <si>
    <t>Revenue</t>
  </si>
  <si>
    <t>Total revenue</t>
  </si>
  <si>
    <t>Total Revenue</t>
  </si>
  <si>
    <t>Weighted Avg ROE</t>
  </si>
  <si>
    <t>Wt Avg ROE</t>
  </si>
  <si>
    <t>Company Revenue Weighting (2005-2021)</t>
  </si>
  <si>
    <t>Weight based on 05-21 Avg Rev</t>
  </si>
  <si>
    <t>AltaGas (Apex)</t>
  </si>
  <si>
    <t xml:space="preserve">AltaLink </t>
  </si>
  <si>
    <t>AltaGas(Apex)</t>
  </si>
  <si>
    <t>ATCO Electric Trans</t>
  </si>
  <si>
    <t>ATCO Electric Dist</t>
  </si>
  <si>
    <t>FortisAlberta</t>
  </si>
  <si>
    <t>APEX (Actual)</t>
  </si>
  <si>
    <t>Enmax Distribution</t>
  </si>
  <si>
    <t>Enmax Transmission</t>
  </si>
  <si>
    <t>Epcor Distribution</t>
  </si>
  <si>
    <t>Epcor Transmission</t>
  </si>
  <si>
    <t>2020 ROE</t>
  </si>
  <si>
    <t>2019 ROE</t>
  </si>
  <si>
    <t>CV(ROE) -16-21</t>
  </si>
  <si>
    <t>Weight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</si>
</sst>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%"/>
    <numFmt numFmtId="166" formatCode="0.0"/>
    <numFmt numFmtId="167" formatCode="0.0000"/>
    <numFmt numFmtId="168" formatCode="#,##0.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name val="Times New Roman"/>
      <family val="1"/>
    </font>
    <font>
      <sz val="11"/>
      <name val="Calibri"/>
      <family val="2"/>
      <scheme val="minor"/>
    </font>
    <font>
      <b/>
      <sz val="12"/>
      <name val="Times New Roman"/>
      <family val="1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/>
    <xf numFmtId="10" fontId="0" fillId="0" borderId="0" xfId="0" applyNumberFormat="1"/>
    <xf numFmtId="2" fontId="0" fillId="0" borderId="0" xfId="0" applyNumberFormat="1"/>
    <xf numFmtId="164" fontId="0" fillId="0" borderId="0" xfId="0" applyNumberFormat="1"/>
    <xf numFmtId="0" fontId="4" fillId="0" borderId="0" xfId="0" applyFont="1"/>
    <xf numFmtId="0" fontId="6" fillId="0" borderId="0" xfId="0" applyFont="1" applyFill="1" applyBorder="1" applyAlignment="1">
      <alignment vertical="center" wrapText="1"/>
    </xf>
    <xf numFmtId="0" fontId="7" fillId="0" borderId="0" xfId="0" applyFont="1"/>
    <xf numFmtId="0" fontId="8" fillId="0" borderId="0" xfId="0" applyFont="1" applyFill="1" applyBorder="1" applyAlignment="1">
      <alignment vertical="center" wrapText="1"/>
    </xf>
    <xf numFmtId="0" fontId="9" fillId="0" borderId="0" xfId="0" applyFont="1"/>
    <xf numFmtId="10" fontId="7" fillId="0" borderId="0" xfId="0" applyNumberFormat="1" applyFont="1"/>
    <xf numFmtId="164" fontId="7" fillId="0" borderId="0" xfId="0" applyNumberFormat="1" applyFont="1"/>
    <xf numFmtId="2" fontId="7" fillId="0" borderId="0" xfId="0" applyNumberFormat="1" applyFont="1"/>
    <xf numFmtId="10" fontId="9" fillId="0" borderId="0" xfId="0" applyNumberFormat="1" applyFont="1"/>
    <xf numFmtId="164" fontId="9" fillId="0" borderId="0" xfId="0" applyNumberFormat="1" applyFont="1"/>
    <xf numFmtId="164" fontId="5" fillId="0" borderId="0" xfId="0" applyNumberFormat="1" applyFont="1"/>
    <xf numFmtId="10" fontId="5" fillId="0" borderId="0" xfId="0" applyNumberFormat="1" applyFont="1"/>
    <xf numFmtId="10" fontId="10" fillId="0" borderId="0" xfId="0" applyNumberFormat="1" applyFont="1" applyAlignment="1">
      <alignment horizontal="center" vertical="center"/>
    </xf>
    <xf numFmtId="0" fontId="0" fillId="0" borderId="0" xfId="0" applyFont="1"/>
    <xf numFmtId="165" fontId="0" fillId="0" borderId="0" xfId="0" applyNumberFormat="1"/>
    <xf numFmtId="165" fontId="5" fillId="0" borderId="0" xfId="0" applyNumberFormat="1" applyFont="1"/>
    <xf numFmtId="0" fontId="0" fillId="0" borderId="0" xfId="0" applyAlignment="1">
      <alignment horizontal="center"/>
    </xf>
    <xf numFmtId="166" fontId="7" fillId="0" borderId="0" xfId="0" applyNumberFormat="1" applyFont="1"/>
    <xf numFmtId="2" fontId="4" fillId="0" borderId="0" xfId="0" applyNumberFormat="1" applyFont="1"/>
    <xf numFmtId="0" fontId="1" fillId="0" borderId="0" xfId="0" applyFont="1" applyAlignment="1">
      <alignment horizontal="center"/>
    </xf>
    <xf numFmtId="167" fontId="5" fillId="0" borderId="0" xfId="0" applyNumberFormat="1" applyFont="1"/>
    <xf numFmtId="2" fontId="9" fillId="0" borderId="0" xfId="0" applyNumberFormat="1" applyFont="1"/>
    <xf numFmtId="168" fontId="0" fillId="0" borderId="0" xfId="0" applyNumberFormat="1"/>
    <xf numFmtId="10" fontId="0" fillId="0" borderId="0" xfId="0" applyNumberFormat="1" applyFill="1"/>
    <xf numFmtId="168" fontId="0" fillId="0" borderId="0" xfId="0" applyNumberFormat="1" applyFill="1"/>
    <xf numFmtId="0" fontId="1" fillId="2" borderId="0" xfId="0" applyFont="1" applyFill="1"/>
    <xf numFmtId="10" fontId="5" fillId="2" borderId="0" xfId="0" applyNumberFormat="1" applyFont="1" applyFill="1"/>
    <xf numFmtId="10" fontId="11" fillId="2" borderId="0" xfId="0" applyNumberFormat="1" applyFont="1" applyFill="1"/>
    <xf numFmtId="10" fontId="9" fillId="2" borderId="0" xfId="0" applyNumberFormat="1" applyFont="1" applyFill="1"/>
    <xf numFmtId="2" fontId="12" fillId="2" borderId="0" xfId="0" applyNumberFormat="1" applyFont="1" applyFill="1"/>
    <xf numFmtId="0" fontId="13" fillId="2" borderId="0" xfId="0" applyFont="1" applyFill="1"/>
    <xf numFmtId="10" fontId="12" fillId="2" borderId="0" xfId="0" applyNumberFormat="1" applyFont="1" applyFill="1"/>
    <xf numFmtId="10" fontId="0" fillId="0" borderId="0" xfId="0" applyNumberFormat="1" applyFont="1"/>
    <xf numFmtId="0" fontId="14" fillId="0" borderId="0" xfId="0" applyFont="1"/>
    <xf numFmtId="0" fontId="16" fillId="0" borderId="0" xfId="0" applyFont="1"/>
    <xf numFmtId="0" fontId="17" fillId="0" borderId="0" xfId="0" applyFont="1"/>
    <xf numFmtId="10" fontId="17" fillId="0" borderId="0" xfId="0" applyNumberFormat="1" applyFont="1"/>
    <xf numFmtId="164" fontId="17" fillId="0" borderId="0" xfId="0" applyNumberFormat="1" applyFont="1"/>
    <xf numFmtId="10" fontId="16" fillId="0" borderId="0" xfId="0" applyNumberFormat="1" applyFont="1"/>
    <xf numFmtId="167" fontId="17" fillId="0" borderId="0" xfId="0" applyNumberFormat="1" applyFo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4" fontId="14" fillId="0" borderId="0" xfId="0" applyNumberFormat="1" applyFont="1" applyFill="1" applyAlignment="1">
      <alignment horizontal="center"/>
    </xf>
    <xf numFmtId="164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164" fontId="18" fillId="0" borderId="0" xfId="0" applyNumberFormat="1" applyFont="1" applyAlignment="1">
      <alignment horizontal="center"/>
    </xf>
    <xf numFmtId="164" fontId="16" fillId="0" borderId="0" xfId="0" applyNumberFormat="1" applyFont="1" applyAlignment="1">
      <alignment horizontal="center"/>
    </xf>
    <xf numFmtId="10" fontId="17" fillId="0" borderId="0" xfId="0" applyNumberFormat="1" applyFont="1" applyAlignment="1">
      <alignment horizontal="center"/>
    </xf>
    <xf numFmtId="10" fontId="18" fillId="0" borderId="0" xfId="0" applyNumberFormat="1" applyFont="1" applyAlignment="1">
      <alignment horizontal="center"/>
    </xf>
    <xf numFmtId="10" fontId="16" fillId="0" borderId="0" xfId="0" applyNumberFormat="1" applyFont="1" applyAlignment="1">
      <alignment horizontal="center"/>
    </xf>
    <xf numFmtId="0" fontId="9" fillId="2" borderId="0" xfId="0" applyFont="1" applyFill="1"/>
    <xf numFmtId="10" fontId="7" fillId="2" borderId="0" xfId="0" applyNumberFormat="1" applyFont="1" applyFill="1"/>
    <xf numFmtId="164" fontId="7" fillId="2" borderId="0" xfId="0" applyNumberFormat="1" applyFont="1" applyFill="1"/>
    <xf numFmtId="164" fontId="0" fillId="2" borderId="0" xfId="0" applyNumberFormat="1" applyFill="1"/>
    <xf numFmtId="168" fontId="7" fillId="2" borderId="0" xfId="0" applyNumberFormat="1" applyFont="1" applyFill="1"/>
    <xf numFmtId="168" fontId="19" fillId="2" borderId="0" xfId="0" applyNumberFormat="1" applyFont="1" applyFill="1"/>
    <xf numFmtId="166" fontId="7" fillId="2" borderId="0" xfId="0" applyNumberFormat="1" applyFont="1" applyFill="1"/>
    <xf numFmtId="2" fontId="7" fillId="2" borderId="0" xfId="0" applyNumberFormat="1" applyFont="1" applyFill="1"/>
    <xf numFmtId="0" fontId="7" fillId="2" borderId="0" xfId="0" applyFont="1" applyFill="1"/>
    <xf numFmtId="10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141"/>
  <sheetViews>
    <sheetView tabSelected="1" workbookViewId="0"/>
  </sheetViews>
  <sheetFormatPr defaultRowHeight="15" x14ac:dyDescent="0.25"/>
  <cols>
    <col min="1" max="1" width="13.7109375" customWidth="1"/>
    <col min="2" max="2" width="7.7109375" customWidth="1"/>
    <col min="3" max="3" width="7" customWidth="1"/>
    <col min="4" max="4" width="6.85546875" customWidth="1"/>
    <col min="5" max="5" width="8.42578125" customWidth="1"/>
    <col min="6" max="6" width="7.42578125" customWidth="1"/>
    <col min="7" max="7" width="6.85546875" customWidth="1"/>
    <col min="8" max="8" width="7.85546875" customWidth="1"/>
    <col min="9" max="9" width="7.140625" customWidth="1"/>
    <col min="10" max="10" width="6.5703125" customWidth="1"/>
    <col min="11" max="11" width="6.85546875" customWidth="1"/>
    <col min="12" max="12" width="7.140625" customWidth="1"/>
    <col min="13" max="15" width="6.7109375" customWidth="1"/>
    <col min="16" max="16" width="7.140625" customWidth="1"/>
    <col min="17" max="17" width="6.42578125" customWidth="1"/>
    <col min="18" max="20" width="7.140625" customWidth="1"/>
    <col min="21" max="21" width="11.42578125" customWidth="1"/>
    <col min="22" max="22" width="9.5703125" customWidth="1"/>
    <col min="23" max="23" width="6.85546875" customWidth="1"/>
    <col min="24" max="24" width="7.140625" customWidth="1"/>
    <col min="25" max="25" width="6.85546875" customWidth="1"/>
    <col min="26" max="27" width="6.42578125" customWidth="1"/>
    <col min="28" max="28" width="7.7109375" customWidth="1"/>
    <col min="29" max="29" width="11.140625" customWidth="1"/>
    <col min="30" max="30" width="14.28515625" bestFit="1" customWidth="1"/>
    <col min="32" max="32" width="19.28515625" customWidth="1"/>
    <col min="33" max="33" width="7.140625" customWidth="1"/>
    <col min="34" max="34" width="6.28515625" customWidth="1"/>
    <col min="35" max="35" width="6.7109375" customWidth="1"/>
    <col min="36" max="36" width="7.7109375" customWidth="1"/>
    <col min="37" max="37" width="6.85546875" customWidth="1"/>
    <col min="38" max="39" width="8.7109375" customWidth="1"/>
    <col min="51" max="51" width="14.28515625" bestFit="1" customWidth="1"/>
    <col min="52" max="52" width="15.28515625" bestFit="1" customWidth="1"/>
  </cols>
  <sheetData>
    <row r="1" spans="1:53" ht="18.75" x14ac:dyDescent="0.25">
      <c r="A1" s="8"/>
      <c r="B1" s="8"/>
      <c r="C1" s="8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53" ht="47.25" x14ac:dyDescent="0.25">
      <c r="A2" s="10" t="s">
        <v>14</v>
      </c>
      <c r="B2" s="10"/>
      <c r="C2" s="10"/>
      <c r="D2" s="10"/>
      <c r="E2" s="8"/>
      <c r="F2" s="8"/>
      <c r="G2" s="8"/>
      <c r="H2" s="8"/>
      <c r="I2" s="9"/>
      <c r="J2" s="7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E2" s="3"/>
      <c r="AF2" s="3"/>
      <c r="AG2" s="3"/>
      <c r="AH2" s="3"/>
      <c r="AI2" s="3"/>
      <c r="AJ2" s="3"/>
      <c r="AK2" s="3"/>
      <c r="AL2" s="3"/>
      <c r="AM2" s="3"/>
      <c r="AN2" s="3" t="s">
        <v>63</v>
      </c>
      <c r="AO2" s="3"/>
      <c r="AP2" s="3"/>
      <c r="AQ2" s="3"/>
      <c r="AR2" s="3"/>
      <c r="AS2" s="3"/>
    </row>
    <row r="3" spans="1:53" ht="15.75" x14ac:dyDescent="0.25">
      <c r="B3" s="3">
        <v>2021</v>
      </c>
      <c r="C3" s="3">
        <v>2020</v>
      </c>
      <c r="D3" s="3">
        <v>2019</v>
      </c>
      <c r="E3" s="10">
        <v>2018</v>
      </c>
      <c r="F3" s="10">
        <v>2017</v>
      </c>
      <c r="G3" s="10">
        <v>2016</v>
      </c>
      <c r="H3" s="10">
        <v>2015</v>
      </c>
      <c r="I3" s="11">
        <v>2014</v>
      </c>
      <c r="J3" s="11">
        <v>2013</v>
      </c>
      <c r="K3" s="11">
        <v>2012</v>
      </c>
      <c r="L3" s="11">
        <v>2011</v>
      </c>
      <c r="M3" s="11">
        <v>2010</v>
      </c>
      <c r="N3" s="11">
        <v>2009</v>
      </c>
      <c r="O3" s="11">
        <v>2008</v>
      </c>
      <c r="P3" s="11">
        <v>2007</v>
      </c>
      <c r="Q3" s="11">
        <v>2006</v>
      </c>
      <c r="R3" s="11">
        <v>2005</v>
      </c>
      <c r="S3" s="57"/>
      <c r="T3" s="57"/>
      <c r="U3" s="40"/>
      <c r="V3" s="47" t="s">
        <v>91</v>
      </c>
      <c r="W3" s="48" t="s">
        <v>0</v>
      </c>
      <c r="X3" s="48" t="s">
        <v>1</v>
      </c>
      <c r="Y3" s="48" t="s">
        <v>52</v>
      </c>
      <c r="Z3" s="48" t="s">
        <v>53</v>
      </c>
      <c r="AA3" s="48" t="s">
        <v>54</v>
      </c>
      <c r="AB3" s="48" t="s">
        <v>55</v>
      </c>
      <c r="AC3" s="48" t="s">
        <v>90</v>
      </c>
      <c r="AE3" s="3" t="s">
        <v>76</v>
      </c>
      <c r="AF3" s="3"/>
      <c r="AG3" s="3">
        <v>2021</v>
      </c>
      <c r="AH3" s="3">
        <v>2020</v>
      </c>
      <c r="AI3" s="3">
        <v>2019</v>
      </c>
      <c r="AJ3" s="3">
        <v>2018</v>
      </c>
      <c r="AK3" s="3">
        <v>2017</v>
      </c>
      <c r="AL3" s="3">
        <v>2016</v>
      </c>
      <c r="AM3" s="3">
        <v>2015</v>
      </c>
      <c r="AN3" s="11">
        <v>2014</v>
      </c>
      <c r="AO3" s="11">
        <v>2013</v>
      </c>
      <c r="AP3" s="11">
        <v>2012</v>
      </c>
      <c r="AQ3" s="11">
        <v>2011</v>
      </c>
      <c r="AR3" s="11">
        <v>2010</v>
      </c>
      <c r="AS3" s="11">
        <v>2009</v>
      </c>
      <c r="AT3" s="11">
        <v>2008</v>
      </c>
      <c r="AU3" s="11">
        <v>2007</v>
      </c>
      <c r="AV3" s="11">
        <v>2006</v>
      </c>
      <c r="AW3" s="11">
        <v>2005</v>
      </c>
      <c r="AX3" s="3" t="s">
        <v>0</v>
      </c>
      <c r="AY3" s="10"/>
      <c r="AZ3" s="3"/>
      <c r="BA3" s="3"/>
    </row>
    <row r="4" spans="1:53" x14ac:dyDescent="0.25">
      <c r="A4" s="9" t="s">
        <v>2</v>
      </c>
      <c r="B4" s="12">
        <v>0.1023</v>
      </c>
      <c r="C4" s="4">
        <v>0.1013</v>
      </c>
      <c r="D4" s="30">
        <v>0.106</v>
      </c>
      <c r="E4" s="12">
        <v>8.8999999999999996E-2</v>
      </c>
      <c r="F4" s="12">
        <v>9.3200000000000005E-2</v>
      </c>
      <c r="G4" s="12">
        <v>9.7000000000000003E-2</v>
      </c>
      <c r="H4" s="12">
        <v>0.11119999999999999</v>
      </c>
      <c r="I4" s="12">
        <v>9.7699999999999995E-2</v>
      </c>
      <c r="J4" s="12">
        <v>9.4899999999999998E-2</v>
      </c>
      <c r="K4" s="12">
        <v>9.9900000000000003E-2</v>
      </c>
      <c r="L4" s="12">
        <v>9.7299999999999998E-2</v>
      </c>
      <c r="M4" s="12">
        <v>9.6299999999999997E-2</v>
      </c>
      <c r="N4" s="12">
        <v>9.1300000000000006E-2</v>
      </c>
      <c r="O4" s="12">
        <v>9.1899999999999996E-2</v>
      </c>
      <c r="P4" s="12">
        <v>8.7900000000000006E-2</v>
      </c>
      <c r="Q4" s="12">
        <v>0.1028</v>
      </c>
      <c r="R4" s="12">
        <v>0.1045</v>
      </c>
      <c r="S4" s="58"/>
      <c r="T4" s="58"/>
      <c r="U4" s="42" t="s">
        <v>2</v>
      </c>
      <c r="V4" s="49">
        <v>0.111</v>
      </c>
      <c r="W4" s="54">
        <f>AVERAGE(B4:R4)</f>
        <v>9.7911764705882365E-2</v>
      </c>
      <c r="X4" s="54">
        <f>MEDIAN(B4:R4)</f>
        <v>9.7299999999999998E-2</v>
      </c>
      <c r="Y4" s="54">
        <f>MAX(B4:R4)</f>
        <v>0.11119999999999999</v>
      </c>
      <c r="Z4" s="54">
        <f>MIN(B4:R4)</f>
        <v>8.7900000000000006E-2</v>
      </c>
      <c r="AA4" s="54">
        <f>STDEV(B4:R4)</f>
        <v>6.3177213408931263E-3</v>
      </c>
      <c r="AB4" s="50">
        <f>AA4/W4</f>
        <v>6.4524639708731235E-2</v>
      </c>
      <c r="AC4" s="50">
        <f>(STDEV(B4:G4)/AVERAGE(B4:G4))</f>
        <v>6.4176259995414625E-2</v>
      </c>
      <c r="AD4" s="9" t="s">
        <v>2</v>
      </c>
      <c r="AE4" s="60">
        <v>0.111</v>
      </c>
      <c r="AF4" s="6"/>
      <c r="AG4" s="6">
        <f>B4*$AE4</f>
        <v>1.13553E-2</v>
      </c>
      <c r="AH4" s="6">
        <f>C4*$AE4</f>
        <v>1.12443E-2</v>
      </c>
      <c r="AI4" s="6">
        <f>D4*$AE4</f>
        <v>1.1766E-2</v>
      </c>
      <c r="AJ4" s="6">
        <f>E4*$AE4</f>
        <v>9.8789999999999989E-3</v>
      </c>
      <c r="AK4" s="6">
        <f t="shared" ref="AK4:AK14" si="0">F4*$AE4</f>
        <v>1.0345200000000001E-2</v>
      </c>
      <c r="AL4" s="6">
        <f t="shared" ref="AL4:AL14" si="1">G4*$AE4</f>
        <v>1.0767000000000001E-2</v>
      </c>
      <c r="AM4" s="6">
        <f t="shared" ref="AM4:AM14" si="2">H4*$AE4</f>
        <v>1.2343199999999999E-2</v>
      </c>
      <c r="AN4" s="6">
        <f t="shared" ref="AN4:AN14" si="3">I4*$AE4</f>
        <v>1.0844699999999999E-2</v>
      </c>
      <c r="AO4" s="6">
        <f t="shared" ref="AO4:AO14" si="4">J4*$AE4</f>
        <v>1.0533900000000001E-2</v>
      </c>
      <c r="AP4" s="6">
        <f t="shared" ref="AP4:AP14" si="5">K4*$AE4</f>
        <v>1.10889E-2</v>
      </c>
      <c r="AQ4" s="6">
        <f t="shared" ref="AQ4:AQ14" si="6">L4*$AE4</f>
        <v>1.0800300000000001E-2</v>
      </c>
      <c r="AR4" s="6">
        <f t="shared" ref="AR4:AR14" si="7">M4*$AE4</f>
        <v>1.0689300000000001E-2</v>
      </c>
      <c r="AS4" s="6">
        <f t="shared" ref="AS4:AS14" si="8">N4*$AE4</f>
        <v>1.0134300000000001E-2</v>
      </c>
      <c r="AT4" s="6">
        <f t="shared" ref="AT4:AT14" si="9">O4*$AE4</f>
        <v>1.0200899999999999E-2</v>
      </c>
      <c r="AU4" s="6">
        <f t="shared" ref="AU4:AU14" si="10">P4*$AE4</f>
        <v>9.7569000000000006E-3</v>
      </c>
      <c r="AV4" s="6">
        <f t="shared" ref="AV4:AV14" si="11">Q4*$AE4</f>
        <v>1.14108E-2</v>
      </c>
      <c r="AW4" s="6">
        <f t="shared" ref="AW4:AW14" si="12">R4*$AE4</f>
        <v>1.15995E-2</v>
      </c>
      <c r="AX4" s="6">
        <f>AVERAGE(AG4:AW4)</f>
        <v>1.0868205882352945E-2</v>
      </c>
      <c r="AY4" s="9"/>
      <c r="AZ4" s="6"/>
      <c r="BA4" s="21"/>
    </row>
    <row r="5" spans="1:53" x14ac:dyDescent="0.25">
      <c r="A5" s="9" t="s">
        <v>3</v>
      </c>
      <c r="B5" s="12">
        <v>0.1285</v>
      </c>
      <c r="C5" s="30">
        <v>9.8199999999999996E-2</v>
      </c>
      <c r="D5" s="30">
        <v>0.11210000000000001</v>
      </c>
      <c r="E5" s="12">
        <v>8.2100000000000006E-2</v>
      </c>
      <c r="F5" s="12">
        <v>0.1321</v>
      </c>
      <c r="G5" s="12">
        <v>0.1303</v>
      </c>
      <c r="H5" s="12">
        <v>9.9000000000000005E-2</v>
      </c>
      <c r="I5" s="12">
        <v>9.74E-2</v>
      </c>
      <c r="J5" s="12">
        <v>0.1099</v>
      </c>
      <c r="K5" s="12">
        <v>0.12139999999999999</v>
      </c>
      <c r="L5" s="12">
        <v>0.115</v>
      </c>
      <c r="M5" s="12">
        <v>0.12570000000000001</v>
      </c>
      <c r="N5" s="12">
        <v>0.12620000000000001</v>
      </c>
      <c r="O5" s="12">
        <v>0.1027</v>
      </c>
      <c r="P5" s="12">
        <v>0.1026</v>
      </c>
      <c r="Q5" s="12">
        <v>9.3799999999999994E-2</v>
      </c>
      <c r="R5" s="12">
        <v>9.0999999999999998E-2</v>
      </c>
      <c r="S5" s="58"/>
      <c r="T5" s="58"/>
      <c r="U5" s="42" t="s">
        <v>3</v>
      </c>
      <c r="V5" s="49">
        <v>0.17</v>
      </c>
      <c r="W5" s="54">
        <f t="shared" ref="W5:W14" si="13">AVERAGE(B5:R5)</f>
        <v>0.10988235294117647</v>
      </c>
      <c r="X5" s="54">
        <f t="shared" ref="X5:X14" si="14">MEDIAN(B5:R5)</f>
        <v>0.1099</v>
      </c>
      <c r="Y5" s="54">
        <f t="shared" ref="Y5:Y14" si="15">MAX(B5:R5)</f>
        <v>0.1321</v>
      </c>
      <c r="Z5" s="54">
        <f t="shared" ref="Z5:Z14" si="16">MIN(B5:R5)</f>
        <v>8.2100000000000006E-2</v>
      </c>
      <c r="AA5" s="54">
        <f t="shared" ref="AA5:AA14" si="17">STDEV(B5:R5)</f>
        <v>1.549137805741131E-2</v>
      </c>
      <c r="AB5" s="50">
        <f t="shared" ref="AB5:AB14" si="18">AA5/W5</f>
        <v>0.1409814919571693</v>
      </c>
      <c r="AC5" s="50">
        <f t="shared" ref="AC5:AC14" si="19">(STDEV(B5:G5)/AVERAGE(B5:G5))</f>
        <v>0.17885190784676491</v>
      </c>
      <c r="AD5" s="9" t="s">
        <v>3</v>
      </c>
      <c r="AE5" s="60">
        <v>0.17</v>
      </c>
      <c r="AF5" s="6"/>
      <c r="AG5" s="6">
        <f t="shared" ref="AG5:AG14" si="20">B5*$AE5</f>
        <v>2.1845000000000003E-2</v>
      </c>
      <c r="AH5" s="6">
        <f t="shared" ref="AH5:AH14" si="21">C5*$AE5</f>
        <v>1.6694000000000001E-2</v>
      </c>
      <c r="AI5" s="6">
        <f t="shared" ref="AI5:AI14" si="22">D5*$AE5</f>
        <v>1.9057000000000001E-2</v>
      </c>
      <c r="AJ5" s="6">
        <f t="shared" ref="AJ5:AJ14" si="23">E5*$AE5</f>
        <v>1.3957000000000002E-2</v>
      </c>
      <c r="AK5" s="6">
        <f t="shared" si="0"/>
        <v>2.2457000000000001E-2</v>
      </c>
      <c r="AL5" s="6">
        <f t="shared" si="1"/>
        <v>2.2151000000000001E-2</v>
      </c>
      <c r="AM5" s="6">
        <f t="shared" si="2"/>
        <v>1.6830000000000001E-2</v>
      </c>
      <c r="AN5" s="6">
        <f t="shared" si="3"/>
        <v>1.6558E-2</v>
      </c>
      <c r="AO5" s="6">
        <f t="shared" si="4"/>
        <v>1.8683000000000002E-2</v>
      </c>
      <c r="AP5" s="6">
        <f t="shared" si="5"/>
        <v>2.0638E-2</v>
      </c>
      <c r="AQ5" s="6">
        <f t="shared" si="6"/>
        <v>1.9550000000000001E-2</v>
      </c>
      <c r="AR5" s="6">
        <f t="shared" si="7"/>
        <v>2.1369000000000003E-2</v>
      </c>
      <c r="AS5" s="6">
        <f t="shared" si="8"/>
        <v>2.1454000000000004E-2</v>
      </c>
      <c r="AT5" s="6">
        <f t="shared" si="9"/>
        <v>1.7459000000000002E-2</v>
      </c>
      <c r="AU5" s="6">
        <f t="shared" si="10"/>
        <v>1.7441999999999999E-2</v>
      </c>
      <c r="AV5" s="6">
        <f t="shared" si="11"/>
        <v>1.5946000000000002E-2</v>
      </c>
      <c r="AW5" s="6">
        <f t="shared" si="12"/>
        <v>1.5470000000000001E-2</v>
      </c>
      <c r="AX5" s="6">
        <f t="shared" ref="AX5:AX14" si="24">AVERAGE(AG5:AW5)</f>
        <v>1.8680000000000002E-2</v>
      </c>
      <c r="AY5" s="9"/>
      <c r="AZ5" s="6"/>
      <c r="BA5" s="21"/>
    </row>
    <row r="6" spans="1:53" x14ac:dyDescent="0.25">
      <c r="A6" s="9" t="s">
        <v>4</v>
      </c>
      <c r="B6" s="12">
        <v>0.1181</v>
      </c>
      <c r="C6" s="30">
        <v>0.108</v>
      </c>
      <c r="D6" s="30">
        <v>0.1115</v>
      </c>
      <c r="E6" s="12">
        <v>0.1103</v>
      </c>
      <c r="F6" s="12">
        <v>0.1603</v>
      </c>
      <c r="G6" s="12">
        <v>0.1293</v>
      </c>
      <c r="H6" s="12">
        <v>0.111</v>
      </c>
      <c r="I6" s="12">
        <v>0.1095</v>
      </c>
      <c r="J6" s="12">
        <v>0.1186</v>
      </c>
      <c r="K6" s="12">
        <v>0.1101</v>
      </c>
      <c r="L6" s="12">
        <v>0.10978</v>
      </c>
      <c r="M6" s="12">
        <v>9.6731315995557593E-2</v>
      </c>
      <c r="N6" s="12">
        <v>0.11569408761105998</v>
      </c>
      <c r="O6" s="12">
        <v>0.11673489637243914</v>
      </c>
      <c r="P6" s="12">
        <v>0.10829533848274428</v>
      </c>
      <c r="Q6" s="12">
        <v>8.2584419399538103E-2</v>
      </c>
      <c r="R6" s="12">
        <v>5.8099771540469955E-2</v>
      </c>
      <c r="S6" s="58"/>
      <c r="T6" s="58"/>
      <c r="U6" s="42" t="s">
        <v>4</v>
      </c>
      <c r="V6" s="49">
        <v>0.17599999999999999</v>
      </c>
      <c r="W6" s="54">
        <f t="shared" si="13"/>
        <v>0.11027175467069465</v>
      </c>
      <c r="X6" s="54">
        <f t="shared" si="14"/>
        <v>0.1103</v>
      </c>
      <c r="Y6" s="54">
        <f t="shared" si="15"/>
        <v>0.1603</v>
      </c>
      <c r="Z6" s="54">
        <f t="shared" si="16"/>
        <v>5.8099771540469955E-2</v>
      </c>
      <c r="AA6" s="54">
        <f t="shared" si="17"/>
        <v>2.05404114226111E-2</v>
      </c>
      <c r="AB6" s="50">
        <f t="shared" si="18"/>
        <v>0.18627083140148701</v>
      </c>
      <c r="AC6" s="50">
        <f t="shared" si="19"/>
        <v>0.16162982593569244</v>
      </c>
      <c r="AD6" s="9" t="s">
        <v>4</v>
      </c>
      <c r="AE6" s="60">
        <v>0.17599999999999999</v>
      </c>
      <c r="AF6" s="6"/>
      <c r="AG6" s="6">
        <f t="shared" si="20"/>
        <v>2.0785599999999998E-2</v>
      </c>
      <c r="AH6" s="6">
        <f t="shared" si="21"/>
        <v>1.9007999999999997E-2</v>
      </c>
      <c r="AI6" s="6">
        <f t="shared" si="22"/>
        <v>1.9623999999999999E-2</v>
      </c>
      <c r="AJ6" s="6">
        <f t="shared" si="23"/>
        <v>1.9412799999999997E-2</v>
      </c>
      <c r="AK6" s="6">
        <f t="shared" si="0"/>
        <v>2.82128E-2</v>
      </c>
      <c r="AL6" s="6">
        <f t="shared" si="1"/>
        <v>2.2756799999999997E-2</v>
      </c>
      <c r="AM6" s="6">
        <f t="shared" si="2"/>
        <v>1.9535999999999998E-2</v>
      </c>
      <c r="AN6" s="6">
        <f t="shared" si="3"/>
        <v>1.9271999999999997E-2</v>
      </c>
      <c r="AO6" s="6">
        <f t="shared" si="4"/>
        <v>2.0873599999999999E-2</v>
      </c>
      <c r="AP6" s="6">
        <f t="shared" si="5"/>
        <v>1.9377599999999998E-2</v>
      </c>
      <c r="AQ6" s="6">
        <f t="shared" si="6"/>
        <v>1.932128E-2</v>
      </c>
      <c r="AR6" s="6">
        <f t="shared" si="7"/>
        <v>1.7024711615218135E-2</v>
      </c>
      <c r="AS6" s="6">
        <f t="shared" si="8"/>
        <v>2.0362159419546555E-2</v>
      </c>
      <c r="AT6" s="6">
        <f t="shared" si="9"/>
        <v>2.0545341761549287E-2</v>
      </c>
      <c r="AU6" s="6">
        <f t="shared" si="10"/>
        <v>1.9059979572962991E-2</v>
      </c>
      <c r="AV6" s="6">
        <f t="shared" si="11"/>
        <v>1.4534857814318704E-2</v>
      </c>
      <c r="AW6" s="6">
        <f t="shared" si="12"/>
        <v>1.0225559791122711E-2</v>
      </c>
      <c r="AX6" s="6">
        <f t="shared" si="24"/>
        <v>1.9407828822042256E-2</v>
      </c>
      <c r="AY6" s="9"/>
      <c r="AZ6" s="6"/>
      <c r="BA6" s="21"/>
    </row>
    <row r="7" spans="1:53" x14ac:dyDescent="0.25">
      <c r="A7" s="9" t="s">
        <v>78</v>
      </c>
      <c r="B7" s="12">
        <v>8.5300000000000001E-2</v>
      </c>
      <c r="C7" s="4">
        <v>8.6300000000000002E-2</v>
      </c>
      <c r="D7" s="4">
        <v>8.7300000000000003E-2</v>
      </c>
      <c r="E7" s="12">
        <v>7.7200000000000005E-2</v>
      </c>
      <c r="F7" s="12">
        <v>9.1700000000000004E-2</v>
      </c>
      <c r="G7" s="12">
        <v>8.2100000000000006E-2</v>
      </c>
      <c r="H7" s="12">
        <v>8.4400000000000003E-2</v>
      </c>
      <c r="I7" s="12">
        <v>8.4400000000000003E-2</v>
      </c>
      <c r="J7" s="12">
        <v>8.77E-2</v>
      </c>
      <c r="K7" s="12">
        <v>9.2799999999999994E-2</v>
      </c>
      <c r="L7" s="12">
        <v>9.4799999999999995E-2</v>
      </c>
      <c r="M7" s="12">
        <v>9.0999999999999998E-2</v>
      </c>
      <c r="N7" s="12">
        <v>9.2999999999999999E-2</v>
      </c>
      <c r="O7" s="12">
        <v>8.5000000000000006E-2</v>
      </c>
      <c r="P7" s="12">
        <v>9.1999999999999998E-2</v>
      </c>
      <c r="Q7" s="12">
        <v>9.4E-2</v>
      </c>
      <c r="R7" s="12">
        <v>0.106</v>
      </c>
      <c r="S7" s="58"/>
      <c r="T7" s="58"/>
      <c r="U7" s="42" t="s">
        <v>5</v>
      </c>
      <c r="V7" s="49">
        <v>0.14499999999999999</v>
      </c>
      <c r="W7" s="54">
        <f t="shared" si="13"/>
        <v>8.9117647058823551E-2</v>
      </c>
      <c r="X7" s="54">
        <f t="shared" si="14"/>
        <v>8.77E-2</v>
      </c>
      <c r="Y7" s="54">
        <f t="shared" si="15"/>
        <v>0.106</v>
      </c>
      <c r="Z7" s="54">
        <f t="shared" si="16"/>
        <v>7.7200000000000005E-2</v>
      </c>
      <c r="AA7" s="54">
        <f t="shared" si="17"/>
        <v>6.4656046985295213E-3</v>
      </c>
      <c r="AB7" s="50">
        <f t="shared" si="18"/>
        <v>7.255133985148636E-2</v>
      </c>
      <c r="AC7" s="50">
        <f t="shared" si="19"/>
        <v>5.7935862401142235E-2</v>
      </c>
      <c r="AD7" s="9" t="s">
        <v>5</v>
      </c>
      <c r="AE7" s="60">
        <v>0.14499999999999999</v>
      </c>
      <c r="AF7" s="6"/>
      <c r="AG7" s="6">
        <f t="shared" si="20"/>
        <v>1.2368499999999999E-2</v>
      </c>
      <c r="AH7" s="6">
        <f t="shared" si="21"/>
        <v>1.2513499999999999E-2</v>
      </c>
      <c r="AI7" s="6">
        <f t="shared" si="22"/>
        <v>1.26585E-2</v>
      </c>
      <c r="AJ7" s="6">
        <f t="shared" si="23"/>
        <v>1.1193999999999999E-2</v>
      </c>
      <c r="AK7" s="6">
        <f t="shared" si="0"/>
        <v>1.3296499999999999E-2</v>
      </c>
      <c r="AL7" s="6">
        <f t="shared" si="1"/>
        <v>1.19045E-2</v>
      </c>
      <c r="AM7" s="6">
        <f t="shared" si="2"/>
        <v>1.2237999999999999E-2</v>
      </c>
      <c r="AN7" s="6">
        <f t="shared" si="3"/>
        <v>1.2237999999999999E-2</v>
      </c>
      <c r="AO7" s="6">
        <f t="shared" si="4"/>
        <v>1.2716499999999999E-2</v>
      </c>
      <c r="AP7" s="6">
        <f t="shared" si="5"/>
        <v>1.3455999999999997E-2</v>
      </c>
      <c r="AQ7" s="6">
        <f t="shared" si="6"/>
        <v>1.3745999999999998E-2</v>
      </c>
      <c r="AR7" s="6">
        <f t="shared" si="7"/>
        <v>1.3194999999999998E-2</v>
      </c>
      <c r="AS7" s="6">
        <f t="shared" si="8"/>
        <v>1.3484999999999999E-2</v>
      </c>
      <c r="AT7" s="6">
        <f t="shared" si="9"/>
        <v>1.2325000000000001E-2</v>
      </c>
      <c r="AU7" s="6">
        <f t="shared" si="10"/>
        <v>1.3339999999999999E-2</v>
      </c>
      <c r="AV7" s="6">
        <f t="shared" si="11"/>
        <v>1.363E-2</v>
      </c>
      <c r="AW7" s="6">
        <f t="shared" si="12"/>
        <v>1.5369999999999998E-2</v>
      </c>
      <c r="AX7" s="6">
        <f t="shared" si="24"/>
        <v>1.2922058823529411E-2</v>
      </c>
      <c r="AY7" s="9"/>
      <c r="AZ7" s="6"/>
      <c r="BA7" s="21"/>
    </row>
    <row r="8" spans="1:53" x14ac:dyDescent="0.25">
      <c r="A8" s="9" t="s">
        <v>6</v>
      </c>
      <c r="B8" s="12">
        <v>0.09</v>
      </c>
      <c r="C8" s="4">
        <v>0.1065</v>
      </c>
      <c r="D8" s="4">
        <v>0.10489999999999999</v>
      </c>
      <c r="E8" s="12">
        <v>0.1042</v>
      </c>
      <c r="F8" s="12">
        <v>0.1099</v>
      </c>
      <c r="G8" s="12">
        <v>0.1139</v>
      </c>
      <c r="H8" s="12">
        <v>9.8000000000000004E-2</v>
      </c>
      <c r="I8" s="12">
        <v>0.1031</v>
      </c>
      <c r="J8" s="12">
        <v>0.1016</v>
      </c>
      <c r="K8" s="12">
        <v>0.1116</v>
      </c>
      <c r="L8" s="12">
        <v>0.1153</v>
      </c>
      <c r="M8" s="12">
        <v>0.10853102930127724</v>
      </c>
      <c r="N8" s="12">
        <v>0.10881088488645262</v>
      </c>
      <c r="O8" s="12">
        <v>9.5083193277310935E-2</v>
      </c>
      <c r="P8" s="12">
        <v>8.2058214489446668E-2</v>
      </c>
      <c r="Q8" s="12">
        <v>0.10612017967060389</v>
      </c>
      <c r="R8" s="12">
        <v>0.10187885170715134</v>
      </c>
      <c r="S8" s="58"/>
      <c r="T8" s="58"/>
      <c r="U8" s="42" t="s">
        <v>6</v>
      </c>
      <c r="V8" s="49">
        <v>5.8000000000000003E-2</v>
      </c>
      <c r="W8" s="54">
        <f t="shared" si="13"/>
        <v>0.1036166090195437</v>
      </c>
      <c r="X8" s="54">
        <f t="shared" si="14"/>
        <v>0.10489999999999999</v>
      </c>
      <c r="Y8" s="54">
        <f t="shared" si="15"/>
        <v>0.1153</v>
      </c>
      <c r="Z8" s="54">
        <f t="shared" si="16"/>
        <v>8.2058214489446668E-2</v>
      </c>
      <c r="AA8" s="54">
        <f t="shared" si="17"/>
        <v>8.5697938219449384E-3</v>
      </c>
      <c r="AB8" s="50">
        <f t="shared" si="18"/>
        <v>8.2706758144618905E-2</v>
      </c>
      <c r="AC8" s="50">
        <f t="shared" si="19"/>
        <v>7.7569834525995862E-2</v>
      </c>
      <c r="AD8" s="9" t="s">
        <v>6</v>
      </c>
      <c r="AE8" s="60">
        <v>5.8000000000000003E-2</v>
      </c>
      <c r="AF8" s="6"/>
      <c r="AG8" s="6">
        <f t="shared" si="20"/>
        <v>5.2199999999999998E-3</v>
      </c>
      <c r="AH8" s="6">
        <f t="shared" si="21"/>
        <v>6.1770000000000002E-3</v>
      </c>
      <c r="AI8" s="6">
        <f t="shared" si="22"/>
        <v>6.0841999999999997E-3</v>
      </c>
      <c r="AJ8" s="6">
        <f t="shared" si="23"/>
        <v>6.0436000000000005E-3</v>
      </c>
      <c r="AK8" s="6">
        <f t="shared" si="0"/>
        <v>6.3742E-3</v>
      </c>
      <c r="AL8" s="6">
        <f t="shared" si="1"/>
        <v>6.6062000000000004E-3</v>
      </c>
      <c r="AM8" s="6">
        <f t="shared" si="2"/>
        <v>5.6840000000000007E-3</v>
      </c>
      <c r="AN8" s="6">
        <f t="shared" si="3"/>
        <v>5.9798000000000004E-3</v>
      </c>
      <c r="AO8" s="6">
        <f t="shared" si="4"/>
        <v>5.8928000000000001E-3</v>
      </c>
      <c r="AP8" s="6">
        <f t="shared" si="5"/>
        <v>6.4728000000000008E-3</v>
      </c>
      <c r="AQ8" s="6">
        <f t="shared" si="6"/>
        <v>6.6874000000000005E-3</v>
      </c>
      <c r="AR8" s="6">
        <f t="shared" si="7"/>
        <v>6.2947996994740804E-3</v>
      </c>
      <c r="AS8" s="6">
        <f t="shared" si="8"/>
        <v>6.3110313234142519E-3</v>
      </c>
      <c r="AT8" s="6">
        <f t="shared" si="9"/>
        <v>5.5148252100840345E-3</v>
      </c>
      <c r="AU8" s="6">
        <f t="shared" si="10"/>
        <v>4.7593764403879068E-3</v>
      </c>
      <c r="AV8" s="6">
        <f t="shared" si="11"/>
        <v>6.1549704208950255E-3</v>
      </c>
      <c r="AW8" s="6">
        <f t="shared" si="12"/>
        <v>5.9089733990147783E-3</v>
      </c>
      <c r="AX8" s="6">
        <f t="shared" si="24"/>
        <v>6.0097633231335334E-3</v>
      </c>
      <c r="AY8" s="9"/>
      <c r="AZ8" s="6"/>
      <c r="BA8" s="21"/>
    </row>
    <row r="9" spans="1:53" x14ac:dyDescent="0.25">
      <c r="A9" s="9" t="s">
        <v>7</v>
      </c>
      <c r="B9" s="12">
        <v>8.6099999999999996E-2</v>
      </c>
      <c r="C9" s="4">
        <v>8.6800000000000002E-2</v>
      </c>
      <c r="D9" s="4">
        <v>8.9800000000000005E-2</v>
      </c>
      <c r="E9" s="12">
        <v>7.9899999999999999E-2</v>
      </c>
      <c r="F9" s="12">
        <v>9.9599999999999994E-2</v>
      </c>
      <c r="G9" s="12">
        <v>9.1399999999999995E-2</v>
      </c>
      <c r="H9" s="12">
        <v>8.2299999999999998E-2</v>
      </c>
      <c r="I9" s="12">
        <v>8.9099999999999999E-2</v>
      </c>
      <c r="J9" s="12">
        <v>9.8400000000000001E-2</v>
      </c>
      <c r="K9" s="12">
        <v>0.1066</v>
      </c>
      <c r="L9" s="12">
        <v>9.8699999999999996E-2</v>
      </c>
      <c r="M9" s="12">
        <v>0.1021</v>
      </c>
      <c r="N9" s="12">
        <v>9.6299999999999997E-2</v>
      </c>
      <c r="O9" s="12">
        <v>8.7400000000000005E-2</v>
      </c>
      <c r="P9" s="12">
        <v>8.5000000000000006E-2</v>
      </c>
      <c r="Q9" s="12">
        <v>9.2799999999999994E-2</v>
      </c>
      <c r="R9" s="12">
        <v>9.6100000000000005E-2</v>
      </c>
      <c r="S9" s="58"/>
      <c r="T9" s="58"/>
      <c r="U9" s="42" t="s">
        <v>7</v>
      </c>
      <c r="V9" s="49">
        <v>0.12</v>
      </c>
      <c r="W9" s="54">
        <f t="shared" si="13"/>
        <v>9.2258823529411782E-2</v>
      </c>
      <c r="X9" s="54">
        <f t="shared" si="14"/>
        <v>9.1399999999999995E-2</v>
      </c>
      <c r="Y9" s="54">
        <f t="shared" si="15"/>
        <v>0.1066</v>
      </c>
      <c r="Z9" s="54">
        <f t="shared" si="16"/>
        <v>7.9899999999999999E-2</v>
      </c>
      <c r="AA9" s="54">
        <f t="shared" si="17"/>
        <v>7.4149392127927623E-3</v>
      </c>
      <c r="AB9" s="50">
        <f t="shared" si="18"/>
        <v>8.0371057521982231E-2</v>
      </c>
      <c r="AC9" s="50">
        <f t="shared" si="19"/>
        <v>7.369886952152252E-2</v>
      </c>
      <c r="AD9" s="9" t="s">
        <v>7</v>
      </c>
      <c r="AE9" s="60">
        <v>0.12</v>
      </c>
      <c r="AF9" s="6"/>
      <c r="AG9" s="6">
        <f t="shared" si="20"/>
        <v>1.0331999999999999E-2</v>
      </c>
      <c r="AH9" s="6">
        <f t="shared" si="21"/>
        <v>1.0416E-2</v>
      </c>
      <c r="AI9" s="6">
        <f t="shared" si="22"/>
        <v>1.0776000000000001E-2</v>
      </c>
      <c r="AJ9" s="6">
        <f t="shared" si="23"/>
        <v>9.5879999999999993E-3</v>
      </c>
      <c r="AK9" s="6">
        <f t="shared" si="0"/>
        <v>1.1951999999999999E-2</v>
      </c>
      <c r="AL9" s="6">
        <f t="shared" si="1"/>
        <v>1.0967999999999999E-2</v>
      </c>
      <c r="AM9" s="6">
        <f t="shared" si="2"/>
        <v>9.8759999999999994E-3</v>
      </c>
      <c r="AN9" s="6">
        <f t="shared" si="3"/>
        <v>1.0692E-2</v>
      </c>
      <c r="AO9" s="6">
        <f t="shared" si="4"/>
        <v>1.1807999999999999E-2</v>
      </c>
      <c r="AP9" s="6">
        <f t="shared" si="5"/>
        <v>1.2792E-2</v>
      </c>
      <c r="AQ9" s="6">
        <f t="shared" si="6"/>
        <v>1.1843999999999999E-2</v>
      </c>
      <c r="AR9" s="6">
        <f t="shared" si="7"/>
        <v>1.2251999999999999E-2</v>
      </c>
      <c r="AS9" s="6">
        <f t="shared" si="8"/>
        <v>1.1555999999999999E-2</v>
      </c>
      <c r="AT9" s="6">
        <f t="shared" si="9"/>
        <v>1.0488000000000001E-2</v>
      </c>
      <c r="AU9" s="6">
        <f t="shared" si="10"/>
        <v>1.0200000000000001E-2</v>
      </c>
      <c r="AV9" s="6">
        <f t="shared" si="11"/>
        <v>1.1135999999999998E-2</v>
      </c>
      <c r="AW9" s="6">
        <f t="shared" si="12"/>
        <v>1.1532000000000001E-2</v>
      </c>
      <c r="AX9" s="6">
        <f t="shared" si="24"/>
        <v>1.1071058823529411E-2</v>
      </c>
      <c r="AY9" s="9"/>
      <c r="AZ9" s="6"/>
      <c r="BA9" s="21"/>
    </row>
    <row r="10" spans="1:53" x14ac:dyDescent="0.25">
      <c r="A10" s="9" t="s">
        <v>77</v>
      </c>
      <c r="B10" s="12">
        <v>9.5299999999999996E-2</v>
      </c>
      <c r="C10" s="4">
        <v>9.2460000000000001E-2</v>
      </c>
      <c r="D10" s="4">
        <v>0.10261000000000001</v>
      </c>
      <c r="E10" s="12">
        <v>9.8100000000000007E-2</v>
      </c>
      <c r="F10" s="12">
        <v>9.3700000000000006E-2</v>
      </c>
      <c r="G10" s="12">
        <v>5.8299999999999998E-2</v>
      </c>
      <c r="H10" s="12">
        <v>6.1600000000000002E-2</v>
      </c>
      <c r="I10" s="12">
        <v>0.11269999999999999</v>
      </c>
      <c r="J10" s="12">
        <v>0.125</v>
      </c>
      <c r="K10" s="12">
        <v>0.1017</v>
      </c>
      <c r="L10" s="12">
        <v>6.1899999999999997E-2</v>
      </c>
      <c r="M10" s="12">
        <v>4.8599999999999997E-2</v>
      </c>
      <c r="N10" s="12">
        <v>8.9399999999999993E-2</v>
      </c>
      <c r="O10" s="12">
        <v>8.7499999999999994E-2</v>
      </c>
      <c r="P10" s="12">
        <v>8.5099999999999995E-2</v>
      </c>
      <c r="Q10" s="12">
        <v>8.9300000000000004E-2</v>
      </c>
      <c r="R10" s="12">
        <v>9.5000000000000001E-2</v>
      </c>
      <c r="S10" s="58"/>
      <c r="T10" s="58"/>
      <c r="U10" s="42" t="s">
        <v>8</v>
      </c>
      <c r="V10" s="49">
        <v>3.1E-2</v>
      </c>
      <c r="W10" s="54">
        <f t="shared" si="13"/>
        <v>8.8133529411764694E-2</v>
      </c>
      <c r="X10" s="54">
        <f t="shared" si="14"/>
        <v>9.2460000000000001E-2</v>
      </c>
      <c r="Y10" s="54">
        <f t="shared" si="15"/>
        <v>0.125</v>
      </c>
      <c r="Z10" s="54">
        <f t="shared" si="16"/>
        <v>4.8599999999999997E-2</v>
      </c>
      <c r="AA10" s="54">
        <f t="shared" si="17"/>
        <v>2.0095927118814614E-2</v>
      </c>
      <c r="AB10" s="50">
        <f t="shared" si="18"/>
        <v>0.22801682007905683</v>
      </c>
      <c r="AC10" s="50">
        <f t="shared" si="19"/>
        <v>0.17743622207963872</v>
      </c>
      <c r="AD10" s="9" t="s">
        <v>8</v>
      </c>
      <c r="AE10" s="60">
        <v>3.1E-2</v>
      </c>
      <c r="AF10" s="6"/>
      <c r="AG10" s="6">
        <f t="shared" si="20"/>
        <v>2.9543E-3</v>
      </c>
      <c r="AH10" s="6">
        <f t="shared" si="21"/>
        <v>2.8662599999999998E-3</v>
      </c>
      <c r="AI10" s="6">
        <f t="shared" si="22"/>
        <v>3.1809100000000003E-3</v>
      </c>
      <c r="AJ10" s="6">
        <f t="shared" si="23"/>
        <v>3.0411000000000001E-3</v>
      </c>
      <c r="AK10" s="6">
        <f t="shared" si="0"/>
        <v>2.9047000000000001E-3</v>
      </c>
      <c r="AL10" s="6">
        <f t="shared" si="1"/>
        <v>1.8073E-3</v>
      </c>
      <c r="AM10" s="6">
        <f t="shared" si="2"/>
        <v>1.9096E-3</v>
      </c>
      <c r="AN10" s="6">
        <f t="shared" si="3"/>
        <v>3.4936999999999998E-3</v>
      </c>
      <c r="AO10" s="6">
        <f t="shared" si="4"/>
        <v>3.875E-3</v>
      </c>
      <c r="AP10" s="6">
        <f t="shared" si="5"/>
        <v>3.1527E-3</v>
      </c>
      <c r="AQ10" s="6">
        <f t="shared" si="6"/>
        <v>1.9188999999999999E-3</v>
      </c>
      <c r="AR10" s="6">
        <f t="shared" si="7"/>
        <v>1.5065999999999999E-3</v>
      </c>
      <c r="AS10" s="6">
        <f t="shared" si="8"/>
        <v>2.7713999999999998E-3</v>
      </c>
      <c r="AT10" s="6">
        <f t="shared" si="9"/>
        <v>2.7124999999999996E-3</v>
      </c>
      <c r="AU10" s="6">
        <f t="shared" si="10"/>
        <v>2.6381E-3</v>
      </c>
      <c r="AV10" s="6">
        <f t="shared" si="11"/>
        <v>2.7683E-3</v>
      </c>
      <c r="AW10" s="6">
        <f t="shared" si="12"/>
        <v>2.9450000000000001E-3</v>
      </c>
      <c r="AX10" s="6">
        <f t="shared" si="24"/>
        <v>2.7321394117647058E-3</v>
      </c>
      <c r="AY10" s="9"/>
      <c r="AZ10" s="6"/>
      <c r="BA10" s="21"/>
    </row>
    <row r="11" spans="1:53" x14ac:dyDescent="0.25">
      <c r="A11" s="9" t="s">
        <v>9</v>
      </c>
      <c r="B11" s="12">
        <v>4.2900000000000001E-2</v>
      </c>
      <c r="C11" s="4">
        <v>9.1899999999999996E-2</v>
      </c>
      <c r="D11" s="4">
        <v>9.3100000000000002E-2</v>
      </c>
      <c r="E11" s="12">
        <v>6.5299999999999997E-2</v>
      </c>
      <c r="F11" s="12">
        <v>9.64E-2</v>
      </c>
      <c r="G11" s="12">
        <v>9.9299999999999999E-2</v>
      </c>
      <c r="H11" s="12">
        <v>6.1499999999999999E-2</v>
      </c>
      <c r="I11" s="12">
        <v>7.8200000000000006E-2</v>
      </c>
      <c r="J11" s="12">
        <v>8.0500000000000002E-2</v>
      </c>
      <c r="K11" s="12">
        <v>0.1022</v>
      </c>
      <c r="L11" s="12">
        <v>6.7100000000000007E-2</v>
      </c>
      <c r="M11" s="12">
        <v>6.7900000000000002E-2</v>
      </c>
      <c r="N11" s="12">
        <v>0.10389</v>
      </c>
      <c r="O11" s="12">
        <v>8.2729999999999998E-2</v>
      </c>
      <c r="P11" s="12">
        <v>5.0779999999999999E-2</v>
      </c>
      <c r="Q11" s="12">
        <v>6.9889999999999994E-2</v>
      </c>
      <c r="R11" s="12">
        <v>9.5000000000000001E-2</v>
      </c>
      <c r="S11" s="58"/>
      <c r="T11" s="58"/>
      <c r="U11" s="42" t="s">
        <v>9</v>
      </c>
      <c r="V11" s="49">
        <v>7.8E-2</v>
      </c>
      <c r="W11" s="54">
        <f t="shared" si="13"/>
        <v>7.9328823529411757E-2</v>
      </c>
      <c r="X11" s="54">
        <f t="shared" si="14"/>
        <v>8.0500000000000002E-2</v>
      </c>
      <c r="Y11" s="54">
        <f t="shared" si="15"/>
        <v>0.10389</v>
      </c>
      <c r="Z11" s="54">
        <f t="shared" si="16"/>
        <v>4.2900000000000001E-2</v>
      </c>
      <c r="AA11" s="54">
        <f t="shared" si="17"/>
        <v>1.8456227567664338E-2</v>
      </c>
      <c r="AB11" s="50">
        <f t="shared" si="18"/>
        <v>0.23265474951637916</v>
      </c>
      <c r="AC11" s="50">
        <f t="shared" si="19"/>
        <v>0.27627831752445459</v>
      </c>
      <c r="AD11" s="9" t="s">
        <v>9</v>
      </c>
      <c r="AE11" s="60">
        <v>7.8E-2</v>
      </c>
      <c r="AF11" s="6"/>
      <c r="AG11" s="6">
        <f t="shared" si="20"/>
        <v>3.3462000000000001E-3</v>
      </c>
      <c r="AH11" s="6">
        <f t="shared" si="21"/>
        <v>7.1681999999999996E-3</v>
      </c>
      <c r="AI11" s="6">
        <f t="shared" si="22"/>
        <v>7.2618000000000005E-3</v>
      </c>
      <c r="AJ11" s="6">
        <f t="shared" si="23"/>
        <v>5.0933999999999997E-3</v>
      </c>
      <c r="AK11" s="6">
        <f t="shared" si="0"/>
        <v>7.5192000000000002E-3</v>
      </c>
      <c r="AL11" s="6">
        <f t="shared" si="1"/>
        <v>7.7453999999999995E-3</v>
      </c>
      <c r="AM11" s="6">
        <f t="shared" si="2"/>
        <v>4.797E-3</v>
      </c>
      <c r="AN11" s="6">
        <f t="shared" si="3"/>
        <v>6.0996000000000002E-3</v>
      </c>
      <c r="AO11" s="6">
        <f t="shared" si="4"/>
        <v>6.2789999999999999E-3</v>
      </c>
      <c r="AP11" s="6">
        <f t="shared" si="5"/>
        <v>7.9716000000000006E-3</v>
      </c>
      <c r="AQ11" s="6">
        <f t="shared" si="6"/>
        <v>5.2338000000000003E-3</v>
      </c>
      <c r="AR11" s="6">
        <f t="shared" si="7"/>
        <v>5.2962E-3</v>
      </c>
      <c r="AS11" s="6">
        <f t="shared" si="8"/>
        <v>8.1034200000000001E-3</v>
      </c>
      <c r="AT11" s="6">
        <f t="shared" si="9"/>
        <v>6.4529399999999999E-3</v>
      </c>
      <c r="AU11" s="6">
        <f t="shared" si="10"/>
        <v>3.9608400000000002E-3</v>
      </c>
      <c r="AV11" s="6">
        <f t="shared" si="11"/>
        <v>5.4514199999999994E-3</v>
      </c>
      <c r="AW11" s="6">
        <f t="shared" si="12"/>
        <v>7.4099999999999999E-3</v>
      </c>
      <c r="AX11" s="6">
        <f t="shared" si="24"/>
        <v>6.187648235294118E-3</v>
      </c>
      <c r="AY11" s="9"/>
      <c r="AZ11" s="6"/>
      <c r="BA11" s="21"/>
    </row>
    <row r="12" spans="1:53" x14ac:dyDescent="0.25">
      <c r="A12" s="9" t="s">
        <v>10</v>
      </c>
      <c r="B12" s="12">
        <v>7.51E-2</v>
      </c>
      <c r="C12" s="4">
        <v>0.1085</v>
      </c>
      <c r="D12" s="4">
        <v>0.1087</v>
      </c>
      <c r="E12" s="12">
        <v>0.10630000000000001</v>
      </c>
      <c r="F12" s="12">
        <v>0.109</v>
      </c>
      <c r="G12" s="12">
        <v>0.1033</v>
      </c>
      <c r="H12" s="12">
        <v>0.1148</v>
      </c>
      <c r="I12" s="12">
        <v>7.0900000000000005E-2</v>
      </c>
      <c r="J12" s="12">
        <v>5.8999999999999997E-2</v>
      </c>
      <c r="K12" s="12">
        <v>4.8999999999999998E-3</v>
      </c>
      <c r="L12" s="12">
        <v>4.0800000000000003E-2</v>
      </c>
      <c r="M12" s="12">
        <v>6.6100000000000006E-2</v>
      </c>
      <c r="N12" s="12">
        <v>0.12839999999999999</v>
      </c>
      <c r="O12" s="12">
        <v>9.3399999999999997E-2</v>
      </c>
      <c r="P12" s="12">
        <v>6.5799999999999997E-2</v>
      </c>
      <c r="Q12" s="12">
        <v>0.1085</v>
      </c>
      <c r="R12" s="12"/>
      <c r="S12" s="58"/>
      <c r="T12" s="58"/>
      <c r="U12" s="42" t="s">
        <v>10</v>
      </c>
      <c r="V12" s="49">
        <v>1.6E-2</v>
      </c>
      <c r="W12" s="54">
        <f t="shared" si="13"/>
        <v>8.521875000000001E-2</v>
      </c>
      <c r="X12" s="54">
        <f t="shared" si="14"/>
        <v>9.8349999999999993E-2</v>
      </c>
      <c r="Y12" s="54">
        <f t="shared" si="15"/>
        <v>0.12839999999999999</v>
      </c>
      <c r="Z12" s="54">
        <f t="shared" si="16"/>
        <v>4.8999999999999998E-3</v>
      </c>
      <c r="AA12" s="54">
        <f t="shared" si="17"/>
        <v>3.2599063764674779E-2</v>
      </c>
      <c r="AB12" s="50">
        <f t="shared" si="18"/>
        <v>0.38253393489900728</v>
      </c>
      <c r="AC12" s="50">
        <f t="shared" si="19"/>
        <v>0.13027779903885661</v>
      </c>
      <c r="AD12" s="9" t="s">
        <v>10</v>
      </c>
      <c r="AE12" s="60">
        <v>1.6E-2</v>
      </c>
      <c r="AF12" s="6"/>
      <c r="AG12" s="6">
        <f t="shared" si="20"/>
        <v>1.2015999999999999E-3</v>
      </c>
      <c r="AH12" s="6">
        <f t="shared" si="21"/>
        <v>1.7360000000000001E-3</v>
      </c>
      <c r="AI12" s="6">
        <f t="shared" si="22"/>
        <v>1.7392000000000002E-3</v>
      </c>
      <c r="AJ12" s="6">
        <f t="shared" si="23"/>
        <v>1.7008000000000001E-3</v>
      </c>
      <c r="AK12" s="6">
        <f t="shared" si="0"/>
        <v>1.7440000000000001E-3</v>
      </c>
      <c r="AL12" s="6">
        <f t="shared" si="1"/>
        <v>1.6528000000000001E-3</v>
      </c>
      <c r="AM12" s="6">
        <f t="shared" si="2"/>
        <v>1.8368E-3</v>
      </c>
      <c r="AN12" s="6">
        <f t="shared" si="3"/>
        <v>1.1344E-3</v>
      </c>
      <c r="AO12" s="6">
        <f t="shared" si="4"/>
        <v>9.4399999999999996E-4</v>
      </c>
      <c r="AP12" s="6">
        <f t="shared" si="5"/>
        <v>7.8399999999999995E-5</v>
      </c>
      <c r="AQ12" s="6">
        <f t="shared" si="6"/>
        <v>6.5280000000000004E-4</v>
      </c>
      <c r="AR12" s="6">
        <f t="shared" si="7"/>
        <v>1.0576000000000001E-3</v>
      </c>
      <c r="AS12" s="6">
        <f t="shared" si="8"/>
        <v>2.0543999999999996E-3</v>
      </c>
      <c r="AT12" s="6">
        <f t="shared" si="9"/>
        <v>1.4943999999999999E-3</v>
      </c>
      <c r="AU12" s="6">
        <f t="shared" si="10"/>
        <v>1.0528E-3</v>
      </c>
      <c r="AV12" s="6">
        <f t="shared" si="11"/>
        <v>1.7360000000000001E-3</v>
      </c>
      <c r="AW12" s="6">
        <f t="shared" si="12"/>
        <v>0</v>
      </c>
      <c r="AX12" s="6">
        <f t="shared" si="24"/>
        <v>1.2832941176470589E-3</v>
      </c>
      <c r="AY12" s="9"/>
      <c r="AZ12" s="6"/>
      <c r="BA12" s="21"/>
    </row>
    <row r="13" spans="1:53" x14ac:dyDescent="0.25">
      <c r="A13" s="9" t="s">
        <v>11</v>
      </c>
      <c r="B13" s="12">
        <v>0.1144</v>
      </c>
      <c r="C13" s="4">
        <v>0.11360000000000001</v>
      </c>
      <c r="D13" s="4">
        <v>0.1163</v>
      </c>
      <c r="E13" s="12">
        <v>0.1081</v>
      </c>
      <c r="F13" s="12">
        <v>8.0199999999999994E-2</v>
      </c>
      <c r="G13" s="12">
        <v>8.9800000000000005E-2</v>
      </c>
      <c r="H13" s="12">
        <v>0.1037</v>
      </c>
      <c r="I13" s="12">
        <v>0.1031</v>
      </c>
      <c r="J13" s="12">
        <v>9.74E-2</v>
      </c>
      <c r="K13" s="12">
        <v>8.1000000000000003E-2</v>
      </c>
      <c r="L13" s="12">
        <v>8.0299999999999996E-2</v>
      </c>
      <c r="M13" s="12">
        <v>0.1076</v>
      </c>
      <c r="N13" s="12">
        <v>4.48E-2</v>
      </c>
      <c r="O13" s="12">
        <v>7.8100000000000003E-2</v>
      </c>
      <c r="P13" s="12">
        <v>9.8199999999999996E-2</v>
      </c>
      <c r="Q13" s="12">
        <v>8.8499999999999995E-2</v>
      </c>
      <c r="R13" s="12">
        <v>9.1600000000000001E-2</v>
      </c>
      <c r="S13" s="58"/>
      <c r="T13" s="58"/>
      <c r="U13" s="42" t="s">
        <v>11</v>
      </c>
      <c r="V13" s="49">
        <v>7.3999999999999996E-2</v>
      </c>
      <c r="W13" s="54">
        <f t="shared" si="13"/>
        <v>9.3923529411764711E-2</v>
      </c>
      <c r="X13" s="54">
        <f t="shared" si="14"/>
        <v>9.74E-2</v>
      </c>
      <c r="Y13" s="54">
        <f t="shared" si="15"/>
        <v>0.1163</v>
      </c>
      <c r="Z13" s="54">
        <f t="shared" si="16"/>
        <v>4.48E-2</v>
      </c>
      <c r="AA13" s="54">
        <f t="shared" si="17"/>
        <v>1.7961087432689121E-2</v>
      </c>
      <c r="AB13" s="50">
        <f t="shared" si="18"/>
        <v>0.19123096784349911</v>
      </c>
      <c r="AC13" s="50">
        <f t="shared" si="19"/>
        <v>0.14531145359993675</v>
      </c>
      <c r="AD13" s="9" t="s">
        <v>11</v>
      </c>
      <c r="AE13" s="60">
        <v>7.3999999999999996E-2</v>
      </c>
      <c r="AF13" s="6"/>
      <c r="AG13" s="6">
        <f t="shared" si="20"/>
        <v>8.4656000000000002E-3</v>
      </c>
      <c r="AH13" s="6">
        <f t="shared" si="21"/>
        <v>8.4063999999999996E-3</v>
      </c>
      <c r="AI13" s="6">
        <f t="shared" si="22"/>
        <v>8.6061999999999996E-3</v>
      </c>
      <c r="AJ13" s="6">
        <f t="shared" si="23"/>
        <v>7.9994000000000003E-3</v>
      </c>
      <c r="AK13" s="6">
        <f t="shared" si="0"/>
        <v>5.9347999999999996E-3</v>
      </c>
      <c r="AL13" s="6">
        <f t="shared" si="1"/>
        <v>6.6452000000000004E-3</v>
      </c>
      <c r="AM13" s="6">
        <f t="shared" si="2"/>
        <v>7.6737999999999997E-3</v>
      </c>
      <c r="AN13" s="6">
        <f t="shared" si="3"/>
        <v>7.6293999999999997E-3</v>
      </c>
      <c r="AO13" s="6">
        <f t="shared" si="4"/>
        <v>7.2075999999999998E-3</v>
      </c>
      <c r="AP13" s="6">
        <f t="shared" si="5"/>
        <v>5.9940000000000002E-3</v>
      </c>
      <c r="AQ13" s="6">
        <f t="shared" si="6"/>
        <v>5.942199999999999E-3</v>
      </c>
      <c r="AR13" s="6">
        <f t="shared" si="7"/>
        <v>7.9623999999999997E-3</v>
      </c>
      <c r="AS13" s="6">
        <f t="shared" si="8"/>
        <v>3.3151999999999999E-3</v>
      </c>
      <c r="AT13" s="6">
        <f t="shared" si="9"/>
        <v>5.7793999999999996E-3</v>
      </c>
      <c r="AU13" s="6">
        <f t="shared" si="10"/>
        <v>7.2667999999999995E-3</v>
      </c>
      <c r="AV13" s="6">
        <f t="shared" si="11"/>
        <v>6.5489999999999993E-3</v>
      </c>
      <c r="AW13" s="6">
        <f t="shared" si="12"/>
        <v>6.7783999999999995E-3</v>
      </c>
      <c r="AX13" s="6">
        <f t="shared" si="24"/>
        <v>6.9503411764705878E-3</v>
      </c>
      <c r="AY13" s="9"/>
      <c r="AZ13" s="6"/>
      <c r="BA13" s="21"/>
    </row>
    <row r="14" spans="1:53" x14ac:dyDescent="0.25">
      <c r="A14" s="9" t="s">
        <v>12</v>
      </c>
      <c r="B14" s="12">
        <v>8.1500000000000003E-2</v>
      </c>
      <c r="C14" s="39">
        <v>8.6199999999999999E-2</v>
      </c>
      <c r="D14" s="39">
        <v>8.7499999999999994E-2</v>
      </c>
      <c r="E14" s="12">
        <v>8.2000000000000003E-2</v>
      </c>
      <c r="F14" s="12">
        <v>5.7599999999999998E-2</v>
      </c>
      <c r="G14" s="12">
        <v>6.9400000000000003E-2</v>
      </c>
      <c r="H14" s="12">
        <v>8.8999999999999996E-2</v>
      </c>
      <c r="I14" s="12">
        <v>0.1159</v>
      </c>
      <c r="J14" s="12">
        <v>7.17E-2</v>
      </c>
      <c r="K14" s="12">
        <v>0.1082</v>
      </c>
      <c r="L14" s="12">
        <v>8.3599999999999994E-2</v>
      </c>
      <c r="M14" s="12">
        <v>9.7100000000000006E-2</v>
      </c>
      <c r="N14" s="12">
        <v>9.1999999999999998E-2</v>
      </c>
      <c r="O14" s="12">
        <v>0.11119999999999999</v>
      </c>
      <c r="P14" s="12">
        <v>0.1047</v>
      </c>
      <c r="Q14" s="12"/>
      <c r="R14" s="12"/>
      <c r="S14" s="58"/>
      <c r="T14" s="58"/>
      <c r="U14" s="42" t="s">
        <v>12</v>
      </c>
      <c r="V14" s="49">
        <v>1.9E-2</v>
      </c>
      <c r="W14" s="54">
        <f t="shared" si="13"/>
        <v>8.9173333333333341E-2</v>
      </c>
      <c r="X14" s="54">
        <f t="shared" si="14"/>
        <v>8.7499999999999994E-2</v>
      </c>
      <c r="Y14" s="54">
        <f t="shared" si="15"/>
        <v>0.1159</v>
      </c>
      <c r="Z14" s="54">
        <f t="shared" si="16"/>
        <v>5.7599999999999998E-2</v>
      </c>
      <c r="AA14" s="54">
        <f t="shared" si="17"/>
        <v>1.6299976628671449E-2</v>
      </c>
      <c r="AB14" s="50">
        <f t="shared" si="18"/>
        <v>0.18278980968157274</v>
      </c>
      <c r="AC14" s="50">
        <f t="shared" si="19"/>
        <v>0.15000815360532935</v>
      </c>
      <c r="AD14" s="9" t="s">
        <v>12</v>
      </c>
      <c r="AE14" s="60">
        <v>1.9E-2</v>
      </c>
      <c r="AF14" s="6"/>
      <c r="AG14" s="6">
        <f t="shared" si="20"/>
        <v>1.5485E-3</v>
      </c>
      <c r="AH14" s="6">
        <f t="shared" si="21"/>
        <v>1.6378E-3</v>
      </c>
      <c r="AI14" s="6">
        <f t="shared" si="22"/>
        <v>1.6624999999999999E-3</v>
      </c>
      <c r="AJ14" s="6">
        <f t="shared" si="23"/>
        <v>1.5579999999999999E-3</v>
      </c>
      <c r="AK14" s="6">
        <f t="shared" si="0"/>
        <v>1.0943999999999999E-3</v>
      </c>
      <c r="AL14" s="6">
        <f t="shared" si="1"/>
        <v>1.3186000000000001E-3</v>
      </c>
      <c r="AM14" s="6">
        <f t="shared" si="2"/>
        <v>1.6909999999999998E-3</v>
      </c>
      <c r="AN14" s="6">
        <f t="shared" si="3"/>
        <v>2.2020999999999998E-3</v>
      </c>
      <c r="AO14" s="6">
        <f t="shared" si="4"/>
        <v>1.3622999999999999E-3</v>
      </c>
      <c r="AP14" s="6">
        <f t="shared" si="5"/>
        <v>2.0558E-3</v>
      </c>
      <c r="AQ14" s="6">
        <f t="shared" si="6"/>
        <v>1.5883999999999998E-3</v>
      </c>
      <c r="AR14" s="6">
        <f t="shared" si="7"/>
        <v>1.8449E-3</v>
      </c>
      <c r="AS14" s="6">
        <f t="shared" si="8"/>
        <v>1.748E-3</v>
      </c>
      <c r="AT14" s="6">
        <f t="shared" si="9"/>
        <v>2.1127999999999997E-3</v>
      </c>
      <c r="AU14" s="6">
        <f t="shared" si="10"/>
        <v>1.9892999999999998E-3</v>
      </c>
      <c r="AV14" s="6">
        <f t="shared" si="11"/>
        <v>0</v>
      </c>
      <c r="AW14" s="6">
        <f t="shared" si="12"/>
        <v>0</v>
      </c>
      <c r="AX14" s="6">
        <f t="shared" si="24"/>
        <v>1.4949647058823527E-3</v>
      </c>
      <c r="AY14" s="9"/>
      <c r="AZ14" s="6"/>
      <c r="BA14" s="21"/>
    </row>
    <row r="15" spans="1:53" x14ac:dyDescent="0.25">
      <c r="A15" s="9"/>
      <c r="B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58"/>
      <c r="T15" s="58"/>
      <c r="U15" s="43"/>
      <c r="V15" s="43"/>
      <c r="W15" s="54"/>
      <c r="X15" s="51"/>
      <c r="Y15" s="51"/>
      <c r="Z15" s="51"/>
      <c r="AA15" s="51"/>
      <c r="AB15" s="51"/>
      <c r="AC15" s="51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Z15" s="6"/>
      <c r="BA15" s="21"/>
    </row>
    <row r="16" spans="1:53" x14ac:dyDescent="0.25">
      <c r="A16" s="9" t="s">
        <v>0</v>
      </c>
      <c r="B16" s="12">
        <f t="shared" ref="B16:C16" si="25">AVERAGE(B4:B14)</f>
        <v>9.2681818181818185E-2</v>
      </c>
      <c r="C16" s="12">
        <f t="shared" si="25"/>
        <v>9.8160000000000011E-2</v>
      </c>
      <c r="D16" s="12">
        <f t="shared" ref="D16" si="26">AVERAGE(D4:D14)</f>
        <v>0.10180090909090909</v>
      </c>
      <c r="E16" s="12">
        <f t="shared" ref="E16:F16" si="27">AVERAGE(E4:E14)</f>
        <v>9.1136363636363626E-2</v>
      </c>
      <c r="F16" s="12">
        <f t="shared" si="27"/>
        <v>0.10215454545454547</v>
      </c>
      <c r="G16" s="12">
        <f t="shared" ref="G16:H16" si="28">AVERAGE(G4:G14)</f>
        <v>9.6736363636363634E-2</v>
      </c>
      <c r="H16" s="12">
        <f t="shared" si="28"/>
        <v>9.2409090909090899E-2</v>
      </c>
      <c r="I16" s="12">
        <f>AVERAGE(I4:I14)</f>
        <v>9.6545454545454532E-2</v>
      </c>
      <c r="J16" s="12">
        <f t="shared" ref="J16:N16" si="29">AVERAGE(J4:J14)</f>
        <v>9.4972727272727264E-2</v>
      </c>
      <c r="K16" s="12">
        <f t="shared" si="29"/>
        <v>9.4581818181818184E-2</v>
      </c>
      <c r="L16" s="12">
        <f t="shared" si="29"/>
        <v>8.7689090909090925E-2</v>
      </c>
      <c r="M16" s="12">
        <f t="shared" si="29"/>
        <v>9.16056677542577E-2</v>
      </c>
      <c r="N16" s="12">
        <f t="shared" si="29"/>
        <v>9.9072270227046608E-2</v>
      </c>
      <c r="O16" s="12">
        <f t="shared" ref="O16:R16" si="30">AVERAGE(O4:O14)</f>
        <v>9.3795280877250017E-2</v>
      </c>
      <c r="P16" s="12">
        <f t="shared" si="30"/>
        <v>8.7493959361108264E-2</v>
      </c>
      <c r="Q16" s="12">
        <f t="shared" si="30"/>
        <v>9.2829459907014203E-2</v>
      </c>
      <c r="R16" s="12">
        <f t="shared" si="30"/>
        <v>9.3242069249735701E-2</v>
      </c>
      <c r="S16" s="58"/>
      <c r="T16" s="58"/>
      <c r="U16" s="43"/>
      <c r="V16" s="42" t="s">
        <v>0</v>
      </c>
      <c r="W16" s="55">
        <f t="shared" ref="W16:AB16" si="31">AVERAGE(W4:W14)</f>
        <v>9.4439719782891549E-2</v>
      </c>
      <c r="X16" s="55">
        <f t="shared" si="31"/>
        <v>9.6155454545454558E-2</v>
      </c>
      <c r="Y16" s="56">
        <f t="shared" si="31"/>
        <v>0.12009000000000002</v>
      </c>
      <c r="Z16" s="56">
        <f t="shared" si="31"/>
        <v>6.0550726002719692E-2</v>
      </c>
      <c r="AA16" s="56">
        <f t="shared" si="31"/>
        <v>1.5473830096972459E-2</v>
      </c>
      <c r="AB16" s="52">
        <f t="shared" si="31"/>
        <v>0.16769385460045363</v>
      </c>
      <c r="AC16" s="52">
        <f t="shared" ref="AC16" si="32">AVERAGE(AC4:AC14)</f>
        <v>0.13574313691588621</v>
      </c>
      <c r="AD16" s="9" t="s">
        <v>68</v>
      </c>
      <c r="AE16" s="17">
        <f>SUM(AE4:AE14)</f>
        <v>0.998</v>
      </c>
      <c r="AF16" s="17" t="s">
        <v>73</v>
      </c>
      <c r="AG16" s="27">
        <f t="shared" ref="AG16:AI16" si="33">SUM(AG4:AG14)</f>
        <v>9.94226E-2</v>
      </c>
      <c r="AH16" s="27">
        <f t="shared" si="33"/>
        <v>9.7867459999999976E-2</v>
      </c>
      <c r="AI16" s="27">
        <f t="shared" si="33"/>
        <v>0.10241630999999998</v>
      </c>
      <c r="AJ16" s="27">
        <f>SUM(AJ4:AJ14)</f>
        <v>8.9467100000000022E-2</v>
      </c>
      <c r="AK16" s="27">
        <f t="shared" ref="AK16:AX16" si="34">SUM(AK4:AK14)</f>
        <v>0.1118348</v>
      </c>
      <c r="AL16" s="27">
        <f t="shared" si="34"/>
        <v>0.10432279999999999</v>
      </c>
      <c r="AM16" s="27">
        <f t="shared" si="34"/>
        <v>9.4415399999999969E-2</v>
      </c>
      <c r="AN16" s="27">
        <f t="shared" si="34"/>
        <v>9.6143699999999985E-2</v>
      </c>
      <c r="AO16" s="27">
        <f t="shared" si="34"/>
        <v>0.10017570000000001</v>
      </c>
      <c r="AP16" s="27">
        <f t="shared" si="34"/>
        <v>0.10307779999999998</v>
      </c>
      <c r="AQ16" s="27">
        <f t="shared" si="34"/>
        <v>9.7285079999999982E-2</v>
      </c>
      <c r="AR16" s="27">
        <f t="shared" si="34"/>
        <v>9.8492511314692208E-2</v>
      </c>
      <c r="AS16" s="27">
        <f t="shared" si="34"/>
        <v>0.10129491074296081</v>
      </c>
      <c r="AT16" s="27">
        <f t="shared" si="34"/>
        <v>9.5085106971633318E-2</v>
      </c>
      <c r="AU16" s="27">
        <f t="shared" si="34"/>
        <v>9.14660960133509E-2</v>
      </c>
      <c r="AV16" s="27">
        <f t="shared" si="34"/>
        <v>8.9317348235213728E-2</v>
      </c>
      <c r="AW16" s="27">
        <f t="shared" si="34"/>
        <v>8.7239433190137494E-2</v>
      </c>
      <c r="AX16" s="27">
        <f t="shared" si="34"/>
        <v>9.7607303321646383E-2</v>
      </c>
      <c r="AY16" s="9"/>
      <c r="AZ16" s="17"/>
      <c r="BA16" s="22"/>
    </row>
    <row r="17" spans="1:53" x14ac:dyDescent="0.25">
      <c r="A17" s="9" t="s">
        <v>1</v>
      </c>
      <c r="B17" s="12">
        <f t="shared" ref="B17:C17" si="35">MEDIAN(B4:B14)</f>
        <v>0.09</v>
      </c>
      <c r="C17" s="12">
        <f t="shared" si="35"/>
        <v>9.8199999999999996E-2</v>
      </c>
      <c r="D17" s="12">
        <f t="shared" ref="D17" si="36">MEDIAN(D4:D14)</f>
        <v>0.10489999999999999</v>
      </c>
      <c r="E17" s="12">
        <f t="shared" ref="E17:F17" si="37">MEDIAN(E4:E14)</f>
        <v>8.8999999999999996E-2</v>
      </c>
      <c r="F17" s="12">
        <f t="shared" si="37"/>
        <v>9.64E-2</v>
      </c>
      <c r="G17" s="12">
        <f t="shared" ref="G17:H17" si="38">MEDIAN(G4:G14)</f>
        <v>9.7000000000000003E-2</v>
      </c>
      <c r="H17" s="12">
        <f t="shared" si="38"/>
        <v>9.8000000000000004E-2</v>
      </c>
      <c r="I17" s="12">
        <f>MEDIAN(I4:I14)</f>
        <v>9.7699999999999995E-2</v>
      </c>
      <c r="J17" s="12">
        <f t="shared" ref="J17:N17" si="39">MEDIAN(J4:J14)</f>
        <v>9.74E-2</v>
      </c>
      <c r="K17" s="12">
        <f t="shared" si="39"/>
        <v>0.1022</v>
      </c>
      <c r="L17" s="12">
        <f t="shared" si="39"/>
        <v>9.4799999999999995E-2</v>
      </c>
      <c r="M17" s="12">
        <f t="shared" si="39"/>
        <v>9.6731315995557593E-2</v>
      </c>
      <c r="N17" s="12">
        <f t="shared" si="39"/>
        <v>9.6299999999999997E-2</v>
      </c>
      <c r="O17" s="12">
        <f t="shared" ref="O17:R17" si="40">MEDIAN(O4:O14)</f>
        <v>9.1899999999999996E-2</v>
      </c>
      <c r="P17" s="12">
        <f t="shared" si="40"/>
        <v>8.7900000000000006E-2</v>
      </c>
      <c r="Q17" s="12">
        <f t="shared" si="40"/>
        <v>9.3299999999999994E-2</v>
      </c>
      <c r="R17" s="12">
        <f t="shared" si="40"/>
        <v>9.5000000000000001E-2</v>
      </c>
      <c r="S17" s="58"/>
      <c r="T17" s="58"/>
      <c r="U17" s="43"/>
      <c r="V17" s="42" t="s">
        <v>1</v>
      </c>
      <c r="W17" s="55">
        <f t="shared" ref="W17:AB17" si="41">MEDIAN(W4:W14)</f>
        <v>9.2258823529411782E-2</v>
      </c>
      <c r="X17" s="55">
        <f t="shared" si="41"/>
        <v>9.7299999999999998E-2</v>
      </c>
      <c r="Y17" s="56">
        <f t="shared" si="41"/>
        <v>0.1159</v>
      </c>
      <c r="Z17" s="56">
        <f t="shared" si="41"/>
        <v>5.8099771540469955E-2</v>
      </c>
      <c r="AA17" s="56">
        <f t="shared" si="41"/>
        <v>1.6299976628671449E-2</v>
      </c>
      <c r="AB17" s="52">
        <f t="shared" si="41"/>
        <v>0.18278980968157274</v>
      </c>
      <c r="AC17" s="52">
        <f t="shared" ref="AC17" si="42">MEDIAN(AC4:AC14)</f>
        <v>0.14531145359993675</v>
      </c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Y17" s="9"/>
      <c r="AZ17" s="6"/>
      <c r="BA17" s="21"/>
    </row>
    <row r="18" spans="1:53" x14ac:dyDescent="0.25">
      <c r="A18" s="9" t="s">
        <v>52</v>
      </c>
      <c r="B18" s="12">
        <f t="shared" ref="B18:C18" si="43">MAX(B4:B14)</f>
        <v>0.1285</v>
      </c>
      <c r="C18" s="12">
        <f t="shared" si="43"/>
        <v>0.11360000000000001</v>
      </c>
      <c r="D18" s="12">
        <f t="shared" ref="D18" si="44">MAX(D4:D14)</f>
        <v>0.1163</v>
      </c>
      <c r="E18" s="12">
        <f t="shared" ref="E18:F18" si="45">MAX(E4:E14)</f>
        <v>0.1103</v>
      </c>
      <c r="F18" s="12">
        <f t="shared" si="45"/>
        <v>0.1603</v>
      </c>
      <c r="G18" s="12">
        <f t="shared" ref="G18:H18" si="46">MAX(G4:G14)</f>
        <v>0.1303</v>
      </c>
      <c r="H18" s="12">
        <f t="shared" si="46"/>
        <v>0.1148</v>
      </c>
      <c r="I18" s="12">
        <f>MAX(I4:I14)</f>
        <v>0.1159</v>
      </c>
      <c r="J18" s="12">
        <f t="shared" ref="J18:R18" si="47">MAX(J4:J14)</f>
        <v>0.125</v>
      </c>
      <c r="K18" s="12">
        <f t="shared" si="47"/>
        <v>0.12139999999999999</v>
      </c>
      <c r="L18" s="12">
        <f t="shared" si="47"/>
        <v>0.1153</v>
      </c>
      <c r="M18" s="12">
        <f t="shared" si="47"/>
        <v>0.12570000000000001</v>
      </c>
      <c r="N18" s="12">
        <f t="shared" si="47"/>
        <v>0.12839999999999999</v>
      </c>
      <c r="O18" s="12">
        <f t="shared" si="47"/>
        <v>0.11673489637243914</v>
      </c>
      <c r="P18" s="12">
        <f t="shared" si="47"/>
        <v>0.10829533848274428</v>
      </c>
      <c r="Q18" s="12">
        <f t="shared" si="47"/>
        <v>0.1085</v>
      </c>
      <c r="R18" s="12">
        <f t="shared" si="47"/>
        <v>0.106</v>
      </c>
      <c r="S18" s="58"/>
      <c r="T18" s="58"/>
      <c r="U18" s="43"/>
      <c r="V18" s="42" t="s">
        <v>52</v>
      </c>
      <c r="W18" s="55">
        <f t="shared" ref="W18:AB18" si="48">MAX(W4:W14)</f>
        <v>0.11027175467069465</v>
      </c>
      <c r="X18" s="55">
        <f t="shared" si="48"/>
        <v>0.1103</v>
      </c>
      <c r="Y18" s="56">
        <f t="shared" si="48"/>
        <v>0.1603</v>
      </c>
      <c r="Z18" s="56">
        <f t="shared" si="48"/>
        <v>8.7900000000000006E-2</v>
      </c>
      <c r="AA18" s="56">
        <f t="shared" si="48"/>
        <v>3.2599063764674779E-2</v>
      </c>
      <c r="AB18" s="53">
        <f t="shared" si="48"/>
        <v>0.38253393489900728</v>
      </c>
      <c r="AC18" s="53">
        <f t="shared" ref="AC18" si="49">MAX(AC4:AC14)</f>
        <v>0.27627831752445459</v>
      </c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Y18" s="9"/>
      <c r="AZ18" s="6"/>
      <c r="BA18" s="21"/>
    </row>
    <row r="19" spans="1:53" x14ac:dyDescent="0.25">
      <c r="A19" s="9" t="s">
        <v>53</v>
      </c>
      <c r="B19" s="12">
        <f t="shared" ref="B19:C19" si="50">MIN(B4:B14)</f>
        <v>4.2900000000000001E-2</v>
      </c>
      <c r="C19" s="12">
        <f t="shared" si="50"/>
        <v>8.6199999999999999E-2</v>
      </c>
      <c r="D19" s="12">
        <f t="shared" ref="D19" si="51">MIN(D4:D14)</f>
        <v>8.7300000000000003E-2</v>
      </c>
      <c r="E19" s="12">
        <f t="shared" ref="E19:F19" si="52">MIN(E4:E14)</f>
        <v>6.5299999999999997E-2</v>
      </c>
      <c r="F19" s="12">
        <f t="shared" si="52"/>
        <v>5.7599999999999998E-2</v>
      </c>
      <c r="G19" s="12">
        <f t="shared" ref="G19:H19" si="53">MIN(G4:G14)</f>
        <v>5.8299999999999998E-2</v>
      </c>
      <c r="H19" s="12">
        <f t="shared" si="53"/>
        <v>6.1499999999999999E-2</v>
      </c>
      <c r="I19" s="12">
        <f>MIN(I4:I14)</f>
        <v>7.0900000000000005E-2</v>
      </c>
      <c r="J19" s="12">
        <f t="shared" ref="J19:R19" si="54">MIN(J4:J14)</f>
        <v>5.8999999999999997E-2</v>
      </c>
      <c r="K19" s="12">
        <f t="shared" si="54"/>
        <v>4.8999999999999998E-3</v>
      </c>
      <c r="L19" s="12">
        <f t="shared" si="54"/>
        <v>4.0800000000000003E-2</v>
      </c>
      <c r="M19" s="12">
        <f t="shared" si="54"/>
        <v>4.8599999999999997E-2</v>
      </c>
      <c r="N19" s="12">
        <f t="shared" si="54"/>
        <v>4.48E-2</v>
      </c>
      <c r="O19" s="12">
        <f t="shared" si="54"/>
        <v>7.8100000000000003E-2</v>
      </c>
      <c r="P19" s="12">
        <f t="shared" si="54"/>
        <v>5.0779999999999999E-2</v>
      </c>
      <c r="Q19" s="12">
        <f t="shared" si="54"/>
        <v>6.9889999999999994E-2</v>
      </c>
      <c r="R19" s="12">
        <f t="shared" si="54"/>
        <v>5.8099771540469955E-2</v>
      </c>
      <c r="S19" s="58"/>
      <c r="T19" s="58"/>
      <c r="U19" s="43"/>
      <c r="V19" s="42" t="s">
        <v>53</v>
      </c>
      <c r="W19" s="55">
        <f t="shared" ref="W19:AB19" si="55">MIN(W4:W14)</f>
        <v>7.9328823529411757E-2</v>
      </c>
      <c r="X19" s="55">
        <f t="shared" si="55"/>
        <v>8.0500000000000002E-2</v>
      </c>
      <c r="Y19" s="56">
        <f t="shared" si="55"/>
        <v>0.10389</v>
      </c>
      <c r="Z19" s="56">
        <f t="shared" si="55"/>
        <v>4.8999999999999998E-3</v>
      </c>
      <c r="AA19" s="56">
        <f t="shared" si="55"/>
        <v>6.3177213408931263E-3</v>
      </c>
      <c r="AB19" s="53">
        <f t="shared" si="55"/>
        <v>6.4524639708731235E-2</v>
      </c>
      <c r="AC19" s="53">
        <f t="shared" ref="AC19" si="56">MIN(AC4:AC14)</f>
        <v>5.7935862401142235E-2</v>
      </c>
      <c r="AE19" s="6">
        <v>0.11125589573358322</v>
      </c>
      <c r="AF19" s="6">
        <v>0.17049234619188264</v>
      </c>
      <c r="AG19" s="6">
        <v>0.17634828638788064</v>
      </c>
      <c r="AH19" s="6">
        <v>0.14459607065384239</v>
      </c>
      <c r="AI19" s="6">
        <v>5.7920590506373812E-2</v>
      </c>
      <c r="AJ19" s="6">
        <v>0.12048066177264091</v>
      </c>
      <c r="AK19" s="6">
        <v>3.0527792880357077E-2</v>
      </c>
      <c r="AL19" s="6">
        <v>7.8320496272599155E-2</v>
      </c>
      <c r="AM19" s="6">
        <v>1.6167096517411047E-2</v>
      </c>
      <c r="AN19" s="6">
        <v>7.4452724397335981E-2</v>
      </c>
      <c r="AO19" s="6">
        <v>1.9438038686092979E-2</v>
      </c>
      <c r="AP19" s="6"/>
      <c r="AQ19" s="6"/>
      <c r="AR19" s="6"/>
      <c r="AS19" s="6"/>
      <c r="AY19" s="9"/>
      <c r="AZ19" s="6"/>
      <c r="BA19" s="21"/>
    </row>
    <row r="20" spans="1:53" x14ac:dyDescent="0.25">
      <c r="A20" s="9" t="s">
        <v>54</v>
      </c>
      <c r="B20" s="12">
        <f t="shared" ref="B20:C20" si="57">STDEV(B4:B14)</f>
        <v>2.3489266407524016E-2</v>
      </c>
      <c r="C20" s="12">
        <f t="shared" si="57"/>
        <v>1.0029855432657043E-2</v>
      </c>
      <c r="D20" s="12">
        <f t="shared" ref="D20" si="58">STDEV(D4:D14)</f>
        <v>1.0584781957646039E-2</v>
      </c>
      <c r="E20" s="12">
        <f t="shared" ref="E20:F20" si="59">STDEV(E4:E14)</f>
        <v>1.5039233539464233E-2</v>
      </c>
      <c r="F20" s="12">
        <f t="shared" si="59"/>
        <v>2.6743573569602216E-2</v>
      </c>
      <c r="G20" s="12">
        <f t="shared" ref="G20:H20" si="60">STDEV(G4:G14)</f>
        <v>2.2464784562834034E-2</v>
      </c>
      <c r="H20" s="12">
        <f t="shared" si="60"/>
        <v>1.8667589804013538E-2</v>
      </c>
      <c r="I20" s="12">
        <f>STDEV(I4:I14)</f>
        <v>1.4451876254408327E-2</v>
      </c>
      <c r="J20" s="12">
        <f t="shared" ref="J20:R20" si="61">STDEV(J4:J14)</f>
        <v>1.9601739254927909E-2</v>
      </c>
      <c r="K20" s="12">
        <f t="shared" si="61"/>
        <v>3.1538859148099126E-2</v>
      </c>
      <c r="L20" s="12">
        <f t="shared" si="61"/>
        <v>2.3705115673434429E-2</v>
      </c>
      <c r="M20" s="12">
        <f t="shared" si="61"/>
        <v>2.2261378671791968E-2</v>
      </c>
      <c r="N20" s="12">
        <f t="shared" si="61"/>
        <v>2.2769235100411435E-2</v>
      </c>
      <c r="O20" s="12">
        <f t="shared" si="61"/>
        <v>1.2002169435690076E-2</v>
      </c>
      <c r="P20" s="12">
        <f t="shared" si="61"/>
        <v>1.7181580633842407E-2</v>
      </c>
      <c r="Q20" s="12">
        <f t="shared" si="61"/>
        <v>1.1480973122714729E-2</v>
      </c>
      <c r="R20" s="12">
        <f t="shared" si="61"/>
        <v>1.423531074682763E-2</v>
      </c>
      <c r="S20" s="58"/>
      <c r="T20" s="58"/>
      <c r="U20" s="43"/>
      <c r="V20" s="42" t="s">
        <v>54</v>
      </c>
      <c r="W20" s="55">
        <f t="shared" ref="W20:AA20" si="62">STDEV(W4:W14)</f>
        <v>9.998070769705469E-3</v>
      </c>
      <c r="X20" s="55">
        <f t="shared" si="62"/>
        <v>9.4915661127512162E-3</v>
      </c>
      <c r="Y20" s="56">
        <f t="shared" si="62"/>
        <v>1.6220644253542908E-2</v>
      </c>
      <c r="Z20" s="56">
        <f t="shared" si="62"/>
        <v>2.4780414452204112E-2</v>
      </c>
      <c r="AA20" s="56">
        <f t="shared" si="62"/>
        <v>7.960311028373029E-3</v>
      </c>
      <c r="AB20" s="45"/>
      <c r="AC20" s="45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Y20" s="9"/>
      <c r="AZ20" s="6"/>
      <c r="BA20" s="21"/>
    </row>
    <row r="21" spans="1:53" x14ac:dyDescent="0.25">
      <c r="A21" s="9" t="s">
        <v>55</v>
      </c>
      <c r="B21" s="13">
        <f t="shared" ref="B21:C21" si="63">B20/B16</f>
        <v>0.25343985334258379</v>
      </c>
      <c r="C21" s="13">
        <f t="shared" si="63"/>
        <v>0.10217864132698698</v>
      </c>
      <c r="D21" s="13">
        <f t="shared" ref="D21" si="64">D20/D16</f>
        <v>0.103975318611288</v>
      </c>
      <c r="E21" s="13">
        <f t="shared" ref="E21:F21" si="65">E20/E16</f>
        <v>0.16501902138065494</v>
      </c>
      <c r="F21" s="13">
        <f t="shared" si="65"/>
        <v>0.26179523828924472</v>
      </c>
      <c r="G21" s="13">
        <f t="shared" ref="G21:H21" si="66">G20/G16</f>
        <v>0.23222688675046929</v>
      </c>
      <c r="H21" s="13">
        <f t="shared" si="66"/>
        <v>0.20201031760368809</v>
      </c>
      <c r="I21" s="13">
        <f>I20/I16</f>
        <v>0.14968986704189419</v>
      </c>
      <c r="J21" s="13">
        <f t="shared" ref="J21:R21" si="67">J20/J16</f>
        <v>0.20639334909946111</v>
      </c>
      <c r="K21" s="13">
        <f t="shared" si="67"/>
        <v>0.33345583489916414</v>
      </c>
      <c r="L21" s="13">
        <f t="shared" si="67"/>
        <v>0.27033141098486252</v>
      </c>
      <c r="M21" s="13">
        <f t="shared" si="67"/>
        <v>0.24301311499099126</v>
      </c>
      <c r="N21" s="13">
        <f t="shared" si="67"/>
        <v>0.22982450132848031</v>
      </c>
      <c r="O21" s="13">
        <f t="shared" si="67"/>
        <v>0.12796133583092872</v>
      </c>
      <c r="P21" s="13">
        <f t="shared" si="67"/>
        <v>0.1963744784131892</v>
      </c>
      <c r="Q21" s="13">
        <f t="shared" si="67"/>
        <v>0.1236781204395139</v>
      </c>
      <c r="R21" s="13">
        <f t="shared" si="67"/>
        <v>0.15267047225968744</v>
      </c>
      <c r="S21" s="59"/>
      <c r="T21" s="59"/>
      <c r="U21" s="44"/>
      <c r="V21" s="44"/>
      <c r="W21" s="51" t="s">
        <v>0</v>
      </c>
      <c r="X21" s="51" t="s">
        <v>1</v>
      </c>
      <c r="Y21" s="51" t="s">
        <v>52</v>
      </c>
      <c r="Z21" s="51" t="s">
        <v>53</v>
      </c>
      <c r="AA21" s="51" t="s">
        <v>54</v>
      </c>
      <c r="AB21" s="41"/>
      <c r="AC21" s="41"/>
      <c r="AE21" s="6"/>
      <c r="AN21" s="6"/>
      <c r="AO21" s="6"/>
      <c r="AP21" s="6"/>
      <c r="AQ21" s="6"/>
      <c r="AR21" s="6"/>
      <c r="AS21" s="6"/>
      <c r="AY21" s="9"/>
      <c r="AZ21" s="6"/>
      <c r="BA21" s="21"/>
    </row>
    <row r="22" spans="1:53" x14ac:dyDescent="0.25">
      <c r="A22" s="9" t="s">
        <v>64</v>
      </c>
      <c r="B22" s="12">
        <f t="shared" ref="B22:D22" si="68">AG16</f>
        <v>9.94226E-2</v>
      </c>
      <c r="C22" s="12">
        <f t="shared" si="68"/>
        <v>9.7867459999999976E-2</v>
      </c>
      <c r="D22" s="12">
        <f t="shared" si="68"/>
        <v>0.10241630999999998</v>
      </c>
      <c r="E22" s="12">
        <f>AJ16</f>
        <v>8.9467100000000022E-2</v>
      </c>
      <c r="F22" s="12">
        <f t="shared" ref="F22:R22" si="69">AK16</f>
        <v>0.1118348</v>
      </c>
      <c r="G22" s="12">
        <f t="shared" si="69"/>
        <v>0.10432279999999999</v>
      </c>
      <c r="H22" s="12">
        <f t="shared" si="69"/>
        <v>9.4415399999999969E-2</v>
      </c>
      <c r="I22" s="12">
        <f t="shared" si="69"/>
        <v>9.6143699999999985E-2</v>
      </c>
      <c r="J22" s="12">
        <f t="shared" si="69"/>
        <v>0.10017570000000001</v>
      </c>
      <c r="K22" s="12">
        <f t="shared" si="69"/>
        <v>0.10307779999999998</v>
      </c>
      <c r="L22" s="12">
        <f t="shared" si="69"/>
        <v>9.7285079999999982E-2</v>
      </c>
      <c r="M22" s="12">
        <f t="shared" si="69"/>
        <v>9.8492511314692208E-2</v>
      </c>
      <c r="N22" s="12">
        <f t="shared" si="69"/>
        <v>0.10129491074296081</v>
      </c>
      <c r="O22" s="12">
        <f t="shared" si="69"/>
        <v>9.5085106971633318E-2</v>
      </c>
      <c r="P22" s="12">
        <f t="shared" si="69"/>
        <v>9.14660960133509E-2</v>
      </c>
      <c r="Q22" s="12">
        <f t="shared" si="69"/>
        <v>8.9317348235213728E-2</v>
      </c>
      <c r="R22" s="12">
        <f t="shared" si="69"/>
        <v>8.7239433190137494E-2</v>
      </c>
      <c r="S22" s="58"/>
      <c r="T22" s="58"/>
      <c r="U22" s="43"/>
      <c r="V22" s="43" t="s">
        <v>74</v>
      </c>
      <c r="W22" s="55">
        <f>AVERAGE(B22:R22)</f>
        <v>9.7607303321646355E-2</v>
      </c>
      <c r="X22" s="55">
        <f>MEDIAN(B22:R22)</f>
        <v>9.7867459999999976E-2</v>
      </c>
      <c r="Y22" s="56">
        <f>MAX(B22:R22)</f>
        <v>0.1118348</v>
      </c>
      <c r="Z22" s="56">
        <f>MIN(B22:R22)</f>
        <v>8.7239433190137494E-2</v>
      </c>
      <c r="AA22" s="56">
        <f>STDEV(B22:R22)</f>
        <v>6.2445137457545416E-3</v>
      </c>
      <c r="AB22" s="46"/>
      <c r="AC22" s="46"/>
    </row>
    <row r="23" spans="1:53" x14ac:dyDescent="0.25">
      <c r="A23" s="9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58"/>
      <c r="T23" s="58"/>
      <c r="U23" s="43"/>
      <c r="V23" s="43"/>
      <c r="W23" s="51" t="s">
        <v>0</v>
      </c>
      <c r="X23" s="51" t="s">
        <v>1</v>
      </c>
      <c r="Y23" s="51" t="s">
        <v>52</v>
      </c>
      <c r="Z23" s="51" t="s">
        <v>53</v>
      </c>
      <c r="AA23" s="51" t="s">
        <v>54</v>
      </c>
      <c r="AB23" s="42"/>
      <c r="AC23" s="42"/>
    </row>
    <row r="24" spans="1:53" x14ac:dyDescent="0.25">
      <c r="A24" s="9" t="s">
        <v>13</v>
      </c>
      <c r="B24" s="12">
        <v>8.5000000000000006E-2</v>
      </c>
      <c r="C24" s="12">
        <v>8.5000000000000006E-2</v>
      </c>
      <c r="D24" s="12">
        <v>8.5000000000000006E-2</v>
      </c>
      <c r="E24" s="12">
        <v>8.5000000000000006E-2</v>
      </c>
      <c r="F24" s="12">
        <v>8.5000000000000006E-2</v>
      </c>
      <c r="G24" s="12">
        <v>8.3000000000000004E-2</v>
      </c>
      <c r="H24" s="12">
        <v>8.3000000000000004E-2</v>
      </c>
      <c r="I24" s="12">
        <v>8.3000000000000004E-2</v>
      </c>
      <c r="J24" s="12">
        <v>8.3000000000000004E-2</v>
      </c>
      <c r="K24" s="12">
        <v>8.7499999999999994E-2</v>
      </c>
      <c r="L24" s="12">
        <v>8.7499999999999994E-2</v>
      </c>
      <c r="M24" s="12">
        <v>0.09</v>
      </c>
      <c r="N24" s="12">
        <v>0.09</v>
      </c>
      <c r="O24" s="12">
        <v>8.7499999999999994E-2</v>
      </c>
      <c r="P24" s="12">
        <v>8.5099999999999995E-2</v>
      </c>
      <c r="Q24" s="12">
        <v>8.9300000000000004E-2</v>
      </c>
      <c r="R24" s="12">
        <v>9.5000000000000001E-2</v>
      </c>
      <c r="S24" s="58"/>
      <c r="T24" s="58"/>
      <c r="U24" s="43"/>
      <c r="V24" s="43" t="s">
        <v>13</v>
      </c>
      <c r="W24" s="55">
        <f>AVERAGE(B24:R24)</f>
        <v>8.6405882352941166E-2</v>
      </c>
      <c r="X24" s="55">
        <f>MEDIAN(B24:R24)</f>
        <v>8.5000000000000006E-2</v>
      </c>
      <c r="Y24" s="56">
        <f>MAX(B24:R24)</f>
        <v>9.5000000000000001E-2</v>
      </c>
      <c r="Z24" s="56">
        <f>MIN(B24:R24)</f>
        <v>8.3000000000000004E-2</v>
      </c>
      <c r="AA24" s="56">
        <f>STDEV(B24:R24)</f>
        <v>3.2562383566462241E-3</v>
      </c>
      <c r="AB24" s="42"/>
      <c r="AC24" s="42"/>
    </row>
    <row r="25" spans="1:53" x14ac:dyDescent="0.25">
      <c r="A25" s="9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58"/>
      <c r="T25" s="58"/>
      <c r="U25" s="43"/>
      <c r="V25" s="43"/>
      <c r="W25" s="51" t="s">
        <v>0</v>
      </c>
      <c r="X25" s="51" t="s">
        <v>1</v>
      </c>
      <c r="Y25" s="51" t="s">
        <v>52</v>
      </c>
      <c r="Z25" s="51" t="s">
        <v>53</v>
      </c>
      <c r="AA25" s="51" t="s">
        <v>54</v>
      </c>
      <c r="AB25" s="42"/>
      <c r="AC25" s="42"/>
    </row>
    <row r="26" spans="1:53" x14ac:dyDescent="0.25">
      <c r="A26" s="11" t="s">
        <v>65</v>
      </c>
      <c r="B26" s="15">
        <f t="shared" ref="B26:D26" si="70">B16-B24</f>
        <v>7.6818181818181785E-3</v>
      </c>
      <c r="C26" s="15">
        <f t="shared" si="70"/>
        <v>1.3160000000000005E-2</v>
      </c>
      <c r="D26" s="15">
        <f t="shared" si="70"/>
        <v>1.6800909090909089E-2</v>
      </c>
      <c r="E26" s="15">
        <f t="shared" ref="E26:F26" si="71">E16-E24</f>
        <v>6.1363636363636204E-3</v>
      </c>
      <c r="F26" s="15">
        <f t="shared" si="71"/>
        <v>1.7154545454545464E-2</v>
      </c>
      <c r="G26" s="15">
        <f t="shared" ref="G26:H26" si="72">G16-G24</f>
        <v>1.373636363636363E-2</v>
      </c>
      <c r="H26" s="15">
        <f t="shared" si="72"/>
        <v>9.4090909090908947E-3</v>
      </c>
      <c r="I26" s="15">
        <f t="shared" ref="I26:R26" si="73">I16-I24</f>
        <v>1.3545454545454527E-2</v>
      </c>
      <c r="J26" s="15">
        <f t="shared" si="73"/>
        <v>1.197272727272726E-2</v>
      </c>
      <c r="K26" s="15">
        <f t="shared" si="73"/>
        <v>7.0818181818181891E-3</v>
      </c>
      <c r="L26" s="15">
        <f t="shared" si="73"/>
        <v>1.890909090909304E-4</v>
      </c>
      <c r="M26" s="15">
        <f t="shared" si="73"/>
        <v>1.605667754257703E-3</v>
      </c>
      <c r="N26" s="15">
        <f t="shared" si="73"/>
        <v>9.072270227046611E-3</v>
      </c>
      <c r="O26" s="15">
        <f t="shared" si="73"/>
        <v>6.2952808772500229E-3</v>
      </c>
      <c r="P26" s="15">
        <f t="shared" si="73"/>
        <v>2.3939593611082693E-3</v>
      </c>
      <c r="Q26" s="15">
        <f t="shared" si="73"/>
        <v>3.5294599070141985E-3</v>
      </c>
      <c r="R26" s="15">
        <f t="shared" si="73"/>
        <v>-1.7579307502642999E-3</v>
      </c>
      <c r="S26" s="35"/>
      <c r="T26" s="35"/>
      <c r="U26" s="45"/>
      <c r="V26" s="41" t="s">
        <v>65</v>
      </c>
      <c r="W26" s="55">
        <f t="shared" ref="W26:W28" si="74">AVERAGE(B26:R26)</f>
        <v>8.1180523055643678E-3</v>
      </c>
      <c r="X26" s="55">
        <f t="shared" ref="X26:X28" si="75">MEDIAN(B26:R26)</f>
        <v>7.6818181818181785E-3</v>
      </c>
      <c r="Y26" s="56">
        <f t="shared" ref="Y26:Y28" si="76">MAX(B26:R26)</f>
        <v>1.7154545454545464E-2</v>
      </c>
      <c r="Z26" s="56">
        <f t="shared" ref="Z26:Z28" si="77">MIN(B26:R26)</f>
        <v>-1.7579307502642999E-3</v>
      </c>
      <c r="AA26" s="56">
        <f t="shared" ref="AA26:AA28" si="78">STDEV(B26:R26)</f>
        <v>5.7340981516344931E-3</v>
      </c>
      <c r="AB26" s="42"/>
      <c r="AC26" s="42"/>
    </row>
    <row r="27" spans="1:53" x14ac:dyDescent="0.25">
      <c r="A27" s="11" t="s">
        <v>66</v>
      </c>
      <c r="B27" s="15">
        <f t="shared" ref="B27:D27" si="79">B17-B24</f>
        <v>4.9999999999999906E-3</v>
      </c>
      <c r="C27" s="15">
        <f t="shared" si="79"/>
        <v>1.319999999999999E-2</v>
      </c>
      <c r="D27" s="15">
        <f t="shared" si="79"/>
        <v>1.9899999999999987E-2</v>
      </c>
      <c r="E27" s="15">
        <f t="shared" ref="E27:F27" si="80">E17-E24</f>
        <v>3.9999999999999897E-3</v>
      </c>
      <c r="F27" s="15">
        <f t="shared" si="80"/>
        <v>1.1399999999999993E-2</v>
      </c>
      <c r="G27" s="15">
        <f t="shared" ref="G27:H27" si="81">G17-G24</f>
        <v>1.3999999999999999E-2</v>
      </c>
      <c r="H27" s="15">
        <f t="shared" si="81"/>
        <v>1.4999999999999999E-2</v>
      </c>
      <c r="I27" s="15">
        <f t="shared" ref="I27:R27" si="82">I17-I24</f>
        <v>1.4699999999999991E-2</v>
      </c>
      <c r="J27" s="15">
        <f t="shared" si="82"/>
        <v>1.4399999999999996E-2</v>
      </c>
      <c r="K27" s="15">
        <f t="shared" si="82"/>
        <v>1.4700000000000005E-2</v>
      </c>
      <c r="L27" s="15">
        <f t="shared" si="82"/>
        <v>7.3000000000000009E-3</v>
      </c>
      <c r="M27" s="15">
        <f t="shared" si="82"/>
        <v>6.7313159955575963E-3</v>
      </c>
      <c r="N27" s="15">
        <f t="shared" si="82"/>
        <v>6.3E-3</v>
      </c>
      <c r="O27" s="15">
        <f t="shared" si="82"/>
        <v>4.4000000000000011E-3</v>
      </c>
      <c r="P27" s="15">
        <f t="shared" si="82"/>
        <v>2.8000000000000108E-3</v>
      </c>
      <c r="Q27" s="15">
        <f t="shared" si="82"/>
        <v>3.9999999999999897E-3</v>
      </c>
      <c r="R27" s="15">
        <f t="shared" si="82"/>
        <v>0</v>
      </c>
      <c r="S27" s="35"/>
      <c r="T27" s="35"/>
      <c r="U27" s="45"/>
      <c r="V27" s="41" t="s">
        <v>66</v>
      </c>
      <c r="W27" s="55">
        <f t="shared" si="74"/>
        <v>9.2841950585622092E-3</v>
      </c>
      <c r="X27" s="55">
        <f t="shared" si="75"/>
        <v>7.3000000000000009E-3</v>
      </c>
      <c r="Y27" s="56">
        <f t="shared" si="76"/>
        <v>1.9899999999999987E-2</v>
      </c>
      <c r="Z27" s="56">
        <f t="shared" si="77"/>
        <v>0</v>
      </c>
      <c r="AA27" s="56">
        <f t="shared" si="78"/>
        <v>5.6893754653944782E-3</v>
      </c>
      <c r="AB27" s="42"/>
      <c r="AC27" s="42"/>
    </row>
    <row r="28" spans="1:53" x14ac:dyDescent="0.25">
      <c r="A28" s="11" t="s">
        <v>67</v>
      </c>
      <c r="B28" s="12">
        <f t="shared" ref="B28:D28" si="83">B22-B24</f>
        <v>1.4422599999999994E-2</v>
      </c>
      <c r="C28" s="12">
        <f t="shared" si="83"/>
        <v>1.2867459999999969E-2</v>
      </c>
      <c r="D28" s="12">
        <f t="shared" si="83"/>
        <v>1.7416309999999977E-2</v>
      </c>
      <c r="E28" s="12">
        <f t="shared" ref="E28:F28" si="84">E22-E24</f>
        <v>4.4671000000000155E-3</v>
      </c>
      <c r="F28" s="12">
        <f t="shared" si="84"/>
        <v>2.6834799999999992E-2</v>
      </c>
      <c r="G28" s="12">
        <f t="shared" ref="G28:H28" si="85">G22-G24</f>
        <v>2.1322799999999989E-2</v>
      </c>
      <c r="H28" s="12">
        <f t="shared" si="85"/>
        <v>1.1415399999999964E-2</v>
      </c>
      <c r="I28" s="4">
        <f>I22-I24</f>
        <v>1.314369999999998E-2</v>
      </c>
      <c r="J28" s="4">
        <f t="shared" ref="J28:R28" si="86">J22-J24</f>
        <v>1.7175700000000002E-2</v>
      </c>
      <c r="K28" s="12">
        <f t="shared" si="86"/>
        <v>1.5577799999999989E-2</v>
      </c>
      <c r="L28" s="12">
        <f t="shared" si="86"/>
        <v>9.7850799999999877E-3</v>
      </c>
      <c r="M28" s="12">
        <f t="shared" si="86"/>
        <v>8.492511314692211E-3</v>
      </c>
      <c r="N28" s="12">
        <f t="shared" si="86"/>
        <v>1.1294910742960809E-2</v>
      </c>
      <c r="O28" s="12">
        <f t="shared" si="86"/>
        <v>7.5851069716333236E-3</v>
      </c>
      <c r="P28" s="12">
        <f t="shared" si="86"/>
        <v>6.3660960133509054E-3</v>
      </c>
      <c r="Q28" s="12">
        <f t="shared" si="86"/>
        <v>1.7348235213723862E-5</v>
      </c>
      <c r="R28" s="12">
        <f t="shared" si="86"/>
        <v>-7.7605668098625069E-3</v>
      </c>
      <c r="S28" s="58"/>
      <c r="T28" s="58"/>
      <c r="U28" s="43"/>
      <c r="V28" s="41" t="s">
        <v>67</v>
      </c>
      <c r="W28" s="55">
        <f t="shared" si="74"/>
        <v>1.1201420968705194E-2</v>
      </c>
      <c r="X28" s="55">
        <f t="shared" si="75"/>
        <v>1.1415399999999964E-2</v>
      </c>
      <c r="Y28" s="56">
        <f t="shared" si="76"/>
        <v>2.6834799999999992E-2</v>
      </c>
      <c r="Z28" s="56">
        <f t="shared" si="77"/>
        <v>-7.7605668098625069E-3</v>
      </c>
      <c r="AA28" s="56">
        <f t="shared" si="78"/>
        <v>8.035417335191461E-3</v>
      </c>
      <c r="AB28" s="42"/>
      <c r="AC28" s="42"/>
    </row>
    <row r="29" spans="1:53" x14ac:dyDescent="0.25">
      <c r="A29" s="9"/>
      <c r="B29" s="9"/>
      <c r="C29" s="9"/>
      <c r="D29" s="9"/>
      <c r="E29" s="9"/>
      <c r="F29" s="9"/>
      <c r="G29" s="9"/>
      <c r="H29" s="9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35"/>
      <c r="T29" s="35"/>
      <c r="U29" s="12"/>
      <c r="V29" s="12"/>
      <c r="W29" s="12"/>
      <c r="X29" s="9"/>
      <c r="Y29" s="9" t="s">
        <v>88</v>
      </c>
      <c r="Z29" s="9" t="s">
        <v>89</v>
      </c>
      <c r="AA29" s="9"/>
      <c r="AB29" s="9"/>
      <c r="AC29" s="9"/>
    </row>
    <row r="30" spans="1:53" x14ac:dyDescent="0.25">
      <c r="A30" s="9"/>
      <c r="B30" s="9"/>
      <c r="C30" s="9"/>
      <c r="D30" s="9"/>
      <c r="E30" s="9"/>
      <c r="F30" s="9"/>
      <c r="G30" s="9"/>
      <c r="H30" s="9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3" t="s">
        <v>5</v>
      </c>
      <c r="X30" s="9"/>
      <c r="Y30" s="4">
        <v>8.6300000000000002E-2</v>
      </c>
      <c r="Z30" s="4">
        <v>8.7300000000000003E-2</v>
      </c>
      <c r="AA30" s="9"/>
      <c r="AB30" s="9"/>
      <c r="AC30" s="9"/>
    </row>
    <row r="31" spans="1:53" ht="47.25" x14ac:dyDescent="0.25">
      <c r="A31" s="10" t="s">
        <v>69</v>
      </c>
      <c r="B31" s="10"/>
      <c r="C31" s="10"/>
      <c r="D31" s="10"/>
      <c r="E31" s="9" t="s">
        <v>2</v>
      </c>
      <c r="F31" s="9" t="s">
        <v>3</v>
      </c>
      <c r="G31" s="9" t="s">
        <v>4</v>
      </c>
      <c r="H31" s="9" t="s">
        <v>5</v>
      </c>
      <c r="I31" s="9" t="s">
        <v>6</v>
      </c>
      <c r="J31" s="9" t="s">
        <v>7</v>
      </c>
      <c r="K31" s="9" t="s">
        <v>79</v>
      </c>
      <c r="L31" s="9" t="s">
        <v>9</v>
      </c>
      <c r="M31" s="9" t="s">
        <v>10</v>
      </c>
      <c r="N31" s="9" t="s">
        <v>11</v>
      </c>
      <c r="O31" s="9" t="s">
        <v>12</v>
      </c>
      <c r="P31" s="11" t="s">
        <v>72</v>
      </c>
      <c r="Q31" s="57"/>
      <c r="R31" s="57"/>
      <c r="S31" s="57"/>
      <c r="T31" s="57"/>
      <c r="U31" s="57"/>
      <c r="V31" s="11"/>
      <c r="W31" s="3"/>
      <c r="X31" s="11"/>
      <c r="Y31" s="29"/>
      <c r="Z31" s="29"/>
      <c r="AA31" s="11"/>
      <c r="AB31" s="11"/>
      <c r="AC31" s="11"/>
    </row>
    <row r="32" spans="1:53" x14ac:dyDescent="0.25">
      <c r="A32" s="23">
        <v>2005</v>
      </c>
      <c r="B32" s="23"/>
      <c r="C32" s="23"/>
      <c r="D32" s="23"/>
      <c r="E32">
        <v>213.39400000000001</v>
      </c>
      <c r="F32">
        <v>245.13</v>
      </c>
      <c r="G32">
        <v>308.10000000000002</v>
      </c>
      <c r="H32">
        <v>176.3</v>
      </c>
      <c r="I32">
        <v>157.30000000000001</v>
      </c>
      <c r="J32">
        <v>166.8</v>
      </c>
      <c r="K32">
        <v>140.72</v>
      </c>
      <c r="L32">
        <v>161.661</v>
      </c>
      <c r="M32">
        <v>35.079000000000001</v>
      </c>
      <c r="P32" s="14">
        <f>SUM(E32:O32)</f>
        <v>1604.4839999999999</v>
      </c>
      <c r="Q32" s="63"/>
      <c r="R32" s="63"/>
      <c r="S32" s="63"/>
      <c r="T32" s="63"/>
      <c r="U32" s="63"/>
      <c r="V32" s="12"/>
      <c r="W32" s="3" t="s">
        <v>80</v>
      </c>
      <c r="X32" s="12"/>
      <c r="Y32" s="4">
        <v>8.6800000000000002E-2</v>
      </c>
      <c r="Z32" s="4">
        <v>8.9800000000000005E-2</v>
      </c>
      <c r="AA32" s="12"/>
      <c r="AB32" s="13"/>
      <c r="AC32" s="13"/>
    </row>
    <row r="33" spans="1:29" x14ac:dyDescent="0.25">
      <c r="A33" s="23">
        <v>2006</v>
      </c>
      <c r="B33" s="23"/>
      <c r="C33" s="23"/>
      <c r="D33" s="23"/>
      <c r="E33">
        <v>219.2</v>
      </c>
      <c r="F33">
        <v>321.13</v>
      </c>
      <c r="G33">
        <v>363.82</v>
      </c>
      <c r="H33">
        <v>189.3</v>
      </c>
      <c r="I33">
        <v>161.30000000000001</v>
      </c>
      <c r="J33">
        <v>167.95</v>
      </c>
      <c r="K33">
        <v>126.096</v>
      </c>
      <c r="L33">
        <v>197.702</v>
      </c>
      <c r="M33">
        <v>32.340000000000003</v>
      </c>
      <c r="O33">
        <v>41.1</v>
      </c>
      <c r="P33" s="14">
        <f t="shared" ref="P33:P44" si="87">SUM(E33:O33)</f>
        <v>1819.9379999999996</v>
      </c>
      <c r="Q33" s="63"/>
      <c r="R33" s="63"/>
      <c r="S33" s="63"/>
      <c r="T33" s="63"/>
      <c r="U33" s="63"/>
      <c r="V33" s="12"/>
      <c r="W33" s="3"/>
      <c r="X33" s="12"/>
      <c r="Y33" s="29"/>
      <c r="Z33" s="29"/>
      <c r="AA33" s="12"/>
      <c r="AB33" s="13"/>
      <c r="AC33" s="13"/>
    </row>
    <row r="34" spans="1:29" x14ac:dyDescent="0.25">
      <c r="A34" s="23">
        <v>2007</v>
      </c>
      <c r="B34" s="23"/>
      <c r="C34" s="23"/>
      <c r="D34" s="23"/>
      <c r="E34">
        <v>234.25399999999999</v>
      </c>
      <c r="F34">
        <v>347</v>
      </c>
      <c r="G34">
        <v>380.89</v>
      </c>
      <c r="H34">
        <v>200.8</v>
      </c>
      <c r="I34">
        <v>161.19999999999999</v>
      </c>
      <c r="J34">
        <v>168.2</v>
      </c>
      <c r="K34">
        <v>124.31699999999999</v>
      </c>
      <c r="L34">
        <v>183.51400000000001</v>
      </c>
      <c r="M34">
        <v>31.861999999999998</v>
      </c>
      <c r="N34">
        <v>202.178</v>
      </c>
      <c r="O34">
        <v>36.85</v>
      </c>
      <c r="P34" s="14">
        <f t="shared" si="87"/>
        <v>2071.0650000000001</v>
      </c>
      <c r="Q34" s="63"/>
      <c r="R34" s="63"/>
      <c r="S34" s="63"/>
      <c r="T34" s="63"/>
      <c r="U34" s="63"/>
      <c r="V34" s="12"/>
      <c r="W34" s="3" t="s">
        <v>81</v>
      </c>
      <c r="X34" s="12"/>
      <c r="Y34" s="30">
        <v>9.8199999999999996E-2</v>
      </c>
      <c r="Z34" s="30">
        <v>0.11210000000000001</v>
      </c>
      <c r="AA34" s="12"/>
      <c r="AB34" s="30">
        <v>9.8199999999999996E-2</v>
      </c>
      <c r="AC34" s="30">
        <v>0.11210000000000001</v>
      </c>
    </row>
    <row r="35" spans="1:29" x14ac:dyDescent="0.25">
      <c r="A35" s="23">
        <v>2008</v>
      </c>
      <c r="B35" s="23"/>
      <c r="C35" s="23"/>
      <c r="D35" s="23"/>
      <c r="E35">
        <v>262.17099999999999</v>
      </c>
      <c r="F35">
        <v>376.3</v>
      </c>
      <c r="G35">
        <v>430.68999999999994</v>
      </c>
      <c r="H35">
        <v>220.9</v>
      </c>
      <c r="I35">
        <v>174</v>
      </c>
      <c r="J35">
        <v>177.4</v>
      </c>
      <c r="K35">
        <v>141.905</v>
      </c>
      <c r="L35">
        <v>183.542</v>
      </c>
      <c r="M35">
        <v>33.954999999999998</v>
      </c>
      <c r="N35">
        <v>206.38</v>
      </c>
      <c r="O35">
        <v>43.78</v>
      </c>
      <c r="P35" s="14">
        <f t="shared" si="87"/>
        <v>2251.0230000000001</v>
      </c>
      <c r="Q35" s="63"/>
      <c r="R35" s="63"/>
      <c r="S35" s="63"/>
      <c r="T35" s="63"/>
      <c r="U35" s="63"/>
      <c r="V35" s="12"/>
      <c r="W35" s="3"/>
      <c r="X35" s="12"/>
      <c r="Y35" s="31"/>
      <c r="Z35" s="31"/>
      <c r="AA35" s="12"/>
      <c r="AB35" s="30">
        <v>0.108</v>
      </c>
      <c r="AC35" s="30">
        <v>0.1115</v>
      </c>
    </row>
    <row r="36" spans="1:29" x14ac:dyDescent="0.25">
      <c r="A36" s="23">
        <v>2009</v>
      </c>
      <c r="B36" s="23"/>
      <c r="C36" s="23"/>
      <c r="D36" s="23"/>
      <c r="E36">
        <v>290.12099999999998</v>
      </c>
      <c r="F36">
        <v>412.9</v>
      </c>
      <c r="G36">
        <v>433.43</v>
      </c>
      <c r="H36">
        <v>233.9</v>
      </c>
      <c r="I36">
        <v>196.39999999999998</v>
      </c>
      <c r="J36">
        <v>200.1</v>
      </c>
      <c r="K36">
        <v>103.624</v>
      </c>
      <c r="L36">
        <v>184.59399999999999</v>
      </c>
      <c r="M36">
        <v>36.252000000000002</v>
      </c>
      <c r="N36">
        <v>182.2</v>
      </c>
      <c r="O36">
        <v>52.15</v>
      </c>
      <c r="P36" s="14">
        <f t="shared" si="87"/>
        <v>2325.6709999999998</v>
      </c>
      <c r="Q36" s="63"/>
      <c r="R36" s="63"/>
      <c r="S36" s="63"/>
      <c r="T36" s="63"/>
      <c r="U36" s="63"/>
      <c r="V36" s="12"/>
      <c r="W36" s="3" t="s">
        <v>4</v>
      </c>
      <c r="X36" s="12"/>
      <c r="Y36" s="30">
        <v>0.108</v>
      </c>
      <c r="Z36" s="30">
        <v>0.1115</v>
      </c>
      <c r="AA36" s="12"/>
      <c r="AB36" s="13"/>
      <c r="AC36" s="13"/>
    </row>
    <row r="37" spans="1:29" x14ac:dyDescent="0.25">
      <c r="A37" s="23">
        <v>2010</v>
      </c>
      <c r="B37" s="23"/>
      <c r="C37" s="23"/>
      <c r="D37" s="23"/>
      <c r="E37">
        <v>338.83699999999999</v>
      </c>
      <c r="F37">
        <v>466.2</v>
      </c>
      <c r="G37">
        <v>575.28</v>
      </c>
      <c r="H37">
        <v>271.60000000000002</v>
      </c>
      <c r="I37">
        <v>201</v>
      </c>
      <c r="J37">
        <v>244.3</v>
      </c>
      <c r="K37">
        <v>107.218</v>
      </c>
      <c r="L37">
        <v>222.59100000000001</v>
      </c>
      <c r="M37">
        <v>37.877000000000002</v>
      </c>
      <c r="N37">
        <v>242.4</v>
      </c>
      <c r="O37">
        <v>55.12</v>
      </c>
      <c r="P37" s="14">
        <f t="shared" si="87"/>
        <v>2762.4229999999998</v>
      </c>
      <c r="Q37" s="63"/>
      <c r="R37" s="63"/>
      <c r="S37" s="63"/>
      <c r="T37" s="63"/>
      <c r="U37" s="63"/>
      <c r="V37" s="12"/>
      <c r="W37" s="3"/>
      <c r="X37" s="12"/>
      <c r="Y37" s="29"/>
      <c r="Z37" s="29"/>
      <c r="AA37" s="12"/>
      <c r="AB37" s="13"/>
      <c r="AC37" s="13"/>
    </row>
    <row r="38" spans="1:29" x14ac:dyDescent="0.25">
      <c r="A38" s="23">
        <v>2011</v>
      </c>
      <c r="B38" s="23"/>
      <c r="C38" s="23"/>
      <c r="D38" s="23"/>
      <c r="E38">
        <v>370.74299999999999</v>
      </c>
      <c r="F38">
        <v>552.6</v>
      </c>
      <c r="G38">
        <v>559.70000000000005</v>
      </c>
      <c r="H38">
        <v>334.5</v>
      </c>
      <c r="I38">
        <v>203.9</v>
      </c>
      <c r="J38">
        <v>313.7</v>
      </c>
      <c r="K38">
        <v>103.324</v>
      </c>
      <c r="L38">
        <v>260.553</v>
      </c>
      <c r="M38">
        <v>40.573999999999998</v>
      </c>
      <c r="N38">
        <v>323</v>
      </c>
      <c r="O38">
        <v>58.66</v>
      </c>
      <c r="P38" s="14">
        <f t="shared" si="87"/>
        <v>3121.2539999999999</v>
      </c>
      <c r="Q38" s="63"/>
      <c r="R38" s="63"/>
      <c r="S38" s="63"/>
      <c r="T38" s="63"/>
      <c r="U38" s="63"/>
      <c r="V38" s="12"/>
      <c r="W38" s="3" t="s">
        <v>6</v>
      </c>
      <c r="X38" s="12"/>
      <c r="Y38" s="4">
        <v>0.1065</v>
      </c>
      <c r="Z38" s="4">
        <v>0.10489999999999999</v>
      </c>
      <c r="AA38" s="12"/>
      <c r="AB38" s="13"/>
      <c r="AC38" s="13"/>
    </row>
    <row r="39" spans="1:29" x14ac:dyDescent="0.25">
      <c r="A39" s="23">
        <v>2012</v>
      </c>
      <c r="B39" s="23"/>
      <c r="C39" s="23"/>
      <c r="D39" s="23"/>
      <c r="E39">
        <v>393</v>
      </c>
      <c r="F39">
        <v>622</v>
      </c>
      <c r="G39">
        <v>593.48</v>
      </c>
      <c r="H39">
        <v>380.4</v>
      </c>
      <c r="I39">
        <v>186.7</v>
      </c>
      <c r="J39">
        <v>402.3</v>
      </c>
      <c r="K39">
        <v>91.756</v>
      </c>
      <c r="L39">
        <v>258.15899999999999</v>
      </c>
      <c r="M39">
        <v>42.231000000000002</v>
      </c>
      <c r="N39">
        <v>328.47</v>
      </c>
      <c r="O39">
        <v>65.45</v>
      </c>
      <c r="P39" s="14">
        <f t="shared" si="87"/>
        <v>3363.9459999999999</v>
      </c>
      <c r="Q39" s="63"/>
      <c r="R39" s="63"/>
      <c r="S39" s="63"/>
      <c r="T39" s="63"/>
      <c r="U39" s="63"/>
      <c r="V39" s="12"/>
      <c r="W39" s="3"/>
      <c r="X39" s="12"/>
      <c r="Y39" s="29"/>
      <c r="Z39" s="29"/>
      <c r="AA39" s="12"/>
      <c r="AB39" s="13"/>
      <c r="AC39" s="13"/>
    </row>
    <row r="40" spans="1:29" x14ac:dyDescent="0.25">
      <c r="A40" s="23">
        <v>2013</v>
      </c>
      <c r="B40" s="23"/>
      <c r="C40" s="23"/>
      <c r="D40" s="23"/>
      <c r="E40">
        <v>423.4</v>
      </c>
      <c r="F40">
        <v>706</v>
      </c>
      <c r="G40">
        <v>644.73</v>
      </c>
      <c r="H40">
        <v>499.7</v>
      </c>
      <c r="I40">
        <v>183.2</v>
      </c>
      <c r="J40">
        <v>490.4</v>
      </c>
      <c r="K40">
        <v>102.07899999999999</v>
      </c>
      <c r="L40">
        <v>283.22000000000003</v>
      </c>
      <c r="M40">
        <v>54.779000000000003</v>
      </c>
      <c r="N40">
        <v>369.81</v>
      </c>
      <c r="O40">
        <v>70.88</v>
      </c>
      <c r="P40" s="14">
        <f t="shared" si="87"/>
        <v>3828.1980000000003</v>
      </c>
      <c r="Q40" s="63"/>
      <c r="R40" s="63"/>
      <c r="S40" s="63"/>
      <c r="T40" s="63"/>
      <c r="U40" s="63"/>
      <c r="V40" s="12"/>
      <c r="W40" s="3" t="s">
        <v>82</v>
      </c>
      <c r="X40" s="12"/>
      <c r="Y40" s="4">
        <v>0.1013</v>
      </c>
      <c r="Z40" s="66">
        <v>0.106</v>
      </c>
      <c r="AA40" s="12"/>
      <c r="AB40" s="13"/>
      <c r="AC40" s="13"/>
    </row>
    <row r="41" spans="1:29" x14ac:dyDescent="0.25">
      <c r="A41" s="23">
        <v>2014</v>
      </c>
      <c r="B41" s="23"/>
      <c r="C41" s="23"/>
      <c r="D41" s="23"/>
      <c r="E41">
        <v>458.6</v>
      </c>
      <c r="F41">
        <v>749.7</v>
      </c>
      <c r="G41">
        <v>669.3</v>
      </c>
      <c r="H41">
        <v>645.4</v>
      </c>
      <c r="I41">
        <v>186</v>
      </c>
      <c r="J41">
        <v>563.6</v>
      </c>
      <c r="K41">
        <v>127.577</v>
      </c>
      <c r="L41">
        <v>300.12200000000001</v>
      </c>
      <c r="M41">
        <v>65.647000000000006</v>
      </c>
      <c r="N41">
        <v>368.82</v>
      </c>
      <c r="O41">
        <v>94.48</v>
      </c>
      <c r="P41" s="14">
        <f t="shared" si="87"/>
        <v>4229.2459999999992</v>
      </c>
      <c r="Q41" s="63"/>
      <c r="R41" s="63"/>
      <c r="S41" s="63"/>
      <c r="T41" s="63"/>
      <c r="U41" s="63"/>
      <c r="V41" s="12"/>
      <c r="W41" s="3"/>
      <c r="X41" s="12"/>
      <c r="Y41" s="29"/>
      <c r="Z41" s="29"/>
      <c r="AA41" s="12"/>
      <c r="AB41" s="13"/>
      <c r="AC41" s="13"/>
    </row>
    <row r="42" spans="1:29" x14ac:dyDescent="0.25">
      <c r="A42" s="23">
        <v>2015</v>
      </c>
      <c r="B42" s="23"/>
      <c r="C42" s="23"/>
      <c r="D42" s="23"/>
      <c r="E42">
        <v>503</v>
      </c>
      <c r="F42">
        <v>785.3</v>
      </c>
      <c r="G42">
        <v>748.5</v>
      </c>
      <c r="H42">
        <v>732.9</v>
      </c>
      <c r="I42">
        <v>204.3</v>
      </c>
      <c r="J42">
        <v>621.70000000000005</v>
      </c>
      <c r="K42">
        <v>97.9</v>
      </c>
      <c r="L42">
        <v>307.39999999999998</v>
      </c>
      <c r="M42">
        <v>75.599999999999994</v>
      </c>
      <c r="N42">
        <v>400.9</v>
      </c>
      <c r="O42">
        <v>94</v>
      </c>
      <c r="P42" s="14">
        <f t="shared" si="87"/>
        <v>4571.5</v>
      </c>
      <c r="Q42" s="63"/>
      <c r="R42" s="63"/>
      <c r="S42" s="63"/>
      <c r="T42" s="63"/>
      <c r="U42" s="63"/>
      <c r="V42" s="12"/>
      <c r="W42" s="3" t="s">
        <v>83</v>
      </c>
      <c r="X42" s="12"/>
      <c r="Y42" s="4">
        <v>9.2460000000000001E-2</v>
      </c>
      <c r="Z42" s="4">
        <v>0.10261000000000001</v>
      </c>
      <c r="AA42" s="12"/>
      <c r="AB42" s="13"/>
      <c r="AC42" s="13"/>
    </row>
    <row r="43" spans="1:29" x14ac:dyDescent="0.25">
      <c r="A43" s="23">
        <v>2016</v>
      </c>
      <c r="B43" s="23"/>
      <c r="C43" s="23"/>
      <c r="D43" s="23"/>
      <c r="E43">
        <v>530.29999999999995</v>
      </c>
      <c r="F43">
        <v>782.9</v>
      </c>
      <c r="G43">
        <v>789</v>
      </c>
      <c r="H43">
        <v>847</v>
      </c>
      <c r="I43">
        <v>233</v>
      </c>
      <c r="J43">
        <v>694.7</v>
      </c>
      <c r="K43">
        <v>100</v>
      </c>
      <c r="L43">
        <v>343.2</v>
      </c>
      <c r="M43">
        <v>74.099999999999994</v>
      </c>
      <c r="N43">
        <v>422.5</v>
      </c>
      <c r="O43">
        <v>97.5</v>
      </c>
      <c r="P43" s="14">
        <f t="shared" si="87"/>
        <v>4914.2</v>
      </c>
      <c r="Q43" s="63"/>
      <c r="R43" s="63"/>
      <c r="S43" s="63"/>
      <c r="T43" s="63"/>
      <c r="U43" s="63"/>
      <c r="V43" s="12"/>
      <c r="W43" s="3"/>
      <c r="X43" s="9"/>
      <c r="Y43" s="29"/>
      <c r="Z43" s="29"/>
      <c r="AA43" s="9"/>
      <c r="AB43" s="13"/>
      <c r="AC43" s="13"/>
    </row>
    <row r="44" spans="1:29" x14ac:dyDescent="0.25">
      <c r="A44" s="23">
        <v>2017</v>
      </c>
      <c r="B44" s="23"/>
      <c r="C44" s="23"/>
      <c r="D44" s="23"/>
      <c r="E44" s="24">
        <v>520.4</v>
      </c>
      <c r="F44" s="24">
        <v>823.8</v>
      </c>
      <c r="G44" s="24">
        <v>829.1</v>
      </c>
      <c r="H44" s="24">
        <v>893.8</v>
      </c>
      <c r="I44" s="24">
        <v>247.5</v>
      </c>
      <c r="J44" s="24">
        <v>673.5</v>
      </c>
      <c r="K44" s="24">
        <v>112</v>
      </c>
      <c r="L44" s="24">
        <v>417.9</v>
      </c>
      <c r="M44" s="24">
        <v>77.599999999999994</v>
      </c>
      <c r="N44" s="24">
        <v>505.4</v>
      </c>
      <c r="O44" s="24">
        <v>99.4</v>
      </c>
      <c r="P44" s="14">
        <f t="shared" si="87"/>
        <v>5200.3999999999987</v>
      </c>
      <c r="Q44" s="63"/>
      <c r="R44" s="63"/>
      <c r="S44" s="63"/>
      <c r="T44" s="63"/>
      <c r="U44" s="63"/>
      <c r="V44" s="12"/>
      <c r="W44" s="3" t="s">
        <v>84</v>
      </c>
      <c r="X44" s="9"/>
      <c r="Y44" s="4">
        <v>9.1899999999999996E-2</v>
      </c>
      <c r="Z44" s="4">
        <v>9.3100000000000002E-2</v>
      </c>
      <c r="AA44" s="9"/>
      <c r="AB44" s="13"/>
      <c r="AC44" s="13"/>
    </row>
    <row r="45" spans="1:29" x14ac:dyDescent="0.25">
      <c r="A45" s="23">
        <v>2018</v>
      </c>
      <c r="B45" s="23"/>
      <c r="C45" s="23"/>
      <c r="D45" s="23"/>
      <c r="E45" s="24">
        <v>551.5</v>
      </c>
      <c r="F45" s="24">
        <v>850.8</v>
      </c>
      <c r="G45" s="24">
        <v>768.4</v>
      </c>
      <c r="H45" s="24">
        <v>906</v>
      </c>
      <c r="I45" s="24">
        <v>266.10000000000002</v>
      </c>
      <c r="J45" s="24">
        <v>670.3</v>
      </c>
      <c r="K45" s="24">
        <v>106.9</v>
      </c>
      <c r="L45" s="24">
        <v>429.9</v>
      </c>
      <c r="M45" s="24">
        <v>87.8</v>
      </c>
      <c r="N45" s="24">
        <v>269.3</v>
      </c>
      <c r="O45" s="24">
        <v>99.2</v>
      </c>
      <c r="P45" s="14">
        <f>SUM(E45:O45)</f>
        <v>5006.1999999999989</v>
      </c>
      <c r="Q45" s="63"/>
      <c r="R45" s="63"/>
      <c r="S45" s="63"/>
      <c r="T45" s="63"/>
      <c r="U45" s="63"/>
      <c r="V45" s="12"/>
      <c r="W45" s="3"/>
      <c r="X45" s="9"/>
      <c r="Y45" s="29"/>
      <c r="Z45" s="29"/>
      <c r="AA45" s="9"/>
      <c r="AB45" s="13"/>
      <c r="AC45" s="13"/>
    </row>
    <row r="46" spans="1:29" x14ac:dyDescent="0.25">
      <c r="A46" s="23">
        <v>2019</v>
      </c>
      <c r="B46" s="23"/>
      <c r="C46" s="23"/>
      <c r="D46" s="23"/>
      <c r="E46" s="61">
        <f>551.9+5.9</f>
        <v>557.79999999999995</v>
      </c>
      <c r="F46" s="61">
        <v>885</v>
      </c>
      <c r="G46" s="61">
        <v>805.55899999999997</v>
      </c>
      <c r="H46" s="61">
        <v>895.9</v>
      </c>
      <c r="I46" s="61">
        <v>277.36</v>
      </c>
      <c r="J46" s="61">
        <v>685.9</v>
      </c>
      <c r="K46" s="61">
        <v>104.1</v>
      </c>
      <c r="L46" s="61">
        <f>419.96-178.36</f>
        <v>241.59999999999997</v>
      </c>
      <c r="M46" s="61">
        <v>90.81</v>
      </c>
      <c r="N46" s="61">
        <v>284.411</v>
      </c>
      <c r="O46" s="62">
        <v>102.652</v>
      </c>
      <c r="P46" s="14">
        <f t="shared" ref="P46:P48" si="88">SUM(E46:O46)</f>
        <v>4931.0920000000015</v>
      </c>
      <c r="Q46" s="63"/>
      <c r="R46" s="63"/>
      <c r="S46" s="63"/>
      <c r="T46" s="63"/>
      <c r="U46" s="63"/>
      <c r="V46" s="12"/>
      <c r="W46" s="3" t="s">
        <v>85</v>
      </c>
      <c r="X46" s="9"/>
      <c r="Y46" s="4">
        <v>0.1085</v>
      </c>
      <c r="Z46" s="4">
        <v>0.1087</v>
      </c>
      <c r="AA46" s="9"/>
      <c r="AB46" s="13"/>
      <c r="AC46" s="13"/>
    </row>
    <row r="47" spans="1:29" x14ac:dyDescent="0.25">
      <c r="A47" s="23">
        <v>2020</v>
      </c>
      <c r="B47" s="23"/>
      <c r="C47" s="23"/>
      <c r="D47" s="23"/>
      <c r="E47" s="24">
        <v>584.29999999999995</v>
      </c>
      <c r="F47" s="24">
        <v>944.4</v>
      </c>
      <c r="G47" s="24">
        <v>1089.5999999999999</v>
      </c>
      <c r="H47" s="24">
        <v>860</v>
      </c>
      <c r="I47" s="24">
        <v>304.3</v>
      </c>
      <c r="J47" s="24">
        <v>697.9</v>
      </c>
      <c r="K47" s="24">
        <v>121.3</v>
      </c>
      <c r="L47" s="24">
        <v>393.6</v>
      </c>
      <c r="M47" s="24">
        <v>103.8</v>
      </c>
      <c r="N47" s="24">
        <v>295.10000000000002</v>
      </c>
      <c r="O47" s="24">
        <v>108.4</v>
      </c>
      <c r="P47" s="14">
        <f t="shared" si="88"/>
        <v>5502.7000000000007</v>
      </c>
      <c r="Q47" s="63"/>
      <c r="R47" s="63"/>
      <c r="S47" s="63"/>
      <c r="T47" s="63"/>
      <c r="U47" s="63"/>
      <c r="V47" s="12"/>
      <c r="W47" s="3"/>
      <c r="X47" s="9"/>
      <c r="Y47" s="29"/>
      <c r="Z47" s="29"/>
      <c r="AA47" s="9"/>
      <c r="AB47" s="13"/>
      <c r="AC47" s="13"/>
    </row>
    <row r="48" spans="1:29" x14ac:dyDescent="0.25">
      <c r="A48" s="23">
        <v>2021</v>
      </c>
      <c r="E48" s="24">
        <v>590.29999999999995</v>
      </c>
      <c r="F48" s="24">
        <v>919.2</v>
      </c>
      <c r="G48" s="24">
        <v>1171.4000000000001</v>
      </c>
      <c r="H48" s="24">
        <v>863</v>
      </c>
      <c r="I48" s="24">
        <v>322.2</v>
      </c>
      <c r="J48" s="24">
        <v>686.4</v>
      </c>
      <c r="K48" s="24">
        <v>139.19999999999999</v>
      </c>
      <c r="L48" s="24">
        <v>587.6</v>
      </c>
      <c r="M48" s="24">
        <v>102.9</v>
      </c>
      <c r="N48" s="24">
        <v>311.2</v>
      </c>
      <c r="O48" s="24">
        <v>110.6</v>
      </c>
      <c r="P48" s="14">
        <f t="shared" si="88"/>
        <v>5804</v>
      </c>
      <c r="Q48" s="63"/>
      <c r="R48" s="63"/>
      <c r="S48" s="63"/>
      <c r="T48" s="63"/>
      <c r="U48" s="63"/>
      <c r="V48" s="12"/>
      <c r="W48" s="3" t="s">
        <v>86</v>
      </c>
      <c r="X48" s="9"/>
      <c r="Y48" s="4">
        <v>0.11360000000000001</v>
      </c>
      <c r="Z48" s="4">
        <v>0.1163</v>
      </c>
      <c r="AA48" s="9"/>
      <c r="AB48" s="13"/>
      <c r="AC48" s="13"/>
    </row>
    <row r="49" spans="1:29" x14ac:dyDescent="0.25">
      <c r="A49" s="26" t="s">
        <v>70</v>
      </c>
      <c r="B49" s="26"/>
      <c r="C49" s="26"/>
      <c r="D49" s="26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3"/>
      <c r="X49" s="9"/>
      <c r="Y49" s="29"/>
      <c r="Z49" s="29"/>
      <c r="AA49" s="9"/>
      <c r="AB49" s="13"/>
      <c r="AC49" s="13"/>
    </row>
    <row r="50" spans="1:29" x14ac:dyDescent="0.25">
      <c r="A50" s="9" t="s">
        <v>0</v>
      </c>
      <c r="B50" s="9"/>
      <c r="C50" s="9"/>
      <c r="D50" s="9"/>
      <c r="E50" s="14">
        <f>AVERAGE(E32:E48)</f>
        <v>414.19529411764705</v>
      </c>
      <c r="F50" s="14">
        <f t="shared" ref="F50:O50" si="89">AVERAGE(F32:F48)</f>
        <v>634.72705882352943</v>
      </c>
      <c r="G50" s="14">
        <f t="shared" si="89"/>
        <v>656.52817647058816</v>
      </c>
      <c r="H50" s="14">
        <f t="shared" si="89"/>
        <v>538.31764705882358</v>
      </c>
      <c r="I50" s="14">
        <f t="shared" si="89"/>
        <v>215.63294117647061</v>
      </c>
      <c r="J50" s="14">
        <f t="shared" si="89"/>
        <v>448.53823529411756</v>
      </c>
      <c r="K50" s="14">
        <f t="shared" si="89"/>
        <v>114.70682352941176</v>
      </c>
      <c r="L50" s="14">
        <f t="shared" si="89"/>
        <v>291.57988235294118</v>
      </c>
      <c r="M50" s="14">
        <f>AVERAGE(M32:M49)</f>
        <v>60.188588235294119</v>
      </c>
      <c r="N50" s="14">
        <f t="shared" si="89"/>
        <v>314.13793333333336</v>
      </c>
      <c r="O50" s="14">
        <f t="shared" si="89"/>
        <v>76.888874999999999</v>
      </c>
      <c r="W50" s="32" t="s">
        <v>87</v>
      </c>
      <c r="X50" s="33"/>
      <c r="Y50" s="34">
        <v>8.6199999999999999E-2</v>
      </c>
      <c r="Z50" s="34">
        <v>8.7499999999999994E-2</v>
      </c>
      <c r="AA50" s="35"/>
      <c r="AB50" s="13"/>
      <c r="AC50" s="13"/>
    </row>
    <row r="51" spans="1:29" x14ac:dyDescent="0.25">
      <c r="A51" s="9" t="s">
        <v>1</v>
      </c>
      <c r="B51" s="9"/>
      <c r="C51" s="9"/>
      <c r="D51" s="9"/>
      <c r="E51" s="14">
        <f>MEDIAN(E32:E48)</f>
        <v>423.4</v>
      </c>
      <c r="F51" s="14">
        <f t="shared" ref="F51:O51" si="90">MEDIAN(F32:F48)</f>
        <v>706</v>
      </c>
      <c r="G51" s="14">
        <f t="shared" si="90"/>
        <v>644.73</v>
      </c>
      <c r="H51" s="14">
        <f t="shared" si="90"/>
        <v>499.7</v>
      </c>
      <c r="I51" s="14">
        <f t="shared" si="90"/>
        <v>201</v>
      </c>
      <c r="J51" s="14">
        <f t="shared" si="90"/>
        <v>490.4</v>
      </c>
      <c r="K51" s="14">
        <f t="shared" si="90"/>
        <v>107.218</v>
      </c>
      <c r="L51" s="14">
        <f t="shared" si="90"/>
        <v>260.553</v>
      </c>
      <c r="M51" s="14">
        <f t="shared" si="90"/>
        <v>54.779000000000003</v>
      </c>
      <c r="N51" s="14">
        <f t="shared" si="90"/>
        <v>311.2</v>
      </c>
      <c r="O51" s="14">
        <f t="shared" si="90"/>
        <v>82.44</v>
      </c>
      <c r="W51" s="33"/>
      <c r="X51" s="33"/>
      <c r="Y51" s="35"/>
      <c r="Z51" s="35"/>
      <c r="AA51" s="35"/>
      <c r="AB51" s="13"/>
      <c r="AC51" s="13"/>
    </row>
    <row r="52" spans="1:29" x14ac:dyDescent="0.25">
      <c r="A52" s="9" t="s">
        <v>52</v>
      </c>
      <c r="B52" s="9"/>
      <c r="C52" s="9"/>
      <c r="D52" s="9"/>
      <c r="E52" s="14">
        <f>MAX(E32:E48)</f>
        <v>590.29999999999995</v>
      </c>
      <c r="F52" s="14">
        <f t="shared" ref="F52:O52" si="91">MAX(F32:F48)</f>
        <v>944.4</v>
      </c>
      <c r="G52" s="14">
        <f t="shared" si="91"/>
        <v>1171.4000000000001</v>
      </c>
      <c r="H52" s="14">
        <f t="shared" si="91"/>
        <v>906</v>
      </c>
      <c r="I52" s="14">
        <f t="shared" si="91"/>
        <v>322.2</v>
      </c>
      <c r="J52" s="14">
        <f t="shared" si="91"/>
        <v>697.9</v>
      </c>
      <c r="K52" s="14">
        <f t="shared" si="91"/>
        <v>141.905</v>
      </c>
      <c r="L52" s="14">
        <f t="shared" si="91"/>
        <v>587.6</v>
      </c>
      <c r="M52" s="14">
        <f t="shared" si="91"/>
        <v>103.8</v>
      </c>
      <c r="N52" s="14">
        <f t="shared" si="91"/>
        <v>505.4</v>
      </c>
      <c r="O52" s="14">
        <f t="shared" si="91"/>
        <v>110.6</v>
      </c>
      <c r="P52" s="64"/>
      <c r="Q52" s="64"/>
      <c r="R52" s="64"/>
      <c r="S52" s="64"/>
      <c r="T52" s="64"/>
      <c r="U52" s="64"/>
      <c r="V52" s="65"/>
      <c r="W52" s="33"/>
      <c r="X52" s="33"/>
      <c r="Y52" s="35"/>
      <c r="Z52" s="35"/>
      <c r="AA52" s="35"/>
      <c r="AB52" s="13"/>
      <c r="AC52" s="13"/>
    </row>
    <row r="53" spans="1:29" x14ac:dyDescent="0.25">
      <c r="A53" s="9" t="s">
        <v>53</v>
      </c>
      <c r="B53" s="9"/>
      <c r="C53" s="9"/>
      <c r="D53" s="9"/>
      <c r="E53" s="14">
        <f>MIN(E32:E48)</f>
        <v>213.39400000000001</v>
      </c>
      <c r="F53" s="14">
        <f t="shared" ref="F53:O53" si="92">MIN(F32:F48)</f>
        <v>245.13</v>
      </c>
      <c r="G53" s="14">
        <f t="shared" si="92"/>
        <v>308.10000000000002</v>
      </c>
      <c r="H53" s="14">
        <f t="shared" si="92"/>
        <v>176.3</v>
      </c>
      <c r="I53" s="14">
        <f t="shared" si="92"/>
        <v>157.30000000000001</v>
      </c>
      <c r="J53" s="14">
        <f t="shared" si="92"/>
        <v>166.8</v>
      </c>
      <c r="K53" s="14">
        <f t="shared" si="92"/>
        <v>91.756</v>
      </c>
      <c r="L53" s="14">
        <f t="shared" si="92"/>
        <v>161.661</v>
      </c>
      <c r="M53" s="14">
        <f t="shared" si="92"/>
        <v>31.861999999999998</v>
      </c>
      <c r="N53" s="14">
        <f t="shared" si="92"/>
        <v>182.2</v>
      </c>
      <c r="O53" s="14">
        <f t="shared" si="92"/>
        <v>36.85</v>
      </c>
      <c r="P53" s="64"/>
      <c r="Q53" s="64"/>
      <c r="R53" s="64"/>
      <c r="S53" s="64"/>
      <c r="T53" s="64"/>
      <c r="U53" s="64"/>
      <c r="V53" s="65"/>
      <c r="W53" s="33"/>
      <c r="X53" s="33"/>
      <c r="Y53" s="35"/>
      <c r="Z53" s="35"/>
      <c r="AA53" s="35"/>
      <c r="AB53" s="13"/>
      <c r="AC53" s="13"/>
    </row>
    <row r="54" spans="1:29" x14ac:dyDescent="0.25">
      <c r="A54" s="9" t="s">
        <v>54</v>
      </c>
      <c r="B54" s="9"/>
      <c r="C54" s="9"/>
      <c r="D54" s="9"/>
      <c r="E54" s="14">
        <f>STDEV(E32:E48)</f>
        <v>134.94700808917767</v>
      </c>
      <c r="F54" s="14">
        <f t="shared" ref="F54:O54" si="93">STDEV(F32:F48)</f>
        <v>233.05534446684294</v>
      </c>
      <c r="G54" s="14">
        <f t="shared" si="93"/>
        <v>243.31628454345062</v>
      </c>
      <c r="H54" s="14">
        <f t="shared" si="93"/>
        <v>300.23497097126699</v>
      </c>
      <c r="I54" s="14">
        <f t="shared" si="93"/>
        <v>50.966262831983407</v>
      </c>
      <c r="J54" s="14">
        <f t="shared" si="93"/>
        <v>225.61363789217464</v>
      </c>
      <c r="K54" s="14">
        <f t="shared" si="93"/>
        <v>16.05019961026677</v>
      </c>
      <c r="L54" s="14">
        <f t="shared" si="93"/>
        <v>113.47038647147228</v>
      </c>
      <c r="M54" s="14">
        <f t="shared" si="93"/>
        <v>26.093750827685799</v>
      </c>
      <c r="N54" s="14">
        <f t="shared" si="93"/>
        <v>89.518783751525305</v>
      </c>
      <c r="O54" s="14">
        <f t="shared" si="93"/>
        <v>26.318584338511318</v>
      </c>
      <c r="P54" s="28" t="s">
        <v>71</v>
      </c>
      <c r="Q54" s="14"/>
      <c r="R54" s="36"/>
      <c r="S54" s="36"/>
      <c r="T54" s="36"/>
      <c r="U54" s="36"/>
      <c r="V54" s="37"/>
      <c r="W54" s="38"/>
      <c r="X54" s="38"/>
      <c r="Y54" s="15"/>
      <c r="Z54" s="15"/>
      <c r="AA54" s="15"/>
      <c r="AB54" s="13"/>
      <c r="AC54" s="13"/>
    </row>
    <row r="55" spans="1:29" x14ac:dyDescent="0.25">
      <c r="A55" s="9" t="s">
        <v>68</v>
      </c>
      <c r="B55" s="9"/>
      <c r="C55" s="9"/>
      <c r="D55" s="9"/>
      <c r="E55" s="14">
        <f>SUM(E32:E48)</f>
        <v>7041.32</v>
      </c>
      <c r="F55" s="14">
        <f t="shared" ref="F55:O55" si="94">SUM(F32:F48)</f>
        <v>10790.36</v>
      </c>
      <c r="G55" s="14">
        <f t="shared" si="94"/>
        <v>11160.978999999999</v>
      </c>
      <c r="H55" s="14">
        <f t="shared" si="94"/>
        <v>9151.4000000000015</v>
      </c>
      <c r="I55" s="14">
        <f t="shared" si="94"/>
        <v>3665.76</v>
      </c>
      <c r="J55" s="14">
        <f t="shared" si="94"/>
        <v>7625.1499999999987</v>
      </c>
      <c r="K55" s="14">
        <f t="shared" si="94"/>
        <v>1950.0160000000001</v>
      </c>
      <c r="L55" s="14">
        <f t="shared" si="94"/>
        <v>4956.8580000000002</v>
      </c>
      <c r="M55" s="14">
        <f t="shared" si="94"/>
        <v>1023.206</v>
      </c>
      <c r="N55" s="14">
        <f t="shared" si="94"/>
        <v>4712.0690000000004</v>
      </c>
      <c r="O55" s="14">
        <f t="shared" si="94"/>
        <v>1230.222</v>
      </c>
      <c r="P55" s="14">
        <f>SUM(E55:O55)</f>
        <v>63307.340000000011</v>
      </c>
      <c r="Q55" s="14"/>
      <c r="R55" s="14"/>
      <c r="S55" s="14"/>
      <c r="T55" s="14"/>
      <c r="U55" s="14"/>
      <c r="V55" s="13"/>
      <c r="W55" s="13"/>
      <c r="X55" s="13"/>
      <c r="Y55" s="13"/>
      <c r="Z55" s="13"/>
      <c r="AA55" s="13"/>
      <c r="AB55" s="13"/>
      <c r="AC55" s="13"/>
    </row>
    <row r="56" spans="1:29" x14ac:dyDescent="0.25">
      <c r="A56" s="9" t="s">
        <v>75</v>
      </c>
      <c r="B56" s="9"/>
      <c r="C56" s="9"/>
      <c r="D56" s="9"/>
      <c r="E56" s="12">
        <f>E55/$P$55</f>
        <v>0.11122438567155085</v>
      </c>
      <c r="F56" s="12">
        <f t="shared" ref="F56:O56" si="95">F55/$P$55</f>
        <v>0.17044405909330576</v>
      </c>
      <c r="G56" s="12">
        <f t="shared" si="95"/>
        <v>0.17629834076111867</v>
      </c>
      <c r="H56" s="12">
        <f t="shared" si="95"/>
        <v>0.14455511793735135</v>
      </c>
      <c r="I56" s="12">
        <f t="shared" si="95"/>
        <v>5.790418614966289E-2</v>
      </c>
      <c r="J56" s="12">
        <f t="shared" si="95"/>
        <v>0.12044653905850408</v>
      </c>
      <c r="K56" s="12">
        <f t="shared" si="95"/>
        <v>3.0802368256192723E-2</v>
      </c>
      <c r="L56" s="12">
        <f t="shared" si="95"/>
        <v>7.8298314223911467E-2</v>
      </c>
      <c r="M56" s="12">
        <f t="shared" si="95"/>
        <v>1.6162517648032594E-2</v>
      </c>
      <c r="N56" s="12">
        <f t="shared" si="95"/>
        <v>7.4431637784812946E-2</v>
      </c>
      <c r="O56" s="12">
        <f t="shared" si="95"/>
        <v>1.9432533415556549E-2</v>
      </c>
      <c r="P56" s="14">
        <f>SUM(E56:O56)</f>
        <v>0.99999999999999989</v>
      </c>
      <c r="Q56" s="25"/>
      <c r="R56" s="25"/>
      <c r="S56" s="25"/>
      <c r="T56" s="25"/>
      <c r="U56" s="25"/>
      <c r="V56" s="12"/>
      <c r="W56" s="14"/>
      <c r="X56" s="14"/>
      <c r="Y56" s="14"/>
      <c r="Z56" s="14"/>
      <c r="AA56" s="14"/>
      <c r="AB56" s="13"/>
      <c r="AC56" s="13"/>
    </row>
    <row r="57" spans="1:29" x14ac:dyDescent="0.25">
      <c r="A57" s="9"/>
      <c r="B57" s="9"/>
      <c r="C57" s="9"/>
      <c r="D57" s="9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4"/>
      <c r="Q57" s="12"/>
      <c r="R57" s="12"/>
      <c r="S57" s="12"/>
      <c r="T57" s="12"/>
      <c r="U57" s="12"/>
      <c r="V57" s="9"/>
      <c r="W57" s="12"/>
      <c r="X57" s="12"/>
      <c r="Y57" s="12"/>
      <c r="Z57" s="12"/>
      <c r="AA57" s="12"/>
      <c r="AB57" s="13"/>
      <c r="AC57" s="13"/>
    </row>
    <row r="58" spans="1:29" x14ac:dyDescent="0.25">
      <c r="A58" s="9"/>
      <c r="B58" s="9"/>
      <c r="C58" s="9"/>
      <c r="D58" s="9"/>
      <c r="E58" s="9" t="s">
        <v>2</v>
      </c>
      <c r="F58" s="9" t="s">
        <v>3</v>
      </c>
      <c r="G58" s="9" t="s">
        <v>4</v>
      </c>
      <c r="H58" s="9" t="s">
        <v>5</v>
      </c>
      <c r="I58" s="9" t="s">
        <v>6</v>
      </c>
      <c r="J58" s="9" t="s">
        <v>7</v>
      </c>
      <c r="K58" s="9" t="s">
        <v>79</v>
      </c>
      <c r="L58" s="9" t="s">
        <v>9</v>
      </c>
      <c r="M58" s="9" t="s">
        <v>10</v>
      </c>
      <c r="N58" s="9" t="s">
        <v>11</v>
      </c>
      <c r="O58" s="9" t="s">
        <v>12</v>
      </c>
      <c r="P58" s="12"/>
      <c r="Q58" s="12"/>
      <c r="R58" s="12"/>
      <c r="S58" s="12"/>
      <c r="T58" s="12"/>
      <c r="U58" s="12"/>
      <c r="V58" s="9"/>
      <c r="W58" s="12"/>
      <c r="X58" s="12"/>
      <c r="Y58" s="12"/>
      <c r="Z58" s="12"/>
      <c r="AA58" s="12"/>
      <c r="AB58" s="13"/>
      <c r="AC58" s="13"/>
    </row>
    <row r="59" spans="1:29" x14ac:dyDescent="0.25">
      <c r="A59" s="9"/>
      <c r="B59" s="9"/>
      <c r="C59" s="9"/>
      <c r="D59" s="9"/>
      <c r="E59" s="9"/>
      <c r="F59" s="9"/>
      <c r="G59" s="9"/>
      <c r="H59" s="9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9"/>
      <c r="W59" s="12"/>
      <c r="X59" s="12"/>
      <c r="Y59" s="12"/>
      <c r="Z59" s="12"/>
      <c r="AA59" s="12"/>
      <c r="AB59" s="13"/>
      <c r="AC59" s="13"/>
    </row>
    <row r="60" spans="1:29" x14ac:dyDescent="0.25">
      <c r="A60" s="9"/>
      <c r="B60" s="9"/>
      <c r="C60" s="9"/>
      <c r="D60" s="9"/>
      <c r="E60" s="9"/>
      <c r="F60" s="9"/>
      <c r="G60" s="9"/>
      <c r="H60" s="9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9"/>
      <c r="W60" s="12"/>
      <c r="X60" s="12"/>
      <c r="Y60" s="12"/>
      <c r="Z60" s="12"/>
      <c r="AA60" s="12"/>
      <c r="AB60" s="13"/>
      <c r="AC60" s="13"/>
    </row>
    <row r="61" spans="1:29" x14ac:dyDescent="0.25">
      <c r="A61" s="9"/>
      <c r="B61" s="9"/>
      <c r="C61" s="9"/>
      <c r="D61" s="9"/>
      <c r="E61" s="9"/>
      <c r="F61" s="9"/>
      <c r="G61" s="9"/>
      <c r="H61" s="9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9"/>
      <c r="W61" s="12"/>
      <c r="X61" s="12"/>
      <c r="Y61" s="12"/>
      <c r="Z61" s="12"/>
      <c r="AA61" s="12"/>
      <c r="AB61" s="13"/>
      <c r="AC61" s="13"/>
    </row>
    <row r="62" spans="1:29" x14ac:dyDescent="0.25">
      <c r="A62" s="9"/>
      <c r="B62" s="9"/>
      <c r="C62" s="9"/>
      <c r="D62" s="9"/>
      <c r="E62" s="9"/>
      <c r="F62" s="9"/>
      <c r="G62" s="9"/>
      <c r="H62" s="9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9"/>
      <c r="W62" s="12"/>
      <c r="X62" s="12"/>
      <c r="Y62" s="12"/>
      <c r="Z62" s="12"/>
      <c r="AA62" s="12"/>
      <c r="AB62" s="13"/>
      <c r="AC62" s="13"/>
    </row>
    <row r="63" spans="1:29" x14ac:dyDescent="0.25">
      <c r="A63" s="9"/>
      <c r="B63" s="9"/>
      <c r="C63" s="9"/>
      <c r="D63" s="9"/>
      <c r="E63" s="9"/>
      <c r="F63" s="9"/>
      <c r="G63" s="9"/>
      <c r="H63" s="9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9"/>
      <c r="W63" s="12"/>
      <c r="X63" s="12"/>
      <c r="Y63" s="12"/>
      <c r="Z63" s="12"/>
      <c r="AA63" s="12"/>
      <c r="AB63" s="13"/>
      <c r="AC63" s="13"/>
    </row>
    <row r="64" spans="1:29" x14ac:dyDescent="0.25">
      <c r="A64" s="9"/>
      <c r="B64" s="9"/>
      <c r="C64" s="9"/>
      <c r="D64" s="9"/>
      <c r="E64" s="9"/>
      <c r="F64" s="9"/>
      <c r="G64" s="9"/>
      <c r="H64" s="9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9"/>
      <c r="W64" s="12"/>
      <c r="X64" s="12"/>
      <c r="Y64" s="12"/>
      <c r="Z64" s="12"/>
      <c r="AA64" s="12"/>
      <c r="AB64" s="13"/>
      <c r="AC64" s="13"/>
    </row>
    <row r="65" spans="1:29" x14ac:dyDescent="0.25">
      <c r="A65" s="9"/>
      <c r="B65" s="9"/>
      <c r="C65" s="9"/>
      <c r="D65" s="9"/>
      <c r="E65" s="9"/>
      <c r="F65" s="9"/>
      <c r="G65" s="9"/>
      <c r="H65" s="9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9"/>
      <c r="W65" s="12"/>
      <c r="X65" s="12"/>
      <c r="Y65" s="12"/>
      <c r="Z65" s="12"/>
      <c r="AA65" s="12"/>
      <c r="AB65" s="13"/>
      <c r="AC65" s="13"/>
    </row>
    <row r="66" spans="1:29" x14ac:dyDescent="0.25">
      <c r="A66" s="9"/>
      <c r="B66" s="9"/>
      <c r="C66" s="9"/>
      <c r="D66" s="9"/>
      <c r="E66" s="9"/>
      <c r="F66" s="9"/>
      <c r="G66" s="9"/>
      <c r="H66" s="9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9"/>
      <c r="W66" s="12"/>
      <c r="X66" s="12"/>
      <c r="Y66" s="12"/>
      <c r="Z66" s="12"/>
      <c r="AA66" s="12"/>
      <c r="AB66" s="13"/>
      <c r="AC66" s="13"/>
    </row>
    <row r="67" spans="1:29" x14ac:dyDescent="0.25">
      <c r="A67" s="9"/>
      <c r="B67" s="9"/>
      <c r="C67" s="9"/>
      <c r="D67" s="9"/>
      <c r="E67" s="9"/>
      <c r="F67" s="9"/>
      <c r="G67" s="9"/>
      <c r="H67" s="9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9"/>
      <c r="W67" s="12"/>
      <c r="X67" s="12"/>
      <c r="Y67" s="12"/>
      <c r="Z67" s="12"/>
      <c r="AA67" s="12"/>
      <c r="AB67" s="13"/>
      <c r="AC67" s="13"/>
    </row>
    <row r="68" spans="1:29" x14ac:dyDescent="0.25">
      <c r="A68" s="9"/>
      <c r="B68" s="9"/>
      <c r="C68" s="9"/>
      <c r="D68" s="9"/>
      <c r="E68" s="9"/>
      <c r="F68" s="9"/>
      <c r="G68" s="9"/>
      <c r="H68" s="9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9"/>
      <c r="W68" s="12"/>
      <c r="X68" s="12"/>
      <c r="Y68" s="12"/>
      <c r="Z68" s="12"/>
      <c r="AA68" s="12"/>
      <c r="AB68" s="13"/>
      <c r="AC68" s="13"/>
    </row>
    <row r="69" spans="1:29" x14ac:dyDescent="0.25">
      <c r="A69" s="9"/>
      <c r="B69" s="9"/>
      <c r="C69" s="9"/>
      <c r="D69" s="9"/>
      <c r="E69" s="9"/>
      <c r="F69" s="9"/>
      <c r="G69" s="9"/>
      <c r="H69" s="9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9"/>
      <c r="W69" s="12"/>
      <c r="X69" s="12"/>
      <c r="Y69" s="12"/>
      <c r="Z69" s="12"/>
      <c r="AA69" s="12"/>
      <c r="AB69" s="13"/>
      <c r="AC69" s="13"/>
    </row>
    <row r="70" spans="1:29" x14ac:dyDescent="0.25">
      <c r="A70" s="9"/>
      <c r="B70" s="9"/>
      <c r="C70" s="9"/>
      <c r="D70" s="9"/>
      <c r="E70" s="9"/>
      <c r="F70" s="9"/>
      <c r="G70" s="9"/>
      <c r="H70" s="9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9"/>
      <c r="W70" s="12"/>
      <c r="X70" s="12"/>
      <c r="Y70" s="12"/>
      <c r="Z70" s="12"/>
      <c r="AA70" s="12"/>
      <c r="AB70" s="13"/>
      <c r="AC70" s="13"/>
    </row>
    <row r="71" spans="1:29" x14ac:dyDescent="0.25">
      <c r="A71" s="9"/>
      <c r="B71" s="9"/>
      <c r="C71" s="9"/>
      <c r="D71" s="9"/>
      <c r="E71" s="9"/>
      <c r="F71" s="9"/>
      <c r="G71" s="9"/>
      <c r="H71" s="9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9"/>
      <c r="W71" s="12"/>
      <c r="X71" s="12"/>
      <c r="Y71" s="12"/>
      <c r="Z71" s="12"/>
      <c r="AA71" s="12"/>
      <c r="AB71" s="13"/>
      <c r="AC71" s="13"/>
    </row>
    <row r="72" spans="1:29" x14ac:dyDescent="0.25">
      <c r="A72" s="9"/>
      <c r="B72" s="9"/>
      <c r="C72" s="9"/>
      <c r="D72" s="9"/>
      <c r="E72" s="9"/>
      <c r="F72" s="9"/>
      <c r="G72" s="9"/>
      <c r="H72" s="9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9"/>
      <c r="W72" s="12"/>
      <c r="X72" s="12"/>
      <c r="Y72" s="12"/>
      <c r="Z72" s="12"/>
      <c r="AA72" s="12"/>
      <c r="AB72" s="13"/>
      <c r="AC72" s="13"/>
    </row>
    <row r="73" spans="1:29" x14ac:dyDescent="0.25">
      <c r="A73" s="9"/>
      <c r="B73" s="9"/>
      <c r="C73" s="9"/>
      <c r="D73" s="9"/>
      <c r="E73" s="9"/>
      <c r="F73" s="9"/>
      <c r="G73" s="9"/>
      <c r="H73" s="9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9"/>
      <c r="W73" s="12"/>
      <c r="X73" s="12"/>
      <c r="Y73" s="12"/>
      <c r="Z73" s="12"/>
      <c r="AA73" s="12"/>
      <c r="AB73" s="13"/>
      <c r="AC73" s="13"/>
    </row>
    <row r="74" spans="1:29" x14ac:dyDescent="0.25">
      <c r="A74" s="9"/>
      <c r="B74" s="9"/>
      <c r="C74" s="9"/>
      <c r="D74" s="9"/>
      <c r="E74" s="9"/>
      <c r="F74" s="9"/>
      <c r="G74" s="9"/>
      <c r="H74" s="9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9"/>
      <c r="W74" s="12"/>
      <c r="X74" s="12"/>
      <c r="Y74" s="12"/>
      <c r="Z74" s="12"/>
      <c r="AA74" s="12"/>
      <c r="AB74" s="13"/>
      <c r="AC74" s="13"/>
    </row>
    <row r="75" spans="1:29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11"/>
      <c r="X75" s="11"/>
      <c r="Y75" s="11"/>
      <c r="Z75" s="11"/>
      <c r="AA75" s="11"/>
      <c r="AB75" s="11"/>
      <c r="AC75" s="11"/>
    </row>
    <row r="76" spans="1:29" x14ac:dyDescent="0.25">
      <c r="A76" s="9"/>
      <c r="B76" s="9"/>
      <c r="C76" s="9"/>
      <c r="D76" s="9"/>
      <c r="E76" s="9"/>
      <c r="F76" s="9"/>
      <c r="G76" s="9"/>
      <c r="H76" s="9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9"/>
      <c r="W76" s="18"/>
      <c r="X76" s="18"/>
      <c r="Y76" s="12"/>
      <c r="Z76" s="12"/>
      <c r="AA76" s="12"/>
      <c r="AB76" s="17"/>
      <c r="AC76" s="17"/>
    </row>
    <row r="77" spans="1:29" x14ac:dyDescent="0.25">
      <c r="A77" s="9"/>
      <c r="B77" s="9"/>
      <c r="C77" s="9"/>
      <c r="D77" s="9"/>
      <c r="E77" s="9"/>
      <c r="F77" s="9"/>
      <c r="G77" s="9"/>
      <c r="H77" s="9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9"/>
      <c r="W77" s="18"/>
      <c r="X77" s="18"/>
      <c r="Y77" s="12"/>
      <c r="Z77" s="12"/>
      <c r="AA77" s="12"/>
      <c r="AB77" s="17"/>
      <c r="AC77" s="17"/>
    </row>
    <row r="78" spans="1:29" x14ac:dyDescent="0.25">
      <c r="A78" s="9"/>
      <c r="B78" s="9"/>
      <c r="C78" s="9"/>
      <c r="D78" s="9"/>
      <c r="E78" s="9"/>
      <c r="F78" s="9"/>
      <c r="G78" s="9"/>
      <c r="H78" s="9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9"/>
      <c r="W78" s="18"/>
      <c r="X78" s="18"/>
      <c r="Y78" s="12"/>
      <c r="Z78" s="12"/>
      <c r="AA78" s="12"/>
      <c r="AB78" s="13"/>
      <c r="AC78" s="13"/>
    </row>
    <row r="79" spans="1:29" x14ac:dyDescent="0.25">
      <c r="A79" s="9"/>
      <c r="B79" s="9"/>
      <c r="C79" s="9"/>
      <c r="D79" s="9"/>
      <c r="E79" s="9"/>
      <c r="F79" s="9"/>
      <c r="G79" s="9"/>
      <c r="H79" s="9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9"/>
      <c r="W79" s="18"/>
      <c r="X79" s="18"/>
      <c r="Y79" s="12"/>
      <c r="Z79" s="12"/>
      <c r="AA79" s="12"/>
      <c r="AB79" s="13"/>
      <c r="AC79" s="13"/>
    </row>
    <row r="80" spans="1:29" x14ac:dyDescent="0.25">
      <c r="A80" s="9"/>
      <c r="B80" s="9"/>
      <c r="C80" s="9"/>
      <c r="D80" s="9"/>
      <c r="E80" s="9"/>
      <c r="F80" s="9"/>
      <c r="G80" s="9"/>
      <c r="H80" s="9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9"/>
      <c r="W80" s="18"/>
      <c r="X80" s="18"/>
      <c r="Y80" s="12"/>
      <c r="Z80" s="12"/>
      <c r="AA80" s="12"/>
      <c r="AB80" s="13"/>
      <c r="AC80" s="13"/>
    </row>
    <row r="81" spans="1:29" x14ac:dyDescent="0.25">
      <c r="A81" s="9"/>
      <c r="B81" s="9"/>
      <c r="C81" s="9"/>
      <c r="D81" s="9"/>
      <c r="E81" s="9"/>
      <c r="F81" s="9"/>
      <c r="G81" s="9"/>
      <c r="H81" s="9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4"/>
      <c r="AC81" s="14"/>
    </row>
    <row r="85" spans="1:29" x14ac:dyDescent="0.25">
      <c r="A85" s="3"/>
      <c r="B85" s="3"/>
      <c r="C85" s="3"/>
      <c r="D85" s="3"/>
      <c r="E85" s="3"/>
      <c r="F85" s="3"/>
      <c r="G85" s="3"/>
      <c r="H85" s="3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W85" s="11"/>
      <c r="X85" s="11"/>
      <c r="Y85" s="11"/>
      <c r="Z85" s="11"/>
      <c r="AA85" s="11"/>
      <c r="AB85" s="11"/>
      <c r="AC85" s="11"/>
    </row>
    <row r="86" spans="1:29" x14ac:dyDescent="0.25"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W86" s="12"/>
      <c r="X86" s="12"/>
      <c r="Y86" s="12"/>
      <c r="Z86" s="12"/>
      <c r="AA86" s="12"/>
      <c r="AB86" s="13"/>
      <c r="AC86" s="13"/>
    </row>
    <row r="87" spans="1:29" x14ac:dyDescent="0.25"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W87" s="12"/>
      <c r="X87" s="12"/>
      <c r="Y87" s="12"/>
      <c r="Z87" s="12"/>
      <c r="AA87" s="12"/>
      <c r="AB87" s="13"/>
      <c r="AC87" s="13"/>
    </row>
    <row r="88" spans="1:29" x14ac:dyDescent="0.25"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W88" s="12"/>
      <c r="X88" s="12"/>
      <c r="Y88" s="12"/>
      <c r="Z88" s="12"/>
      <c r="AA88" s="12"/>
      <c r="AB88" s="13"/>
      <c r="AC88" s="13"/>
    </row>
    <row r="89" spans="1:29" x14ac:dyDescent="0.25"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W89" s="12"/>
      <c r="X89" s="12"/>
      <c r="Y89" s="12"/>
      <c r="Z89" s="12"/>
      <c r="AA89" s="12"/>
      <c r="AB89" s="13"/>
      <c r="AC89" s="13"/>
    </row>
    <row r="90" spans="1:29" x14ac:dyDescent="0.25"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W90" s="12"/>
      <c r="X90" s="12"/>
      <c r="Y90" s="12"/>
      <c r="Z90" s="12"/>
      <c r="AA90" s="12"/>
      <c r="AB90" s="13"/>
      <c r="AC90" s="13"/>
    </row>
    <row r="91" spans="1:29" x14ac:dyDescent="0.25"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W91" s="12"/>
      <c r="X91" s="12"/>
      <c r="Y91" s="12"/>
      <c r="Z91" s="12"/>
      <c r="AA91" s="12"/>
      <c r="AB91" s="13"/>
      <c r="AC91" s="13"/>
    </row>
    <row r="92" spans="1:29" x14ac:dyDescent="0.25">
      <c r="A92" s="20"/>
      <c r="B92" s="20"/>
      <c r="C92" s="20"/>
      <c r="D92" s="20"/>
      <c r="E92" s="20"/>
      <c r="F92" s="20"/>
      <c r="G92" s="20"/>
      <c r="H92" s="20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W92" s="12"/>
      <c r="X92" s="12"/>
      <c r="Y92" s="12"/>
      <c r="Z92" s="12"/>
      <c r="AA92" s="12"/>
      <c r="AB92" s="13"/>
      <c r="AC92" s="13"/>
    </row>
    <row r="93" spans="1:29" x14ac:dyDescent="0.25">
      <c r="W93" s="11"/>
      <c r="X93" s="11"/>
      <c r="Y93" s="11"/>
      <c r="Z93" s="11"/>
      <c r="AA93" s="11"/>
      <c r="AB93" s="11"/>
      <c r="AC93" s="11"/>
    </row>
    <row r="94" spans="1:29" x14ac:dyDescent="0.25">
      <c r="A94" s="9"/>
      <c r="B94" s="9"/>
      <c r="C94" s="9"/>
      <c r="D94" s="9"/>
      <c r="E94" s="9"/>
      <c r="F94" s="9"/>
      <c r="G94" s="9"/>
      <c r="H94" s="9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9"/>
      <c r="W94" s="18"/>
      <c r="X94" s="18"/>
      <c r="Y94" s="15"/>
      <c r="Z94" s="15"/>
      <c r="AA94" s="15"/>
      <c r="AB94" s="17"/>
      <c r="AC94" s="17"/>
    </row>
    <row r="95" spans="1:29" x14ac:dyDescent="0.25">
      <c r="A95" s="9"/>
      <c r="B95" s="9"/>
      <c r="C95" s="9"/>
      <c r="D95" s="9"/>
      <c r="E95" s="9"/>
      <c r="F95" s="9"/>
      <c r="G95" s="9"/>
      <c r="H95" s="9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9"/>
      <c r="W95" s="18"/>
      <c r="X95" s="18"/>
      <c r="Y95" s="15"/>
      <c r="Z95" s="15"/>
      <c r="AA95" s="15"/>
      <c r="AB95" s="17"/>
      <c r="AC95" s="17"/>
    </row>
    <row r="96" spans="1:29" x14ac:dyDescent="0.25">
      <c r="A96" s="9"/>
      <c r="B96" s="9"/>
      <c r="C96" s="9"/>
      <c r="D96" s="9"/>
      <c r="E96" s="9"/>
      <c r="F96" s="9"/>
      <c r="G96" s="9"/>
      <c r="H96" s="9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9"/>
      <c r="W96" s="18"/>
      <c r="X96" s="18"/>
      <c r="Y96" s="15"/>
      <c r="Z96" s="15"/>
      <c r="AA96" s="15"/>
      <c r="AB96" s="16"/>
      <c r="AC96" s="16"/>
    </row>
    <row r="97" spans="1:29" x14ac:dyDescent="0.25">
      <c r="A97" s="9"/>
      <c r="B97" s="9"/>
      <c r="C97" s="9"/>
      <c r="D97" s="9"/>
      <c r="E97" s="9"/>
      <c r="F97" s="9"/>
      <c r="G97" s="9"/>
      <c r="H97" s="9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9"/>
      <c r="W97" s="18"/>
      <c r="X97" s="18"/>
      <c r="Y97" s="15"/>
      <c r="Z97" s="15"/>
      <c r="AA97" s="15"/>
      <c r="AB97" s="16"/>
      <c r="AC97" s="16"/>
    </row>
    <row r="98" spans="1:29" x14ac:dyDescent="0.25">
      <c r="A98" s="9"/>
      <c r="B98" s="9"/>
      <c r="C98" s="9"/>
      <c r="D98" s="9"/>
      <c r="E98" s="9"/>
      <c r="F98" s="9"/>
      <c r="G98" s="9"/>
      <c r="H98" s="9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9"/>
      <c r="W98" s="18"/>
      <c r="X98" s="18"/>
      <c r="Y98" s="15"/>
      <c r="Z98" s="15"/>
      <c r="AA98" s="15"/>
      <c r="AB98" s="16"/>
      <c r="AC98" s="16"/>
    </row>
    <row r="99" spans="1:29" x14ac:dyDescent="0.25">
      <c r="A99" s="9"/>
      <c r="B99" s="9"/>
      <c r="C99" s="9"/>
      <c r="D99" s="9"/>
      <c r="E99" s="9"/>
      <c r="F99" s="9"/>
      <c r="G99" s="9"/>
      <c r="H99" s="9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</row>
    <row r="103" spans="1:29" x14ac:dyDescent="0.25">
      <c r="A103" s="3"/>
      <c r="B103" s="3"/>
      <c r="C103" s="3"/>
      <c r="D103" s="3"/>
      <c r="E103" s="3"/>
      <c r="F103" s="3"/>
      <c r="G103" s="3"/>
      <c r="H103" s="3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W103" s="11"/>
      <c r="X103" s="11"/>
      <c r="Y103" s="11"/>
      <c r="Z103" s="11"/>
      <c r="AA103" s="11"/>
      <c r="AB103" s="11"/>
      <c r="AC103" s="11"/>
    </row>
    <row r="104" spans="1:29" x14ac:dyDescent="0.25"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W104" s="12"/>
      <c r="X104" s="12"/>
      <c r="Y104" s="12"/>
      <c r="Z104" s="12"/>
      <c r="AA104" s="12"/>
      <c r="AB104" s="13"/>
      <c r="AC104" s="13"/>
    </row>
    <row r="105" spans="1:29" x14ac:dyDescent="0.25"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W105" s="12"/>
      <c r="X105" s="12"/>
      <c r="Y105" s="12"/>
      <c r="Z105" s="12"/>
      <c r="AA105" s="12"/>
      <c r="AB105" s="13"/>
      <c r="AC105" s="13"/>
    </row>
    <row r="106" spans="1:29" x14ac:dyDescent="0.25"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W106" s="12"/>
      <c r="X106" s="12"/>
      <c r="Y106" s="12"/>
      <c r="Z106" s="12"/>
      <c r="AA106" s="12"/>
      <c r="AB106" s="13"/>
      <c r="AC106" s="13"/>
    </row>
    <row r="107" spans="1:29" x14ac:dyDescent="0.25"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W107" s="12"/>
      <c r="X107" s="12"/>
      <c r="Y107" s="12"/>
      <c r="Z107" s="12"/>
      <c r="AA107" s="12"/>
      <c r="AB107" s="13"/>
      <c r="AC107" s="13"/>
    </row>
    <row r="108" spans="1:29" x14ac:dyDescent="0.25"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W108" s="12"/>
      <c r="X108" s="12"/>
      <c r="Y108" s="12"/>
      <c r="Z108" s="12"/>
      <c r="AA108" s="12"/>
      <c r="AB108" s="13"/>
      <c r="AC108" s="13"/>
    </row>
    <row r="109" spans="1:29" x14ac:dyDescent="0.25">
      <c r="W109" s="11"/>
      <c r="X109" s="11"/>
      <c r="Y109" s="11"/>
      <c r="Z109" s="11"/>
      <c r="AA109" s="11"/>
      <c r="AB109" s="11"/>
      <c r="AC109" s="11"/>
    </row>
    <row r="110" spans="1:29" x14ac:dyDescent="0.25">
      <c r="A110" s="9"/>
      <c r="B110" s="9"/>
      <c r="C110" s="9"/>
      <c r="D110" s="9"/>
      <c r="E110" s="9"/>
      <c r="F110" s="9"/>
      <c r="G110" s="9"/>
      <c r="H110" s="9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9"/>
      <c r="W110" s="18"/>
      <c r="X110" s="18"/>
      <c r="Y110" s="15"/>
      <c r="Z110" s="15"/>
      <c r="AA110" s="15"/>
      <c r="AB110" s="17"/>
      <c r="AC110" s="17"/>
    </row>
    <row r="111" spans="1:29" x14ac:dyDescent="0.25">
      <c r="A111" s="9"/>
      <c r="B111" s="9"/>
      <c r="C111" s="9"/>
      <c r="D111" s="9"/>
      <c r="E111" s="9"/>
      <c r="F111" s="9"/>
      <c r="G111" s="9"/>
      <c r="H111" s="9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9"/>
      <c r="W111" s="18"/>
      <c r="X111" s="18"/>
      <c r="Y111" s="15"/>
      <c r="Z111" s="15"/>
      <c r="AA111" s="15"/>
      <c r="AB111" s="17"/>
      <c r="AC111" s="17"/>
    </row>
    <row r="112" spans="1:29" x14ac:dyDescent="0.25">
      <c r="A112" s="9"/>
      <c r="B112" s="9"/>
      <c r="C112" s="9"/>
      <c r="D112" s="9"/>
      <c r="E112" s="9"/>
      <c r="F112" s="9"/>
      <c r="G112" s="9"/>
      <c r="H112" s="9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9"/>
      <c r="W112" s="18"/>
      <c r="X112" s="18"/>
      <c r="Y112" s="15"/>
      <c r="Z112" s="15"/>
      <c r="AA112" s="15"/>
      <c r="AB112" s="16"/>
      <c r="AC112" s="16"/>
    </row>
    <row r="113" spans="1:29" x14ac:dyDescent="0.25">
      <c r="A113" s="9"/>
      <c r="B113" s="9"/>
      <c r="C113" s="9"/>
      <c r="D113" s="9"/>
      <c r="E113" s="9"/>
      <c r="F113" s="9"/>
      <c r="G113" s="9"/>
      <c r="H113" s="9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9"/>
      <c r="W113" s="18"/>
      <c r="X113" s="18"/>
      <c r="Y113" s="15"/>
      <c r="Z113" s="15"/>
      <c r="AA113" s="15"/>
      <c r="AB113" s="16"/>
      <c r="AC113" s="16"/>
    </row>
    <row r="114" spans="1:29" x14ac:dyDescent="0.25">
      <c r="A114" s="9"/>
      <c r="B114" s="9"/>
      <c r="C114" s="9"/>
      <c r="D114" s="9"/>
      <c r="E114" s="9"/>
      <c r="F114" s="9"/>
      <c r="G114" s="9"/>
      <c r="H114" s="9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9"/>
      <c r="W114" s="18"/>
      <c r="X114" s="18"/>
      <c r="Y114" s="15"/>
      <c r="Z114" s="15"/>
      <c r="AA114" s="15"/>
      <c r="AB114" s="16"/>
      <c r="AC114" s="16"/>
    </row>
    <row r="115" spans="1:29" x14ac:dyDescent="0.25">
      <c r="A115" s="9"/>
      <c r="B115" s="9"/>
      <c r="C115" s="9"/>
      <c r="D115" s="9"/>
      <c r="E115" s="9"/>
      <c r="F115" s="9"/>
      <c r="G115" s="9"/>
      <c r="H115" s="9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</row>
    <row r="119" spans="1:29" x14ac:dyDescent="0.25">
      <c r="A119" s="3"/>
      <c r="B119" s="3"/>
      <c r="C119" s="3"/>
      <c r="D119" s="3"/>
      <c r="E119" s="3"/>
      <c r="F119" s="3"/>
      <c r="G119" s="3"/>
      <c r="H119" s="3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W119" s="11"/>
      <c r="X119" s="11"/>
      <c r="Y119" s="11"/>
      <c r="Z119" s="11"/>
      <c r="AA119" s="11"/>
      <c r="AB119" s="11"/>
      <c r="AC119" s="11"/>
    </row>
    <row r="120" spans="1:29" x14ac:dyDescent="0.25"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W120" s="12"/>
      <c r="X120" s="12"/>
      <c r="Y120" s="12"/>
      <c r="Z120" s="12"/>
      <c r="AA120" s="12"/>
      <c r="AB120" s="13"/>
      <c r="AC120" s="13"/>
    </row>
    <row r="121" spans="1:29" x14ac:dyDescent="0.25"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W121" s="12"/>
      <c r="X121" s="12"/>
      <c r="Y121" s="12"/>
      <c r="Z121" s="12"/>
      <c r="AA121" s="12"/>
      <c r="AB121" s="13"/>
      <c r="AC121" s="13"/>
    </row>
    <row r="122" spans="1:29" x14ac:dyDescent="0.25">
      <c r="A122" s="20"/>
      <c r="B122" s="20"/>
      <c r="C122" s="20"/>
      <c r="D122" s="20"/>
      <c r="E122" s="20"/>
      <c r="F122" s="20"/>
      <c r="G122" s="20"/>
      <c r="H122" s="20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W122" s="12"/>
      <c r="X122" s="12"/>
      <c r="Y122" s="12"/>
      <c r="Z122" s="12"/>
      <c r="AA122" s="12"/>
      <c r="AB122" s="13"/>
      <c r="AC122" s="13"/>
    </row>
    <row r="123" spans="1:29" x14ac:dyDescent="0.25">
      <c r="W123" s="11"/>
      <c r="X123" s="11"/>
      <c r="Y123" s="11"/>
      <c r="Z123" s="11"/>
      <c r="AA123" s="11"/>
      <c r="AB123" s="11"/>
      <c r="AC123" s="11"/>
    </row>
    <row r="124" spans="1:29" x14ac:dyDescent="0.25">
      <c r="A124" s="9"/>
      <c r="B124" s="9"/>
      <c r="C124" s="9"/>
      <c r="D124" s="9"/>
      <c r="E124" s="9"/>
      <c r="F124" s="9"/>
      <c r="G124" s="9"/>
      <c r="H124" s="9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9"/>
      <c r="W124" s="18"/>
      <c r="X124" s="18"/>
      <c r="Y124" s="15"/>
      <c r="Z124" s="15"/>
      <c r="AA124" s="15"/>
      <c r="AB124" s="17"/>
      <c r="AC124" s="17"/>
    </row>
    <row r="125" spans="1:29" x14ac:dyDescent="0.25">
      <c r="A125" s="9"/>
      <c r="B125" s="9"/>
      <c r="C125" s="9"/>
      <c r="D125" s="9"/>
      <c r="E125" s="9"/>
      <c r="F125" s="9"/>
      <c r="G125" s="9"/>
      <c r="H125" s="9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9"/>
      <c r="W125" s="18"/>
      <c r="X125" s="18"/>
      <c r="Y125" s="15"/>
      <c r="Z125" s="15"/>
      <c r="AA125" s="15"/>
      <c r="AB125" s="17"/>
      <c r="AC125" s="17"/>
    </row>
    <row r="126" spans="1:29" x14ac:dyDescent="0.25">
      <c r="A126" s="9"/>
      <c r="B126" s="9"/>
      <c r="C126" s="9"/>
      <c r="D126" s="9"/>
      <c r="E126" s="9"/>
      <c r="F126" s="9"/>
      <c r="G126" s="9"/>
      <c r="H126" s="9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9"/>
      <c r="W126" s="18"/>
      <c r="X126" s="18"/>
      <c r="Y126" s="15"/>
      <c r="Z126" s="15"/>
      <c r="AA126" s="15"/>
      <c r="AB126" s="16"/>
      <c r="AC126" s="16"/>
    </row>
    <row r="127" spans="1:29" x14ac:dyDescent="0.25">
      <c r="A127" s="9"/>
      <c r="B127" s="9"/>
      <c r="C127" s="9"/>
      <c r="D127" s="9"/>
      <c r="E127" s="9"/>
      <c r="F127" s="9"/>
      <c r="G127" s="9"/>
      <c r="H127" s="9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9"/>
      <c r="W127" s="18"/>
      <c r="X127" s="18"/>
      <c r="Y127" s="15"/>
      <c r="Z127" s="15"/>
      <c r="AA127" s="15"/>
      <c r="AB127" s="16"/>
      <c r="AC127" s="16"/>
    </row>
    <row r="128" spans="1:29" x14ac:dyDescent="0.25">
      <c r="A128" s="9"/>
      <c r="B128" s="9"/>
      <c r="C128" s="9"/>
      <c r="D128" s="9"/>
      <c r="E128" s="9"/>
      <c r="F128" s="9"/>
      <c r="G128" s="9"/>
      <c r="H128" s="9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9"/>
      <c r="W128" s="18"/>
      <c r="X128" s="18"/>
      <c r="Y128" s="15"/>
      <c r="Z128" s="15"/>
      <c r="AA128" s="15"/>
      <c r="AB128" s="16"/>
      <c r="AC128" s="16"/>
    </row>
    <row r="129" spans="1:29" x14ac:dyDescent="0.25">
      <c r="A129" s="9"/>
      <c r="B129" s="9"/>
      <c r="C129" s="9"/>
      <c r="D129" s="9"/>
      <c r="E129" s="9"/>
      <c r="F129" s="9"/>
      <c r="G129" s="9"/>
      <c r="H129" s="9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</row>
    <row r="131" spans="1:29" x14ac:dyDescent="0.25">
      <c r="A131" s="3"/>
      <c r="B131" s="3"/>
      <c r="C131" s="3"/>
      <c r="D131" s="3"/>
      <c r="E131" s="3"/>
      <c r="F131" s="3"/>
      <c r="G131" s="3"/>
      <c r="H131" s="3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W131" s="11"/>
      <c r="X131" s="11"/>
      <c r="Y131" s="11"/>
      <c r="Z131" s="11"/>
      <c r="AA131" s="11"/>
      <c r="AB131" s="11"/>
      <c r="AC131" s="11"/>
    </row>
    <row r="132" spans="1:29" x14ac:dyDescent="0.25">
      <c r="A132" s="9"/>
      <c r="B132" s="9"/>
      <c r="C132" s="9"/>
      <c r="D132" s="9"/>
      <c r="E132" s="9"/>
      <c r="F132" s="9"/>
      <c r="G132" s="9"/>
      <c r="H132" s="9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W132" s="12"/>
      <c r="X132" s="12"/>
      <c r="Y132" s="12"/>
      <c r="Z132" s="12"/>
      <c r="AA132" s="12"/>
      <c r="AB132" s="13"/>
      <c r="AC132" s="13"/>
    </row>
    <row r="133" spans="1:29" x14ac:dyDescent="0.25">
      <c r="A133" s="20"/>
      <c r="B133" s="20"/>
      <c r="C133" s="20"/>
      <c r="D133" s="20"/>
      <c r="E133" s="20"/>
      <c r="F133" s="20"/>
      <c r="G133" s="20"/>
      <c r="H133" s="20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W133" s="12"/>
      <c r="X133" s="12"/>
      <c r="Y133" s="12"/>
      <c r="Z133" s="12"/>
      <c r="AA133" s="12"/>
      <c r="AB133" s="13"/>
      <c r="AC133" s="13"/>
    </row>
    <row r="134" spans="1:29" x14ac:dyDescent="0.25">
      <c r="A134" s="20"/>
      <c r="B134" s="20"/>
      <c r="C134" s="20"/>
      <c r="D134" s="20"/>
      <c r="E134" s="20"/>
      <c r="F134" s="20"/>
      <c r="G134" s="20"/>
      <c r="H134" s="20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W134" s="12"/>
      <c r="X134" s="12"/>
      <c r="Y134" s="12"/>
      <c r="Z134" s="12"/>
      <c r="AA134" s="12"/>
      <c r="AB134" s="13"/>
      <c r="AC134" s="13"/>
    </row>
    <row r="135" spans="1:29" x14ac:dyDescent="0.25">
      <c r="W135" s="11"/>
      <c r="X135" s="11"/>
      <c r="Y135" s="11"/>
      <c r="Z135" s="11"/>
      <c r="AA135" s="11"/>
      <c r="AB135" s="11"/>
      <c r="AC135" s="11"/>
    </row>
    <row r="136" spans="1:29" x14ac:dyDescent="0.25">
      <c r="A136" s="9"/>
      <c r="B136" s="9"/>
      <c r="C136" s="9"/>
      <c r="D136" s="9"/>
      <c r="E136" s="9"/>
      <c r="F136" s="9"/>
      <c r="G136" s="9"/>
      <c r="H136" s="9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9"/>
      <c r="W136" s="18"/>
      <c r="X136" s="18"/>
      <c r="Y136" s="15"/>
      <c r="Z136" s="15"/>
      <c r="AA136" s="15"/>
      <c r="AB136" s="17"/>
      <c r="AC136" s="17"/>
    </row>
    <row r="137" spans="1:29" x14ac:dyDescent="0.25">
      <c r="A137" s="9"/>
      <c r="B137" s="9"/>
      <c r="C137" s="9"/>
      <c r="D137" s="9"/>
      <c r="E137" s="9"/>
      <c r="F137" s="9"/>
      <c r="G137" s="9"/>
      <c r="H137" s="9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9"/>
      <c r="W137" s="18"/>
      <c r="X137" s="18"/>
      <c r="Y137" s="15"/>
      <c r="Z137" s="15"/>
      <c r="AA137" s="15"/>
      <c r="AB137" s="17"/>
      <c r="AC137" s="17"/>
    </row>
    <row r="138" spans="1:29" x14ac:dyDescent="0.25">
      <c r="A138" s="9"/>
      <c r="B138" s="9"/>
      <c r="C138" s="9"/>
      <c r="D138" s="9"/>
      <c r="E138" s="9"/>
      <c r="F138" s="9"/>
      <c r="G138" s="9"/>
      <c r="H138" s="9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9"/>
      <c r="W138" s="18"/>
      <c r="X138" s="18"/>
      <c r="Y138" s="15"/>
      <c r="Z138" s="15"/>
      <c r="AA138" s="15"/>
      <c r="AB138" s="16"/>
      <c r="AC138" s="16"/>
    </row>
    <row r="139" spans="1:29" x14ac:dyDescent="0.25">
      <c r="A139" s="9"/>
      <c r="B139" s="9"/>
      <c r="C139" s="9"/>
      <c r="D139" s="9"/>
      <c r="E139" s="9"/>
      <c r="F139" s="9"/>
      <c r="G139" s="9"/>
      <c r="H139" s="9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9"/>
      <c r="W139" s="18"/>
      <c r="X139" s="18"/>
      <c r="Y139" s="15"/>
      <c r="Z139" s="15"/>
      <c r="AA139" s="15"/>
      <c r="AB139" s="16"/>
      <c r="AC139" s="16"/>
    </row>
    <row r="140" spans="1:29" x14ac:dyDescent="0.25">
      <c r="A140" s="9"/>
      <c r="B140" s="9"/>
      <c r="C140" s="9"/>
      <c r="D140" s="9"/>
      <c r="E140" s="9"/>
      <c r="F140" s="9"/>
      <c r="G140" s="9"/>
      <c r="H140" s="9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9"/>
      <c r="W140" s="18"/>
      <c r="X140" s="18"/>
      <c r="Y140" s="15"/>
      <c r="Z140" s="15"/>
      <c r="AA140" s="15"/>
      <c r="AB140" s="16"/>
      <c r="AC140" s="16"/>
    </row>
    <row r="141" spans="1:29" x14ac:dyDescent="0.25">
      <c r="A141" s="9"/>
      <c r="B141" s="9"/>
      <c r="C141" s="9"/>
      <c r="D141" s="9"/>
      <c r="E141" s="9"/>
      <c r="F141" s="9"/>
      <c r="G141" s="9"/>
      <c r="H141" s="9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</row>
  </sheetData>
  <sortState ref="AB142:AC151">
    <sortCondition descending="1" ref="AB142"/>
  </sortState>
  <pageMargins left="0.7" right="0.7" top="0.75" bottom="0.75" header="0.3" footer="0.3"/>
  <pageSetup scale="2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122"/>
  <sheetViews>
    <sheetView topLeftCell="A2" workbookViewId="0">
      <selection activeCell="I5" sqref="I5"/>
    </sheetView>
  </sheetViews>
  <sheetFormatPr defaultRowHeight="15" x14ac:dyDescent="0.25"/>
  <cols>
    <col min="1" max="1" width="29.7109375" customWidth="1"/>
    <col min="2" max="2" width="8.7109375" customWidth="1"/>
    <col min="22" max="22" width="29.28515625" bestFit="1" customWidth="1"/>
  </cols>
  <sheetData>
    <row r="1" spans="1:36" ht="18.75" x14ac:dyDescent="0.25">
      <c r="A1" s="1" t="s">
        <v>56</v>
      </c>
      <c r="Z1" t="s">
        <v>0</v>
      </c>
      <c r="AA1" t="s">
        <v>1</v>
      </c>
      <c r="AB1" t="s">
        <v>52</v>
      </c>
      <c r="AC1" t="s">
        <v>53</v>
      </c>
      <c r="AD1" t="s">
        <v>58</v>
      </c>
      <c r="AF1" t="s">
        <v>0</v>
      </c>
      <c r="AG1" t="s">
        <v>1</v>
      </c>
      <c r="AH1" t="s">
        <v>52</v>
      </c>
      <c r="AI1" t="s">
        <v>53</v>
      </c>
      <c r="AJ1" t="s">
        <v>58</v>
      </c>
    </row>
    <row r="2" spans="1:36" ht="18.75" x14ac:dyDescent="0.25">
      <c r="A2" s="1" t="s">
        <v>57</v>
      </c>
    </row>
    <row r="3" spans="1:36" ht="15.75" x14ac:dyDescent="0.25">
      <c r="A3" s="2" t="s">
        <v>62</v>
      </c>
      <c r="B3" s="3">
        <v>2014</v>
      </c>
      <c r="C3" s="3">
        <v>2013</v>
      </c>
      <c r="D3" s="3">
        <v>2012</v>
      </c>
      <c r="E3" s="3">
        <v>2011</v>
      </c>
      <c r="F3" s="3">
        <v>2010</v>
      </c>
      <c r="G3" s="3">
        <v>2009</v>
      </c>
      <c r="H3" s="3">
        <v>2008</v>
      </c>
      <c r="I3" s="3">
        <v>2007</v>
      </c>
      <c r="J3" s="3">
        <v>2006</v>
      </c>
      <c r="K3" s="3">
        <v>2005</v>
      </c>
      <c r="L3" s="3"/>
      <c r="M3" s="3" t="s">
        <v>0</v>
      </c>
      <c r="N3" s="3" t="s">
        <v>1</v>
      </c>
      <c r="O3" s="3" t="s">
        <v>52</v>
      </c>
      <c r="P3" s="3" t="s">
        <v>53</v>
      </c>
      <c r="Q3" s="3" t="s">
        <v>54</v>
      </c>
      <c r="R3" s="3" t="s">
        <v>61</v>
      </c>
    </row>
    <row r="4" spans="1:36" x14ac:dyDescent="0.25">
      <c r="A4" t="s">
        <v>2</v>
      </c>
      <c r="B4" s="19">
        <v>0.4</v>
      </c>
      <c r="C4" s="19">
        <v>0.4</v>
      </c>
      <c r="D4" s="19">
        <v>0.41</v>
      </c>
      <c r="E4" s="19">
        <v>0.41</v>
      </c>
      <c r="F4" s="19">
        <v>0.41</v>
      </c>
      <c r="G4" s="19">
        <v>0.41</v>
      </c>
      <c r="H4" s="4">
        <v>0.37</v>
      </c>
      <c r="I4" s="4">
        <v>0.37</v>
      </c>
      <c r="J4" s="4">
        <v>0.37</v>
      </c>
      <c r="K4" s="4">
        <v>0.37</v>
      </c>
      <c r="L4" s="4"/>
      <c r="M4" s="4">
        <f>AVERAGE(B4:K4)</f>
        <v>0.39200000000000002</v>
      </c>
      <c r="N4" s="4">
        <f>MEDIAN(B4:K4)</f>
        <v>0.4</v>
      </c>
      <c r="O4" s="4">
        <f>MAX(B4:K4)</f>
        <v>0.41</v>
      </c>
      <c r="P4" s="4">
        <f>MIN(B4:K4)</f>
        <v>0.37</v>
      </c>
      <c r="Q4" s="4">
        <f>STDEV(B4:K4)</f>
        <v>1.9321835661585914E-2</v>
      </c>
      <c r="R4" s="6">
        <f>Q4/M4</f>
        <v>4.9290397095882434E-2</v>
      </c>
    </row>
    <row r="5" spans="1:36" x14ac:dyDescent="0.25">
      <c r="A5" t="s">
        <v>3</v>
      </c>
      <c r="B5" s="19">
        <v>0.38</v>
      </c>
      <c r="C5" s="19">
        <v>0.38</v>
      </c>
      <c r="D5" s="19">
        <v>0.39</v>
      </c>
      <c r="E5" s="19">
        <v>0.39</v>
      </c>
      <c r="F5" s="19">
        <v>0.39</v>
      </c>
      <c r="G5" s="19">
        <v>0.39</v>
      </c>
      <c r="H5" s="4">
        <v>0.37</v>
      </c>
      <c r="I5" s="4">
        <v>0.37</v>
      </c>
      <c r="J5" s="4">
        <v>0.37</v>
      </c>
      <c r="K5" s="4">
        <v>0.37</v>
      </c>
      <c r="L5" s="4"/>
      <c r="M5" s="4">
        <f t="shared" ref="M5:M14" si="0">AVERAGE(B5:K5)</f>
        <v>0.38000000000000006</v>
      </c>
      <c r="N5" s="4">
        <f t="shared" ref="N5:N14" si="1">MEDIAN(B5:K5)</f>
        <v>0.38</v>
      </c>
      <c r="O5" s="4">
        <f t="shared" ref="O5:O14" si="2">MAX(B5:K5)</f>
        <v>0.39</v>
      </c>
      <c r="P5" s="4">
        <f t="shared" ref="P5:P14" si="3">MIN(B5:K5)</f>
        <v>0.37</v>
      </c>
      <c r="Q5" s="4">
        <f t="shared" ref="Q5:Q14" si="4">STDEV(B5:K5)</f>
        <v>9.4280904158206436E-3</v>
      </c>
      <c r="R5" s="6">
        <f t="shared" ref="R5:R14" si="5">Q5/M5</f>
        <v>2.4810764252159584E-2</v>
      </c>
    </row>
    <row r="6" spans="1:36" x14ac:dyDescent="0.25">
      <c r="A6" t="s">
        <v>4</v>
      </c>
      <c r="B6" s="19">
        <v>0.38</v>
      </c>
      <c r="C6" s="19">
        <v>0.38</v>
      </c>
      <c r="D6" s="19">
        <v>0.39</v>
      </c>
      <c r="E6" s="19">
        <v>0.39</v>
      </c>
      <c r="F6" s="19">
        <v>0.39</v>
      </c>
      <c r="G6" s="19">
        <v>0.39</v>
      </c>
      <c r="H6" s="4">
        <v>0.38</v>
      </c>
      <c r="I6" s="4">
        <v>0.38</v>
      </c>
      <c r="J6" s="4">
        <v>0.38</v>
      </c>
      <c r="K6" s="4">
        <v>0.38</v>
      </c>
      <c r="L6" s="4"/>
      <c r="M6" s="4">
        <f t="shared" si="0"/>
        <v>0.38400000000000001</v>
      </c>
      <c r="N6" s="4">
        <f t="shared" si="1"/>
        <v>0.38</v>
      </c>
      <c r="O6" s="4">
        <f t="shared" si="2"/>
        <v>0.39</v>
      </c>
      <c r="P6" s="4">
        <f t="shared" si="3"/>
        <v>0.38</v>
      </c>
      <c r="Q6" s="4">
        <f t="shared" si="4"/>
        <v>5.1639777949432277E-3</v>
      </c>
      <c r="R6" s="6">
        <f t="shared" si="5"/>
        <v>1.3447858840997988E-2</v>
      </c>
    </row>
    <row r="7" spans="1:36" x14ac:dyDescent="0.25">
      <c r="A7" t="s">
        <v>5</v>
      </c>
      <c r="B7" s="19">
        <v>0.36</v>
      </c>
      <c r="C7" s="19">
        <v>0.36</v>
      </c>
      <c r="D7" s="19">
        <v>0.37</v>
      </c>
      <c r="E7" s="19">
        <v>0.37</v>
      </c>
      <c r="F7" s="19">
        <v>0.36</v>
      </c>
      <c r="G7" s="4">
        <v>0.36</v>
      </c>
      <c r="H7" s="4">
        <v>0.33</v>
      </c>
      <c r="I7" s="4">
        <v>0.33</v>
      </c>
      <c r="J7" s="4">
        <v>0.33</v>
      </c>
      <c r="K7" s="4">
        <v>0.33</v>
      </c>
      <c r="L7" s="4"/>
      <c r="M7" s="4">
        <f t="shared" si="0"/>
        <v>0.35</v>
      </c>
      <c r="N7" s="4">
        <f t="shared" si="1"/>
        <v>0.36</v>
      </c>
      <c r="O7" s="4">
        <f t="shared" si="2"/>
        <v>0.37</v>
      </c>
      <c r="P7" s="4">
        <f t="shared" si="3"/>
        <v>0.33</v>
      </c>
      <c r="Q7" s="4">
        <f t="shared" si="4"/>
        <v>1.7638342073763927E-2</v>
      </c>
      <c r="R7" s="6">
        <f t="shared" si="5"/>
        <v>5.0395263067896934E-2</v>
      </c>
    </row>
    <row r="8" spans="1:36" x14ac:dyDescent="0.25">
      <c r="A8" t="s">
        <v>6</v>
      </c>
      <c r="B8" s="4">
        <v>0.37</v>
      </c>
      <c r="C8" s="4">
        <v>0.37</v>
      </c>
      <c r="D8" s="4">
        <v>0.38</v>
      </c>
      <c r="E8" s="4">
        <v>0.45</v>
      </c>
      <c r="F8" s="4">
        <v>0.45</v>
      </c>
      <c r="G8" s="4">
        <v>0.45</v>
      </c>
      <c r="H8" s="4">
        <v>0.43</v>
      </c>
      <c r="I8" s="4">
        <v>0.43</v>
      </c>
      <c r="J8" s="4">
        <v>0.43</v>
      </c>
      <c r="K8" s="4">
        <v>0.43</v>
      </c>
      <c r="L8" s="4"/>
      <c r="M8" s="4">
        <f t="shared" si="0"/>
        <v>0.41900000000000004</v>
      </c>
      <c r="N8" s="4">
        <f t="shared" si="1"/>
        <v>0.43</v>
      </c>
      <c r="O8" s="4">
        <f t="shared" si="2"/>
        <v>0.45</v>
      </c>
      <c r="P8" s="4">
        <f t="shared" si="3"/>
        <v>0.37</v>
      </c>
      <c r="Q8" s="4">
        <f t="shared" si="4"/>
        <v>3.2812599206199243E-2</v>
      </c>
      <c r="R8" s="6">
        <f t="shared" si="5"/>
        <v>7.8311692616227307E-2</v>
      </c>
    </row>
    <row r="9" spans="1:36" x14ac:dyDescent="0.25">
      <c r="A9" t="s">
        <v>7</v>
      </c>
      <c r="B9" s="4">
        <v>0.36</v>
      </c>
      <c r="C9" s="4">
        <v>0.36</v>
      </c>
      <c r="D9" s="4">
        <v>0.37</v>
      </c>
      <c r="E9" s="4">
        <v>0.37</v>
      </c>
      <c r="F9" s="4">
        <v>0.36</v>
      </c>
      <c r="G9" s="4">
        <v>0.36</v>
      </c>
      <c r="H9" s="4">
        <v>0.33</v>
      </c>
      <c r="I9" s="4">
        <v>0.33</v>
      </c>
      <c r="J9" s="4">
        <v>0.33</v>
      </c>
      <c r="K9" s="4">
        <v>0.33</v>
      </c>
      <c r="L9" s="4"/>
      <c r="M9" s="4">
        <f t="shared" si="0"/>
        <v>0.35</v>
      </c>
      <c r="N9" s="4">
        <f t="shared" si="1"/>
        <v>0.36</v>
      </c>
      <c r="O9" s="4">
        <f t="shared" si="2"/>
        <v>0.37</v>
      </c>
      <c r="P9" s="4">
        <f t="shared" si="3"/>
        <v>0.33</v>
      </c>
      <c r="Q9" s="4">
        <f t="shared" si="4"/>
        <v>1.7638342073763927E-2</v>
      </c>
      <c r="R9" s="6">
        <f t="shared" si="5"/>
        <v>5.0395263067896934E-2</v>
      </c>
    </row>
    <row r="10" spans="1:36" x14ac:dyDescent="0.25">
      <c r="A10" t="s">
        <v>8</v>
      </c>
      <c r="B10" s="4">
        <v>0.42</v>
      </c>
      <c r="C10" s="4">
        <v>0.42</v>
      </c>
      <c r="D10" s="4">
        <v>0.43</v>
      </c>
      <c r="E10" s="4">
        <v>0.43</v>
      </c>
      <c r="F10" s="4">
        <v>0.43</v>
      </c>
      <c r="G10" s="4">
        <v>0.43</v>
      </c>
      <c r="H10" s="4">
        <v>0.41</v>
      </c>
      <c r="I10" s="4">
        <v>0.41</v>
      </c>
      <c r="J10" s="4">
        <v>0.41</v>
      </c>
      <c r="K10" s="4">
        <v>0.41</v>
      </c>
      <c r="L10" s="4"/>
      <c r="M10" s="4">
        <f t="shared" si="0"/>
        <v>0.42000000000000004</v>
      </c>
      <c r="N10" s="4">
        <f t="shared" si="1"/>
        <v>0.42</v>
      </c>
      <c r="O10" s="4">
        <f t="shared" si="2"/>
        <v>0.43</v>
      </c>
      <c r="P10" s="4">
        <f t="shared" si="3"/>
        <v>0.41</v>
      </c>
      <c r="Q10" s="4">
        <f t="shared" si="4"/>
        <v>9.4280904158206436E-3</v>
      </c>
      <c r="R10" s="6">
        <f t="shared" si="5"/>
        <v>2.2447834323382484E-2</v>
      </c>
    </row>
    <row r="11" spans="1:36" x14ac:dyDescent="0.25">
      <c r="A11" t="s">
        <v>9</v>
      </c>
      <c r="B11" s="4">
        <v>0.4</v>
      </c>
      <c r="C11" s="4">
        <v>0.4</v>
      </c>
      <c r="D11" s="4">
        <v>0.41</v>
      </c>
      <c r="E11" s="4">
        <v>0.41</v>
      </c>
      <c r="F11" s="4">
        <v>0.41</v>
      </c>
      <c r="G11" s="4">
        <v>0.41</v>
      </c>
      <c r="H11" s="4">
        <v>0.39</v>
      </c>
      <c r="I11" s="4">
        <v>0.39</v>
      </c>
      <c r="J11" s="4">
        <v>0.39</v>
      </c>
      <c r="K11" s="4">
        <v>0.39</v>
      </c>
      <c r="L11" s="4"/>
      <c r="M11" s="4">
        <f t="shared" si="0"/>
        <v>0.4</v>
      </c>
      <c r="N11" s="4">
        <f t="shared" si="1"/>
        <v>0.4</v>
      </c>
      <c r="O11" s="4">
        <f t="shared" si="2"/>
        <v>0.41</v>
      </c>
      <c r="P11" s="4">
        <f t="shared" si="3"/>
        <v>0.39</v>
      </c>
      <c r="Q11" s="4">
        <f t="shared" si="4"/>
        <v>9.4280904158206159E-3</v>
      </c>
      <c r="R11" s="6">
        <f t="shared" si="5"/>
        <v>2.3570226039551539E-2</v>
      </c>
    </row>
    <row r="12" spans="1:36" x14ac:dyDescent="0.25">
      <c r="A12" t="s">
        <v>10</v>
      </c>
      <c r="B12" s="4">
        <v>0.36</v>
      </c>
      <c r="C12" s="4">
        <v>0.36</v>
      </c>
      <c r="D12" s="4">
        <v>0.37</v>
      </c>
      <c r="E12" s="4">
        <v>0.37</v>
      </c>
      <c r="F12" s="4">
        <v>0.37</v>
      </c>
      <c r="G12" s="4">
        <v>0.37</v>
      </c>
      <c r="H12" s="4">
        <v>0.35</v>
      </c>
      <c r="I12" s="4">
        <v>0.35</v>
      </c>
      <c r="J12" s="4">
        <v>0.35</v>
      </c>
      <c r="K12" s="4">
        <v>0.35</v>
      </c>
      <c r="L12" s="4"/>
      <c r="M12" s="4">
        <f t="shared" si="0"/>
        <v>0.36000000000000004</v>
      </c>
      <c r="N12" s="4">
        <f t="shared" si="1"/>
        <v>0.36</v>
      </c>
      <c r="O12" s="4">
        <f t="shared" si="2"/>
        <v>0.37</v>
      </c>
      <c r="P12" s="4">
        <f t="shared" si="3"/>
        <v>0.35</v>
      </c>
      <c r="Q12" s="4">
        <f t="shared" si="4"/>
        <v>9.4280904158206436E-3</v>
      </c>
      <c r="R12" s="6">
        <f t="shared" si="5"/>
        <v>2.6189140043946228E-2</v>
      </c>
    </row>
    <row r="13" spans="1:36" x14ac:dyDescent="0.25">
      <c r="A13" t="s">
        <v>11</v>
      </c>
      <c r="B13" s="4">
        <v>0.4</v>
      </c>
      <c r="C13" s="4">
        <v>0.4</v>
      </c>
      <c r="D13" s="4">
        <v>0.41</v>
      </c>
      <c r="E13" s="4">
        <v>0.41</v>
      </c>
      <c r="F13" s="4">
        <v>0.41</v>
      </c>
      <c r="G13" s="4">
        <v>0.41</v>
      </c>
      <c r="H13" s="4">
        <v>0.39</v>
      </c>
      <c r="I13" s="4">
        <v>0.39</v>
      </c>
      <c r="J13" s="4">
        <v>0.39</v>
      </c>
      <c r="K13" s="4">
        <v>0.39</v>
      </c>
      <c r="L13" s="4"/>
      <c r="M13" s="4">
        <f t="shared" si="0"/>
        <v>0.4</v>
      </c>
      <c r="N13" s="4">
        <f t="shared" si="1"/>
        <v>0.4</v>
      </c>
      <c r="O13" s="4">
        <f t="shared" si="2"/>
        <v>0.41</v>
      </c>
      <c r="P13" s="4">
        <f t="shared" si="3"/>
        <v>0.39</v>
      </c>
      <c r="Q13" s="4">
        <f t="shared" si="4"/>
        <v>9.4280904158206159E-3</v>
      </c>
      <c r="R13" s="6">
        <f t="shared" si="5"/>
        <v>2.3570226039551539E-2</v>
      </c>
    </row>
    <row r="14" spans="1:36" x14ac:dyDescent="0.25">
      <c r="A14" t="s">
        <v>12</v>
      </c>
      <c r="B14" s="4">
        <v>0.36</v>
      </c>
      <c r="C14" s="4">
        <v>0.36</v>
      </c>
      <c r="D14" s="4">
        <v>0.37</v>
      </c>
      <c r="E14" s="4">
        <v>0.37</v>
      </c>
      <c r="F14" s="4">
        <v>0.37</v>
      </c>
      <c r="G14" s="4">
        <v>0.37</v>
      </c>
      <c r="H14" s="4">
        <v>0.35</v>
      </c>
      <c r="I14" s="4">
        <v>0.35</v>
      </c>
      <c r="J14" s="4">
        <v>0.35</v>
      </c>
      <c r="K14" s="4">
        <v>0.35</v>
      </c>
      <c r="L14" s="4"/>
      <c r="M14" s="4">
        <f t="shared" si="0"/>
        <v>0.36000000000000004</v>
      </c>
      <c r="N14" s="4">
        <f t="shared" si="1"/>
        <v>0.36</v>
      </c>
      <c r="O14" s="4">
        <f t="shared" si="2"/>
        <v>0.37</v>
      </c>
      <c r="P14" s="4">
        <f t="shared" si="3"/>
        <v>0.35</v>
      </c>
      <c r="Q14" s="4">
        <f t="shared" si="4"/>
        <v>9.4280904158206436E-3</v>
      </c>
      <c r="R14" s="6">
        <f t="shared" si="5"/>
        <v>2.6189140043946228E-2</v>
      </c>
    </row>
    <row r="15" spans="1:36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36" x14ac:dyDescent="0.25">
      <c r="A16" t="s">
        <v>0</v>
      </c>
      <c r="B16" s="4">
        <f>AVERAGE(B4:B14)</f>
        <v>0.38090909090909086</v>
      </c>
      <c r="C16" s="4">
        <f t="shared" ref="C16:K16" si="6">AVERAGE(C4:C14)</f>
        <v>0.38090909090909086</v>
      </c>
      <c r="D16" s="4">
        <f t="shared" si="6"/>
        <v>0.39090909090909098</v>
      </c>
      <c r="E16" s="4">
        <f t="shared" si="6"/>
        <v>0.39727272727272739</v>
      </c>
      <c r="F16" s="4">
        <f t="shared" si="6"/>
        <v>0.3954545454545455</v>
      </c>
      <c r="G16" s="4">
        <f t="shared" si="6"/>
        <v>0.3954545454545455</v>
      </c>
      <c r="H16" s="4">
        <f t="shared" si="6"/>
        <v>0.3727272727272728</v>
      </c>
      <c r="I16" s="4">
        <f t="shared" si="6"/>
        <v>0.3727272727272728</v>
      </c>
      <c r="J16" s="4">
        <f t="shared" si="6"/>
        <v>0.3727272727272728</v>
      </c>
      <c r="K16" s="4">
        <f t="shared" si="6"/>
        <v>0.3727272727272728</v>
      </c>
      <c r="L16" s="4"/>
      <c r="M16" s="18">
        <f t="shared" ref="M16:R16" si="7">AVERAGE(M4:M14)</f>
        <v>0.38318181818181818</v>
      </c>
      <c r="N16" s="18">
        <f t="shared" si="7"/>
        <v>0.38636363636363635</v>
      </c>
      <c r="O16" s="4">
        <f t="shared" si="7"/>
        <v>0.39727272727272739</v>
      </c>
      <c r="P16" s="4">
        <f t="shared" si="7"/>
        <v>0.36727272727272736</v>
      </c>
      <c r="Q16" s="4">
        <f t="shared" si="7"/>
        <v>1.355851266410728E-2</v>
      </c>
      <c r="R16" s="6">
        <f t="shared" si="7"/>
        <v>3.5328891402858109E-2</v>
      </c>
    </row>
    <row r="17" spans="1:18" x14ac:dyDescent="0.25">
      <c r="A17" t="s">
        <v>1</v>
      </c>
      <c r="B17" s="4">
        <f>MEDIAN(B4:B14)</f>
        <v>0.38</v>
      </c>
      <c r="C17" s="4">
        <f t="shared" ref="C17:K17" si="8">MEDIAN(C4:C14)</f>
        <v>0.38</v>
      </c>
      <c r="D17" s="4">
        <f t="shared" si="8"/>
        <v>0.39</v>
      </c>
      <c r="E17" s="4">
        <f t="shared" si="8"/>
        <v>0.39</v>
      </c>
      <c r="F17" s="4">
        <f t="shared" si="8"/>
        <v>0.39</v>
      </c>
      <c r="G17" s="4">
        <f t="shared" si="8"/>
        <v>0.39</v>
      </c>
      <c r="H17" s="4">
        <f t="shared" si="8"/>
        <v>0.37</v>
      </c>
      <c r="I17" s="4">
        <f t="shared" si="8"/>
        <v>0.37</v>
      </c>
      <c r="J17" s="4">
        <f t="shared" si="8"/>
        <v>0.37</v>
      </c>
      <c r="K17" s="4">
        <f t="shared" si="8"/>
        <v>0.37</v>
      </c>
      <c r="L17" s="4"/>
      <c r="M17" s="18">
        <f t="shared" ref="M17:R17" si="9">MEDIAN(M4:M14)</f>
        <v>0.38400000000000001</v>
      </c>
      <c r="N17" s="18">
        <f t="shared" si="9"/>
        <v>0.38</v>
      </c>
      <c r="O17" s="4">
        <f t="shared" si="9"/>
        <v>0.39</v>
      </c>
      <c r="P17" s="4">
        <f t="shared" si="9"/>
        <v>0.37</v>
      </c>
      <c r="Q17" s="4">
        <f t="shared" si="9"/>
        <v>9.4280904158206436E-3</v>
      </c>
      <c r="R17" s="6">
        <f t="shared" si="9"/>
        <v>2.6189140043946228E-2</v>
      </c>
    </row>
    <row r="18" spans="1:18" x14ac:dyDescent="0.25">
      <c r="A18" t="s">
        <v>52</v>
      </c>
      <c r="B18" s="4">
        <f>MAX(B4:B14)</f>
        <v>0.42</v>
      </c>
      <c r="C18" s="4">
        <f t="shared" ref="C18:K18" si="10">MAX(C4:C14)</f>
        <v>0.42</v>
      </c>
      <c r="D18" s="4">
        <f t="shared" si="10"/>
        <v>0.43</v>
      </c>
      <c r="E18" s="4">
        <f t="shared" si="10"/>
        <v>0.45</v>
      </c>
      <c r="F18" s="4">
        <f t="shared" si="10"/>
        <v>0.45</v>
      </c>
      <c r="G18" s="4">
        <f t="shared" si="10"/>
        <v>0.45</v>
      </c>
      <c r="H18" s="4">
        <f t="shared" si="10"/>
        <v>0.43</v>
      </c>
      <c r="I18" s="4">
        <f t="shared" si="10"/>
        <v>0.43</v>
      </c>
      <c r="J18" s="4">
        <f t="shared" si="10"/>
        <v>0.43</v>
      </c>
      <c r="K18" s="4">
        <f t="shared" si="10"/>
        <v>0.43</v>
      </c>
      <c r="L18" s="4"/>
      <c r="M18" s="4">
        <f t="shared" ref="M18:R18" si="11">MAX(M4:M14)</f>
        <v>0.42000000000000004</v>
      </c>
      <c r="N18" s="4">
        <f t="shared" si="11"/>
        <v>0.43</v>
      </c>
      <c r="O18" s="4">
        <f t="shared" si="11"/>
        <v>0.45</v>
      </c>
      <c r="P18" s="4">
        <f t="shared" si="11"/>
        <v>0.41</v>
      </c>
      <c r="Q18" s="4">
        <f t="shared" si="11"/>
        <v>3.2812599206199243E-2</v>
      </c>
      <c r="R18" s="6">
        <f t="shared" si="11"/>
        <v>7.8311692616227307E-2</v>
      </c>
    </row>
    <row r="19" spans="1:18" x14ac:dyDescent="0.25">
      <c r="A19" t="s">
        <v>53</v>
      </c>
      <c r="B19" s="4">
        <f>MIN(B4:B14)</f>
        <v>0.36</v>
      </c>
      <c r="C19" s="4">
        <f t="shared" ref="C19:K19" si="12">MIN(C4:C14)</f>
        <v>0.36</v>
      </c>
      <c r="D19" s="4">
        <f t="shared" si="12"/>
        <v>0.37</v>
      </c>
      <c r="E19" s="4">
        <f t="shared" si="12"/>
        <v>0.37</v>
      </c>
      <c r="F19" s="4">
        <f t="shared" si="12"/>
        <v>0.36</v>
      </c>
      <c r="G19" s="4">
        <f t="shared" si="12"/>
        <v>0.36</v>
      </c>
      <c r="H19" s="4">
        <f t="shared" si="12"/>
        <v>0.33</v>
      </c>
      <c r="I19" s="4">
        <f t="shared" si="12"/>
        <v>0.33</v>
      </c>
      <c r="J19" s="4">
        <f t="shared" si="12"/>
        <v>0.33</v>
      </c>
      <c r="K19" s="4">
        <f t="shared" si="12"/>
        <v>0.33</v>
      </c>
      <c r="L19" s="4"/>
      <c r="M19" s="4">
        <f t="shared" ref="M19:R19" si="13">MIN(M4:M14)</f>
        <v>0.35</v>
      </c>
      <c r="N19" s="4">
        <f t="shared" si="13"/>
        <v>0.36</v>
      </c>
      <c r="O19" s="4">
        <f t="shared" si="13"/>
        <v>0.37</v>
      </c>
      <c r="P19" s="4">
        <f t="shared" si="13"/>
        <v>0.33</v>
      </c>
      <c r="Q19" s="4">
        <f t="shared" si="13"/>
        <v>5.1639777949432277E-3</v>
      </c>
      <c r="R19" s="6">
        <f t="shared" si="13"/>
        <v>1.3447858840997988E-2</v>
      </c>
    </row>
    <row r="20" spans="1:18" x14ac:dyDescent="0.25">
      <c r="A20" t="s">
        <v>54</v>
      </c>
      <c r="B20" s="4">
        <f>STDEV(B4:B14)</f>
        <v>2.1191765124474873E-2</v>
      </c>
      <c r="C20" s="4">
        <f t="shared" ref="C20:K20" si="14">STDEV(C4:C14)</f>
        <v>2.1191765124474873E-2</v>
      </c>
      <c r="D20" s="4">
        <f t="shared" si="14"/>
        <v>2.1191765124474852E-2</v>
      </c>
      <c r="E20" s="4">
        <f t="shared" si="14"/>
        <v>2.7236339361562188E-2</v>
      </c>
      <c r="F20" s="4">
        <f t="shared" si="14"/>
        <v>2.9449494516421287E-2</v>
      </c>
      <c r="G20" s="4">
        <f t="shared" si="14"/>
        <v>2.9449494516421287E-2</v>
      </c>
      <c r="H20" s="4">
        <f t="shared" si="14"/>
        <v>3.1651511525015379E-2</v>
      </c>
      <c r="I20" s="4">
        <f t="shared" si="14"/>
        <v>3.1651511525015379E-2</v>
      </c>
      <c r="J20" s="4">
        <f t="shared" si="14"/>
        <v>3.1651511525015379E-2</v>
      </c>
      <c r="K20" s="4">
        <f t="shared" si="14"/>
        <v>3.1651511525015379E-2</v>
      </c>
      <c r="L20" s="4"/>
      <c r="M20" s="4">
        <f t="shared" ref="M20:R20" si="15">STDEV(M4:M14)</f>
        <v>2.5631301885851155E-2</v>
      </c>
      <c r="N20" s="4">
        <f t="shared" si="15"/>
        <v>2.5405797477240227E-2</v>
      </c>
      <c r="O20" s="4">
        <f t="shared" si="15"/>
        <v>2.7236339361562188E-2</v>
      </c>
      <c r="P20" s="4">
        <f t="shared" si="15"/>
        <v>2.5334130768948471E-2</v>
      </c>
      <c r="Q20" s="4">
        <f t="shared" si="15"/>
        <v>7.8106100909717032E-3</v>
      </c>
      <c r="R20" s="6">
        <f t="shared" si="15"/>
        <v>1.9223347002893652E-2</v>
      </c>
    </row>
    <row r="21" spans="1:18" x14ac:dyDescent="0.25">
      <c r="A21" t="s">
        <v>55</v>
      </c>
      <c r="B21" s="6">
        <f>B20/B16</f>
        <v>5.5634705577380338E-2</v>
      </c>
      <c r="C21" s="6">
        <f t="shared" ref="C21:K21" si="16">C20/C16</f>
        <v>5.5634705577380338E-2</v>
      </c>
      <c r="D21" s="6">
        <f t="shared" si="16"/>
        <v>5.4211492178889147E-2</v>
      </c>
      <c r="E21" s="6">
        <f t="shared" si="16"/>
        <v>6.8558291299126772E-2</v>
      </c>
      <c r="F21" s="6">
        <f t="shared" si="16"/>
        <v>7.4469986133479105E-2</v>
      </c>
      <c r="G21" s="6">
        <f t="shared" si="16"/>
        <v>7.4469986133479105E-2</v>
      </c>
      <c r="H21" s="6">
        <f t="shared" si="16"/>
        <v>8.4918689457358323E-2</v>
      </c>
      <c r="I21" s="6">
        <f t="shared" si="16"/>
        <v>8.4918689457358323E-2</v>
      </c>
      <c r="J21" s="6">
        <f t="shared" si="16"/>
        <v>8.4918689457358323E-2</v>
      </c>
      <c r="K21" s="6">
        <f t="shared" si="16"/>
        <v>8.4918689457358323E-2</v>
      </c>
      <c r="L21" s="6"/>
      <c r="M21" s="6"/>
      <c r="N21" s="6"/>
      <c r="O21" s="6"/>
      <c r="P21" s="6"/>
      <c r="Q21" s="6"/>
      <c r="R21" s="6"/>
    </row>
    <row r="22" spans="1:18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4"/>
      <c r="M22" s="5"/>
      <c r="N22" s="5"/>
      <c r="O22" s="5"/>
      <c r="P22" s="5"/>
      <c r="Q22" s="5"/>
      <c r="R22" s="5"/>
    </row>
    <row r="23" spans="1:18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8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18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8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1:18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8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8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8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8" x14ac:dyDescent="0.25">
      <c r="A31" s="3" t="s">
        <v>59</v>
      </c>
      <c r="B31" s="3">
        <v>2014</v>
      </c>
      <c r="C31" s="3">
        <v>2013</v>
      </c>
      <c r="D31" s="3">
        <v>2012</v>
      </c>
      <c r="E31" s="3">
        <v>2011</v>
      </c>
      <c r="F31" s="3">
        <v>2010</v>
      </c>
      <c r="G31" s="3">
        <v>2009</v>
      </c>
      <c r="H31" s="3">
        <v>2008</v>
      </c>
      <c r="I31" s="3">
        <v>2007</v>
      </c>
      <c r="J31" s="3">
        <v>2006</v>
      </c>
      <c r="K31" s="3">
        <v>2005</v>
      </c>
      <c r="L31" s="3"/>
      <c r="M31" s="3" t="s">
        <v>0</v>
      </c>
      <c r="N31" s="3" t="s">
        <v>1</v>
      </c>
      <c r="O31" s="3" t="s">
        <v>52</v>
      </c>
      <c r="P31" s="3" t="s">
        <v>53</v>
      </c>
      <c r="Q31" s="3" t="s">
        <v>54</v>
      </c>
      <c r="R31" s="3" t="s">
        <v>61</v>
      </c>
    </row>
    <row r="32" spans="1:18" x14ac:dyDescent="0.25">
      <c r="A32" t="s">
        <v>15</v>
      </c>
      <c r="B32">
        <v>0.27916785816414064</v>
      </c>
      <c r="C32">
        <v>0.25401069518716579</v>
      </c>
      <c r="D32">
        <v>0.25708551271134888</v>
      </c>
      <c r="E32">
        <v>0.28325838486040839</v>
      </c>
      <c r="F32">
        <v>0.29371944339977429</v>
      </c>
      <c r="G32">
        <v>0.30125330573761078</v>
      </c>
      <c r="H32">
        <v>0.3005563282336578</v>
      </c>
      <c r="I32">
        <v>0.31293416118522155</v>
      </c>
      <c r="J32">
        <v>0.31931661297745045</v>
      </c>
      <c r="K32">
        <v>0.31581361218125115</v>
      </c>
      <c r="M32" s="4">
        <f>AVERAGE(B32:K32)</f>
        <v>0.29171159146380299</v>
      </c>
      <c r="N32" s="4">
        <f>MEDIAN(B32:K32)</f>
        <v>0.29713788581671607</v>
      </c>
      <c r="O32" s="4">
        <f>MAX(B32:K32)</f>
        <v>0.31931661297745045</v>
      </c>
      <c r="P32" s="4">
        <f>MIN(B32:K32)</f>
        <v>0.25401069518716579</v>
      </c>
      <c r="Q32" s="4">
        <f>STDEV(B32:K32)</f>
        <v>2.3131921395497194E-2</v>
      </c>
      <c r="R32" s="6">
        <f>Q32/M32</f>
        <v>7.9297230800537175E-2</v>
      </c>
    </row>
    <row r="33" spans="1:18" x14ac:dyDescent="0.25">
      <c r="A33" t="s">
        <v>16</v>
      </c>
      <c r="B33">
        <v>0.30629372437961494</v>
      </c>
      <c r="C33">
        <v>0.23950819440719356</v>
      </c>
      <c r="D33">
        <v>0.23031559035842941</v>
      </c>
      <c r="E33">
        <v>0.24029750655367921</v>
      </c>
      <c r="F33">
        <v>0.29836210712704742</v>
      </c>
      <c r="G33">
        <v>0.29646985317088403</v>
      </c>
      <c r="H33">
        <v>0.28977384159621794</v>
      </c>
      <c r="I33">
        <v>0.31112141300820551</v>
      </c>
      <c r="J33">
        <v>0.32537525647024951</v>
      </c>
      <c r="K33">
        <v>0.32525504927229254</v>
      </c>
      <c r="M33" s="4">
        <f t="shared" ref="M33:M68" si="17">AVERAGE(B33:K33)</f>
        <v>0.28627725363438145</v>
      </c>
      <c r="N33" s="4">
        <f t="shared" ref="N33:N68" si="18">MEDIAN(B33:K33)</f>
        <v>0.29741598014896575</v>
      </c>
      <c r="O33" s="4">
        <f t="shared" ref="O33:O68" si="19">MAX(B33:K33)</f>
        <v>0.32537525647024951</v>
      </c>
      <c r="P33" s="4">
        <f t="shared" ref="P33:P68" si="20">MIN(B33:K33)</f>
        <v>0.23031559035842941</v>
      </c>
      <c r="Q33" s="4">
        <f t="shared" ref="Q33:Q68" si="21">STDEV(B33:K33)</f>
        <v>3.6149631057697737E-2</v>
      </c>
      <c r="R33" s="6">
        <f t="shared" ref="R33:R68" si="22">Q33/M33</f>
        <v>0.12627489819315574</v>
      </c>
    </row>
    <row r="34" spans="1:18" x14ac:dyDescent="0.25">
      <c r="A34" t="s">
        <v>17</v>
      </c>
      <c r="B34">
        <v>0.31174980728994606</v>
      </c>
      <c r="C34">
        <v>0.32541628358361419</v>
      </c>
      <c r="D34">
        <v>0.35700501736781159</v>
      </c>
      <c r="E34">
        <v>0.35785849847729179</v>
      </c>
      <c r="F34">
        <v>0.34329550231189576</v>
      </c>
      <c r="G34">
        <v>0.32902402721667018</v>
      </c>
      <c r="H34">
        <v>0.29621484457602026</v>
      </c>
      <c r="I34">
        <v>0.31971605220975496</v>
      </c>
      <c r="J34">
        <v>0.30443874156449002</v>
      </c>
      <c r="K34">
        <v>0.30666784265302527</v>
      </c>
      <c r="M34" s="4">
        <f t="shared" si="17"/>
        <v>0.32513866172505196</v>
      </c>
      <c r="N34" s="4">
        <f t="shared" si="18"/>
        <v>0.32256616789668457</v>
      </c>
      <c r="O34" s="4">
        <f t="shared" si="19"/>
        <v>0.35785849847729179</v>
      </c>
      <c r="P34" s="4">
        <f t="shared" si="20"/>
        <v>0.29621484457602026</v>
      </c>
      <c r="Q34" s="4">
        <f t="shared" si="21"/>
        <v>2.1719953717455238E-2</v>
      </c>
      <c r="R34" s="6">
        <f t="shared" si="22"/>
        <v>6.6802125598408077E-2</v>
      </c>
    </row>
    <row r="35" spans="1:18" x14ac:dyDescent="0.25">
      <c r="A35" t="s">
        <v>18</v>
      </c>
      <c r="B35">
        <v>0.3452117660068561</v>
      </c>
      <c r="C35">
        <v>0.36873140811330191</v>
      </c>
      <c r="D35">
        <v>0.39699251845612649</v>
      </c>
      <c r="E35">
        <v>0.40491639906987048</v>
      </c>
      <c r="F35">
        <v>0.37108049971043272</v>
      </c>
      <c r="G35">
        <v>0.3692597363987713</v>
      </c>
      <c r="H35">
        <v>0.35662447580567946</v>
      </c>
      <c r="I35">
        <v>0.35291629113248846</v>
      </c>
      <c r="J35">
        <v>0.34870776757542454</v>
      </c>
      <c r="K35">
        <v>0.34514446698975398</v>
      </c>
      <c r="M35" s="4">
        <f t="shared" si="17"/>
        <v>0.36595853292587055</v>
      </c>
      <c r="N35" s="4">
        <f t="shared" si="18"/>
        <v>0.36267794195949066</v>
      </c>
      <c r="O35" s="4">
        <f t="shared" si="19"/>
        <v>0.40491639906987048</v>
      </c>
      <c r="P35" s="4">
        <f t="shared" si="20"/>
        <v>0.34514446698975398</v>
      </c>
      <c r="Q35" s="4">
        <f t="shared" si="21"/>
        <v>2.0934055704584377E-2</v>
      </c>
      <c r="R35" s="6">
        <f t="shared" si="22"/>
        <v>5.7203354536413641E-2</v>
      </c>
    </row>
    <row r="36" spans="1:18" x14ac:dyDescent="0.25">
      <c r="A36" t="s">
        <v>19</v>
      </c>
      <c r="B36">
        <v>0.41234029659715071</v>
      </c>
      <c r="C36">
        <v>0.44863063455899566</v>
      </c>
      <c r="D36">
        <v>0.38676905237092529</v>
      </c>
      <c r="E36">
        <v>0.38691646498449345</v>
      </c>
      <c r="F36">
        <v>0.35343059627357004</v>
      </c>
      <c r="G36">
        <v>0.3394223742277076</v>
      </c>
      <c r="H36">
        <v>0.33159271940969448</v>
      </c>
      <c r="I36">
        <v>0.33717643841281802</v>
      </c>
      <c r="J36">
        <v>0.35560609596417098</v>
      </c>
      <c r="K36">
        <v>0.30864134471646743</v>
      </c>
      <c r="M36" s="4">
        <f t="shared" si="17"/>
        <v>0.36605260175159937</v>
      </c>
      <c r="N36" s="4">
        <f t="shared" si="18"/>
        <v>0.35451834611887051</v>
      </c>
      <c r="O36" s="4">
        <f t="shared" si="19"/>
        <v>0.44863063455899566</v>
      </c>
      <c r="P36" s="4">
        <f t="shared" si="20"/>
        <v>0.30864134471646743</v>
      </c>
      <c r="Q36" s="4">
        <f t="shared" si="21"/>
        <v>4.2323012612901376E-2</v>
      </c>
      <c r="R36" s="6">
        <f t="shared" si="22"/>
        <v>0.11562002949953477</v>
      </c>
    </row>
    <row r="37" spans="1:18" x14ac:dyDescent="0.25">
      <c r="A37" t="s">
        <v>20</v>
      </c>
      <c r="B37">
        <v>0.24945185343257967</v>
      </c>
      <c r="C37">
        <v>0.27612715172754498</v>
      </c>
      <c r="D37">
        <v>0.33301053327218005</v>
      </c>
      <c r="E37">
        <v>0.32832582385938758</v>
      </c>
      <c r="F37">
        <v>0.3370110389388955</v>
      </c>
      <c r="G37">
        <v>0.33561068958997176</v>
      </c>
      <c r="H37">
        <v>0.3253785533906382</v>
      </c>
      <c r="I37">
        <v>0.32901231319173174</v>
      </c>
      <c r="J37">
        <v>0.35744968446256398</v>
      </c>
      <c r="K37">
        <v>0.35151690320565337</v>
      </c>
      <c r="M37" s="4">
        <f t="shared" si="17"/>
        <v>0.32228945450711471</v>
      </c>
      <c r="N37" s="4">
        <f t="shared" si="18"/>
        <v>0.33101142323195587</v>
      </c>
      <c r="O37" s="4">
        <f t="shared" si="19"/>
        <v>0.35744968446256398</v>
      </c>
      <c r="P37" s="4">
        <f t="shared" si="20"/>
        <v>0.24945185343257967</v>
      </c>
      <c r="Q37" s="4">
        <f t="shared" si="21"/>
        <v>3.35444296652724E-2</v>
      </c>
      <c r="R37" s="6">
        <f t="shared" si="22"/>
        <v>0.10408168556607827</v>
      </c>
    </row>
    <row r="38" spans="1:18" x14ac:dyDescent="0.25">
      <c r="A38" t="s">
        <v>21</v>
      </c>
      <c r="B38">
        <v>0.52039027810236027</v>
      </c>
      <c r="C38">
        <v>0.52101173935235068</v>
      </c>
      <c r="D38">
        <v>0.55455461056401056</v>
      </c>
      <c r="E38">
        <v>0.54213254726570437</v>
      </c>
      <c r="F38">
        <v>0.50963434987103629</v>
      </c>
      <c r="G38">
        <v>0.47148326786335842</v>
      </c>
      <c r="H38">
        <v>0.42330553379717095</v>
      </c>
      <c r="I38">
        <v>0.42827161033623368</v>
      </c>
      <c r="J38">
        <v>0.38212162780064007</v>
      </c>
      <c r="K38">
        <v>0.38176724137931023</v>
      </c>
      <c r="M38" s="4">
        <f t="shared" si="17"/>
        <v>0.47346728063321752</v>
      </c>
      <c r="N38" s="4">
        <f t="shared" si="18"/>
        <v>0.49055880886719738</v>
      </c>
      <c r="O38" s="4">
        <f t="shared" si="19"/>
        <v>0.55455461056401056</v>
      </c>
      <c r="P38" s="4">
        <f t="shared" si="20"/>
        <v>0.38176724137931023</v>
      </c>
      <c r="Q38" s="4">
        <f t="shared" si="21"/>
        <v>6.5299383455605986E-2</v>
      </c>
      <c r="R38" s="6">
        <f t="shared" si="22"/>
        <v>0.13791741504983041</v>
      </c>
    </row>
    <row r="39" spans="1:18" x14ac:dyDescent="0.25">
      <c r="A39" t="s">
        <v>22</v>
      </c>
      <c r="B39">
        <v>0.48258426966292151</v>
      </c>
      <c r="C39">
        <v>0.45462234077158281</v>
      </c>
      <c r="D39">
        <v>0.45865032403493938</v>
      </c>
      <c r="E39">
        <v>0.45345949936245888</v>
      </c>
      <c r="F39">
        <v>0.44743051914001047</v>
      </c>
      <c r="G39">
        <v>0.47297643442622944</v>
      </c>
      <c r="H39">
        <v>0.44152686603452462</v>
      </c>
      <c r="I39">
        <v>0.43862004553149281</v>
      </c>
      <c r="J39">
        <v>0.4576825907211759</v>
      </c>
      <c r="K39">
        <v>0.45551211884284598</v>
      </c>
      <c r="M39" s="4">
        <f t="shared" si="17"/>
        <v>0.45630650085281815</v>
      </c>
      <c r="N39" s="4">
        <f t="shared" si="18"/>
        <v>0.45506722980721437</v>
      </c>
      <c r="O39" s="4">
        <f t="shared" si="19"/>
        <v>0.48258426966292151</v>
      </c>
      <c r="P39" s="4">
        <f t="shared" si="20"/>
        <v>0.43862004553149281</v>
      </c>
      <c r="Q39" s="4">
        <f t="shared" si="21"/>
        <v>1.332249210678685E-2</v>
      </c>
      <c r="R39" s="6">
        <f t="shared" si="22"/>
        <v>2.9196367095116239E-2</v>
      </c>
    </row>
    <row r="40" spans="1:18" x14ac:dyDescent="0.25">
      <c r="A40" t="s">
        <v>23</v>
      </c>
      <c r="B40">
        <v>0.33018108651911476</v>
      </c>
      <c r="C40">
        <v>0.33016217835873996</v>
      </c>
      <c r="D40">
        <v>0.32748826870832309</v>
      </c>
      <c r="E40">
        <v>0.30133142277150871</v>
      </c>
      <c r="F40">
        <v>0.3129040828978833</v>
      </c>
      <c r="G40">
        <v>0.29555137497925088</v>
      </c>
      <c r="H40">
        <v>0.2722242056408426</v>
      </c>
      <c r="I40">
        <v>0.27443034288626278</v>
      </c>
      <c r="J40">
        <v>0.30570521809727658</v>
      </c>
      <c r="K40">
        <v>0.29319761668321753</v>
      </c>
      <c r="M40" s="4">
        <f t="shared" si="17"/>
        <v>0.30431757975424201</v>
      </c>
      <c r="N40" s="4">
        <f t="shared" si="18"/>
        <v>0.30351832043439264</v>
      </c>
      <c r="O40" s="4">
        <f t="shared" si="19"/>
        <v>0.33018108651911476</v>
      </c>
      <c r="P40" s="4">
        <f t="shared" si="20"/>
        <v>0.2722242056408426</v>
      </c>
      <c r="Q40" s="4">
        <f t="shared" si="21"/>
        <v>2.1296967207632318E-2</v>
      </c>
      <c r="R40" s="6">
        <f t="shared" si="22"/>
        <v>6.9982704334173293E-2</v>
      </c>
    </row>
    <row r="41" spans="1:18" x14ac:dyDescent="0.25">
      <c r="A41" t="s">
        <v>24</v>
      </c>
      <c r="B41">
        <v>0.35322825674135977</v>
      </c>
      <c r="C41">
        <v>0.39783636769571135</v>
      </c>
      <c r="D41">
        <v>0.4209544257853437</v>
      </c>
      <c r="E41">
        <v>0.41447696953843943</v>
      </c>
      <c r="F41">
        <v>0.420947501997462</v>
      </c>
      <c r="G41">
        <v>0.41200924866291433</v>
      </c>
      <c r="H41">
        <v>0.45352304117157011</v>
      </c>
      <c r="I41">
        <v>0.45873009095179135</v>
      </c>
      <c r="J41">
        <v>0.45464707761098683</v>
      </c>
      <c r="K41">
        <v>0.47775507574502563</v>
      </c>
      <c r="M41" s="4">
        <f t="shared" si="17"/>
        <v>0.4264108055900605</v>
      </c>
      <c r="N41" s="4">
        <f t="shared" si="18"/>
        <v>0.42095096389140285</v>
      </c>
      <c r="O41" s="4">
        <f t="shared" si="19"/>
        <v>0.47775507574502563</v>
      </c>
      <c r="P41" s="4">
        <f t="shared" si="20"/>
        <v>0.35322825674135977</v>
      </c>
      <c r="Q41" s="4">
        <f t="shared" si="21"/>
        <v>3.6201221078895431E-2</v>
      </c>
      <c r="R41" s="6">
        <f t="shared" si="22"/>
        <v>8.489752277454779E-2</v>
      </c>
    </row>
    <row r="42" spans="1:18" x14ac:dyDescent="0.25">
      <c r="A42" t="s">
        <v>25</v>
      </c>
      <c r="B42">
        <v>0.37343046925219614</v>
      </c>
      <c r="C42">
        <v>0.3766659659449233</v>
      </c>
      <c r="D42">
        <v>0.3582133535404563</v>
      </c>
      <c r="E42">
        <v>0.35978039853599025</v>
      </c>
      <c r="F42">
        <v>0.34585658193841706</v>
      </c>
      <c r="G42">
        <v>0.32792416452442152</v>
      </c>
      <c r="H42">
        <v>0.31266100196085977</v>
      </c>
      <c r="I42">
        <v>0.30642773074148599</v>
      </c>
      <c r="J42">
        <v>0.31783304414883368</v>
      </c>
      <c r="K42">
        <v>0.32226353042110539</v>
      </c>
      <c r="M42" s="4">
        <f t="shared" si="17"/>
        <v>0.34010562410086892</v>
      </c>
      <c r="N42" s="4">
        <f t="shared" si="18"/>
        <v>0.33689037323141929</v>
      </c>
      <c r="O42" s="4">
        <f t="shared" si="19"/>
        <v>0.3766659659449233</v>
      </c>
      <c r="P42" s="4">
        <f t="shared" si="20"/>
        <v>0.30642773074148599</v>
      </c>
      <c r="Q42" s="4">
        <f t="shared" si="21"/>
        <v>2.5917535672970407E-2</v>
      </c>
      <c r="R42" s="6">
        <f t="shared" si="22"/>
        <v>7.62043725136511E-2</v>
      </c>
    </row>
    <row r="43" spans="1:18" x14ac:dyDescent="0.25">
      <c r="A43" t="s">
        <v>26</v>
      </c>
      <c r="B43">
        <v>0.28268805150757381</v>
      </c>
      <c r="C43">
        <v>0.26830479027053861</v>
      </c>
      <c r="D43">
        <v>0.25382035035408118</v>
      </c>
      <c r="E43">
        <v>0.29736635660652255</v>
      </c>
      <c r="F43">
        <v>0.26298137245439623</v>
      </c>
      <c r="G43">
        <v>0.27529101691192626</v>
      </c>
      <c r="H43">
        <v>0.29507275338787231</v>
      </c>
      <c r="I43">
        <v>0.21674100103617608</v>
      </c>
      <c r="J43">
        <v>0.23260300990438623</v>
      </c>
      <c r="K43">
        <v>0.24387279320926156</v>
      </c>
      <c r="M43" s="4">
        <f t="shared" si="17"/>
        <v>0.26287414956427346</v>
      </c>
      <c r="N43" s="4">
        <f t="shared" si="18"/>
        <v>0.26564308136246739</v>
      </c>
      <c r="O43" s="4">
        <f t="shared" si="19"/>
        <v>0.29736635660652255</v>
      </c>
      <c r="P43" s="4">
        <f t="shared" si="20"/>
        <v>0.21674100103617608</v>
      </c>
      <c r="Q43" s="4">
        <f t="shared" si="21"/>
        <v>2.6437278410741675E-2</v>
      </c>
      <c r="R43" s="6">
        <f t="shared" si="22"/>
        <v>0.10057009582175629</v>
      </c>
    </row>
    <row r="44" spans="1:18" x14ac:dyDescent="0.25">
      <c r="A44" t="s">
        <v>27</v>
      </c>
      <c r="B44">
        <v>0.3799245728929555</v>
      </c>
      <c r="C44">
        <v>0.37156475883764306</v>
      </c>
      <c r="D44">
        <v>0.3635111721959472</v>
      </c>
      <c r="E44">
        <v>0.40274121434471216</v>
      </c>
      <c r="F44">
        <v>0.38034015646730318</v>
      </c>
      <c r="G44">
        <v>0.36132496830553218</v>
      </c>
      <c r="H44">
        <v>0.36847346789600194</v>
      </c>
      <c r="I44">
        <v>0.38279162998070471</v>
      </c>
      <c r="J44">
        <v>0.36391500089007311</v>
      </c>
      <c r="K44">
        <v>0.38038460419553349</v>
      </c>
      <c r="M44" s="4">
        <f t="shared" si="17"/>
        <v>0.37549715460064059</v>
      </c>
      <c r="N44" s="4">
        <f t="shared" si="18"/>
        <v>0.37574466586529931</v>
      </c>
      <c r="O44" s="4">
        <f t="shared" si="19"/>
        <v>0.40274121434471216</v>
      </c>
      <c r="P44" s="4">
        <f t="shared" si="20"/>
        <v>0.36132496830553218</v>
      </c>
      <c r="Q44" s="4">
        <f t="shared" si="21"/>
        <v>1.249821702969842E-2</v>
      </c>
      <c r="R44" s="6">
        <f t="shared" si="22"/>
        <v>3.3284452029978442E-2</v>
      </c>
    </row>
    <row r="45" spans="1:18" x14ac:dyDescent="0.25">
      <c r="A45" t="s">
        <v>28</v>
      </c>
      <c r="B45">
        <v>0.30105367788923049</v>
      </c>
      <c r="C45">
        <v>0.30101862670947416</v>
      </c>
      <c r="D45">
        <v>0.33061799895264998</v>
      </c>
      <c r="E45">
        <v>0.33534505920203123</v>
      </c>
      <c r="F45">
        <v>0.32154648958210358</v>
      </c>
      <c r="G45">
        <v>0.30544711636541</v>
      </c>
      <c r="H45">
        <v>0.30433198869658995</v>
      </c>
      <c r="I45">
        <v>0.31186288701520121</v>
      </c>
      <c r="J45">
        <v>0.31510693135300682</v>
      </c>
      <c r="K45">
        <v>0.3015421472049839</v>
      </c>
      <c r="M45" s="4">
        <f t="shared" si="17"/>
        <v>0.31278729229706814</v>
      </c>
      <c r="N45" s="4">
        <f t="shared" si="18"/>
        <v>0.30865500169030557</v>
      </c>
      <c r="O45" s="4">
        <f t="shared" si="19"/>
        <v>0.33534505920203123</v>
      </c>
      <c r="P45" s="4">
        <f t="shared" si="20"/>
        <v>0.30101862670947416</v>
      </c>
      <c r="Q45" s="4">
        <f t="shared" si="21"/>
        <v>1.2639218337907274E-2</v>
      </c>
      <c r="R45" s="6">
        <f t="shared" si="22"/>
        <v>4.0408349856819757E-2</v>
      </c>
    </row>
    <row r="46" spans="1:18" x14ac:dyDescent="0.25">
      <c r="A46" t="s">
        <v>29</v>
      </c>
      <c r="B46">
        <v>0.34323670738984341</v>
      </c>
      <c r="C46">
        <v>0.36895755866136687</v>
      </c>
      <c r="D46">
        <v>0.36753149557190945</v>
      </c>
      <c r="E46">
        <v>0.41684317293636824</v>
      </c>
      <c r="F46">
        <v>0.4350221548507463</v>
      </c>
      <c r="G46">
        <v>0.42422065795144359</v>
      </c>
      <c r="H46">
        <v>0.36633140345687359</v>
      </c>
      <c r="I46">
        <v>0.37985557274927589</v>
      </c>
      <c r="J46">
        <v>0.40952720926542902</v>
      </c>
      <c r="K46">
        <v>0.41749415327991407</v>
      </c>
      <c r="M46" s="4">
        <f t="shared" si="17"/>
        <v>0.39290200861131702</v>
      </c>
      <c r="N46" s="4">
        <f t="shared" si="18"/>
        <v>0.39469139100735245</v>
      </c>
      <c r="O46" s="4">
        <f t="shared" si="19"/>
        <v>0.4350221548507463</v>
      </c>
      <c r="P46" s="4">
        <f t="shared" si="20"/>
        <v>0.34323670738984341</v>
      </c>
      <c r="Q46" s="4">
        <f t="shared" si="21"/>
        <v>3.1214603150936923E-2</v>
      </c>
      <c r="R46" s="6">
        <f t="shared" si="22"/>
        <v>7.9446280412926923E-2</v>
      </c>
    </row>
    <row r="47" spans="1:18" x14ac:dyDescent="0.25">
      <c r="A47" t="s">
        <v>30</v>
      </c>
      <c r="B47">
        <v>0.30791324158273164</v>
      </c>
      <c r="C47">
        <v>0.29944368331465121</v>
      </c>
      <c r="D47">
        <v>0.31305032423809243</v>
      </c>
      <c r="E47">
        <v>0.40810491403301424</v>
      </c>
      <c r="F47">
        <v>0.43062432215777807</v>
      </c>
      <c r="G47">
        <v>0.43051869996144337</v>
      </c>
      <c r="H47">
        <v>0.4307633252906341</v>
      </c>
      <c r="I47">
        <v>0.38725861121764638</v>
      </c>
      <c r="J47">
        <v>0.38885599362966305</v>
      </c>
      <c r="K47">
        <v>0.38531076682226495</v>
      </c>
      <c r="M47" s="4">
        <f t="shared" si="17"/>
        <v>0.37818438822479195</v>
      </c>
      <c r="N47" s="4">
        <f t="shared" si="18"/>
        <v>0.38805730242365472</v>
      </c>
      <c r="O47" s="4">
        <f t="shared" si="19"/>
        <v>0.4307633252906341</v>
      </c>
      <c r="P47" s="4">
        <f t="shared" si="20"/>
        <v>0.29944368331465121</v>
      </c>
      <c r="Q47" s="4">
        <f t="shared" si="21"/>
        <v>5.2468189571051566E-2</v>
      </c>
      <c r="R47" s="6">
        <f t="shared" si="22"/>
        <v>0.13873705844214965</v>
      </c>
    </row>
    <row r="48" spans="1:18" x14ac:dyDescent="0.25">
      <c r="A48" t="s">
        <v>31</v>
      </c>
      <c r="B48">
        <v>0.32697556512449305</v>
      </c>
      <c r="C48">
        <v>0.33460943418680872</v>
      </c>
      <c r="D48">
        <v>0.37083678682443422</v>
      </c>
      <c r="E48">
        <v>0.35328952519920609</v>
      </c>
      <c r="F48">
        <v>0.34746752975598583</v>
      </c>
      <c r="G48">
        <v>0.35879796110182616</v>
      </c>
      <c r="H48">
        <v>0.31101302279619286</v>
      </c>
      <c r="I48">
        <v>0.30216959588052755</v>
      </c>
      <c r="J48">
        <v>0.31150198068323559</v>
      </c>
      <c r="K48">
        <v>0.28806093142503403</v>
      </c>
      <c r="M48" s="4">
        <f t="shared" si="17"/>
        <v>0.33047223329777442</v>
      </c>
      <c r="N48" s="4">
        <f t="shared" si="18"/>
        <v>0.33079249965565088</v>
      </c>
      <c r="O48" s="4">
        <f t="shared" si="19"/>
        <v>0.37083678682443422</v>
      </c>
      <c r="P48" s="4">
        <f t="shared" si="20"/>
        <v>0.28806093142503403</v>
      </c>
      <c r="Q48" s="4">
        <f t="shared" si="21"/>
        <v>2.7098063147023881E-2</v>
      </c>
      <c r="R48" s="6">
        <f t="shared" si="22"/>
        <v>8.1998002908180712E-2</v>
      </c>
    </row>
    <row r="49" spans="1:18" x14ac:dyDescent="0.25">
      <c r="A49" t="s">
        <v>32</v>
      </c>
      <c r="B49">
        <v>0.33243502339931957</v>
      </c>
      <c r="C49">
        <v>0.3148787659127375</v>
      </c>
      <c r="D49">
        <v>0.32912043771652599</v>
      </c>
      <c r="E49">
        <v>0.31295105556760161</v>
      </c>
      <c r="F49">
        <v>0.30187575328520116</v>
      </c>
      <c r="G49">
        <v>0.27203877704790902</v>
      </c>
      <c r="H49">
        <v>0.24921138241475327</v>
      </c>
      <c r="I49">
        <v>0.22780170947064879</v>
      </c>
      <c r="J49">
        <v>0.2555419046774664</v>
      </c>
      <c r="K49">
        <v>0.23940987214210563</v>
      </c>
      <c r="M49" s="4">
        <f t="shared" si="17"/>
        <v>0.28352646816342686</v>
      </c>
      <c r="N49" s="4">
        <f t="shared" si="18"/>
        <v>0.28695726516655506</v>
      </c>
      <c r="O49" s="4">
        <f t="shared" si="19"/>
        <v>0.33243502339931957</v>
      </c>
      <c r="P49" s="4">
        <f t="shared" si="20"/>
        <v>0.22780170947064879</v>
      </c>
      <c r="Q49" s="4">
        <f t="shared" si="21"/>
        <v>3.9158476794658038E-2</v>
      </c>
      <c r="R49" s="6">
        <f t="shared" si="22"/>
        <v>0.13811224415241116</v>
      </c>
    </row>
    <row r="50" spans="1:18" x14ac:dyDescent="0.25">
      <c r="A50" t="s">
        <v>33</v>
      </c>
      <c r="B50">
        <v>0.22379886579407984</v>
      </c>
      <c r="C50">
        <v>0.25710275589763432</v>
      </c>
      <c r="D50">
        <v>0.28869323925415047</v>
      </c>
      <c r="E50">
        <v>0.26412665232468141</v>
      </c>
      <c r="F50">
        <v>0.26083333692369343</v>
      </c>
      <c r="G50">
        <v>0.23712464394161367</v>
      </c>
      <c r="H50">
        <v>0.22409305499568963</v>
      </c>
      <c r="I50">
        <v>0.29340344151003339</v>
      </c>
      <c r="J50">
        <v>0.31520712144604107</v>
      </c>
      <c r="K50">
        <v>0.29559098950108958</v>
      </c>
      <c r="M50" s="4">
        <f t="shared" si="17"/>
        <v>0.26599741015887074</v>
      </c>
      <c r="N50" s="4">
        <f t="shared" si="18"/>
        <v>0.26247999462418742</v>
      </c>
      <c r="O50" s="4">
        <f t="shared" si="19"/>
        <v>0.31520712144604107</v>
      </c>
      <c r="P50" s="4">
        <f t="shared" si="20"/>
        <v>0.22379886579407984</v>
      </c>
      <c r="Q50" s="4">
        <f t="shared" si="21"/>
        <v>3.1698541597820401E-2</v>
      </c>
      <c r="R50" s="6">
        <f t="shared" si="22"/>
        <v>0.11916860987062992</v>
      </c>
    </row>
    <row r="51" spans="1:18" x14ac:dyDescent="0.25">
      <c r="A51" t="s">
        <v>34</v>
      </c>
      <c r="B51">
        <v>0.3212337898436553</v>
      </c>
      <c r="C51">
        <v>0.3426690005834791</v>
      </c>
      <c r="D51">
        <v>0.34140019440221314</v>
      </c>
      <c r="E51">
        <v>0.3812052386158275</v>
      </c>
      <c r="F51">
        <v>0.38980147756820338</v>
      </c>
      <c r="G51">
        <v>0.3929124051779449</v>
      </c>
      <c r="H51">
        <v>0.40160523186682512</v>
      </c>
      <c r="I51">
        <v>0.4245720759167585</v>
      </c>
      <c r="J51">
        <v>0.41015207918506347</v>
      </c>
      <c r="K51">
        <v>0.38735336118191888</v>
      </c>
      <c r="M51" s="4">
        <f t="shared" si="17"/>
        <v>0.37929048543418897</v>
      </c>
      <c r="N51" s="4">
        <f t="shared" si="18"/>
        <v>0.38857741937506113</v>
      </c>
      <c r="O51" s="4">
        <f t="shared" si="19"/>
        <v>0.4245720759167585</v>
      </c>
      <c r="P51" s="4">
        <f t="shared" si="20"/>
        <v>0.3212337898436553</v>
      </c>
      <c r="Q51" s="4">
        <f t="shared" si="21"/>
        <v>3.3354842097421102E-2</v>
      </c>
      <c r="R51" s="6">
        <f t="shared" si="22"/>
        <v>8.7940097045246149E-2</v>
      </c>
    </row>
    <row r="52" spans="1:18" x14ac:dyDescent="0.25">
      <c r="A52" t="s">
        <v>35</v>
      </c>
      <c r="B52">
        <v>0.32134673763522698</v>
      </c>
      <c r="C52">
        <v>0.33042799265761003</v>
      </c>
      <c r="D52">
        <v>0.32772593155636792</v>
      </c>
      <c r="E52">
        <v>0.31957587235803259</v>
      </c>
      <c r="F52">
        <v>0.30788762497645111</v>
      </c>
      <c r="G52">
        <v>0.32833820476523878</v>
      </c>
      <c r="H52">
        <v>0.29975525873324366</v>
      </c>
      <c r="I52">
        <v>0.31288658495441074</v>
      </c>
      <c r="J52">
        <v>0.31300163485207078</v>
      </c>
      <c r="K52">
        <v>0.29246854348120449</v>
      </c>
      <c r="M52" s="4">
        <f t="shared" si="17"/>
        <v>0.31534143859698571</v>
      </c>
      <c r="N52" s="4">
        <f t="shared" si="18"/>
        <v>0.31628875360505171</v>
      </c>
      <c r="O52" s="4">
        <f t="shared" si="19"/>
        <v>0.33042799265761003</v>
      </c>
      <c r="P52" s="4">
        <f t="shared" si="20"/>
        <v>0.29246854348120449</v>
      </c>
      <c r="Q52" s="4">
        <f t="shared" si="21"/>
        <v>1.2636140475794311E-2</v>
      </c>
      <c r="R52" s="6">
        <f t="shared" si="22"/>
        <v>4.0071297105813031E-2</v>
      </c>
    </row>
    <row r="53" spans="1:18" x14ac:dyDescent="0.25">
      <c r="A53" t="s">
        <v>36</v>
      </c>
      <c r="B53">
        <v>0.3095188599580988</v>
      </c>
      <c r="C53">
        <v>0.31182664652701642</v>
      </c>
      <c r="D53">
        <v>0.33225039059739803</v>
      </c>
      <c r="E53">
        <v>0.32586348408801197</v>
      </c>
      <c r="F53">
        <v>0.36641775773022511</v>
      </c>
      <c r="G53">
        <v>0.3634108917067661</v>
      </c>
      <c r="H53">
        <v>0.34576683929108748</v>
      </c>
      <c r="I53">
        <v>0.34748831814244774</v>
      </c>
      <c r="J53">
        <v>0.35733811361788942</v>
      </c>
      <c r="K53">
        <v>0.3940195937106637</v>
      </c>
      <c r="M53" s="4">
        <f t="shared" si="17"/>
        <v>0.34539008953696049</v>
      </c>
      <c r="N53" s="4">
        <f t="shared" si="18"/>
        <v>0.34662757871676764</v>
      </c>
      <c r="O53" s="4">
        <f t="shared" si="19"/>
        <v>0.3940195937106637</v>
      </c>
      <c r="P53" s="4">
        <f t="shared" si="20"/>
        <v>0.3095188599580988</v>
      </c>
      <c r="Q53" s="4">
        <f t="shared" si="21"/>
        <v>2.6344365677457716E-2</v>
      </c>
      <c r="R53" s="6">
        <f t="shared" si="22"/>
        <v>7.6274237378309559E-2</v>
      </c>
    </row>
    <row r="54" spans="1:18" x14ac:dyDescent="0.25">
      <c r="A54" t="s">
        <v>37</v>
      </c>
      <c r="B54">
        <v>0.28185919288003425</v>
      </c>
      <c r="C54">
        <v>0.27525499796001618</v>
      </c>
      <c r="D54">
        <v>0.31337584482034431</v>
      </c>
      <c r="E54">
        <v>0.37735675385441442</v>
      </c>
      <c r="F54">
        <v>0.35134242503474761</v>
      </c>
      <c r="G54">
        <v>0.32701360003129448</v>
      </c>
      <c r="H54">
        <v>0.33844599146642712</v>
      </c>
      <c r="I54">
        <v>0.33052145693495394</v>
      </c>
      <c r="J54">
        <v>0.31086954141898454</v>
      </c>
      <c r="K54">
        <v>0.29947102164193207</v>
      </c>
      <c r="M54" s="4">
        <f t="shared" si="17"/>
        <v>0.32055108260431486</v>
      </c>
      <c r="N54" s="4">
        <f t="shared" si="18"/>
        <v>0.32019472242581937</v>
      </c>
      <c r="O54" s="4">
        <f t="shared" si="19"/>
        <v>0.37735675385441442</v>
      </c>
      <c r="P54" s="4">
        <f t="shared" si="20"/>
        <v>0.27525499796001618</v>
      </c>
      <c r="Q54" s="4">
        <f t="shared" si="21"/>
        <v>3.1224588202088156E-2</v>
      </c>
      <c r="R54" s="6">
        <f t="shared" si="22"/>
        <v>9.7409086715303614E-2</v>
      </c>
    </row>
    <row r="55" spans="1:18" x14ac:dyDescent="0.25">
      <c r="A55" t="s">
        <v>38</v>
      </c>
      <c r="B55">
        <v>0.23495636041086887</v>
      </c>
      <c r="C55">
        <v>0.2363333730584356</v>
      </c>
      <c r="D55">
        <v>0.30293644148770177</v>
      </c>
      <c r="E55">
        <v>0.28263657939001074</v>
      </c>
      <c r="F55">
        <v>0.28655286041085604</v>
      </c>
      <c r="G55">
        <v>0.29117423632702738</v>
      </c>
      <c r="H55">
        <v>0.27929541634862703</v>
      </c>
      <c r="I55">
        <v>0.26327545329103674</v>
      </c>
      <c r="J55">
        <v>0.27629495638836366</v>
      </c>
      <c r="K55">
        <v>0.28445819997889776</v>
      </c>
      <c r="M55" s="4">
        <f t="shared" si="17"/>
        <v>0.27379138770918254</v>
      </c>
      <c r="N55" s="4">
        <f t="shared" si="18"/>
        <v>0.28096599786931886</v>
      </c>
      <c r="O55" s="4">
        <f t="shared" si="19"/>
        <v>0.30293644148770177</v>
      </c>
      <c r="P55" s="4">
        <f t="shared" si="20"/>
        <v>0.23495636041086887</v>
      </c>
      <c r="Q55" s="4">
        <f t="shared" si="21"/>
        <v>2.2521299405292544E-2</v>
      </c>
      <c r="R55" s="6">
        <f t="shared" si="22"/>
        <v>8.2257150576315274E-2</v>
      </c>
    </row>
    <row r="56" spans="1:18" x14ac:dyDescent="0.25">
      <c r="A56" t="s">
        <v>39</v>
      </c>
      <c r="B56">
        <v>0.30551153372072554</v>
      </c>
      <c r="C56">
        <v>0.29603769789960632</v>
      </c>
      <c r="D56">
        <v>0.28994760969220695</v>
      </c>
      <c r="E56">
        <v>0.28857072931962796</v>
      </c>
      <c r="F56">
        <v>0.2973337990452905</v>
      </c>
      <c r="G56">
        <v>0.29103747963063553</v>
      </c>
      <c r="H56">
        <v>0.27911557788944719</v>
      </c>
      <c r="I56">
        <v>0.25565787717592325</v>
      </c>
      <c r="J56">
        <v>0.26580343494290082</v>
      </c>
      <c r="K56">
        <v>0.26083124054085521</v>
      </c>
      <c r="M56" s="4">
        <f t="shared" si="17"/>
        <v>0.28298469798572196</v>
      </c>
      <c r="N56" s="4">
        <f t="shared" si="18"/>
        <v>0.28925916950591746</v>
      </c>
      <c r="O56" s="4">
        <f t="shared" si="19"/>
        <v>0.30551153372072554</v>
      </c>
      <c r="P56" s="4">
        <f t="shared" si="20"/>
        <v>0.25565787717592325</v>
      </c>
      <c r="Q56" s="4">
        <f t="shared" si="21"/>
        <v>1.6917990806358023E-2</v>
      </c>
      <c r="R56" s="6">
        <f t="shared" si="22"/>
        <v>5.9784118812005953E-2</v>
      </c>
    </row>
    <row r="57" spans="1:18" x14ac:dyDescent="0.25">
      <c r="A57" t="s">
        <v>40</v>
      </c>
      <c r="B57">
        <v>0.26575725018315061</v>
      </c>
      <c r="C57">
        <v>0.28543953125465099</v>
      </c>
      <c r="D57">
        <v>0.32298577195858447</v>
      </c>
      <c r="E57">
        <v>0.33388011610578344</v>
      </c>
      <c r="F57">
        <v>0.32197510957469644</v>
      </c>
      <c r="G57">
        <v>0.29882405166572373</v>
      </c>
      <c r="H57">
        <v>0.26668325830991918</v>
      </c>
      <c r="I57">
        <v>0.2551710942355217</v>
      </c>
      <c r="J57">
        <v>0.25835332910987791</v>
      </c>
      <c r="K57">
        <v>0.24886834360659552</v>
      </c>
      <c r="M57" s="4">
        <f t="shared" si="17"/>
        <v>0.28579378560045038</v>
      </c>
      <c r="N57" s="4">
        <f t="shared" si="18"/>
        <v>0.27606139478228509</v>
      </c>
      <c r="O57" s="4">
        <f t="shared" si="19"/>
        <v>0.33388011610578344</v>
      </c>
      <c r="P57" s="4">
        <f t="shared" si="20"/>
        <v>0.24886834360659552</v>
      </c>
      <c r="Q57" s="4">
        <f t="shared" si="21"/>
        <v>3.1614749924801483E-2</v>
      </c>
      <c r="R57" s="6">
        <f t="shared" si="22"/>
        <v>0.11062084453088844</v>
      </c>
    </row>
    <row r="58" spans="1:18" x14ac:dyDescent="0.25">
      <c r="A58" t="s">
        <v>41</v>
      </c>
      <c r="B58">
        <v>0.40560254250534034</v>
      </c>
      <c r="C58">
        <v>0.41038052271757086</v>
      </c>
      <c r="D58">
        <v>0.39968045699214055</v>
      </c>
      <c r="E58">
        <v>0.37888399803382639</v>
      </c>
      <c r="F58">
        <v>0.32935765284600266</v>
      </c>
      <c r="G58">
        <v>0.34216623927313694</v>
      </c>
      <c r="H58">
        <v>0.3375299950255668</v>
      </c>
      <c r="I58">
        <v>0.34080255251524266</v>
      </c>
      <c r="J58">
        <v>0.34446321140465547</v>
      </c>
      <c r="K58">
        <v>0.35693497960741594</v>
      </c>
      <c r="M58" s="4">
        <f t="shared" si="17"/>
        <v>0.36458021509208982</v>
      </c>
      <c r="N58" s="4">
        <f t="shared" si="18"/>
        <v>0.35069909550603573</v>
      </c>
      <c r="O58" s="4">
        <f t="shared" si="19"/>
        <v>0.41038052271757086</v>
      </c>
      <c r="P58" s="4">
        <f t="shared" si="20"/>
        <v>0.32935765284600266</v>
      </c>
      <c r="Q58" s="4">
        <f t="shared" si="21"/>
        <v>3.1127649413894946E-2</v>
      </c>
      <c r="R58" s="6">
        <f t="shared" si="22"/>
        <v>8.5379425776114515E-2</v>
      </c>
    </row>
    <row r="59" spans="1:18" x14ac:dyDescent="0.25">
      <c r="A59" t="s">
        <v>42</v>
      </c>
      <c r="B59">
        <v>0.24463991203958207</v>
      </c>
      <c r="C59">
        <v>0.28776214494292551</v>
      </c>
      <c r="D59">
        <v>0.31962025316455694</v>
      </c>
      <c r="E59">
        <v>0.30041807684650612</v>
      </c>
      <c r="F59">
        <v>0.33720030935808198</v>
      </c>
      <c r="G59">
        <v>0.33272627936623578</v>
      </c>
      <c r="H59">
        <v>0.30786673643816498</v>
      </c>
      <c r="I59">
        <v>0.29153439153439142</v>
      </c>
      <c r="J59">
        <v>0.31404687756105554</v>
      </c>
      <c r="K59">
        <v>0.35515478557228058</v>
      </c>
      <c r="M59" s="4">
        <f t="shared" si="17"/>
        <v>0.30909697668237812</v>
      </c>
      <c r="N59" s="4">
        <f t="shared" si="18"/>
        <v>0.31095680699961026</v>
      </c>
      <c r="O59" s="4">
        <f t="shared" si="19"/>
        <v>0.35515478557228058</v>
      </c>
      <c r="P59" s="4">
        <f t="shared" si="20"/>
        <v>0.24463991203958207</v>
      </c>
      <c r="Q59" s="4">
        <f t="shared" si="21"/>
        <v>3.0911833939251489E-2</v>
      </c>
      <c r="R59" s="6">
        <f t="shared" si="22"/>
        <v>0.10000691132937178</v>
      </c>
    </row>
    <row r="60" spans="1:18" x14ac:dyDescent="0.25">
      <c r="A60" t="s">
        <v>43</v>
      </c>
      <c r="B60">
        <v>0.43317122253899049</v>
      </c>
      <c r="C60">
        <v>0.40602030101505071</v>
      </c>
      <c r="D60">
        <v>0.34692871231332767</v>
      </c>
      <c r="E60">
        <v>0.31178353815966126</v>
      </c>
      <c r="F60">
        <v>0.30268012530455968</v>
      </c>
      <c r="G60">
        <v>0.30104650774014519</v>
      </c>
      <c r="H60">
        <v>0.27141946950135798</v>
      </c>
      <c r="I60">
        <v>0.25853427895981079</v>
      </c>
      <c r="J60">
        <v>0.26760346842137622</v>
      </c>
      <c r="K60">
        <v>0.25879489429145558</v>
      </c>
      <c r="M60" s="4">
        <f t="shared" si="17"/>
        <v>0.31579825182457355</v>
      </c>
      <c r="N60" s="4">
        <f t="shared" si="18"/>
        <v>0.30186331652235243</v>
      </c>
      <c r="O60" s="4">
        <f t="shared" si="19"/>
        <v>0.43317122253899049</v>
      </c>
      <c r="P60" s="4">
        <f t="shared" si="20"/>
        <v>0.25853427895981079</v>
      </c>
      <c r="Q60" s="4">
        <f t="shared" si="21"/>
        <v>6.1564883509201626E-2</v>
      </c>
      <c r="R60" s="6">
        <f t="shared" si="22"/>
        <v>0.19495004533274307</v>
      </c>
    </row>
    <row r="61" spans="1:18" x14ac:dyDescent="0.25">
      <c r="A61" t="s">
        <v>44</v>
      </c>
      <c r="B61">
        <v>0.37430402353188358</v>
      </c>
      <c r="C61">
        <v>0.36640521544259957</v>
      </c>
      <c r="D61">
        <v>0.36783079193310397</v>
      </c>
      <c r="E61">
        <v>0.3986263258563727</v>
      </c>
      <c r="F61">
        <v>0.40069455928559616</v>
      </c>
      <c r="G61">
        <v>0.37854719309068474</v>
      </c>
      <c r="H61">
        <v>0.39204965272646675</v>
      </c>
      <c r="I61">
        <v>0.39299397920087575</v>
      </c>
      <c r="J61">
        <v>0.38413347401740966</v>
      </c>
      <c r="K61">
        <v>0.39253501068122471</v>
      </c>
      <c r="M61" s="4">
        <f t="shared" si="17"/>
        <v>0.38481202257662173</v>
      </c>
      <c r="N61" s="4">
        <f t="shared" si="18"/>
        <v>0.38809156337193818</v>
      </c>
      <c r="O61" s="4">
        <f t="shared" si="19"/>
        <v>0.40069455928559616</v>
      </c>
      <c r="P61" s="4">
        <f t="shared" si="20"/>
        <v>0.36640521544259957</v>
      </c>
      <c r="Q61" s="4">
        <f t="shared" si="21"/>
        <v>1.2469346862805184E-2</v>
      </c>
      <c r="R61" s="6">
        <f t="shared" si="22"/>
        <v>3.2403735151810012E-2</v>
      </c>
    </row>
    <row r="62" spans="1:18" x14ac:dyDescent="0.25">
      <c r="A62" t="s">
        <v>45</v>
      </c>
      <c r="B62">
        <v>0.21045424982028549</v>
      </c>
      <c r="C62">
        <v>0.19413451241839097</v>
      </c>
      <c r="D62">
        <v>0.19228340699877036</v>
      </c>
      <c r="E62">
        <v>0.28776515151515158</v>
      </c>
      <c r="F62">
        <v>0.30450336700336694</v>
      </c>
      <c r="G62">
        <v>0.31446686259617607</v>
      </c>
      <c r="H62">
        <v>0.32566854538913542</v>
      </c>
      <c r="I62">
        <v>0.35321515657963226</v>
      </c>
      <c r="J62">
        <v>0.34757276339813142</v>
      </c>
      <c r="K62">
        <v>0.36164804188060001</v>
      </c>
      <c r="M62" s="4">
        <f t="shared" si="17"/>
        <v>0.28917120575996408</v>
      </c>
      <c r="N62" s="4">
        <f t="shared" si="18"/>
        <v>0.30948511479977148</v>
      </c>
      <c r="O62" s="4">
        <f t="shared" si="19"/>
        <v>0.36164804188060001</v>
      </c>
      <c r="P62" s="4">
        <f t="shared" si="20"/>
        <v>0.19228340699877036</v>
      </c>
      <c r="Q62" s="4">
        <f t="shared" si="21"/>
        <v>6.6323966959688049E-2</v>
      </c>
      <c r="R62" s="6">
        <f t="shared" si="22"/>
        <v>0.22935882148218589</v>
      </c>
    </row>
    <row r="63" spans="1:18" x14ac:dyDescent="0.25">
      <c r="A63" t="s">
        <v>46</v>
      </c>
      <c r="B63">
        <v>0.32638046549584776</v>
      </c>
      <c r="C63">
        <v>0.3528160902003265</v>
      </c>
      <c r="D63">
        <v>0.31141573947605683</v>
      </c>
      <c r="E63">
        <v>0.3180759517950828</v>
      </c>
      <c r="F63">
        <v>0.30556091779610423</v>
      </c>
      <c r="G63">
        <v>0.3380920392080381</v>
      </c>
      <c r="H63">
        <v>0.34275665069343397</v>
      </c>
      <c r="I63">
        <v>0.3750592831301493</v>
      </c>
      <c r="J63">
        <v>0.36786644124238638</v>
      </c>
      <c r="K63">
        <v>0.38059039984474952</v>
      </c>
      <c r="M63" s="4">
        <f t="shared" si="17"/>
        <v>0.34186139788821757</v>
      </c>
      <c r="N63" s="4">
        <f t="shared" si="18"/>
        <v>0.34042434495073604</v>
      </c>
      <c r="O63" s="4">
        <f t="shared" si="19"/>
        <v>0.38059039984474952</v>
      </c>
      <c r="P63" s="4">
        <f t="shared" si="20"/>
        <v>0.30556091779610423</v>
      </c>
      <c r="Q63" s="4">
        <f t="shared" si="21"/>
        <v>2.6798387115003416E-2</v>
      </c>
      <c r="R63" s="6">
        <f t="shared" si="22"/>
        <v>7.8389625972821883E-2</v>
      </c>
    </row>
    <row r="64" spans="1:18" x14ac:dyDescent="0.25">
      <c r="A64" t="s">
        <v>47</v>
      </c>
      <c r="B64">
        <v>0.44359480440313631</v>
      </c>
      <c r="C64">
        <v>0.40571397417190702</v>
      </c>
      <c r="D64">
        <v>0.38503368219829598</v>
      </c>
      <c r="E64">
        <v>0.35292447041972747</v>
      </c>
      <c r="F64">
        <v>0.32529160646464722</v>
      </c>
      <c r="G64">
        <v>0.30113024143157707</v>
      </c>
      <c r="H64">
        <v>0.29314170907578024</v>
      </c>
      <c r="I64">
        <v>0.2937819194364063</v>
      </c>
      <c r="J64">
        <v>0.30501181335037836</v>
      </c>
      <c r="K64">
        <v>0.32252779021634803</v>
      </c>
      <c r="M64" s="4">
        <f t="shared" si="17"/>
        <v>0.3428152011168204</v>
      </c>
      <c r="N64" s="4">
        <f t="shared" si="18"/>
        <v>0.32390969834049765</v>
      </c>
      <c r="O64" s="4">
        <f t="shared" si="19"/>
        <v>0.44359480440313631</v>
      </c>
      <c r="P64" s="4">
        <f t="shared" si="20"/>
        <v>0.29314170907578024</v>
      </c>
      <c r="Q64" s="4">
        <f t="shared" si="21"/>
        <v>5.2445196248728204E-2</v>
      </c>
      <c r="R64" s="6">
        <f t="shared" si="22"/>
        <v>0.1529838702539231</v>
      </c>
    </row>
    <row r="65" spans="1:18" x14ac:dyDescent="0.25">
      <c r="A65" t="s">
        <v>48</v>
      </c>
      <c r="B65">
        <v>0.4012305783201055</v>
      </c>
      <c r="C65">
        <v>0.41964023853749149</v>
      </c>
      <c r="D65">
        <v>0.41958383763150559</v>
      </c>
      <c r="E65">
        <v>0.39884305726434849</v>
      </c>
      <c r="F65">
        <v>0.39669934500620746</v>
      </c>
      <c r="G65">
        <v>0.38499643171991105</v>
      </c>
      <c r="H65">
        <v>0.37906085388099775</v>
      </c>
      <c r="I65">
        <v>0.38093179540586741</v>
      </c>
      <c r="J65">
        <v>0.36759691137851286</v>
      </c>
      <c r="K65">
        <v>0.33583867655889804</v>
      </c>
      <c r="M65" s="4">
        <f t="shared" si="17"/>
        <v>0.38844217257038455</v>
      </c>
      <c r="N65" s="4">
        <f t="shared" si="18"/>
        <v>0.39084788836305928</v>
      </c>
      <c r="O65" s="4">
        <f t="shared" si="19"/>
        <v>0.41964023853749149</v>
      </c>
      <c r="P65" s="4">
        <f t="shared" si="20"/>
        <v>0.33583867655889804</v>
      </c>
      <c r="Q65" s="4">
        <f t="shared" si="21"/>
        <v>2.5035454827637579E-2</v>
      </c>
      <c r="R65" s="6">
        <f t="shared" si="22"/>
        <v>6.4450918554939424E-2</v>
      </c>
    </row>
    <row r="66" spans="1:18" x14ac:dyDescent="0.25">
      <c r="A66" t="s">
        <v>49</v>
      </c>
      <c r="B66">
        <v>0.31918771133357354</v>
      </c>
      <c r="C66">
        <v>0.31589545706599692</v>
      </c>
      <c r="D66">
        <v>0.34308764226955818</v>
      </c>
      <c r="E66">
        <v>0.35356998862998057</v>
      </c>
      <c r="F66">
        <v>0.37793441298053559</v>
      </c>
      <c r="G66">
        <v>0.37544540980672658</v>
      </c>
      <c r="H66">
        <v>0.35752427399710074</v>
      </c>
      <c r="I66">
        <v>0.3738677427470507</v>
      </c>
      <c r="J66">
        <v>0.37822746866218382</v>
      </c>
      <c r="K66">
        <v>0.35946444771774921</v>
      </c>
      <c r="M66" s="4">
        <f t="shared" si="17"/>
        <v>0.35542045552104556</v>
      </c>
      <c r="N66" s="4">
        <f t="shared" si="18"/>
        <v>0.35849436085742498</v>
      </c>
      <c r="O66" s="4">
        <f t="shared" si="19"/>
        <v>0.37822746866218382</v>
      </c>
      <c r="P66" s="4">
        <f t="shared" si="20"/>
        <v>0.31589545706599692</v>
      </c>
      <c r="Q66" s="4">
        <f t="shared" si="21"/>
        <v>2.314130270690792E-2</v>
      </c>
      <c r="R66" s="6">
        <f t="shared" si="22"/>
        <v>6.5109653503152551E-2</v>
      </c>
    </row>
    <row r="67" spans="1:18" x14ac:dyDescent="0.25">
      <c r="A67" t="s">
        <v>50</v>
      </c>
      <c r="B67">
        <v>0.25961239713912165</v>
      </c>
      <c r="C67">
        <v>0.29179166341263157</v>
      </c>
      <c r="D67">
        <v>0.26975135251534538</v>
      </c>
      <c r="E67">
        <v>0.29310140176960819</v>
      </c>
      <c r="F67">
        <v>0.24725379042296913</v>
      </c>
      <c r="G67">
        <v>0.19852114249207037</v>
      </c>
      <c r="H67">
        <v>0.18475497987153705</v>
      </c>
      <c r="I67">
        <v>0.20358326195886248</v>
      </c>
      <c r="J67">
        <v>0.22632709398459169</v>
      </c>
      <c r="K67">
        <v>0.23735781681412887</v>
      </c>
      <c r="M67" s="4">
        <f t="shared" si="17"/>
        <v>0.24120549003808661</v>
      </c>
      <c r="N67" s="4">
        <f t="shared" si="18"/>
        <v>0.242305803618549</v>
      </c>
      <c r="O67" s="4">
        <f t="shared" si="19"/>
        <v>0.29310140176960819</v>
      </c>
      <c r="P67" s="4">
        <f t="shared" si="20"/>
        <v>0.18475497987153705</v>
      </c>
      <c r="Q67" s="4">
        <f t="shared" si="21"/>
        <v>3.8155567454201483E-2</v>
      </c>
      <c r="R67" s="6">
        <f t="shared" si="22"/>
        <v>0.15818697761886213</v>
      </c>
    </row>
    <row r="68" spans="1:18" x14ac:dyDescent="0.25">
      <c r="A68" t="s">
        <v>51</v>
      </c>
      <c r="B68">
        <v>0.34549588060336883</v>
      </c>
      <c r="C68">
        <v>0.3375640861110395</v>
      </c>
      <c r="D68">
        <v>0.34799870621724377</v>
      </c>
      <c r="E68">
        <v>0.35041015093257843</v>
      </c>
      <c r="F68">
        <v>0.34884230600647476</v>
      </c>
      <c r="G68">
        <v>0.35727580529792757</v>
      </c>
      <c r="H68">
        <v>0.3433346892781628</v>
      </c>
      <c r="I68">
        <v>0.35336601126898742</v>
      </c>
      <c r="J68">
        <v>0.3524447548314546</v>
      </c>
      <c r="K68">
        <v>0.34571405657315246</v>
      </c>
      <c r="M68" s="4">
        <f t="shared" si="17"/>
        <v>0.34824464471203898</v>
      </c>
      <c r="N68" s="4">
        <f t="shared" si="18"/>
        <v>0.34842050611185926</v>
      </c>
      <c r="O68" s="4">
        <f t="shared" si="19"/>
        <v>0.35727580529792757</v>
      </c>
      <c r="P68" s="4">
        <f t="shared" si="20"/>
        <v>0.3375640861110395</v>
      </c>
      <c r="Q68" s="4">
        <f t="shared" si="21"/>
        <v>5.6043619793183274E-3</v>
      </c>
      <c r="R68" s="6">
        <f t="shared" si="22"/>
        <v>1.6093174911426231E-2</v>
      </c>
    </row>
    <row r="70" spans="1:18" x14ac:dyDescent="0.25">
      <c r="A70" t="s">
        <v>0</v>
      </c>
      <c r="B70" s="4">
        <f t="shared" ref="B70:K70" ca="1" si="23">AVERAGE(B32:B114)</f>
        <v>55.372456278630978</v>
      </c>
      <c r="C70" s="4">
        <f t="shared" ca="1" si="23"/>
        <v>55.342103991866189</v>
      </c>
      <c r="D70" s="4">
        <f t="shared" ca="1" si="23"/>
        <v>55.318702976231656</v>
      </c>
      <c r="E70" s="4">
        <f t="shared" ca="1" si="23"/>
        <v>55.297515787284304</v>
      </c>
      <c r="F70" s="4">
        <f t="shared" ca="1" si="23"/>
        <v>55.277000467529696</v>
      </c>
      <c r="G70" s="4">
        <f t="shared" ca="1" si="23"/>
        <v>55.243118000962951</v>
      </c>
      <c r="H70" s="4">
        <f t="shared" ca="1" si="23"/>
        <v>55.20507667930584</v>
      </c>
      <c r="I70" s="4">
        <f t="shared" ca="1" si="23"/>
        <v>55.177809988174204</v>
      </c>
      <c r="J70" s="4">
        <f t="shared" ca="1" si="23"/>
        <v>55.155422361392176</v>
      </c>
      <c r="K70" s="4">
        <f t="shared" ca="1" si="23"/>
        <v>55.127329661544671</v>
      </c>
      <c r="M70" s="18">
        <f t="shared" ref="M70:R70" si="24">AVERAGE(M32:M68)</f>
        <v>0.33634778359749234</v>
      </c>
      <c r="N70" s="18">
        <f t="shared" si="24"/>
        <v>0.33699481564653616</v>
      </c>
      <c r="O70" s="4">
        <f t="shared" si="24"/>
        <v>0.37992402417244991</v>
      </c>
      <c r="P70" s="4">
        <f t="shared" si="24"/>
        <v>0.29187588740386028</v>
      </c>
      <c r="Q70" s="4">
        <f t="shared" si="24"/>
        <v>3.0303922143810506E-2</v>
      </c>
      <c r="R70" s="6">
        <f t="shared" si="24"/>
        <v>9.2185751121825199E-2</v>
      </c>
    </row>
    <row r="71" spans="1:18" x14ac:dyDescent="0.25">
      <c r="A71" t="s">
        <v>1</v>
      </c>
      <c r="B71" s="4">
        <f t="shared" ref="B71:K71" ca="1" si="25">MEDIAN(B32:B114)</f>
        <v>0.30629372437961488</v>
      </c>
      <c r="C71" s="4">
        <f t="shared" ca="1" si="25"/>
        <v>0.3010186267094741</v>
      </c>
      <c r="D71" s="4">
        <f t="shared" ca="1" si="25"/>
        <v>0.31962025316455689</v>
      </c>
      <c r="E71" s="4">
        <f t="shared" ca="1" si="25"/>
        <v>0.31807595179508275</v>
      </c>
      <c r="F71" s="4">
        <f t="shared" ca="1" si="25"/>
        <v>0.3297444239907531</v>
      </c>
      <c r="G71" s="4">
        <f t="shared" ca="1" si="25"/>
        <v>0.31827833504952352</v>
      </c>
      <c r="H71" s="4">
        <f t="shared" ca="1" si="25"/>
        <v>0.30291858801288674</v>
      </c>
      <c r="I71" s="4">
        <f t="shared" ca="1" si="25"/>
        <v>0.30642773074148599</v>
      </c>
      <c r="J71" s="4">
        <f t="shared" ca="1" si="25"/>
        <v>0.31404687756105554</v>
      </c>
      <c r="K71" s="4">
        <f t="shared" ca="1" si="25"/>
        <v>0.30864134471646743</v>
      </c>
      <c r="M71" s="18">
        <f t="shared" ref="M71:R71" si="26">MEDIAN(M32:M68)</f>
        <v>0.33047223329777442</v>
      </c>
      <c r="N71" s="18">
        <f t="shared" si="26"/>
        <v>0.33079249965565088</v>
      </c>
      <c r="O71" s="4">
        <f t="shared" si="26"/>
        <v>0.3766659659449233</v>
      </c>
      <c r="P71" s="4">
        <f t="shared" si="26"/>
        <v>0.29621484457602026</v>
      </c>
      <c r="Q71" s="4">
        <f t="shared" si="26"/>
        <v>2.7098063147023881E-2</v>
      </c>
      <c r="R71" s="6">
        <f t="shared" si="26"/>
        <v>8.2257150576315274E-2</v>
      </c>
    </row>
    <row r="72" spans="1:18" x14ac:dyDescent="0.25">
      <c r="A72" t="s">
        <v>52</v>
      </c>
      <c r="B72" s="4">
        <f t="shared" ref="B72:K72" ca="1" si="27">MAX(B32:B114)</f>
        <v>2014</v>
      </c>
      <c r="C72" s="4">
        <f t="shared" ca="1" si="27"/>
        <v>2013</v>
      </c>
      <c r="D72" s="4">
        <f t="shared" ca="1" si="27"/>
        <v>2012</v>
      </c>
      <c r="E72" s="4">
        <f t="shared" ca="1" si="27"/>
        <v>2011</v>
      </c>
      <c r="F72" s="4">
        <f t="shared" ca="1" si="27"/>
        <v>2010</v>
      </c>
      <c r="G72" s="4">
        <f t="shared" ca="1" si="27"/>
        <v>2009</v>
      </c>
      <c r="H72" s="4">
        <f t="shared" ca="1" si="27"/>
        <v>2008</v>
      </c>
      <c r="I72" s="4">
        <f t="shared" ca="1" si="27"/>
        <v>2007</v>
      </c>
      <c r="J72" s="4">
        <f t="shared" ca="1" si="27"/>
        <v>2006</v>
      </c>
      <c r="K72" s="4">
        <f t="shared" ca="1" si="27"/>
        <v>2005</v>
      </c>
      <c r="M72" s="4">
        <f t="shared" ref="M72:R72" si="28">MAX(M32:M68)</f>
        <v>0.47346728063321752</v>
      </c>
      <c r="N72" s="4">
        <f t="shared" si="28"/>
        <v>0.49055880886719738</v>
      </c>
      <c r="O72" s="4">
        <f t="shared" si="28"/>
        <v>0.55455461056401056</v>
      </c>
      <c r="P72" s="4">
        <f t="shared" si="28"/>
        <v>0.43862004553149281</v>
      </c>
      <c r="Q72" s="4">
        <f t="shared" si="28"/>
        <v>6.6323966959688049E-2</v>
      </c>
      <c r="R72" s="6">
        <f t="shared" si="28"/>
        <v>0.22935882148218589</v>
      </c>
    </row>
    <row r="73" spans="1:18" x14ac:dyDescent="0.25">
      <c r="A73" t="s">
        <v>53</v>
      </c>
      <c r="B73" s="4">
        <f t="shared" ref="B73:K73" ca="1" si="29">MIN(B32:B114)</f>
        <v>7.2084433446544249E-2</v>
      </c>
      <c r="C73" s="4">
        <f t="shared" ca="1" si="29"/>
        <v>7.1888917214213699E-2</v>
      </c>
      <c r="D73" s="4">
        <f t="shared" ca="1" si="29"/>
        <v>6.8643778458091428E-2</v>
      </c>
      <c r="E73" s="4">
        <f t="shared" ca="1" si="29"/>
        <v>6.524826127567851E-2</v>
      </c>
      <c r="F73" s="4">
        <f t="shared" ca="1" si="29"/>
        <v>6.3624896471540043E-2</v>
      </c>
      <c r="G73" s="4">
        <f t="shared" ca="1" si="29"/>
        <v>6.4948014857278288E-2</v>
      </c>
      <c r="H73" s="4">
        <f t="shared" ca="1" si="29"/>
        <v>6.5610485572702507E-2</v>
      </c>
      <c r="I73" s="4">
        <f t="shared" ca="1" si="29"/>
        <v>6.8862156010718198E-2</v>
      </c>
      <c r="J73" s="4">
        <f t="shared" ca="1" si="29"/>
        <v>6.4851586147785328E-2</v>
      </c>
      <c r="K73" s="4">
        <f t="shared" ca="1" si="29"/>
        <v>6.6391520693294667E-2</v>
      </c>
      <c r="M73" s="4">
        <f t="shared" ref="M73:R73" si="30">MIN(M32:M68)</f>
        <v>0.24120549003808661</v>
      </c>
      <c r="N73" s="4">
        <f t="shared" si="30"/>
        <v>0.242305803618549</v>
      </c>
      <c r="O73" s="4">
        <f t="shared" si="30"/>
        <v>0.29310140176960819</v>
      </c>
      <c r="P73" s="4">
        <f t="shared" si="30"/>
        <v>0.18475497987153705</v>
      </c>
      <c r="Q73" s="4">
        <f t="shared" si="30"/>
        <v>5.6043619793183274E-3</v>
      </c>
      <c r="R73" s="6">
        <f t="shared" si="30"/>
        <v>1.6093174911426231E-2</v>
      </c>
    </row>
    <row r="74" spans="1:18" x14ac:dyDescent="0.25">
      <c r="A74" t="s">
        <v>54</v>
      </c>
      <c r="B74" s="4">
        <f t="shared" ref="B74:K74" ca="1" si="31">STDEV(B32:B114)</f>
        <v>317.64780191055667</v>
      </c>
      <c r="C74" s="4">
        <f t="shared" ca="1" si="31"/>
        <v>317.49058470109651</v>
      </c>
      <c r="D74" s="4">
        <f t="shared" ca="1" si="31"/>
        <v>317.33214638528574</v>
      </c>
      <c r="E74" s="4">
        <f t="shared" ca="1" si="31"/>
        <v>317.17331994501296</v>
      </c>
      <c r="F74" s="4">
        <f t="shared" ca="1" si="31"/>
        <v>317.01437326642559</v>
      </c>
      <c r="G74" s="4">
        <f t="shared" ca="1" si="31"/>
        <v>316.85777605762274</v>
      </c>
      <c r="H74" s="4">
        <f t="shared" ca="1" si="31"/>
        <v>316.70190836363446</v>
      </c>
      <c r="I74" s="4">
        <f t="shared" ca="1" si="31"/>
        <v>316.54414950308518</v>
      </c>
      <c r="J74" s="4">
        <f t="shared" ca="1" si="31"/>
        <v>316.38553368464267</v>
      </c>
      <c r="K74" s="4">
        <f t="shared" ca="1" si="31"/>
        <v>316.2279196609685</v>
      </c>
      <c r="M74" s="4">
        <f t="shared" ref="M74:R74" si="32">STDEV(M32:M68)</f>
        <v>5.2690612302867104E-2</v>
      </c>
      <c r="N74" s="4">
        <f t="shared" si="32"/>
        <v>5.3278542909844233E-2</v>
      </c>
      <c r="O74" s="4">
        <f t="shared" si="32"/>
        <v>5.8832996155995222E-2</v>
      </c>
      <c r="P74" s="4">
        <f t="shared" si="32"/>
        <v>5.5395475813314707E-2</v>
      </c>
      <c r="Q74" s="4">
        <f t="shared" si="32"/>
        <v>1.4628317829565564E-2</v>
      </c>
      <c r="R74" s="6">
        <f t="shared" si="32"/>
        <v>4.5745323688273457E-2</v>
      </c>
    </row>
    <row r="75" spans="1:18" x14ac:dyDescent="0.25">
      <c r="A75" t="s">
        <v>61</v>
      </c>
      <c r="B75" s="6">
        <f ca="1">B74/B70</f>
        <v>5.7365669370376384</v>
      </c>
      <c r="C75" s="6">
        <f t="shared" ref="C75:K75" ca="1" si="33">C74/C70</f>
        <v>5.7368723232452306</v>
      </c>
      <c r="D75" s="6">
        <f t="shared" ca="1" si="33"/>
        <v>5.7364350447918362</v>
      </c>
      <c r="E75" s="6">
        <f t="shared" ca="1" si="33"/>
        <v>5.7357607376993078</v>
      </c>
      <c r="F75" s="6">
        <f t="shared" ca="1" si="33"/>
        <v>5.7350140308833009</v>
      </c>
      <c r="G75" s="6">
        <f t="shared" ca="1" si="33"/>
        <v>5.73569681660799</v>
      </c>
      <c r="H75" s="6">
        <f t="shared" ca="1" si="33"/>
        <v>5.7368258032390935</v>
      </c>
      <c r="I75" s="6">
        <f t="shared" ca="1" si="33"/>
        <v>5.7368016159200126</v>
      </c>
      <c r="J75" s="6">
        <f t="shared" ca="1" si="33"/>
        <v>5.7362543905766001</v>
      </c>
      <c r="K75" s="6">
        <f t="shared" ca="1" si="33"/>
        <v>5.7363184758350538</v>
      </c>
      <c r="L75" s="6"/>
      <c r="M75" s="6"/>
      <c r="N75" s="6"/>
      <c r="O75" s="6"/>
      <c r="P75" s="6"/>
      <c r="Q75" s="6"/>
      <c r="R75" s="5"/>
    </row>
    <row r="78" spans="1:18" x14ac:dyDescent="0.25">
      <c r="A78" s="3" t="s">
        <v>60</v>
      </c>
      <c r="B78" s="3">
        <v>2014</v>
      </c>
      <c r="C78" s="3">
        <v>2013</v>
      </c>
      <c r="D78" s="3">
        <v>2012</v>
      </c>
      <c r="E78" s="3">
        <v>2011</v>
      </c>
      <c r="F78" s="3">
        <v>2010</v>
      </c>
      <c r="G78" s="3">
        <v>2009</v>
      </c>
      <c r="H78" s="3">
        <v>2008</v>
      </c>
      <c r="I78" s="3">
        <v>2007</v>
      </c>
      <c r="J78" s="3">
        <v>2006</v>
      </c>
      <c r="K78" s="3">
        <v>2005</v>
      </c>
      <c r="L78" s="3"/>
      <c r="M78" s="3" t="s">
        <v>0</v>
      </c>
      <c r="N78" s="3" t="s">
        <v>1</v>
      </c>
      <c r="O78" s="3" t="s">
        <v>52</v>
      </c>
      <c r="P78" s="3" t="s">
        <v>53</v>
      </c>
      <c r="Q78" s="3" t="s">
        <v>54</v>
      </c>
      <c r="R78" s="3" t="s">
        <v>61</v>
      </c>
    </row>
    <row r="79" spans="1:18" x14ac:dyDescent="0.25">
      <c r="A79" t="s">
        <v>15</v>
      </c>
      <c r="B79">
        <v>0.27723763225621956</v>
      </c>
      <c r="C79">
        <v>0.23464197208817009</v>
      </c>
      <c r="D79">
        <v>0.24990877022260061</v>
      </c>
      <c r="E79">
        <v>0.27557616638560983</v>
      </c>
      <c r="F79">
        <v>0.29075258033513024</v>
      </c>
      <c r="G79">
        <v>0.29573416120501322</v>
      </c>
      <c r="H79">
        <v>0.29829624478442279</v>
      </c>
      <c r="I79">
        <v>0.28696133275957458</v>
      </c>
      <c r="J79">
        <v>0.31149332719742284</v>
      </c>
      <c r="K79">
        <v>0.29187305081636394</v>
      </c>
      <c r="M79" s="4">
        <f>AVERAGE(B79:K79)</f>
        <v>0.2812475238050528</v>
      </c>
      <c r="N79" s="4">
        <f>MEDIAN(B79:K79)</f>
        <v>0.28885695654735244</v>
      </c>
      <c r="O79" s="4">
        <f>MAX(B79:K79)</f>
        <v>0.31149332719742284</v>
      </c>
      <c r="P79" s="4">
        <f>MIN(B79:K79)</f>
        <v>0.23464197208817009</v>
      </c>
      <c r="Q79" s="4">
        <f>STDEV(B79:K79)</f>
        <v>2.3222747856038475E-2</v>
      </c>
      <c r="R79" s="6">
        <f>Q79/M79</f>
        <v>8.257049712599554E-2</v>
      </c>
    </row>
    <row r="80" spans="1:18" x14ac:dyDescent="0.25">
      <c r="A80" t="s">
        <v>16</v>
      </c>
      <c r="B80">
        <v>0.24761091929497872</v>
      </c>
      <c r="C80">
        <v>0.18679860532742337</v>
      </c>
      <c r="D80">
        <v>0.1953489019013312</v>
      </c>
      <c r="E80">
        <v>0.21316832286776805</v>
      </c>
      <c r="F80">
        <v>0.26610225763612222</v>
      </c>
      <c r="G80">
        <v>0.29122364778248178</v>
      </c>
      <c r="H80">
        <v>0.27901815666966007</v>
      </c>
      <c r="I80">
        <v>0.29081637383524173</v>
      </c>
      <c r="J80">
        <v>0.26797091537381673</v>
      </c>
      <c r="K80">
        <v>0.29842212826516856</v>
      </c>
      <c r="M80" s="4">
        <f t="shared" ref="M80:M115" si="34">AVERAGE(B80:K80)</f>
        <v>0.25364802289539928</v>
      </c>
      <c r="N80" s="4">
        <f t="shared" ref="N80:N115" si="35">MEDIAN(B80:K80)</f>
        <v>0.26703658650496948</v>
      </c>
      <c r="O80" s="4">
        <f t="shared" ref="O80:O115" si="36">MAX(B80:K80)</f>
        <v>0.29842212826516856</v>
      </c>
      <c r="P80" s="4">
        <f t="shared" ref="P80:P115" si="37">MIN(B80:K80)</f>
        <v>0.18679860532742337</v>
      </c>
      <c r="Q80" s="4">
        <f t="shared" ref="Q80:Q115" si="38">STDEV(B80:K80)</f>
        <v>4.1291263779564484E-2</v>
      </c>
      <c r="R80" s="6">
        <f t="shared" ref="R80:R115" si="39">Q80/M80</f>
        <v>0.16278961415990376</v>
      </c>
    </row>
    <row r="81" spans="1:18" x14ac:dyDescent="0.25">
      <c r="A81" t="s">
        <v>17</v>
      </c>
      <c r="B81">
        <v>0.29583746283448953</v>
      </c>
      <c r="C81">
        <v>0.27086525692103391</v>
      </c>
      <c r="D81">
        <v>0.2753280586646083</v>
      </c>
      <c r="E81">
        <v>0.28927042415147641</v>
      </c>
      <c r="F81">
        <v>0.33387978142076502</v>
      </c>
      <c r="G81">
        <v>0.31099298320221141</v>
      </c>
      <c r="H81">
        <v>0.28238528230069776</v>
      </c>
      <c r="I81">
        <v>0.30345775131669334</v>
      </c>
      <c r="J81">
        <v>0.26157209390742342</v>
      </c>
      <c r="K81">
        <v>0.26988886928911621</v>
      </c>
      <c r="M81" s="4">
        <f t="shared" si="34"/>
        <v>0.28934779640085145</v>
      </c>
      <c r="N81" s="4">
        <f t="shared" si="35"/>
        <v>0.28582785322608706</v>
      </c>
      <c r="O81" s="4">
        <f t="shared" si="36"/>
        <v>0.33387978142076502</v>
      </c>
      <c r="P81" s="4">
        <f t="shared" si="37"/>
        <v>0.26157209390742342</v>
      </c>
      <c r="Q81" s="4">
        <f t="shared" si="38"/>
        <v>2.2185074546855116E-2</v>
      </c>
      <c r="R81" s="6">
        <f t="shared" si="39"/>
        <v>7.6672692250680755E-2</v>
      </c>
    </row>
    <row r="82" spans="1:18" x14ac:dyDescent="0.25">
      <c r="A82" t="s">
        <v>18</v>
      </c>
      <c r="B82">
        <v>0.31145637509676</v>
      </c>
      <c r="C82">
        <v>0.33271908810909001</v>
      </c>
      <c r="D82">
        <v>0.35844522618044905</v>
      </c>
      <c r="E82">
        <v>0.34906433396080161</v>
      </c>
      <c r="F82">
        <v>0.33095474476710518</v>
      </c>
      <c r="G82">
        <v>0.31513229610544041</v>
      </c>
      <c r="H82">
        <v>0.29617218466959</v>
      </c>
      <c r="I82">
        <v>0.29357882539040225</v>
      </c>
      <c r="J82">
        <v>0.30588151877193598</v>
      </c>
      <c r="K82">
        <v>0.27873828249459193</v>
      </c>
      <c r="M82" s="4">
        <f t="shared" si="34"/>
        <v>0.31721428755461661</v>
      </c>
      <c r="N82" s="4">
        <f t="shared" si="35"/>
        <v>0.3132943356011002</v>
      </c>
      <c r="O82" s="4">
        <f t="shared" si="36"/>
        <v>0.35844522618044905</v>
      </c>
      <c r="P82" s="4">
        <f t="shared" si="37"/>
        <v>0.27873828249459193</v>
      </c>
      <c r="Q82" s="4">
        <f t="shared" si="38"/>
        <v>2.536695747567232E-2</v>
      </c>
      <c r="R82" s="6">
        <f t="shared" si="39"/>
        <v>7.996789070008313E-2</v>
      </c>
    </row>
    <row r="83" spans="1:18" x14ac:dyDescent="0.25">
      <c r="A83" t="s">
        <v>19</v>
      </c>
      <c r="B83">
        <v>0.38614903581428006</v>
      </c>
      <c r="C83">
        <v>0.38121235825144911</v>
      </c>
      <c r="D83">
        <v>0.36058079162382639</v>
      </c>
      <c r="E83">
        <v>0.33190729671149366</v>
      </c>
      <c r="F83">
        <v>0.34197352172195505</v>
      </c>
      <c r="G83">
        <v>0.26753502584571276</v>
      </c>
      <c r="H83">
        <v>0.30291858801288679</v>
      </c>
      <c r="I83">
        <v>0.26099117157560858</v>
      </c>
      <c r="J83">
        <v>0.30926284453392217</v>
      </c>
      <c r="K83">
        <v>0.28575573981372709</v>
      </c>
      <c r="M83" s="4">
        <f t="shared" si="34"/>
        <v>0.32282863739048617</v>
      </c>
      <c r="N83" s="4">
        <f t="shared" si="35"/>
        <v>0.32058507062270791</v>
      </c>
      <c r="O83" s="4">
        <f t="shared" si="36"/>
        <v>0.38614903581428006</v>
      </c>
      <c r="P83" s="4">
        <f t="shared" si="37"/>
        <v>0.26099117157560858</v>
      </c>
      <c r="Q83" s="4">
        <f t="shared" si="38"/>
        <v>4.4880584408160402E-2</v>
      </c>
      <c r="R83" s="6">
        <f t="shared" si="39"/>
        <v>0.13902293418248973</v>
      </c>
    </row>
    <row r="84" spans="1:18" x14ac:dyDescent="0.25">
      <c r="A84" t="s">
        <v>20</v>
      </c>
      <c r="B84">
        <v>0.22828015957986408</v>
      </c>
      <c r="C84">
        <v>0.26211140222082641</v>
      </c>
      <c r="D84">
        <v>0.19903837140733407</v>
      </c>
      <c r="E84">
        <v>0.25412428902371881</v>
      </c>
      <c r="F84">
        <v>0.30155485548906996</v>
      </c>
      <c r="G84">
        <v>0.30443859856170974</v>
      </c>
      <c r="H84">
        <v>0.29758376436191841</v>
      </c>
      <c r="I84">
        <v>0.30180801677834374</v>
      </c>
      <c r="J84">
        <v>0.31440330331369898</v>
      </c>
      <c r="K84">
        <v>0.32756803373956533</v>
      </c>
      <c r="M84" s="4">
        <f t="shared" si="34"/>
        <v>0.27909107944760497</v>
      </c>
      <c r="N84" s="4">
        <f t="shared" si="35"/>
        <v>0.29956930992549419</v>
      </c>
      <c r="O84" s="4">
        <f t="shared" si="36"/>
        <v>0.32756803373956533</v>
      </c>
      <c r="P84" s="4">
        <f t="shared" si="37"/>
        <v>0.19903837140733407</v>
      </c>
      <c r="Q84" s="4">
        <f t="shared" si="38"/>
        <v>4.1504966976236429E-2</v>
      </c>
      <c r="R84" s="6">
        <f t="shared" si="39"/>
        <v>0.14871477461187843</v>
      </c>
    </row>
    <row r="85" spans="1:18" x14ac:dyDescent="0.25">
      <c r="A85" t="s">
        <v>21</v>
      </c>
      <c r="B85">
        <v>0.50058424865622808</v>
      </c>
      <c r="C85">
        <v>0.44246583111211946</v>
      </c>
      <c r="D85">
        <v>0.46799462846911377</v>
      </c>
      <c r="E85">
        <v>0.51743240496035781</v>
      </c>
      <c r="F85">
        <v>0.46118444343296416</v>
      </c>
      <c r="G85">
        <v>0.44756600865198143</v>
      </c>
      <c r="H85">
        <v>0.39814772151315503</v>
      </c>
      <c r="I85">
        <v>0.36539722793056711</v>
      </c>
      <c r="J85">
        <v>0.35743026977594872</v>
      </c>
      <c r="K85">
        <v>0.34521551724137928</v>
      </c>
      <c r="M85" s="4">
        <f t="shared" si="34"/>
        <v>0.43034183017438143</v>
      </c>
      <c r="N85" s="4">
        <f t="shared" si="35"/>
        <v>0.44501591988205047</v>
      </c>
      <c r="O85" s="4">
        <f t="shared" si="36"/>
        <v>0.51743240496035781</v>
      </c>
      <c r="P85" s="4">
        <f t="shared" si="37"/>
        <v>0.34521551724137928</v>
      </c>
      <c r="Q85" s="4">
        <f t="shared" si="38"/>
        <v>6.0688893448599644E-2</v>
      </c>
      <c r="R85" s="6">
        <f t="shared" si="39"/>
        <v>0.14102485325214034</v>
      </c>
    </row>
    <row r="86" spans="1:18" x14ac:dyDescent="0.25">
      <c r="A86" t="s">
        <v>22</v>
      </c>
      <c r="B86">
        <v>0.4548064918851436</v>
      </c>
      <c r="C86">
        <v>0.41779975278121134</v>
      </c>
      <c r="D86">
        <v>0.40772048464356153</v>
      </c>
      <c r="E86">
        <v>0.41896517012281048</v>
      </c>
      <c r="F86">
        <v>0.39931830099632926</v>
      </c>
      <c r="G86">
        <v>0.4249487704918033</v>
      </c>
      <c r="H86">
        <v>0.37727935813274993</v>
      </c>
      <c r="I86">
        <v>0.40061876130990592</v>
      </c>
      <c r="J86">
        <v>0.41565227377124486</v>
      </c>
      <c r="K86">
        <v>0.42423768569194681</v>
      </c>
      <c r="M86" s="4">
        <f t="shared" si="34"/>
        <v>0.41413470498267069</v>
      </c>
      <c r="N86" s="4">
        <f t="shared" si="35"/>
        <v>0.4167260132762281</v>
      </c>
      <c r="O86" s="4">
        <f t="shared" si="36"/>
        <v>0.4548064918851436</v>
      </c>
      <c r="P86" s="4">
        <f t="shared" si="37"/>
        <v>0.37727935813274993</v>
      </c>
      <c r="Q86" s="4">
        <f t="shared" si="38"/>
        <v>2.0314042324871846E-2</v>
      </c>
      <c r="R86" s="6">
        <f t="shared" si="39"/>
        <v>4.9051774894649021E-2</v>
      </c>
    </row>
    <row r="87" spans="1:18" x14ac:dyDescent="0.25">
      <c r="A87" t="s">
        <v>23</v>
      </c>
      <c r="B87">
        <v>0.29891348088531194</v>
      </c>
      <c r="C87">
        <v>0.31177197647851979</v>
      </c>
      <c r="D87">
        <v>0.26930811840666125</v>
      </c>
      <c r="E87">
        <v>0.27610603618126461</v>
      </c>
      <c r="F87">
        <v>0.29132347297257422</v>
      </c>
      <c r="G87">
        <v>0.29541304708681448</v>
      </c>
      <c r="H87">
        <v>0.25870862447085236</v>
      </c>
      <c r="I87">
        <v>0.24421849595962047</v>
      </c>
      <c r="J87">
        <v>0.25807562673752049</v>
      </c>
      <c r="K87">
        <v>0.26250338539315704</v>
      </c>
      <c r="M87" s="4">
        <f t="shared" si="34"/>
        <v>0.27663422645722963</v>
      </c>
      <c r="N87" s="4">
        <f t="shared" si="35"/>
        <v>0.27270707729396293</v>
      </c>
      <c r="O87" s="4">
        <f t="shared" si="36"/>
        <v>0.31177197647851979</v>
      </c>
      <c r="P87" s="4">
        <f t="shared" si="37"/>
        <v>0.24421849595962047</v>
      </c>
      <c r="Q87" s="4">
        <f t="shared" si="38"/>
        <v>2.1780737282171867E-2</v>
      </c>
      <c r="R87" s="6">
        <f t="shared" si="39"/>
        <v>7.8734788392279376E-2</v>
      </c>
    </row>
    <row r="88" spans="1:18" x14ac:dyDescent="0.25">
      <c r="A88" t="s">
        <v>24</v>
      </c>
      <c r="B88">
        <v>0.27825674135966583</v>
      </c>
      <c r="C88">
        <v>0.30020905640463574</v>
      </c>
      <c r="D88">
        <v>0.33829205326789863</v>
      </c>
      <c r="E88">
        <v>0.35564644615128527</v>
      </c>
      <c r="F88">
        <v>0.36379658786483055</v>
      </c>
      <c r="G88">
        <v>0.36803138940140601</v>
      </c>
      <c r="H88">
        <v>0.38133029333099489</v>
      </c>
      <c r="I88">
        <v>0.35977198001622607</v>
      </c>
      <c r="J88">
        <v>0.38585915043117208</v>
      </c>
      <c r="K88">
        <v>0.40136580337585359</v>
      </c>
      <c r="M88" s="4">
        <f t="shared" si="34"/>
        <v>0.35325595016039679</v>
      </c>
      <c r="N88" s="4">
        <f t="shared" si="35"/>
        <v>0.36178428394052831</v>
      </c>
      <c r="O88" s="4">
        <f t="shared" si="36"/>
        <v>0.40136580337585359</v>
      </c>
      <c r="P88" s="4">
        <f t="shared" si="37"/>
        <v>0.27825674135966583</v>
      </c>
      <c r="Q88" s="4">
        <f t="shared" si="38"/>
        <v>3.8305873673476529E-2</v>
      </c>
      <c r="R88" s="6">
        <f t="shared" si="39"/>
        <v>0.10843659860813001</v>
      </c>
    </row>
    <row r="89" spans="1:18" x14ac:dyDescent="0.25">
      <c r="A89" t="s">
        <v>25</v>
      </c>
      <c r="B89">
        <v>0.30340689950717803</v>
      </c>
      <c r="C89">
        <v>0.3142316586083666</v>
      </c>
      <c r="D89">
        <v>0.2934663635598217</v>
      </c>
      <c r="E89">
        <v>0.31480276535176899</v>
      </c>
      <c r="F89">
        <v>0.30460839016325686</v>
      </c>
      <c r="G89">
        <v>0.28474453727506444</v>
      </c>
      <c r="H89">
        <v>0.2763274251220732</v>
      </c>
      <c r="I89">
        <v>0.26629712593492538</v>
      </c>
      <c r="J89">
        <v>0.27815693078850978</v>
      </c>
      <c r="K89">
        <v>0.29824122399370839</v>
      </c>
      <c r="M89" s="4">
        <f t="shared" si="34"/>
        <v>0.29342833203046736</v>
      </c>
      <c r="N89" s="4">
        <f t="shared" si="35"/>
        <v>0.29585379377676502</v>
      </c>
      <c r="O89" s="4">
        <f t="shared" si="36"/>
        <v>0.31480276535176899</v>
      </c>
      <c r="P89" s="4">
        <f t="shared" si="37"/>
        <v>0.26629712593492538</v>
      </c>
      <c r="Q89" s="4">
        <f t="shared" si="38"/>
        <v>1.6581592971443224E-2</v>
      </c>
      <c r="R89" s="6">
        <f t="shared" si="39"/>
        <v>5.6509856620530825E-2</v>
      </c>
    </row>
    <row r="90" spans="1:18" x14ac:dyDescent="0.25">
      <c r="A90" t="s">
        <v>26</v>
      </c>
      <c r="B90">
        <v>0.25388749964071167</v>
      </c>
      <c r="C90">
        <v>0.25098590772455254</v>
      </c>
      <c r="D90">
        <v>0.2400298173686172</v>
      </c>
      <c r="E90">
        <v>0.24543315028577839</v>
      </c>
      <c r="F90">
        <v>0.25183379982627158</v>
      </c>
      <c r="G90">
        <v>0.27171095980672078</v>
      </c>
      <c r="H90">
        <v>0.28495597327171679</v>
      </c>
      <c r="I90">
        <v>0.21266387349641844</v>
      </c>
      <c r="J90">
        <v>0.21510954851434205</v>
      </c>
      <c r="K90">
        <v>0.20796636512174713</v>
      </c>
      <c r="M90" s="4">
        <f t="shared" si="34"/>
        <v>0.24345768950568764</v>
      </c>
      <c r="N90" s="4">
        <f t="shared" si="35"/>
        <v>0.24820952900516546</v>
      </c>
      <c r="O90" s="4">
        <f t="shared" si="36"/>
        <v>0.28495597327171679</v>
      </c>
      <c r="P90" s="4">
        <f t="shared" si="37"/>
        <v>0.20796636512174713</v>
      </c>
      <c r="Q90" s="4">
        <f t="shared" si="38"/>
        <v>2.5348969149807464E-2</v>
      </c>
      <c r="R90" s="6">
        <f t="shared" si="39"/>
        <v>0.10412063468307607</v>
      </c>
    </row>
    <row r="91" spans="1:18" x14ac:dyDescent="0.25">
      <c r="A91" t="s">
        <v>27</v>
      </c>
      <c r="B91">
        <v>0.36687884168173263</v>
      </c>
      <c r="C91">
        <v>0.3593319701817394</v>
      </c>
      <c r="D91">
        <v>0.35337140107708781</v>
      </c>
      <c r="E91">
        <v>0.39134147832638888</v>
      </c>
      <c r="F91">
        <v>0.36159929780176731</v>
      </c>
      <c r="G91">
        <v>0.35933576514547316</v>
      </c>
      <c r="H91">
        <v>0.34065404983455366</v>
      </c>
      <c r="I91">
        <v>0.37449092373691006</v>
      </c>
      <c r="J91">
        <v>0.35876406171939157</v>
      </c>
      <c r="K91">
        <v>0.3707314187129675</v>
      </c>
      <c r="M91" s="4">
        <f t="shared" si="34"/>
        <v>0.3636499208218012</v>
      </c>
      <c r="N91" s="4">
        <f t="shared" si="35"/>
        <v>0.36046753147362021</v>
      </c>
      <c r="O91" s="4">
        <f t="shared" si="36"/>
        <v>0.39134147832638888</v>
      </c>
      <c r="P91" s="4">
        <f t="shared" si="37"/>
        <v>0.34065404983455366</v>
      </c>
      <c r="Q91" s="4">
        <f t="shared" si="38"/>
        <v>1.3518360374816457E-2</v>
      </c>
      <c r="R91" s="6">
        <f t="shared" si="39"/>
        <v>3.7174105096095533E-2</v>
      </c>
    </row>
    <row r="92" spans="1:18" x14ac:dyDescent="0.25">
      <c r="A92" t="s">
        <v>28</v>
      </c>
      <c r="B92">
        <v>0.29215809566860929</v>
      </c>
      <c r="C92">
        <v>0.28944110477293655</v>
      </c>
      <c r="D92">
        <v>0.29571002611479202</v>
      </c>
      <c r="E92">
        <v>0.31453803550051784</v>
      </c>
      <c r="F92">
        <v>0.29600134587293953</v>
      </c>
      <c r="G92">
        <v>0.2936320009711188</v>
      </c>
      <c r="H92">
        <v>0.24770793966119201</v>
      </c>
      <c r="I92">
        <v>0.27671682070635623</v>
      </c>
      <c r="J92">
        <v>0.28040459704994042</v>
      </c>
      <c r="K92">
        <v>0.26929716122303843</v>
      </c>
      <c r="M92" s="4">
        <f t="shared" si="34"/>
        <v>0.28556071275414407</v>
      </c>
      <c r="N92" s="4">
        <f t="shared" si="35"/>
        <v>0.29079960022077289</v>
      </c>
      <c r="O92" s="4">
        <f t="shared" si="36"/>
        <v>0.31453803550051784</v>
      </c>
      <c r="P92" s="4">
        <f t="shared" si="37"/>
        <v>0.24770793966119201</v>
      </c>
      <c r="Q92" s="4">
        <f t="shared" si="38"/>
        <v>1.8189022046650963E-2</v>
      </c>
      <c r="R92" s="6">
        <f t="shared" si="39"/>
        <v>6.3695814004747067E-2</v>
      </c>
    </row>
    <row r="93" spans="1:18" x14ac:dyDescent="0.25">
      <c r="A93" t="s">
        <v>29</v>
      </c>
      <c r="B93">
        <v>0.25611632800477374</v>
      </c>
      <c r="C93">
        <v>0.27359276830362861</v>
      </c>
      <c r="D93">
        <v>0.27656854184857182</v>
      </c>
      <c r="E93">
        <v>0.27147161480862742</v>
      </c>
      <c r="F93">
        <v>0.34713152985074613</v>
      </c>
      <c r="G93">
        <v>0.36141359000143664</v>
      </c>
      <c r="H93">
        <v>0.332079617968981</v>
      </c>
      <c r="I93">
        <v>0.30113478554140377</v>
      </c>
      <c r="J93">
        <v>0.31395763921941927</v>
      </c>
      <c r="K93">
        <v>0.36759575202239009</v>
      </c>
      <c r="M93" s="4">
        <f t="shared" si="34"/>
        <v>0.31010621675699784</v>
      </c>
      <c r="N93" s="4">
        <f t="shared" si="35"/>
        <v>0.30754621238041152</v>
      </c>
      <c r="O93" s="4">
        <f t="shared" si="36"/>
        <v>0.36759575202239009</v>
      </c>
      <c r="P93" s="4">
        <f t="shared" si="37"/>
        <v>0.25611632800477374</v>
      </c>
      <c r="Q93" s="4">
        <f t="shared" si="38"/>
        <v>4.0486027122171121E-2</v>
      </c>
      <c r="R93" s="6">
        <f t="shared" si="39"/>
        <v>0.13055535469608581</v>
      </c>
    </row>
    <row r="94" spans="1:18" x14ac:dyDescent="0.25">
      <c r="A94" t="s">
        <v>30</v>
      </c>
      <c r="B94">
        <v>0.29759038595872522</v>
      </c>
      <c r="C94">
        <v>0.14011938205486596</v>
      </c>
      <c r="D94">
        <v>0.22849980317815488</v>
      </c>
      <c r="E94">
        <v>0.32488277229232598</v>
      </c>
      <c r="F94">
        <v>0.37876644504173151</v>
      </c>
      <c r="G94">
        <v>0.33370755936585694</v>
      </c>
      <c r="H94">
        <v>0.30075674490019744</v>
      </c>
      <c r="I94">
        <v>0.28575870969079442</v>
      </c>
      <c r="J94">
        <v>0.35891336749903008</v>
      </c>
      <c r="K94">
        <v>0.3329610431761123</v>
      </c>
      <c r="M94" s="4">
        <f t="shared" si="34"/>
        <v>0.29819562131577948</v>
      </c>
      <c r="N94" s="4">
        <f t="shared" si="35"/>
        <v>0.31281975859626171</v>
      </c>
      <c r="O94" s="4">
        <f t="shared" si="36"/>
        <v>0.37876644504173151</v>
      </c>
      <c r="P94" s="4">
        <f t="shared" si="37"/>
        <v>0.14011938205486596</v>
      </c>
      <c r="Q94" s="4">
        <f t="shared" si="38"/>
        <v>6.9416172935629114E-2</v>
      </c>
      <c r="R94" s="6">
        <f t="shared" si="39"/>
        <v>0.23278736498320221</v>
      </c>
    </row>
    <row r="95" spans="1:18" x14ac:dyDescent="0.25">
      <c r="A95" t="s">
        <v>31</v>
      </c>
      <c r="B95">
        <v>0.30426327670247783</v>
      </c>
      <c r="C95">
        <v>0.2695538339627242</v>
      </c>
      <c r="D95">
        <v>0.31666642943874423</v>
      </c>
      <c r="E95">
        <v>0.2941825996278753</v>
      </c>
      <c r="F95">
        <v>0.33258334400870843</v>
      </c>
      <c r="G95">
        <v>0.31827833504952352</v>
      </c>
      <c r="H95">
        <v>0.2797136399986373</v>
      </c>
      <c r="I95">
        <v>0.27570778995683082</v>
      </c>
      <c r="J95">
        <v>0.30109777814148142</v>
      </c>
      <c r="K95">
        <v>0.28239977484115819</v>
      </c>
      <c r="M95" s="4">
        <f t="shared" si="34"/>
        <v>0.29744468017281611</v>
      </c>
      <c r="N95" s="4">
        <f t="shared" si="35"/>
        <v>0.29764018888467836</v>
      </c>
      <c r="O95" s="4">
        <f t="shared" si="36"/>
        <v>0.33258334400870843</v>
      </c>
      <c r="P95" s="4">
        <f t="shared" si="37"/>
        <v>0.2695538339627242</v>
      </c>
      <c r="Q95" s="4">
        <f t="shared" si="38"/>
        <v>2.0816266956648642E-2</v>
      </c>
      <c r="R95" s="6">
        <f t="shared" si="39"/>
        <v>6.9983658623695461E-2</v>
      </c>
    </row>
    <row r="96" spans="1:18" x14ac:dyDescent="0.25">
      <c r="A96" t="s">
        <v>32</v>
      </c>
      <c r="B96">
        <v>0.24245861357804016</v>
      </c>
      <c r="C96">
        <v>0.24157632819944769</v>
      </c>
      <c r="D96">
        <v>0.20902187593053895</v>
      </c>
      <c r="E96">
        <v>0.21478622538487316</v>
      </c>
      <c r="F96">
        <v>0.25036723263007205</v>
      </c>
      <c r="G96">
        <v>0.25370117300873435</v>
      </c>
      <c r="H96">
        <v>0.24738327020279913</v>
      </c>
      <c r="I96">
        <v>0.22590306782177344</v>
      </c>
      <c r="J96">
        <v>0.25294415665015896</v>
      </c>
      <c r="K96">
        <v>0.23282318194509397</v>
      </c>
      <c r="M96" s="4">
        <f t="shared" si="34"/>
        <v>0.23709651253515318</v>
      </c>
      <c r="N96" s="4">
        <f t="shared" si="35"/>
        <v>0.24201747088874392</v>
      </c>
      <c r="O96" s="4">
        <f t="shared" si="36"/>
        <v>0.25370117300873435</v>
      </c>
      <c r="P96" s="4">
        <f t="shared" si="37"/>
        <v>0.20902187593053895</v>
      </c>
      <c r="Q96" s="4">
        <f t="shared" si="38"/>
        <v>1.5941216796795971E-2</v>
      </c>
      <c r="R96" s="6">
        <f t="shared" si="39"/>
        <v>6.7235138241151654E-2</v>
      </c>
    </row>
    <row r="97" spans="1:18" x14ac:dyDescent="0.25">
      <c r="A97" t="s">
        <v>33</v>
      </c>
      <c r="B97">
        <v>0.14354239334464039</v>
      </c>
      <c r="C97">
        <v>0.1385335449834259</v>
      </c>
      <c r="D97">
        <v>0.17177400375210972</v>
      </c>
      <c r="E97">
        <v>0.17335201752728735</v>
      </c>
      <c r="F97">
        <v>0.19624563232702716</v>
      </c>
      <c r="G97">
        <v>0.16734402779723098</v>
      </c>
      <c r="H97">
        <v>0.16108927005062199</v>
      </c>
      <c r="I97">
        <v>0.18959135452824097</v>
      </c>
      <c r="J97">
        <v>0.17068986346102202</v>
      </c>
      <c r="K97">
        <v>0.18937832166858087</v>
      </c>
      <c r="M97" s="4">
        <f t="shared" si="34"/>
        <v>0.17015404294401876</v>
      </c>
      <c r="N97" s="4">
        <f t="shared" si="35"/>
        <v>0.17123193360656586</v>
      </c>
      <c r="O97" s="4">
        <f t="shared" si="36"/>
        <v>0.19624563232702716</v>
      </c>
      <c r="P97" s="4">
        <f t="shared" si="37"/>
        <v>0.1385335449834259</v>
      </c>
      <c r="Q97" s="4">
        <f t="shared" si="38"/>
        <v>1.8971890045610462E-2</v>
      </c>
      <c r="R97" s="6">
        <f t="shared" si="39"/>
        <v>0.11149832068258453</v>
      </c>
    </row>
    <row r="98" spans="1:18" x14ac:dyDescent="0.25">
      <c r="A98" t="s">
        <v>34</v>
      </c>
      <c r="B98">
        <v>0.243576536177433</v>
      </c>
      <c r="C98">
        <v>0.26648328748853878</v>
      </c>
      <c r="D98">
        <v>0.28113550831194078</v>
      </c>
      <c r="E98">
        <v>0.30862765221659494</v>
      </c>
      <c r="F98">
        <v>0.3363737669734615</v>
      </c>
      <c r="G98">
        <v>0.33990640449862247</v>
      </c>
      <c r="H98">
        <v>0.36388752885220671</v>
      </c>
      <c r="I98">
        <v>0.35967348965688473</v>
      </c>
      <c r="J98">
        <v>0.345843072749834</v>
      </c>
      <c r="K98">
        <v>0.32520119046030238</v>
      </c>
      <c r="M98" s="4">
        <f t="shared" si="34"/>
        <v>0.31707084373858196</v>
      </c>
      <c r="N98" s="4">
        <f t="shared" si="35"/>
        <v>0.33078747871688197</v>
      </c>
      <c r="O98" s="4">
        <f t="shared" si="36"/>
        <v>0.36388752885220671</v>
      </c>
      <c r="P98" s="4">
        <f t="shared" si="37"/>
        <v>0.243576536177433</v>
      </c>
      <c r="Q98" s="4">
        <f t="shared" si="38"/>
        <v>4.098501993485372E-2</v>
      </c>
      <c r="R98" s="6">
        <f t="shared" si="39"/>
        <v>0.12926139613342999</v>
      </c>
    </row>
    <row r="99" spans="1:18" x14ac:dyDescent="0.25">
      <c r="A99" t="s">
        <v>35</v>
      </c>
      <c r="B99">
        <v>0.25538299859306735</v>
      </c>
      <c r="C99">
        <v>0.26419930746053877</v>
      </c>
      <c r="D99">
        <v>0.25419735942563304</v>
      </c>
      <c r="E99">
        <v>0.21529321927277983</v>
      </c>
      <c r="F99">
        <v>0.25078649512431378</v>
      </c>
      <c r="G99">
        <v>0.22613176713740196</v>
      </c>
      <c r="H99">
        <v>0.23363652317396152</v>
      </c>
      <c r="I99">
        <v>0.24539220002603995</v>
      </c>
      <c r="J99">
        <v>0.22945823688424191</v>
      </c>
      <c r="K99">
        <v>0.20284213909221863</v>
      </c>
      <c r="M99" s="4">
        <f t="shared" si="34"/>
        <v>0.23773202461901963</v>
      </c>
      <c r="N99" s="4">
        <f t="shared" si="35"/>
        <v>0.23951436160000072</v>
      </c>
      <c r="O99" s="4">
        <f t="shared" si="36"/>
        <v>0.26419930746053877</v>
      </c>
      <c r="P99" s="4">
        <f t="shared" si="37"/>
        <v>0.20284213909221863</v>
      </c>
      <c r="Q99" s="4">
        <f t="shared" si="38"/>
        <v>1.9587063325985365E-2</v>
      </c>
      <c r="R99" s="6">
        <f t="shared" si="39"/>
        <v>8.2391353699085568E-2</v>
      </c>
    </row>
    <row r="100" spans="1:18" x14ac:dyDescent="0.25">
      <c r="A100" t="s">
        <v>36</v>
      </c>
      <c r="B100">
        <v>0.24434022120452276</v>
      </c>
      <c r="C100">
        <v>0.30861579415485474</v>
      </c>
      <c r="D100">
        <v>0.32400427105496638</v>
      </c>
      <c r="E100">
        <v>0.24286749236161581</v>
      </c>
      <c r="F100">
        <v>0.3637989189777085</v>
      </c>
      <c r="G100">
        <v>0.36082535654806375</v>
      </c>
      <c r="H100">
        <v>0.29216169257901881</v>
      </c>
      <c r="I100">
        <v>0.3117560499355479</v>
      </c>
      <c r="J100">
        <v>0.31895264396031497</v>
      </c>
      <c r="K100">
        <v>0.33982315438677119</v>
      </c>
      <c r="M100" s="4">
        <f t="shared" si="34"/>
        <v>0.31071455951633847</v>
      </c>
      <c r="N100" s="4">
        <f t="shared" si="35"/>
        <v>0.31535434694793141</v>
      </c>
      <c r="O100" s="4">
        <f t="shared" si="36"/>
        <v>0.3637989189777085</v>
      </c>
      <c r="P100" s="4">
        <f t="shared" si="37"/>
        <v>0.24286749236161581</v>
      </c>
      <c r="Q100" s="4">
        <f t="shared" si="38"/>
        <v>4.1871907394595696E-2</v>
      </c>
      <c r="R100" s="6">
        <f t="shared" si="39"/>
        <v>0.1347600429789127</v>
      </c>
    </row>
    <row r="101" spans="1:18" x14ac:dyDescent="0.25">
      <c r="A101" t="s">
        <v>37</v>
      </c>
      <c r="B101">
        <v>0.27573536916450631</v>
      </c>
      <c r="C101">
        <v>0.27464300285597715</v>
      </c>
      <c r="D101">
        <v>0.25671083279239382</v>
      </c>
      <c r="E101">
        <v>0.33164071488839458</v>
      </c>
      <c r="F101">
        <v>0.28746198411933888</v>
      </c>
      <c r="G101">
        <v>0.30810655748392896</v>
      </c>
      <c r="H101">
        <v>0.30733213563889505</v>
      </c>
      <c r="I101">
        <v>0.28709358811553898</v>
      </c>
      <c r="J101">
        <v>0.25179808860717923</v>
      </c>
      <c r="K101">
        <v>0.28918533134616597</v>
      </c>
      <c r="M101" s="4">
        <f t="shared" si="34"/>
        <v>0.28697076050123188</v>
      </c>
      <c r="N101" s="4">
        <f t="shared" si="35"/>
        <v>0.28727778611743893</v>
      </c>
      <c r="O101" s="4">
        <f t="shared" si="36"/>
        <v>0.33164071488839458</v>
      </c>
      <c r="P101" s="4">
        <f t="shared" si="37"/>
        <v>0.25179808860717923</v>
      </c>
      <c r="Q101" s="4">
        <f t="shared" si="38"/>
        <v>2.4250683261840451E-2</v>
      </c>
      <c r="R101" s="6">
        <f t="shared" si="39"/>
        <v>8.4505763651611984E-2</v>
      </c>
    </row>
    <row r="102" spans="1:18" x14ac:dyDescent="0.25">
      <c r="A102" t="s">
        <v>38</v>
      </c>
      <c r="B102">
        <v>0.21858728256380044</v>
      </c>
      <c r="C102">
        <v>0.20294442458189327</v>
      </c>
      <c r="D102">
        <v>0.23556835038776325</v>
      </c>
      <c r="E102">
        <v>0.20071405487576124</v>
      </c>
      <c r="F102">
        <v>0.24857552211858819</v>
      </c>
      <c r="G102">
        <v>0.24593757324680679</v>
      </c>
      <c r="H102">
        <v>0.27751184636246995</v>
      </c>
      <c r="I102">
        <v>0.26316561372545222</v>
      </c>
      <c r="J102">
        <v>0.2441004775005812</v>
      </c>
      <c r="K102">
        <v>0.2782866320656916</v>
      </c>
      <c r="M102" s="4">
        <f t="shared" si="34"/>
        <v>0.24153917774288081</v>
      </c>
      <c r="N102" s="4">
        <f t="shared" si="35"/>
        <v>0.24501902537369399</v>
      </c>
      <c r="O102" s="4">
        <f t="shared" si="36"/>
        <v>0.2782866320656916</v>
      </c>
      <c r="P102" s="4">
        <f t="shared" si="37"/>
        <v>0.20071405487576124</v>
      </c>
      <c r="Q102" s="4">
        <f t="shared" si="38"/>
        <v>2.7701209765099561E-2</v>
      </c>
      <c r="R102" s="6">
        <f t="shared" si="39"/>
        <v>0.11468619717910766</v>
      </c>
    </row>
    <row r="103" spans="1:18" x14ac:dyDescent="0.25">
      <c r="A103" t="s">
        <v>39</v>
      </c>
      <c r="B103">
        <v>0.28003756529905505</v>
      </c>
      <c r="C103">
        <v>0.24805332873602848</v>
      </c>
      <c r="D103">
        <v>0.26612639161755075</v>
      </c>
      <c r="E103">
        <v>0.25780714635340191</v>
      </c>
      <c r="F103">
        <v>0.26098498078938182</v>
      </c>
      <c r="G103">
        <v>0.24614883215643671</v>
      </c>
      <c r="H103">
        <v>0.23650251256281404</v>
      </c>
      <c r="I103">
        <v>0.23865087990238143</v>
      </c>
      <c r="J103">
        <v>0.22870245481521445</v>
      </c>
      <c r="K103">
        <v>0.25030352420709501</v>
      </c>
      <c r="M103" s="4">
        <f t="shared" si="34"/>
        <v>0.251331761643936</v>
      </c>
      <c r="N103" s="4">
        <f t="shared" si="35"/>
        <v>0.24917842647156174</v>
      </c>
      <c r="O103" s="4">
        <f t="shared" si="36"/>
        <v>0.28003756529905505</v>
      </c>
      <c r="P103" s="4">
        <f t="shared" si="37"/>
        <v>0.22870245481521445</v>
      </c>
      <c r="Q103" s="4">
        <f t="shared" si="38"/>
        <v>1.5309708454950504E-2</v>
      </c>
      <c r="R103" s="6">
        <f t="shared" si="39"/>
        <v>6.0914340291936153E-2</v>
      </c>
    </row>
    <row r="104" spans="1:18" x14ac:dyDescent="0.25">
      <c r="A104" t="s">
        <v>40</v>
      </c>
      <c r="B104">
        <v>0.2303750581246696</v>
      </c>
      <c r="C104">
        <v>0.2821795639171738</v>
      </c>
      <c r="D104">
        <v>0.27812211838937184</v>
      </c>
      <c r="E104">
        <v>0.26089317873789819</v>
      </c>
      <c r="F104">
        <v>0.28544035880287821</v>
      </c>
      <c r="G104">
        <v>0.24636958438619777</v>
      </c>
      <c r="H104">
        <v>0.2302684658048674</v>
      </c>
      <c r="I104">
        <v>0.23910164829107569</v>
      </c>
      <c r="J104">
        <v>0.20701236226824724</v>
      </c>
      <c r="K104">
        <v>0.21177267777093728</v>
      </c>
      <c r="M104" s="4">
        <f t="shared" si="34"/>
        <v>0.24715350164933172</v>
      </c>
      <c r="N104" s="4">
        <f t="shared" si="35"/>
        <v>0.24273561633863672</v>
      </c>
      <c r="O104" s="4">
        <f t="shared" si="36"/>
        <v>0.28544035880287821</v>
      </c>
      <c r="P104" s="4">
        <f t="shared" si="37"/>
        <v>0.20701236226824724</v>
      </c>
      <c r="Q104" s="4">
        <f t="shared" si="38"/>
        <v>2.8549613070854119E-2</v>
      </c>
      <c r="R104" s="6">
        <f t="shared" si="39"/>
        <v>0.11551369040023195</v>
      </c>
    </row>
    <row r="105" spans="1:18" x14ac:dyDescent="0.25">
      <c r="A105" t="s">
        <v>41</v>
      </c>
      <c r="B105">
        <v>0.34077934961770506</v>
      </c>
      <c r="C105">
        <v>0.2864117241012426</v>
      </c>
      <c r="D105">
        <v>0.20978039336963589</v>
      </c>
      <c r="E105">
        <v>0.22430303146625999</v>
      </c>
      <c r="F105">
        <v>0.29202034880737976</v>
      </c>
      <c r="G105">
        <v>0.29924787797629238</v>
      </c>
      <c r="H105">
        <v>0.3211816133111145</v>
      </c>
      <c r="I105">
        <v>0.31079277881793543</v>
      </c>
      <c r="J105">
        <v>0.30370113141134603</v>
      </c>
      <c r="K105">
        <v>0.28168338529761178</v>
      </c>
      <c r="M105" s="4">
        <f t="shared" si="34"/>
        <v>0.28699016341765232</v>
      </c>
      <c r="N105" s="4">
        <f t="shared" si="35"/>
        <v>0.2956341133918361</v>
      </c>
      <c r="O105" s="4">
        <f t="shared" si="36"/>
        <v>0.34077934961770506</v>
      </c>
      <c r="P105" s="4">
        <f t="shared" si="37"/>
        <v>0.20978039336963589</v>
      </c>
      <c r="Q105" s="4">
        <f t="shared" si="38"/>
        <v>4.0829222472709523E-2</v>
      </c>
      <c r="R105" s="6">
        <f t="shared" si="39"/>
        <v>0.14226697523876938</v>
      </c>
    </row>
    <row r="106" spans="1:18" x14ac:dyDescent="0.25">
      <c r="A106" t="s">
        <v>42</v>
      </c>
      <c r="B106">
        <v>0.24161627267729499</v>
      </c>
      <c r="C106">
        <v>0.2487390496416246</v>
      </c>
      <c r="D106">
        <v>0.31962025316455694</v>
      </c>
      <c r="E106">
        <v>0.23173402349193711</v>
      </c>
      <c r="F106">
        <v>0.3012374323279195</v>
      </c>
      <c r="G106">
        <v>0.32744490985248587</v>
      </c>
      <c r="H106">
        <v>0.28519099947671395</v>
      </c>
      <c r="I106">
        <v>0.27089947089947097</v>
      </c>
      <c r="J106">
        <v>0.31404687756105554</v>
      </c>
      <c r="K106">
        <v>0.30190286850326614</v>
      </c>
      <c r="M106" s="4">
        <f t="shared" si="34"/>
        <v>0.28424321575963257</v>
      </c>
      <c r="N106" s="4">
        <f t="shared" si="35"/>
        <v>0.29321421590231672</v>
      </c>
      <c r="O106" s="4">
        <f t="shared" si="36"/>
        <v>0.32744490985248587</v>
      </c>
      <c r="P106" s="4">
        <f t="shared" si="37"/>
        <v>0.23173402349193711</v>
      </c>
      <c r="Q106" s="4">
        <f t="shared" si="38"/>
        <v>3.4352126439702785E-2</v>
      </c>
      <c r="R106" s="6">
        <f t="shared" si="39"/>
        <v>0.12085469251358427</v>
      </c>
    </row>
    <row r="107" spans="1:18" x14ac:dyDescent="0.25">
      <c r="A107" t="s">
        <v>43</v>
      </c>
      <c r="B107">
        <v>0.37829951366761694</v>
      </c>
      <c r="C107">
        <v>0.36296814840742042</v>
      </c>
      <c r="D107">
        <v>0.30508593970132442</v>
      </c>
      <c r="E107">
        <v>0.27556886639815487</v>
      </c>
      <c r="F107">
        <v>0.26609815523842661</v>
      </c>
      <c r="G107">
        <v>0.26142632652378878</v>
      </c>
      <c r="H107">
        <v>0.25019281714228225</v>
      </c>
      <c r="I107">
        <v>0.21078014184397156</v>
      </c>
      <c r="J107">
        <v>0.24174405018141559</v>
      </c>
      <c r="K107">
        <v>0.2338040924914386</v>
      </c>
      <c r="M107" s="4">
        <f t="shared" si="34"/>
        <v>0.27859680515958402</v>
      </c>
      <c r="N107" s="4">
        <f t="shared" si="35"/>
        <v>0.26376224088110767</v>
      </c>
      <c r="O107" s="4">
        <f t="shared" si="36"/>
        <v>0.37829951366761694</v>
      </c>
      <c r="P107" s="4">
        <f t="shared" si="37"/>
        <v>0.21078014184397156</v>
      </c>
      <c r="Q107" s="4">
        <f t="shared" si="38"/>
        <v>5.4763569510549948E-2</v>
      </c>
      <c r="R107" s="6">
        <f t="shared" si="39"/>
        <v>0.1965692660372779</v>
      </c>
    </row>
    <row r="108" spans="1:18" x14ac:dyDescent="0.25">
      <c r="A108" t="s">
        <v>44</v>
      </c>
      <c r="B108">
        <v>0.3096963966803235</v>
      </c>
      <c r="C108">
        <v>0.31241723540796579</v>
      </c>
      <c r="D108">
        <v>0.28322675848499757</v>
      </c>
      <c r="E108">
        <v>0.37915145192140487</v>
      </c>
      <c r="F108">
        <v>0.37067967587233341</v>
      </c>
      <c r="G108">
        <v>0.32017273288093751</v>
      </c>
      <c r="H108">
        <v>0.34151027043002796</v>
      </c>
      <c r="I108">
        <v>0.33860153256704995</v>
      </c>
      <c r="J108">
        <v>0.3557768398839356</v>
      </c>
      <c r="K108">
        <v>0.32821030144789942</v>
      </c>
      <c r="M108" s="4">
        <f t="shared" si="34"/>
        <v>0.33394431955768755</v>
      </c>
      <c r="N108" s="4">
        <f t="shared" si="35"/>
        <v>0.33340591700747468</v>
      </c>
      <c r="O108" s="4">
        <f t="shared" si="36"/>
        <v>0.37915145192140487</v>
      </c>
      <c r="P108" s="4">
        <f t="shared" si="37"/>
        <v>0.28322675848499757</v>
      </c>
      <c r="Q108" s="4">
        <f t="shared" si="38"/>
        <v>2.942966585271924E-2</v>
      </c>
      <c r="R108" s="6">
        <f t="shared" si="39"/>
        <v>8.8127463559491331E-2</v>
      </c>
    </row>
    <row r="109" spans="1:18" x14ac:dyDescent="0.25">
      <c r="A109" t="s">
        <v>45</v>
      </c>
      <c r="B109">
        <v>0.17064320679149697</v>
      </c>
      <c r="C109">
        <v>0.16190541987633419</v>
      </c>
      <c r="D109">
        <v>0.15469741783257451</v>
      </c>
      <c r="E109">
        <v>0.25174242424242427</v>
      </c>
      <c r="F109">
        <v>0.26171436588103258</v>
      </c>
      <c r="G109">
        <v>0.29653601030281013</v>
      </c>
      <c r="H109">
        <v>0.30213454850701527</v>
      </c>
      <c r="I109">
        <v>0.31839228472012926</v>
      </c>
      <c r="J109">
        <v>0.30214262700032218</v>
      </c>
      <c r="K109">
        <v>0.30622671901741677</v>
      </c>
      <c r="M109" s="4">
        <f t="shared" si="34"/>
        <v>0.25261350241715558</v>
      </c>
      <c r="N109" s="4">
        <f t="shared" si="35"/>
        <v>0.27912518809192133</v>
      </c>
      <c r="O109" s="4">
        <f t="shared" si="36"/>
        <v>0.31839228472012926</v>
      </c>
      <c r="P109" s="4">
        <f t="shared" si="37"/>
        <v>0.15469741783257451</v>
      </c>
      <c r="Q109" s="4">
        <f t="shared" si="38"/>
        <v>6.5535494876866857E-2</v>
      </c>
      <c r="R109" s="6">
        <f t="shared" si="39"/>
        <v>0.2594298968573906</v>
      </c>
    </row>
    <row r="110" spans="1:18" x14ac:dyDescent="0.25">
      <c r="A110" t="s">
        <v>46</v>
      </c>
      <c r="B110">
        <v>0.22216821966568848</v>
      </c>
      <c r="C110">
        <v>0.227599947108514</v>
      </c>
      <c r="D110">
        <v>0.23400444999185979</v>
      </c>
      <c r="E110">
        <v>0.18555759448251871</v>
      </c>
      <c r="F110">
        <v>0.17552839268959505</v>
      </c>
      <c r="G110">
        <v>0.16372799002222363</v>
      </c>
      <c r="H110">
        <v>0.19878087305506983</v>
      </c>
      <c r="I110">
        <v>0.23676998145502087</v>
      </c>
      <c r="J110">
        <v>0.23968914698335472</v>
      </c>
      <c r="K110">
        <v>0.2624778879957006</v>
      </c>
      <c r="M110" s="4">
        <f t="shared" si="34"/>
        <v>0.21463044834495454</v>
      </c>
      <c r="N110" s="4">
        <f t="shared" si="35"/>
        <v>0.22488408338710125</v>
      </c>
      <c r="O110" s="4">
        <f t="shared" si="36"/>
        <v>0.2624778879957006</v>
      </c>
      <c r="P110" s="4">
        <f t="shared" si="37"/>
        <v>0.16372799002222363</v>
      </c>
      <c r="Q110" s="4">
        <f t="shared" si="38"/>
        <v>3.2014447272959892E-2</v>
      </c>
      <c r="R110" s="6">
        <f t="shared" si="39"/>
        <v>0.14916079018530587</v>
      </c>
    </row>
    <row r="111" spans="1:18" x14ac:dyDescent="0.25">
      <c r="A111" t="s">
        <v>47</v>
      </c>
      <c r="B111">
        <v>0.41038512265729488</v>
      </c>
      <c r="C111">
        <v>0.39781002104755719</v>
      </c>
      <c r="D111">
        <v>0.3722062739020453</v>
      </c>
      <c r="E111">
        <v>0.33647769438883635</v>
      </c>
      <c r="F111">
        <v>0.32495189811719144</v>
      </c>
      <c r="G111">
        <v>0.28228577280267286</v>
      </c>
      <c r="H111">
        <v>0.21769328254139905</v>
      </c>
      <c r="I111">
        <v>0.28261071550561861</v>
      </c>
      <c r="J111">
        <v>0.3025792664200751</v>
      </c>
      <c r="K111">
        <v>0.31788843257714278</v>
      </c>
      <c r="M111" s="4">
        <f t="shared" si="34"/>
        <v>0.32448884799598338</v>
      </c>
      <c r="N111" s="4">
        <f t="shared" si="35"/>
        <v>0.32142016534716711</v>
      </c>
      <c r="O111" s="4">
        <f t="shared" si="36"/>
        <v>0.41038512265729488</v>
      </c>
      <c r="P111" s="4">
        <f t="shared" si="37"/>
        <v>0.21769328254139905</v>
      </c>
      <c r="Q111" s="4">
        <f t="shared" si="38"/>
        <v>5.8346502887345116E-2</v>
      </c>
      <c r="R111" s="6">
        <f t="shared" si="39"/>
        <v>0.17981050272663715</v>
      </c>
    </row>
    <row r="112" spans="1:18" x14ac:dyDescent="0.25">
      <c r="A112" t="s">
        <v>48</v>
      </c>
      <c r="B112">
        <v>0.30971277888368959</v>
      </c>
      <c r="C112">
        <v>0.29523902629778082</v>
      </c>
      <c r="D112">
        <v>0.28987058933060245</v>
      </c>
      <c r="E112">
        <v>0.26935612683200594</v>
      </c>
      <c r="F112">
        <v>0.32974442399075315</v>
      </c>
      <c r="G112">
        <v>0.30124679904286134</v>
      </c>
      <c r="H112">
        <v>0.31966221894279451</v>
      </c>
      <c r="I112">
        <v>0.30524061228900978</v>
      </c>
      <c r="J112">
        <v>0.34827342923215626</v>
      </c>
      <c r="K112">
        <v>0.27261104546423104</v>
      </c>
      <c r="M112" s="4">
        <f t="shared" si="34"/>
        <v>0.30409570503058847</v>
      </c>
      <c r="N112" s="4">
        <f t="shared" si="35"/>
        <v>0.30324370566593556</v>
      </c>
      <c r="O112" s="4">
        <f t="shared" si="36"/>
        <v>0.34827342923215626</v>
      </c>
      <c r="P112" s="4">
        <f t="shared" si="37"/>
        <v>0.26935612683200594</v>
      </c>
      <c r="Q112" s="4">
        <f t="shared" si="38"/>
        <v>2.4430717932357435E-2</v>
      </c>
      <c r="R112" s="6">
        <f t="shared" si="39"/>
        <v>8.0338911494655899E-2</v>
      </c>
    </row>
    <row r="113" spans="1:18" x14ac:dyDescent="0.25">
      <c r="A113" t="s">
        <v>49</v>
      </c>
      <c r="B113">
        <v>0.29999410756364259</v>
      </c>
      <c r="C113">
        <v>0.2865655088975147</v>
      </c>
      <c r="D113">
        <v>0.31485529510916394</v>
      </c>
      <c r="E113">
        <v>0.31040798123510149</v>
      </c>
      <c r="F113">
        <v>0.34549729233326282</v>
      </c>
      <c r="G113">
        <v>0.34364745054171975</v>
      </c>
      <c r="H113">
        <v>0.32102877269228747</v>
      </c>
      <c r="I113">
        <v>0.33413338534139098</v>
      </c>
      <c r="J113">
        <v>0.33495111185022242</v>
      </c>
      <c r="K113">
        <v>0.33149827665040338</v>
      </c>
      <c r="M113" s="4">
        <f t="shared" si="34"/>
        <v>0.32225791822147093</v>
      </c>
      <c r="N113" s="4">
        <f t="shared" si="35"/>
        <v>0.32626352467134545</v>
      </c>
      <c r="O113" s="4">
        <f t="shared" si="36"/>
        <v>0.34549729233326282</v>
      </c>
      <c r="P113" s="4">
        <f t="shared" si="37"/>
        <v>0.2865655088975147</v>
      </c>
      <c r="Q113" s="4">
        <f t="shared" si="38"/>
        <v>1.9297278715195348E-2</v>
      </c>
      <c r="R113" s="6">
        <f t="shared" si="39"/>
        <v>5.9881472646805045E-2</v>
      </c>
    </row>
    <row r="114" spans="1:18" x14ac:dyDescent="0.25">
      <c r="A114" t="s">
        <v>50</v>
      </c>
      <c r="B114">
        <v>0.22462124125201877</v>
      </c>
      <c r="C114">
        <v>0.20639742122786872</v>
      </c>
      <c r="D114">
        <v>0.20234601217649523</v>
      </c>
      <c r="E114">
        <v>0.1861353464406052</v>
      </c>
      <c r="F114">
        <v>0.16771595485224891</v>
      </c>
      <c r="G114">
        <v>0.16270369006343219</v>
      </c>
      <c r="H114">
        <v>0.15416323403781637</v>
      </c>
      <c r="I114">
        <v>0.14332512678952075</v>
      </c>
      <c r="J114">
        <v>0.12301868987760738</v>
      </c>
      <c r="K114">
        <v>0.1398595984473589</v>
      </c>
      <c r="M114" s="4">
        <f t="shared" si="34"/>
        <v>0.17102863151649725</v>
      </c>
      <c r="N114" s="4">
        <f t="shared" si="35"/>
        <v>0.16520982245784055</v>
      </c>
      <c r="O114" s="4">
        <f t="shared" si="36"/>
        <v>0.22462124125201877</v>
      </c>
      <c r="P114" s="4">
        <f t="shared" si="37"/>
        <v>0.12301868987760738</v>
      </c>
      <c r="Q114" s="4">
        <f t="shared" si="38"/>
        <v>3.2898459391314111E-2</v>
      </c>
      <c r="R114" s="6">
        <f t="shared" si="39"/>
        <v>0.19235644406206195</v>
      </c>
    </row>
    <row r="115" spans="1:18" x14ac:dyDescent="0.25">
      <c r="A115" t="s">
        <v>51</v>
      </c>
      <c r="B115">
        <v>0.27243638719981722</v>
      </c>
      <c r="C115">
        <v>0.29372148521568969</v>
      </c>
      <c r="D115">
        <v>0.27354904804356761</v>
      </c>
      <c r="E115">
        <v>0.3097818197771941</v>
      </c>
      <c r="F115">
        <v>0.30949841237756998</v>
      </c>
      <c r="G115">
        <v>0.33822290233312846</v>
      </c>
      <c r="H115">
        <v>0.29997738434547178</v>
      </c>
      <c r="I115">
        <v>0.32574442965065054</v>
      </c>
      <c r="J115">
        <v>0.32178005508517449</v>
      </c>
      <c r="K115">
        <v>0.31115509751586434</v>
      </c>
      <c r="M115" s="4">
        <f t="shared" si="34"/>
        <v>0.30558670215441286</v>
      </c>
      <c r="N115" s="4">
        <f t="shared" si="35"/>
        <v>0.30964011607738207</v>
      </c>
      <c r="O115" s="4">
        <f t="shared" si="36"/>
        <v>0.33822290233312846</v>
      </c>
      <c r="P115" s="4">
        <f t="shared" si="37"/>
        <v>0.27243638719981722</v>
      </c>
      <c r="Q115" s="4">
        <f t="shared" si="38"/>
        <v>2.1331224417891485E-2</v>
      </c>
      <c r="R115" s="6">
        <f t="shared" si="39"/>
        <v>6.9804164472814081E-2</v>
      </c>
    </row>
    <row r="117" spans="1:18" x14ac:dyDescent="0.25">
      <c r="A117" t="s">
        <v>0</v>
      </c>
      <c r="B117" s="4">
        <f>AVERAGE(B79:B115)</f>
        <v>0.28831952728468851</v>
      </c>
      <c r="C117" s="4">
        <f t="shared" ref="C117:K117" si="40">AVERAGE(C79:C115)</f>
        <v>0.27959068905163997</v>
      </c>
      <c r="D117" s="4">
        <f t="shared" si="40"/>
        <v>0.28005894405789911</v>
      </c>
      <c r="E117" s="4">
        <f t="shared" si="40"/>
        <v>0.28659760456770056</v>
      </c>
      <c r="F117" s="4">
        <f t="shared" si="40"/>
        <v>0.30481313360953377</v>
      </c>
      <c r="G117" s="4">
        <f t="shared" si="40"/>
        <v>0.29824249769069056</v>
      </c>
      <c r="H117" s="4">
        <f t="shared" si="40"/>
        <v>0.28636013158686285</v>
      </c>
      <c r="I117" s="4">
        <f t="shared" si="40"/>
        <v>0.284811035616717</v>
      </c>
      <c r="J117" s="4">
        <f t="shared" si="40"/>
        <v>0.29003269808458587</v>
      </c>
      <c r="K117" s="4">
        <f t="shared" si="40"/>
        <v>0.28977554306927522</v>
      </c>
      <c r="M117" s="18">
        <f t="shared" ref="M117:R117" si="41">AVERAGE(M79:M115)</f>
        <v>0.28886018046195933</v>
      </c>
      <c r="N117" s="18">
        <f t="shared" si="41"/>
        <v>0.29253133946219029</v>
      </c>
      <c r="O117" s="4">
        <f t="shared" si="41"/>
        <v>0.33450543838124025</v>
      </c>
      <c r="P117" s="4">
        <f t="shared" si="41"/>
        <v>0.23630407847497484</v>
      </c>
      <c r="Q117" s="4">
        <f t="shared" si="41"/>
        <v>3.2170123652675998E-2</v>
      </c>
      <c r="R117" s="6">
        <f t="shared" si="41"/>
        <v>0.11354540621455428</v>
      </c>
    </row>
    <row r="118" spans="1:18" x14ac:dyDescent="0.25">
      <c r="A118" t="s">
        <v>1</v>
      </c>
      <c r="B118" s="4">
        <f>MEDIAN(B79:B115)</f>
        <v>0.27825674135966583</v>
      </c>
      <c r="C118" s="4">
        <f t="shared" ref="C118:K118" si="42">MEDIAN(C79:C115)</f>
        <v>0.27464300285597715</v>
      </c>
      <c r="D118" s="4">
        <f t="shared" si="42"/>
        <v>0.27656854184857182</v>
      </c>
      <c r="E118" s="4">
        <f t="shared" si="42"/>
        <v>0.27557616638560983</v>
      </c>
      <c r="F118" s="4">
        <f t="shared" si="42"/>
        <v>0.30155485548906996</v>
      </c>
      <c r="G118" s="4">
        <f t="shared" si="42"/>
        <v>0.29924787797629238</v>
      </c>
      <c r="H118" s="4">
        <f t="shared" si="42"/>
        <v>0.29216169257901881</v>
      </c>
      <c r="I118" s="4">
        <f t="shared" si="42"/>
        <v>0.28696133275957458</v>
      </c>
      <c r="J118" s="4">
        <f t="shared" si="42"/>
        <v>0.3025792664200751</v>
      </c>
      <c r="K118" s="4">
        <f t="shared" si="42"/>
        <v>0.28918533134616597</v>
      </c>
      <c r="M118" s="18">
        <f t="shared" ref="M118:R118" si="43">MEDIAN(M79:M115)</f>
        <v>0.28699016341765232</v>
      </c>
      <c r="N118" s="18">
        <f t="shared" si="43"/>
        <v>0.2956341133918361</v>
      </c>
      <c r="O118" s="4">
        <f t="shared" si="43"/>
        <v>0.33258334400870843</v>
      </c>
      <c r="P118" s="4">
        <f t="shared" si="43"/>
        <v>0.24286749236161581</v>
      </c>
      <c r="Q118" s="4">
        <f t="shared" si="43"/>
        <v>2.7701209765099561E-2</v>
      </c>
      <c r="R118" s="6">
        <f t="shared" si="43"/>
        <v>0.10843659860813001</v>
      </c>
    </row>
    <row r="119" spans="1:18" x14ac:dyDescent="0.25">
      <c r="A119" t="s">
        <v>52</v>
      </c>
      <c r="B119" s="4">
        <f>MAX(B79:B115)</f>
        <v>0.50058424865622808</v>
      </c>
      <c r="C119" s="4">
        <f t="shared" ref="C119:K119" si="44">MAX(C79:C115)</f>
        <v>0.44246583111211946</v>
      </c>
      <c r="D119" s="4">
        <f t="shared" si="44"/>
        <v>0.46799462846911377</v>
      </c>
      <c r="E119" s="4">
        <f t="shared" si="44"/>
        <v>0.51743240496035781</v>
      </c>
      <c r="F119" s="4">
        <f t="shared" si="44"/>
        <v>0.46118444343296416</v>
      </c>
      <c r="G119" s="4">
        <f t="shared" si="44"/>
        <v>0.44756600865198143</v>
      </c>
      <c r="H119" s="4">
        <f t="shared" si="44"/>
        <v>0.39814772151315503</v>
      </c>
      <c r="I119" s="4">
        <f t="shared" si="44"/>
        <v>0.40061876130990592</v>
      </c>
      <c r="J119" s="4">
        <f t="shared" si="44"/>
        <v>0.41565227377124486</v>
      </c>
      <c r="K119" s="4">
        <f t="shared" si="44"/>
        <v>0.42423768569194681</v>
      </c>
      <c r="M119" s="4">
        <f t="shared" ref="M119:R119" si="45">MAX(M79:M115)</f>
        <v>0.43034183017438143</v>
      </c>
      <c r="N119" s="4">
        <f t="shared" si="45"/>
        <v>0.44501591988205047</v>
      </c>
      <c r="O119" s="4">
        <f t="shared" si="45"/>
        <v>0.51743240496035781</v>
      </c>
      <c r="P119" s="4">
        <f t="shared" si="45"/>
        <v>0.37727935813274993</v>
      </c>
      <c r="Q119" s="4">
        <f t="shared" si="45"/>
        <v>6.9416172935629114E-2</v>
      </c>
      <c r="R119" s="6">
        <f t="shared" si="45"/>
        <v>0.2594298968573906</v>
      </c>
    </row>
    <row r="120" spans="1:18" x14ac:dyDescent="0.25">
      <c r="A120" t="s">
        <v>53</v>
      </c>
      <c r="B120" s="4">
        <f>MIN(B79:B115)</f>
        <v>0.14354239334464039</v>
      </c>
      <c r="C120" s="4">
        <f t="shared" ref="C120:K120" si="46">MIN(C79:C115)</f>
        <v>0.1385335449834259</v>
      </c>
      <c r="D120" s="4">
        <f t="shared" si="46"/>
        <v>0.15469741783257451</v>
      </c>
      <c r="E120" s="4">
        <f t="shared" si="46"/>
        <v>0.17335201752728735</v>
      </c>
      <c r="F120" s="4">
        <f t="shared" si="46"/>
        <v>0.16771595485224891</v>
      </c>
      <c r="G120" s="4">
        <f t="shared" si="46"/>
        <v>0.16270369006343219</v>
      </c>
      <c r="H120" s="4">
        <f t="shared" si="46"/>
        <v>0.15416323403781637</v>
      </c>
      <c r="I120" s="4">
        <f t="shared" si="46"/>
        <v>0.14332512678952075</v>
      </c>
      <c r="J120" s="4">
        <f t="shared" si="46"/>
        <v>0.12301868987760738</v>
      </c>
      <c r="K120" s="4">
        <f t="shared" si="46"/>
        <v>0.1398595984473589</v>
      </c>
      <c r="M120" s="4">
        <f t="shared" ref="M120:R120" si="47">MIN(M79:M115)</f>
        <v>0.17015404294401876</v>
      </c>
      <c r="N120" s="4">
        <f t="shared" si="47"/>
        <v>0.16520982245784055</v>
      </c>
      <c r="O120" s="4">
        <f t="shared" si="47"/>
        <v>0.19624563232702716</v>
      </c>
      <c r="P120" s="4">
        <f t="shared" si="47"/>
        <v>0.12301868987760738</v>
      </c>
      <c r="Q120" s="4">
        <f t="shared" si="47"/>
        <v>1.3518360374816457E-2</v>
      </c>
      <c r="R120" s="6">
        <f t="shared" si="47"/>
        <v>3.7174105096095533E-2</v>
      </c>
    </row>
    <row r="121" spans="1:18" x14ac:dyDescent="0.25">
      <c r="A121" t="s">
        <v>54</v>
      </c>
      <c r="B121" s="4">
        <f>STDEV(B79:B115)</f>
        <v>7.1793932718342154E-2</v>
      </c>
      <c r="C121" s="4">
        <f t="shared" ref="C121:K121" si="48">STDEV(C79:C115)</f>
        <v>6.9565390077592076E-2</v>
      </c>
      <c r="D121" s="4">
        <f t="shared" si="48"/>
        <v>6.5994214750110233E-2</v>
      </c>
      <c r="E121" s="4">
        <f t="shared" si="48"/>
        <v>7.1014577863276418E-2</v>
      </c>
      <c r="F121" s="4">
        <f t="shared" si="48"/>
        <v>6.0044349907378967E-2</v>
      </c>
      <c r="G121" s="4">
        <f t="shared" si="48"/>
        <v>6.1530231464838658E-2</v>
      </c>
      <c r="H121" s="4">
        <f t="shared" si="48"/>
        <v>5.4898281211560332E-2</v>
      </c>
      <c r="I121" s="4">
        <f t="shared" si="48"/>
        <v>5.3965571340417753E-2</v>
      </c>
      <c r="J121" s="4">
        <f t="shared" si="48"/>
        <v>6.0447624149380846E-2</v>
      </c>
      <c r="K121" s="4">
        <f t="shared" si="48"/>
        <v>5.8241566324639289E-2</v>
      </c>
      <c r="M121" s="4">
        <f t="shared" ref="M121:R121" si="49">STDEV(M79:M115)</f>
        <v>5.3612214028386583E-2</v>
      </c>
      <c r="N121" s="4">
        <f t="shared" si="49"/>
        <v>5.4685312893420608E-2</v>
      </c>
      <c r="O121" s="4">
        <f t="shared" si="49"/>
        <v>6.1470159209948388E-2</v>
      </c>
      <c r="P121" s="4">
        <f t="shared" si="49"/>
        <v>5.5645367126760652E-2</v>
      </c>
      <c r="Q121" s="4">
        <f t="shared" si="49"/>
        <v>1.4872830066834762E-2</v>
      </c>
      <c r="R121" s="6">
        <f t="shared" si="49"/>
        <v>5.187486740120844E-2</v>
      </c>
    </row>
    <row r="122" spans="1:18" x14ac:dyDescent="0.25">
      <c r="A122" t="s">
        <v>61</v>
      </c>
      <c r="B122" s="6">
        <f>B121/B117</f>
        <v>0.24900822151894128</v>
      </c>
      <c r="C122" s="6">
        <f t="shared" ref="C122:K122" si="50">C121/C117</f>
        <v>0.2488115405901212</v>
      </c>
      <c r="D122" s="6">
        <f t="shared" si="50"/>
        <v>0.23564401762675594</v>
      </c>
      <c r="E122" s="6">
        <f t="shared" si="50"/>
        <v>0.24778496655753185</v>
      </c>
      <c r="F122" s="6">
        <f t="shared" si="50"/>
        <v>0.19698741060250999</v>
      </c>
      <c r="G122" s="6">
        <f t="shared" si="50"/>
        <v>0.20630940238655091</v>
      </c>
      <c r="H122" s="6">
        <f t="shared" si="50"/>
        <v>0.19171062992373225</v>
      </c>
      <c r="I122" s="6">
        <f t="shared" si="50"/>
        <v>0.18947851238826871</v>
      </c>
      <c r="J122" s="6">
        <f t="shared" si="50"/>
        <v>0.20841658388376522</v>
      </c>
      <c r="K122" s="6">
        <f t="shared" si="50"/>
        <v>0.20098855033709923</v>
      </c>
    </row>
  </sheetData>
  <sortState ref="U2:X371">
    <sortCondition ref="V2:V371"/>
    <sortCondition ref="U2:U37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nBehalfOf xmlns="24b4dc9c-985f-4b06-881b-10995db5cfc7">Office Of The Utilities Consumer Advocate</OnBehalfOf>
    <DocumentCategory xmlns="24b4dc9c-985f-4b06-881b-10995db5cfc7">Filing type</DocumentCategory>
    <SubmissionNumber xmlns="24b4dc9c-985f-4b06-881b-10995db5cfc7">27084-F0270</SubmissionNumber>
    <AppType xmlns="c396903c-eb40-4742-9f08-57bf89a1e85e" xsi:nil="true"/>
    <SubmittingPCE xmlns="24b4dc9c-985f-4b06-881b-10995db5cfc7">Reynolds, Mirth, Richards &amp; Farmer LLP</SubmittingPCE>
    <ApplicationURL xmlns="c396903c-eb40-4742-9f08-57bf89a1e85e" xsi:nil="true"/>
    <ActionInternal xmlns="24b4dc9c-985f-4b06-881b-10995db5cfc7" xsi:nil="true"/>
    <LibraryName xmlns="c396903c-eb40-4742-9f08-57bf89a1e85e">Public</LibraryName>
    <DocumentDescription xmlns="24b4dc9c-985f-4b06-881b-10995db5cfc7">2023-02-01 Exhibit O - Tables 15 and 16 Data and Calculations</DocumentDescription>
    <CommentsAdded xmlns="24b4dc9c-985f-4b06-881b-10995db5cfc7">false</CommentsAdded>
    <DispositionURL xmlns="c396903c-eb40-4742-9f08-57bf89a1e85e" xsi:nil="true"/>
    <ApplicationDescription xmlns="24b4dc9c-985f-4b06-881b-10995db5cfc7" xsi:nil="true"/>
    <FilingURL xmlns="c396903c-eb40-4742-9f08-57bf89a1e85e">https://www2.auc.ab.ca/Proceeding27084/sitepages/SubmissionDetails.aspx?SubmissionNumber=27084-F0270</FilingURL>
    <EntityType xmlns="c396903c-eb40-4742-9f08-57bf89a1e85e">Filing</EntityType>
    <ApplicationsTemp xmlns="24b4dc9c-985f-4b06-881b-10995db5cfc7" xsi:nil="true"/>
    <DispositionNumber xmlns="24b4dc9c-985f-4b06-881b-10995db5cfc7" xsi:nil="true"/>
    <RevisionType xmlns="c396903c-eb40-4742-9f08-57bf89a1e85e" xsi:nil="true"/>
    <DocumentTypeTemp xmlns="24b4dc9c-985f-4b06-881b-10995db5cfc7">Evidence</DocumentTypeTemp>
    <AucDocumentId xmlns="24b4dc9c-985f-4b06-881b-10995db5cfc7">379</AucDocumentId>
    <AUCFileName xmlns="24b4dc9c-985f-4b06-881b-10995db5cfc7">27084_X0337_2023-02-01 Exhibit O - Tables 15 and 16 Data and Calculations_000379.xlsx</AUCFileName>
    <Applications xmlns="24b4dc9c-985f-4b06-881b-10995db5cfc7" xsi:nil="true"/>
    <DocumentStatus xmlns="24b4dc9c-985f-4b06-881b-10995db5cfc7">Active</DocumentStatus>
    <ExhibitNumberTemp xmlns="24b4dc9c-985f-4b06-881b-10995db5cfc7">27084-X0337</ExhibitNumberTemp>
    <ActionExternal xmlns="24b4dc9c-985f-4b06-881b-10995db5cfc7" xsi:nil="true"/>
    <fae381d0f82a490fb5506f8d60dd7e7c xmlns="24b4dc9c-985f-4b06-881b-10995db5cfc7">
      <Terms xmlns="http://schemas.microsoft.com/office/infopath/2007/PartnerControls"/>
    </fae381d0f82a490fb5506f8d60dd7e7c>
    <RevisionStatus xmlns="c396903c-eb40-4742-9f08-57bf89a1e85e" xsi:nil="true"/>
    <IsLate xmlns="24b4dc9c-985f-4b06-881b-10995db5cfc7">false</IsLate>
    <ProceedingID xmlns="c396903c-eb40-4742-9f08-57bf89a1e85e">27084</ProceedingID>
    <OriginalFilename xmlns="24b4dc9c-985f-4b06-881b-10995db5cfc7">2023-02-01 Exhibit O - Tables 15 and 16 Data and Calculations.xlsx</OriginalFilename>
    <TaxCatchAll xmlns="24b4dc9c-985f-4b06-881b-10995db5cfc7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filing Document" ma:contentTypeID="0x010100DB7D67ABFDCD8849AA1AB921D07E8AB400AF796770118D7743B4BDBB5973DEC53D" ma:contentTypeVersion="0" ma:contentTypeDescription="Efiling Document" ma:contentTypeScope="" ma:versionID="da5f643ebbf1a0a66ea16b0ee9fb6786">
  <xsd:schema xmlns:xsd="http://www.w3.org/2001/XMLSchema" xmlns:xs="http://www.w3.org/2001/XMLSchema" xmlns:p="http://schemas.microsoft.com/office/2006/metadata/properties" xmlns:ns2="24b4dc9c-985f-4b06-881b-10995db5cfc7" xmlns:ns3="c396903c-eb40-4742-9f08-57bf89a1e85e" targetNamespace="http://schemas.microsoft.com/office/2006/metadata/properties" ma:root="true" ma:fieldsID="9690b489aff7291fb180a04131427ca4" ns2:_="" ns3:_="">
    <xsd:import namespace="24b4dc9c-985f-4b06-881b-10995db5cfc7"/>
    <xsd:import namespace="c396903c-eb40-4742-9f08-57bf89a1e85e"/>
    <xsd:element name="properties">
      <xsd:complexType>
        <xsd:sequence>
          <xsd:element name="documentManagement">
            <xsd:complexType>
              <xsd:all>
                <xsd:element ref="ns2:DocumentStatus" minOccurs="0"/>
                <xsd:element ref="ns2:DocumentTypeTemp" minOccurs="0"/>
                <xsd:element ref="ns2:SubmittingPCE" minOccurs="0"/>
                <xsd:element ref="ns2:AUCFileName" minOccurs="0"/>
                <xsd:element ref="ns2:ExhibitNumberTemp" minOccurs="0"/>
                <xsd:element ref="ns2:OnBehalfOf" minOccurs="0"/>
                <xsd:element ref="ns2:DocumentDescription" minOccurs="0"/>
                <xsd:element ref="ns2:Applications" minOccurs="0"/>
                <xsd:element ref="ns2:ApplicationsTemp" minOccurs="0"/>
                <xsd:element ref="ns2:ActionInternal" minOccurs="0"/>
                <xsd:element ref="ns2:ActionExternal" minOccurs="0"/>
                <xsd:element ref="ns2:AucDocumentId" minOccurs="0"/>
                <xsd:element ref="ns2:OriginalFilename" minOccurs="0"/>
                <xsd:element ref="ns2:DocumentCategory" minOccurs="0"/>
                <xsd:element ref="ns2:fae381d0f82a490fb5506f8d60dd7e7c" minOccurs="0"/>
                <xsd:element ref="ns2:TaxCatchAll" minOccurs="0"/>
                <xsd:element ref="ns2:TaxCatchAllLabel" minOccurs="0"/>
                <xsd:element ref="ns2:DispositionNumber" minOccurs="0"/>
                <xsd:element ref="ns2:IsLate" minOccurs="0"/>
                <xsd:element ref="ns2:SubmissionNumber" minOccurs="0"/>
                <xsd:element ref="ns2:CommentsAdded" minOccurs="0"/>
                <xsd:element ref="ns3:RevisionStatus" minOccurs="0"/>
                <xsd:element ref="ns3:RevisionType" minOccurs="0"/>
                <xsd:element ref="ns3:ApplicationURL" minOccurs="0"/>
                <xsd:element ref="ns3:AppType" minOccurs="0"/>
                <xsd:element ref="ns2:ApplicationDescription" minOccurs="0"/>
                <xsd:element ref="ns3:DispositionURL" minOccurs="0"/>
                <xsd:element ref="ns3:FilingURL" minOccurs="0"/>
                <xsd:element ref="ns3:ProceedingID"/>
                <xsd:element ref="ns3:LibraryName" minOccurs="0"/>
                <xsd:element ref="ns3:Entity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b4dc9c-985f-4b06-881b-10995db5cfc7" elementFormDefault="qualified">
    <xsd:import namespace="http://schemas.microsoft.com/office/2006/documentManagement/types"/>
    <xsd:import namespace="http://schemas.microsoft.com/office/infopath/2007/PartnerControls"/>
    <xsd:element name="DocumentStatus" ma:index="2" nillable="true" ma:displayName="Document Status" ma:internalName="DocumentStatus" ma:readOnly="false">
      <xsd:simpleType>
        <xsd:restriction base="dms:Text">
          <xsd:maxLength value="255"/>
        </xsd:restriction>
      </xsd:simpleType>
    </xsd:element>
    <xsd:element name="DocumentTypeTemp" ma:index="3" nillable="true" ma:displayName="Document Type" ma:internalName="DocumentTypeTemp" ma:readOnly="false">
      <xsd:simpleType>
        <xsd:restriction base="dms:Text">
          <xsd:maxLength value="255"/>
        </xsd:restriction>
      </xsd:simpleType>
    </xsd:element>
    <xsd:element name="SubmittingPCE" ma:index="4" nillable="true" ma:displayName="Submitter" ma:internalName="SubmittingPCE" ma:readOnly="false">
      <xsd:simpleType>
        <xsd:restriction base="dms:Text">
          <xsd:maxLength value="255"/>
        </xsd:restriction>
      </xsd:simpleType>
    </xsd:element>
    <xsd:element name="AUCFileName" ma:index="5" nillable="true" ma:displayName="File Name" ma:internalName="AUCFileName" ma:readOnly="false">
      <xsd:simpleType>
        <xsd:restriction base="dms:Text">
          <xsd:maxLength value="255"/>
        </xsd:restriction>
      </xsd:simpleType>
    </xsd:element>
    <xsd:element name="ExhibitNumberTemp" ma:index="6" nillable="true" ma:displayName="Exhibit Number" ma:internalName="ExhibitNumberTemp" ma:readOnly="false">
      <xsd:simpleType>
        <xsd:restriction base="dms:Text">
          <xsd:maxLength value="255"/>
        </xsd:restriction>
      </xsd:simpleType>
    </xsd:element>
    <xsd:element name="OnBehalfOf" ma:index="8" nillable="true" ma:displayName="On Behalf Of" ma:internalName="OnBehalfOf" ma:readOnly="false">
      <xsd:simpleType>
        <xsd:restriction base="dms:Text">
          <xsd:maxLength value="255"/>
        </xsd:restriction>
      </xsd:simpleType>
    </xsd:element>
    <xsd:element name="DocumentDescription" ma:index="9" nillable="true" ma:displayName="Document Description" ma:description="Document Description" ma:internalName="DocumentDescription" ma:readOnly="false">
      <xsd:simpleType>
        <xsd:restriction base="dms:Text">
          <xsd:maxLength value="255"/>
        </xsd:restriction>
      </xsd:simpleType>
    </xsd:element>
    <xsd:element name="Applications" ma:index="10" nillable="true" ma:displayName="Applications" ma:description="Display column for applications. This will show either a single application (i.e. 12345) or, if there are more than one applications, it will show literally: Multiple" ma:internalName="Applications" ma:readOnly="false">
      <xsd:simpleType>
        <xsd:restriction base="dms:Unknown"/>
      </xsd:simpleType>
    </xsd:element>
    <xsd:element name="ApplicationsTemp" ma:index="11" nillable="true" ma:displayName="ApplicationsTemp" ma:description="The Applications column that stores the actual data: 1234; 1235; 1236; 1237" ma:internalName="ApplicationsTemp">
      <xsd:simpleType>
        <xsd:restriction base="dms:Note"/>
      </xsd:simpleType>
    </xsd:element>
    <xsd:element name="ActionInternal" ma:index="12" nillable="true" ma:displayName="Actions" ma:description="Internal Actions" ma:internalName="ActionInternal" ma:readOnly="false">
      <xsd:simpleType>
        <xsd:restriction base="dms:Unknown"/>
      </xsd:simpleType>
    </xsd:element>
    <xsd:element name="ActionExternal" ma:index="13" nillable="true" ma:displayName="Actions" ma:description="External Actions" ma:internalName="ActionExternal" ma:readOnly="false">
      <xsd:simpleType>
        <xsd:restriction base="dms:Unknown"/>
      </xsd:simpleType>
    </xsd:element>
    <xsd:element name="AucDocumentId" ma:index="14" nillable="true" ma:displayName="Auc Document Id" ma:decimals="0" ma:internalName="AucDocumentId" ma:readOnly="false" ma:percentage="FALSE">
      <xsd:simpleType>
        <xsd:restriction base="dms:Number"/>
      </xsd:simpleType>
    </xsd:element>
    <xsd:element name="OriginalFilename" ma:index="15" nillable="true" ma:displayName="Original Filename" ma:internalName="OriginalFilename" ma:readOnly="false">
      <xsd:simpleType>
        <xsd:restriction base="dms:Text">
          <xsd:maxLength value="255"/>
        </xsd:restriction>
      </xsd:simpleType>
    </xsd:element>
    <xsd:element name="DocumentCategory" ma:index="16" nillable="true" ma:displayName="Document Category" ma:internalName="DocumentCategory" ma:readOnly="false">
      <xsd:simpleType>
        <xsd:restriction base="dms:Text">
          <xsd:maxLength value="255"/>
        </xsd:restriction>
      </xsd:simpleType>
    </xsd:element>
    <xsd:element name="fae381d0f82a490fb5506f8d60dd7e7c" ma:index="20" nillable="true" ma:taxonomy="true" ma:internalName="fae381d0f82a490fb5506f8d60dd7e7c" ma:taxonomyFieldName="DocumentType" ma:displayName="Document Type T" ma:readOnly="false" ma:default="" ma:fieldId="{fae381d0-f82a-490f-b550-6f8d60dd7e7c}" ma:sspId="6c23b51e-d80b-4046-afb2-9ff134a364c0" ma:termSetId="3fb79734-db6e-4006-89c4-022732ca67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3670a948-5fcd-4d19-9774-48f88d2d410b}" ma:internalName="TaxCatchAll" ma:showField="CatchAllData" ma:web="6ba16a15-6894-445e-9527-afbf7aaf6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2" nillable="true" ma:displayName="Taxonomy Catch All Column1" ma:hidden="true" ma:list="{3670a948-5fcd-4d19-9774-48f88d2d410b}" ma:internalName="TaxCatchAllLabel" ma:readOnly="true" ma:showField="CatchAllDataLabel" ma:web="6ba16a15-6894-445e-9527-afbf7aaf6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ispositionNumber" ma:index="26" nillable="true" ma:displayName="DispositionNumber" ma:description="Disposition Number of a document" ma:internalName="DispositionNumber">
      <xsd:simpleType>
        <xsd:restriction base="dms:Text">
          <xsd:maxLength value="255"/>
        </xsd:restriction>
      </xsd:simpleType>
    </xsd:element>
    <xsd:element name="IsLate" ma:index="27" nillable="true" ma:displayName="IsLate" ma:default="0" ma:internalName="IsLate">
      <xsd:simpleType>
        <xsd:restriction base="dms:Boolean"/>
      </xsd:simpleType>
    </xsd:element>
    <xsd:element name="SubmissionNumber" ma:index="28" nillable="true" ma:displayName="Submission Number" ma:internalName="SubmissionNumber">
      <xsd:simpleType>
        <xsd:restriction base="dms:Text">
          <xsd:maxLength value="255"/>
        </xsd:restriction>
      </xsd:simpleType>
    </xsd:element>
    <xsd:element name="CommentsAdded" ma:index="29" nillable="true" ma:displayName="CommentsAdded" ma:default="0" ma:description="Have internal comments been added to the document?" ma:internalName="CommentsAdded">
      <xsd:simpleType>
        <xsd:restriction base="dms:Boolean"/>
      </xsd:simpleType>
    </xsd:element>
    <xsd:element name="ApplicationDescription" ma:index="34" nillable="true" ma:displayName="Application Description" ma:internalName="ApplicationDescrip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6903c-eb40-4742-9f08-57bf89a1e85e" elementFormDefault="qualified">
    <xsd:import namespace="http://schemas.microsoft.com/office/2006/documentManagement/types"/>
    <xsd:import namespace="http://schemas.microsoft.com/office/infopath/2007/PartnerControls"/>
    <xsd:element name="RevisionStatus" ma:index="30" nillable="true" ma:displayName="RevisionStatus" ma:description="" ma:internalName="RevisionStatus" ma:readOnly="false">
      <xsd:simpleType>
        <xsd:restriction base="dms:Text">
          <xsd:maxLength value="255"/>
        </xsd:restriction>
      </xsd:simpleType>
    </xsd:element>
    <xsd:element name="RevisionType" ma:index="31" nillable="true" ma:displayName="RevisionType" ma:description="" ma:internalName="RevisionType" ma:readOnly="false">
      <xsd:simpleType>
        <xsd:restriction base="dms:Text">
          <xsd:maxLength value="255"/>
        </xsd:restriction>
      </xsd:simpleType>
    </xsd:element>
    <xsd:element name="ApplicationURL" ma:index="32" nillable="true" ma:displayName="ApplicationURL" ma:description="" ma:internalName="ApplicationURL">
      <xsd:simpleType>
        <xsd:restriction base="dms:Text">
          <xsd:maxLength value="255"/>
        </xsd:restriction>
      </xsd:simpleType>
    </xsd:element>
    <xsd:element name="AppType" ma:index="33" nillable="true" ma:displayName="AppType" ma:description="" ma:internalName="AppType">
      <xsd:simpleType>
        <xsd:restriction base="dms:Text">
          <xsd:maxLength value="255"/>
        </xsd:restriction>
      </xsd:simpleType>
    </xsd:element>
    <xsd:element name="DispositionURL" ma:index="35" nillable="true" ma:displayName="DispositionURL" ma:description="" ma:internalName="DispositionURL">
      <xsd:simpleType>
        <xsd:restriction base="dms:Text">
          <xsd:maxLength value="255"/>
        </xsd:restriction>
      </xsd:simpleType>
    </xsd:element>
    <xsd:element name="FilingURL" ma:index="36" nillable="true" ma:displayName="FilingURL" ma:description="" ma:internalName="FilingURL">
      <xsd:simpleType>
        <xsd:restriction base="dms:Text">
          <xsd:maxLength value="255"/>
        </xsd:restriction>
      </xsd:simpleType>
    </xsd:element>
    <xsd:element name="ProceedingID" ma:index="37" ma:displayName="ProceedingID" ma:default="0" ma:description="The Proceeding ID" ma:internalName="ProceedingID" ma:readOnly="false">
      <xsd:simpleType>
        <xsd:restriction base="dms:Number"/>
      </xsd:simpleType>
    </xsd:element>
    <xsd:element name="LibraryName" ma:index="38" nillable="true" ma:displayName="LibraryName" ma:default="Team" ma:description="" ma:format="Dropdown" ma:hidden="true" ma:internalName="LibraryName" ma:readOnly="false">
      <xsd:simpleType>
        <xsd:restriction base="dms:Choice">
          <xsd:enumeration value="Public"/>
          <xsd:enumeration value="Restricted"/>
          <xsd:enumeration value="Team"/>
          <xsd:enumeration value="Confidential"/>
        </xsd:restriction>
      </xsd:simpleType>
    </xsd:element>
    <xsd:element name="EntityType" ma:index="39" nillable="true" ma:displayName="EntityType" ma:internalName="EntityTyp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917a89cd-9d90-4fe1-ab4e-e8fe0e763f16" ContentTypeId="0x010100DB7D67ABFDCD8849AA1AB921D07E8AB4" PreviousValue="true"/>
</file>

<file path=customXml/itemProps1.xml><?xml version="1.0" encoding="utf-8"?>
<ds:datastoreItem xmlns:ds="http://schemas.openxmlformats.org/officeDocument/2006/customXml" ds:itemID="{B93F8CC9-DC23-4825-A3D9-57CAF3FD7849}"/>
</file>

<file path=customXml/itemProps2.xml><?xml version="1.0" encoding="utf-8"?>
<ds:datastoreItem xmlns:ds="http://schemas.openxmlformats.org/officeDocument/2006/customXml" ds:itemID="{112B6F34-BA4A-4B20-8746-AC2D19D06E9D}"/>
</file>

<file path=customXml/itemProps3.xml><?xml version="1.0" encoding="utf-8"?>
<ds:datastoreItem xmlns:ds="http://schemas.openxmlformats.org/officeDocument/2006/customXml" ds:itemID="{71CE4BB0-A0A7-427D-AECC-026CDF3005A9}"/>
</file>

<file path=customXml/itemProps4.xml><?xml version="1.0" encoding="utf-8"?>
<ds:datastoreItem xmlns:ds="http://schemas.openxmlformats.org/officeDocument/2006/customXml" ds:itemID="{F2ED3D24-5FCB-47A0-B320-AA04A52B85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ROEs</vt:lpstr>
      <vt:lpstr>ERs and Debt Ratios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2023-02-01T22:20:05Z</dcterms:created>
  <dcterms:modified xsi:type="dcterms:W3CDTF">2023-02-01T22:20:33Z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0x010100DB7D67ABFDCD8849AA1AB921D07E8AB400AF796770118D7743B4BDBB5973DEC53D</vt:lpwstr>
  </property>
  <property fmtid="{D5CDD505-2E9C-101B-9397-08002B2CF9AE}" pid="3" name="Name">
    <vt:lpwstr>27084_X0337_2023-02-01 Exhibit O - Tables 15 and 16 Data and Calculations_000379.xlsx</vt:lpwstr>
  </property>
  <property fmtid="{D5CDD505-2E9C-101B-9397-08002B2CF9AE}" pid="4" name="DocumentType">
    <vt:lpwstr/>
  </property>
</Properties>
</file>