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2F9DCD3B-1E4E-44DA-BD6E-9AD4A0F0787A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ROEs" sheetId="4" r:id="rId1"/>
  </sheets>
  <calcPr calcId="191029"/>
</workbook>
</file>

<file path=xl/calcChain.xml><?xml version="1.0" encoding="utf-8"?>
<calcChain xmlns="http://schemas.openxmlformats.org/spreadsheetml/2006/main">
  <c r="V5" i="4" l="1"/>
  <c r="V14" i="4"/>
  <c r="V22" i="4"/>
  <c r="V30" i="4"/>
  <c r="U5" i="4"/>
  <c r="U6" i="4"/>
  <c r="V6" i="4" s="1"/>
  <c r="U7" i="4"/>
  <c r="V7" i="4" s="1"/>
  <c r="U8" i="4"/>
  <c r="V8" i="4" s="1"/>
  <c r="U9" i="4"/>
  <c r="V9" i="4" s="1"/>
  <c r="U10" i="4"/>
  <c r="V10" i="4" s="1"/>
  <c r="U11" i="4"/>
  <c r="U35" i="4" s="1"/>
  <c r="U12" i="4"/>
  <c r="V12" i="4" s="1"/>
  <c r="U13" i="4"/>
  <c r="V13" i="4" s="1"/>
  <c r="U14" i="4"/>
  <c r="U15" i="4"/>
  <c r="V15" i="4" s="1"/>
  <c r="U16" i="4"/>
  <c r="V16" i="4" s="1"/>
  <c r="U17" i="4"/>
  <c r="V17" i="4" s="1"/>
  <c r="U18" i="4"/>
  <c r="V18" i="4" s="1"/>
  <c r="U19" i="4"/>
  <c r="V19" i="4" s="1"/>
  <c r="U20" i="4"/>
  <c r="V20" i="4" s="1"/>
  <c r="U21" i="4"/>
  <c r="V21" i="4" s="1"/>
  <c r="U22" i="4"/>
  <c r="U23" i="4"/>
  <c r="V23" i="4" s="1"/>
  <c r="U24" i="4"/>
  <c r="V24" i="4" s="1"/>
  <c r="U25" i="4"/>
  <c r="V25" i="4" s="1"/>
  <c r="U26" i="4"/>
  <c r="V26" i="4" s="1"/>
  <c r="U27" i="4"/>
  <c r="V27" i="4" s="1"/>
  <c r="U28" i="4"/>
  <c r="V28" i="4" s="1"/>
  <c r="U29" i="4"/>
  <c r="V29" i="4" s="1"/>
  <c r="U30" i="4"/>
  <c r="U31" i="4"/>
  <c r="V31" i="4" s="1"/>
  <c r="T5" i="4"/>
  <c r="T6" i="4"/>
  <c r="T7" i="4"/>
  <c r="T8" i="4"/>
  <c r="T33" i="4" s="1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R5" i="4"/>
  <c r="R6" i="4"/>
  <c r="R7" i="4"/>
  <c r="R8" i="4"/>
  <c r="R9" i="4"/>
  <c r="R10" i="4"/>
  <c r="R36" i="4" s="1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V4" i="4"/>
  <c r="U4" i="4"/>
  <c r="U33" i="4" s="1"/>
  <c r="T4" i="4"/>
  <c r="T36" i="4" s="1"/>
  <c r="S4" i="4"/>
  <c r="S36" i="4" s="1"/>
  <c r="R4" i="4"/>
  <c r="R34" i="4" s="1"/>
  <c r="Q4" i="4"/>
  <c r="Q37" i="4" s="1"/>
  <c r="C37" i="4"/>
  <c r="D37" i="4"/>
  <c r="E37" i="4"/>
  <c r="F37" i="4"/>
  <c r="G37" i="4"/>
  <c r="C36" i="4"/>
  <c r="D36" i="4"/>
  <c r="E36" i="4"/>
  <c r="F36" i="4"/>
  <c r="G36" i="4"/>
  <c r="C35" i="4"/>
  <c r="D35" i="4"/>
  <c r="E35" i="4"/>
  <c r="F35" i="4"/>
  <c r="G35" i="4"/>
  <c r="C34" i="4"/>
  <c r="D34" i="4"/>
  <c r="E34" i="4"/>
  <c r="F34" i="4"/>
  <c r="G34" i="4"/>
  <c r="C33" i="4"/>
  <c r="D33" i="4"/>
  <c r="E33" i="4"/>
  <c r="F33" i="4"/>
  <c r="G33" i="4"/>
  <c r="B37" i="4"/>
  <c r="B36" i="4"/>
  <c r="B35" i="4"/>
  <c r="B34" i="4"/>
  <c r="B33" i="4"/>
  <c r="O5" i="4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Q33" i="4" l="1"/>
  <c r="S33" i="4"/>
  <c r="T35" i="4"/>
  <c r="V37" i="4"/>
  <c r="Q34" i="4"/>
  <c r="R33" i="4"/>
  <c r="S35" i="4"/>
  <c r="U37" i="4"/>
  <c r="V11" i="4"/>
  <c r="V35" i="4" s="1"/>
  <c r="Q35" i="4"/>
  <c r="V34" i="4"/>
  <c r="R35" i="4"/>
  <c r="T37" i="4"/>
  <c r="Q36" i="4"/>
  <c r="U34" i="4"/>
  <c r="S37" i="4"/>
  <c r="T34" i="4"/>
  <c r="U36" i="4"/>
  <c r="R37" i="4"/>
  <c r="V33" i="4"/>
  <c r="S34" i="4"/>
  <c r="C32" i="4"/>
  <c r="C3" i="4"/>
  <c r="D3" i="4" s="1"/>
  <c r="E3" i="4" s="1"/>
  <c r="F3" i="4" s="1"/>
  <c r="G3" i="4" s="1"/>
  <c r="V36" i="4" l="1"/>
  <c r="D32" i="4"/>
  <c r="E32" i="4" s="1"/>
  <c r="F32" i="4" l="1"/>
  <c r="G32" i="4" s="1"/>
</calcChain>
</file>

<file path=xl/sharedStrings.xml><?xml version="1.0" encoding="utf-8"?>
<sst xmlns="http://schemas.openxmlformats.org/spreadsheetml/2006/main" count="79" uniqueCount="35">
  <si>
    <t>Average</t>
  </si>
  <si>
    <t>Median</t>
  </si>
  <si>
    <t>US Utility ROES</t>
  </si>
  <si>
    <t>ALLETE INC</t>
  </si>
  <si>
    <t>ALLIANT ENERGY CORP</t>
  </si>
  <si>
    <t>AMEREN CORP</t>
  </si>
  <si>
    <t>AMERICAN ELECTRIC POWER CO</t>
  </si>
  <si>
    <t>ATMOS ENERGY CORP</t>
  </si>
  <si>
    <t>CENTERPOINT ENERGY INC</t>
  </si>
  <si>
    <t>CMS ENERGY CORP</t>
  </si>
  <si>
    <t>DTE ENERGY CO</t>
  </si>
  <si>
    <t>ENTERGY CORP</t>
  </si>
  <si>
    <t>MGE ENERGY INC</t>
  </si>
  <si>
    <t>NEW JERSEY RESOURCES CORP</t>
  </si>
  <si>
    <t>NORTHWESTERN CORP</t>
  </si>
  <si>
    <t>OGE ENERGY CORP</t>
  </si>
  <si>
    <t>PORTLAND GENERAL ELECTRIC CO</t>
  </si>
  <si>
    <t>XCEL ENERGY INC</t>
  </si>
  <si>
    <t>Max</t>
  </si>
  <si>
    <t>Min</t>
  </si>
  <si>
    <t>StDev</t>
  </si>
  <si>
    <t>CV(ROE)</t>
  </si>
  <si>
    <t>Black Hills</t>
  </si>
  <si>
    <t>DOMINION Energy INC</t>
  </si>
  <si>
    <t>Duke Energy Corporation</t>
  </si>
  <si>
    <t>Evergy Inc</t>
  </si>
  <si>
    <t>Eversource Energy</t>
  </si>
  <si>
    <t>Northwest Natural Holding Company</t>
  </si>
  <si>
    <t>ONE Gas Inc</t>
  </si>
  <si>
    <t>Sempra Energy</t>
  </si>
  <si>
    <t>Spire Inc</t>
  </si>
  <si>
    <t>Southern Company</t>
  </si>
  <si>
    <t>Unitil Corporation</t>
  </si>
  <si>
    <t>WEC Energy Group</t>
  </si>
  <si>
    <t>NiSource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</si>
</sst>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10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0" fontId="5" fillId="0" borderId="0" xfId="0" applyFont="1"/>
    <xf numFmtId="10" fontId="0" fillId="0" borderId="0" xfId="0" applyNumberFormat="1"/>
    <xf numFmtId="1" fontId="3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1" fontId="2" fillId="0" borderId="0" xfId="0" applyNumberFormat="1" applyFont="1"/>
    <xf numFmtId="10" fontId="1" fillId="0" borderId="0" xfId="0" applyNumberFormat="1" applyFont="1"/>
    <xf numFmtId="9" fontId="0" fillId="0" borderId="0" xfId="0" applyNumberFormat="1"/>
    <xf numFmtId="10" fontId="4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39"/>
  <sheetViews>
    <sheetView tabSelected="1" topLeftCell="F1" zoomScaleNormal="100" workbookViewId="0">
      <selection activeCell="W1" sqref="W1"/>
    </sheetView>
  </sheetViews>
  <sheetFormatPr defaultRowHeight="15" x14ac:dyDescent="0.25"/>
  <cols>
    <col min="1" max="1" width="34.5703125" customWidth="1"/>
    <col min="2" max="2" width="9.5703125" customWidth="1"/>
    <col min="3" max="3" width="7.85546875" customWidth="1"/>
    <col min="4" max="4" width="8.140625" customWidth="1"/>
    <col min="9" max="15" width="8.140625" customWidth="1"/>
    <col min="16" max="16" width="29.42578125" bestFit="1" customWidth="1"/>
    <col min="17" max="17" width="8.140625" customWidth="1"/>
    <col min="22" max="22" width="7.5703125" customWidth="1"/>
    <col min="24" max="24" width="21.85546875" customWidth="1"/>
  </cols>
  <sheetData>
    <row r="1" spans="1:16377" x14ac:dyDescent="0.25">
      <c r="A1" s="1"/>
      <c r="B1" s="1"/>
      <c r="Q1" s="3"/>
      <c r="R1" s="1"/>
      <c r="S1" s="1"/>
      <c r="T1" s="1"/>
      <c r="U1" s="1"/>
      <c r="V1" s="1"/>
    </row>
    <row r="2" spans="1:16377" x14ac:dyDescent="0.25">
      <c r="A2" s="1"/>
      <c r="B2" s="1"/>
      <c r="C2" s="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16377" x14ac:dyDescent="0.25">
      <c r="A3" s="6" t="s">
        <v>2</v>
      </c>
      <c r="B3" s="2">
        <v>2016</v>
      </c>
      <c r="C3" s="2">
        <f t="shared" ref="C3:D3" si="0">B3+1</f>
        <v>2017</v>
      </c>
      <c r="D3" s="2">
        <f t="shared" si="0"/>
        <v>2018</v>
      </c>
      <c r="E3" s="2">
        <f t="shared" ref="E3" si="1">D3+1</f>
        <v>2019</v>
      </c>
      <c r="F3" s="2">
        <f t="shared" ref="F3" si="2">E3+1</f>
        <v>2020</v>
      </c>
      <c r="G3" s="2">
        <f t="shared" ref="G3" si="3">F3+1</f>
        <v>2021</v>
      </c>
      <c r="H3" s="2"/>
      <c r="P3" s="2"/>
      <c r="Q3" s="2" t="s">
        <v>0</v>
      </c>
      <c r="R3" s="2" t="s">
        <v>1</v>
      </c>
      <c r="S3" s="2" t="s">
        <v>18</v>
      </c>
      <c r="T3" s="2" t="s">
        <v>19</v>
      </c>
      <c r="U3" s="2" t="s">
        <v>20</v>
      </c>
      <c r="V3" s="2" t="s">
        <v>21</v>
      </c>
    </row>
    <row r="4" spans="1:16377" x14ac:dyDescent="0.25">
      <c r="A4" s="1" t="s">
        <v>3</v>
      </c>
      <c r="B4" s="3">
        <v>8.3599999999999994E-2</v>
      </c>
      <c r="C4" s="3">
        <v>8.6900000000000005E-2</v>
      </c>
      <c r="D4" s="3">
        <v>8.2400000000000001E-2</v>
      </c>
      <c r="E4" s="7">
        <v>8.4599999999999995E-2</v>
      </c>
      <c r="F4" s="7">
        <v>7.6999999999999999E-2</v>
      </c>
      <c r="G4" s="7">
        <v>7.1900000000000006E-2</v>
      </c>
      <c r="O4" s="8">
        <v>1</v>
      </c>
      <c r="P4" s="1" t="s">
        <v>3</v>
      </c>
      <c r="Q4" s="3">
        <f>AVERAGE(B4:G4)</f>
        <v>8.1066666666666676E-2</v>
      </c>
      <c r="R4" s="3">
        <f>MEDIAN(B4:G4)</f>
        <v>8.299999999999999E-2</v>
      </c>
      <c r="S4" s="3">
        <f>MAX(B4:G4)</f>
        <v>8.6900000000000005E-2</v>
      </c>
      <c r="T4" s="3">
        <f>MIN(B4:G4)</f>
        <v>7.1900000000000006E-2</v>
      </c>
      <c r="U4" s="3">
        <f>STDEV(B4:G4)</f>
        <v>5.5726714120488607E-3</v>
      </c>
      <c r="V4" s="4">
        <f>U4/Q4</f>
        <v>6.87418348525764E-2</v>
      </c>
    </row>
    <row r="5" spans="1:16377" x14ac:dyDescent="0.25">
      <c r="A5" s="1" t="s">
        <v>4</v>
      </c>
      <c r="B5" s="7">
        <v>9.7900000000000001E-2</v>
      </c>
      <c r="C5" s="7">
        <v>0.1137</v>
      </c>
      <c r="D5" s="7">
        <v>0.1168</v>
      </c>
      <c r="E5" s="7">
        <v>0.1138</v>
      </c>
      <c r="F5" s="7">
        <v>1.2699999999999999E-2</v>
      </c>
      <c r="G5" s="7">
        <v>0.1129</v>
      </c>
      <c r="O5" s="9">
        <f>O4+1</f>
        <v>2</v>
      </c>
      <c r="P5" s="1" t="s">
        <v>4</v>
      </c>
      <c r="Q5" s="3">
        <f t="shared" ref="Q5:Q31" si="4">AVERAGE(B5:G5)</f>
        <v>9.4633333333333347E-2</v>
      </c>
      <c r="R5" s="3">
        <f t="shared" ref="R5:R31" si="5">MEDIAN(B5:G5)</f>
        <v>0.1133</v>
      </c>
      <c r="S5" s="3">
        <f t="shared" ref="S5:S31" si="6">MAX(B5:G5)</f>
        <v>0.1168</v>
      </c>
      <c r="T5" s="3">
        <f t="shared" ref="T5:T31" si="7">MIN(B5:G5)</f>
        <v>1.2699999999999999E-2</v>
      </c>
      <c r="U5" s="3">
        <f t="shared" ref="U5:U31" si="8">STDEV(B5:G5)</f>
        <v>4.0693177151294835E-2</v>
      </c>
      <c r="V5" s="4">
        <f t="shared" ref="V5:V31" si="9">U5/Q5</f>
        <v>0.43000891670970232</v>
      </c>
    </row>
    <row r="6" spans="1:16377" x14ac:dyDescent="0.25">
      <c r="A6" s="1" t="s">
        <v>5</v>
      </c>
      <c r="B6" s="7">
        <v>9.2999999999999999E-2</v>
      </c>
      <c r="C6" s="7">
        <v>7.3200000000000001E-2</v>
      </c>
      <c r="D6" s="13">
        <v>0.11</v>
      </c>
      <c r="E6" s="7">
        <v>0.1055</v>
      </c>
      <c r="F6" s="7">
        <v>0.10249999999999999</v>
      </c>
      <c r="G6" s="7">
        <v>0.1062</v>
      </c>
      <c r="O6" s="9">
        <f t="shared" ref="O6:O31" si="10">O5+1</f>
        <v>3</v>
      </c>
      <c r="P6" s="1" t="s">
        <v>5</v>
      </c>
      <c r="Q6" s="3">
        <f t="shared" si="4"/>
        <v>9.8399999999999987E-2</v>
      </c>
      <c r="R6" s="3">
        <f t="shared" si="5"/>
        <v>0.104</v>
      </c>
      <c r="S6" s="3">
        <f t="shared" si="6"/>
        <v>0.11</v>
      </c>
      <c r="T6" s="3">
        <f t="shared" si="7"/>
        <v>7.3200000000000001E-2</v>
      </c>
      <c r="U6" s="3">
        <f t="shared" si="8"/>
        <v>1.361484483936566E-2</v>
      </c>
      <c r="V6" s="4">
        <f t="shared" si="9"/>
        <v>0.13836224430249655</v>
      </c>
    </row>
    <row r="7" spans="1:16377" x14ac:dyDescent="0.25">
      <c r="A7" s="1" t="s">
        <v>6</v>
      </c>
      <c r="B7" s="7">
        <v>3.4599999999999999E-2</v>
      </c>
      <c r="C7" s="7">
        <v>0.1072</v>
      </c>
      <c r="D7" s="7">
        <v>0.1031</v>
      </c>
      <c r="E7" s="7">
        <v>9.9400000000000002E-2</v>
      </c>
      <c r="F7" s="7">
        <v>0.1095</v>
      </c>
      <c r="G7" s="7">
        <v>0.1158</v>
      </c>
      <c r="O7" s="9">
        <f t="shared" si="10"/>
        <v>4</v>
      </c>
      <c r="P7" s="1" t="s">
        <v>6</v>
      </c>
      <c r="Q7" s="3">
        <f t="shared" si="4"/>
        <v>9.4933333333333328E-2</v>
      </c>
      <c r="R7" s="3">
        <f t="shared" si="5"/>
        <v>0.10514999999999999</v>
      </c>
      <c r="S7" s="3">
        <f t="shared" si="6"/>
        <v>0.1158</v>
      </c>
      <c r="T7" s="3">
        <f t="shared" si="7"/>
        <v>3.4599999999999999E-2</v>
      </c>
      <c r="U7" s="3">
        <f t="shared" si="8"/>
        <v>3.0082663889135015E-2</v>
      </c>
      <c r="V7" s="4">
        <f t="shared" si="9"/>
        <v>0.31688199321420313</v>
      </c>
    </row>
    <row r="8" spans="1:16377" x14ac:dyDescent="0.25">
      <c r="A8" s="1" t="s">
        <v>7</v>
      </c>
      <c r="B8" s="7">
        <v>0.1052</v>
      </c>
      <c r="C8" s="7">
        <v>0.1113</v>
      </c>
      <c r="D8" s="7">
        <v>0.13900000000000001</v>
      </c>
      <c r="E8" s="7">
        <v>9.7100000000000006E-2</v>
      </c>
      <c r="F8" s="7">
        <v>9.5799999999999996E-2</v>
      </c>
      <c r="G8" s="7">
        <v>9.0499999999999997E-2</v>
      </c>
      <c r="O8" s="9">
        <f t="shared" si="10"/>
        <v>5</v>
      </c>
      <c r="P8" s="1" t="s">
        <v>7</v>
      </c>
      <c r="Q8" s="3">
        <f t="shared" si="4"/>
        <v>0.10648333333333333</v>
      </c>
      <c r="R8" s="3">
        <f t="shared" si="5"/>
        <v>0.10115</v>
      </c>
      <c r="S8" s="3">
        <f t="shared" si="6"/>
        <v>0.13900000000000001</v>
      </c>
      <c r="T8" s="3">
        <f t="shared" si="7"/>
        <v>9.0499999999999997E-2</v>
      </c>
      <c r="U8" s="3">
        <f t="shared" si="8"/>
        <v>1.7548950585908777E-2</v>
      </c>
      <c r="V8" s="4">
        <f t="shared" si="9"/>
        <v>0.16480466976906036</v>
      </c>
    </row>
    <row r="9" spans="1:16377" x14ac:dyDescent="0.25">
      <c r="A9" s="1" t="s">
        <v>22</v>
      </c>
      <c r="B9" s="7">
        <v>4.5999999999999999E-2</v>
      </c>
      <c r="C9" s="7">
        <v>5.5899999999999998E-2</v>
      </c>
      <c r="D9" s="7">
        <v>6.9599999999999995E-2</v>
      </c>
      <c r="E9" s="7">
        <v>5.7299999999999997E-2</v>
      </c>
      <c r="F9" s="7">
        <v>5.8099999999999999E-2</v>
      </c>
      <c r="G9" s="7">
        <v>5.6300000000000003E-2</v>
      </c>
      <c r="O9" s="9">
        <f t="shared" si="10"/>
        <v>6</v>
      </c>
      <c r="P9" s="1" t="s">
        <v>22</v>
      </c>
      <c r="Q9" s="3">
        <f t="shared" si="4"/>
        <v>5.7200000000000001E-2</v>
      </c>
      <c r="R9" s="3">
        <f t="shared" si="5"/>
        <v>5.6800000000000003E-2</v>
      </c>
      <c r="S9" s="3">
        <f t="shared" si="6"/>
        <v>6.9599999999999995E-2</v>
      </c>
      <c r="T9" s="3">
        <f t="shared" si="7"/>
        <v>4.5999999999999999E-2</v>
      </c>
      <c r="U9" s="3">
        <f t="shared" si="8"/>
        <v>7.5169142605194042E-3</v>
      </c>
      <c r="V9" s="4">
        <f t="shared" si="9"/>
        <v>0.13141458497411546</v>
      </c>
    </row>
    <row r="10" spans="1:16377" x14ac:dyDescent="0.25">
      <c r="A10" s="1" t="s">
        <v>8</v>
      </c>
      <c r="B10" s="7">
        <v>0.12479999999999999</v>
      </c>
      <c r="C10" s="7">
        <v>0.43990000000000001</v>
      </c>
      <c r="D10" s="7">
        <v>6.0499999999999998E-2</v>
      </c>
      <c r="E10" s="7">
        <v>0.1042</v>
      </c>
      <c r="F10" s="7">
        <v>-0.15060000000000001</v>
      </c>
      <c r="G10" s="7">
        <v>0.19040000000000001</v>
      </c>
      <c r="O10" s="9">
        <f t="shared" si="10"/>
        <v>7</v>
      </c>
      <c r="P10" s="1" t="s">
        <v>8</v>
      </c>
      <c r="Q10" s="3">
        <f t="shared" si="4"/>
        <v>0.12820000000000001</v>
      </c>
      <c r="R10" s="3">
        <f t="shared" si="5"/>
        <v>0.11449999999999999</v>
      </c>
      <c r="S10" s="3">
        <f t="shared" si="6"/>
        <v>0.43990000000000001</v>
      </c>
      <c r="T10" s="3">
        <f t="shared" si="7"/>
        <v>-0.15060000000000001</v>
      </c>
      <c r="U10" s="3">
        <f t="shared" si="8"/>
        <v>0.19179469231446422</v>
      </c>
      <c r="V10" s="4">
        <f>U10/Q10</f>
        <v>1.4960584423905166</v>
      </c>
    </row>
    <row r="11" spans="1:16377" x14ac:dyDescent="0.25">
      <c r="A11" s="1" t="s">
        <v>9</v>
      </c>
      <c r="B11" s="7">
        <v>0.13450000000000001</v>
      </c>
      <c r="C11" s="7">
        <v>0.10580000000000001</v>
      </c>
      <c r="D11" s="7">
        <v>0.1429</v>
      </c>
      <c r="E11" s="7">
        <v>0.13919999999999999</v>
      </c>
      <c r="F11" s="7">
        <v>0.14360000000000001</v>
      </c>
      <c r="G11" s="7">
        <v>0.22650000000000001</v>
      </c>
      <c r="O11" s="9">
        <f t="shared" si="10"/>
        <v>8</v>
      </c>
      <c r="P11" s="1" t="s">
        <v>9</v>
      </c>
      <c r="Q11" s="3">
        <f t="shared" si="4"/>
        <v>0.14874999999999999</v>
      </c>
      <c r="R11" s="3">
        <f t="shared" si="5"/>
        <v>0.14105000000000001</v>
      </c>
      <c r="S11" s="3">
        <f t="shared" si="6"/>
        <v>0.22650000000000001</v>
      </c>
      <c r="T11" s="3">
        <f t="shared" si="7"/>
        <v>0.10580000000000001</v>
      </c>
      <c r="U11" s="3">
        <f t="shared" si="8"/>
        <v>4.0607326925075994E-2</v>
      </c>
      <c r="V11" s="4">
        <f t="shared" si="9"/>
        <v>0.27299043310975457</v>
      </c>
    </row>
    <row r="12" spans="1:16377" x14ac:dyDescent="0.25">
      <c r="A12" s="1" t="s">
        <v>23</v>
      </c>
      <c r="B12" s="7">
        <v>0.15570000000000001</v>
      </c>
      <c r="C12" s="7">
        <v>0.18890000000000001</v>
      </c>
      <c r="D12" s="7">
        <v>0.13139999999999999</v>
      </c>
      <c r="E12" s="7">
        <v>5.3900000000000003E-2</v>
      </c>
      <c r="F12" s="7">
        <v>-1.4999999999999999E-2</v>
      </c>
      <c r="G12" s="7">
        <v>0.13070000000000001</v>
      </c>
      <c r="O12" s="9">
        <f t="shared" si="10"/>
        <v>9</v>
      </c>
      <c r="P12" s="1" t="s">
        <v>23</v>
      </c>
      <c r="Q12" s="3">
        <f t="shared" si="4"/>
        <v>0.10760000000000002</v>
      </c>
      <c r="R12" s="3">
        <f t="shared" si="5"/>
        <v>0.13105</v>
      </c>
      <c r="S12" s="3">
        <f t="shared" si="6"/>
        <v>0.18890000000000001</v>
      </c>
      <c r="T12" s="3">
        <f t="shared" si="7"/>
        <v>-1.4999999999999999E-2</v>
      </c>
      <c r="U12" s="3">
        <f t="shared" si="8"/>
        <v>7.4749983277590124E-2</v>
      </c>
      <c r="V12" s="4">
        <f t="shared" si="9"/>
        <v>0.69470244681775195</v>
      </c>
    </row>
    <row r="13" spans="1:16377" x14ac:dyDescent="0.25">
      <c r="A13" s="1" t="s">
        <v>24</v>
      </c>
      <c r="B13" s="7">
        <v>5.33E-2</v>
      </c>
      <c r="C13" s="7">
        <v>7.7299999999999994E-2</v>
      </c>
      <c r="D13" s="7">
        <v>6.2300000000000001E-2</v>
      </c>
      <c r="E13" s="7">
        <v>8.3599999999999994E-2</v>
      </c>
      <c r="F13" s="7">
        <v>2.8000000000000001E-2</v>
      </c>
      <c r="G13" s="7">
        <v>8.1500000000000003E-2</v>
      </c>
      <c r="O13" s="9">
        <f t="shared" si="10"/>
        <v>10</v>
      </c>
      <c r="P13" s="1" t="s">
        <v>24</v>
      </c>
      <c r="Q13" s="3">
        <f t="shared" si="4"/>
        <v>6.433333333333334E-2</v>
      </c>
      <c r="R13" s="3">
        <f t="shared" si="5"/>
        <v>6.9800000000000001E-2</v>
      </c>
      <c r="S13" s="3">
        <f t="shared" si="6"/>
        <v>8.3599999999999994E-2</v>
      </c>
      <c r="T13" s="3">
        <f t="shared" si="7"/>
        <v>2.8000000000000001E-2</v>
      </c>
      <c r="U13" s="3">
        <f t="shared" si="8"/>
        <v>2.135421894302543E-2</v>
      </c>
      <c r="V13" s="4">
        <f t="shared" si="9"/>
        <v>0.33193086439935898</v>
      </c>
    </row>
    <row r="14" spans="1:16377" x14ac:dyDescent="0.25">
      <c r="A14" s="1" t="s">
        <v>10</v>
      </c>
      <c r="B14" s="7">
        <v>6.13E-2</v>
      </c>
      <c r="C14" s="7">
        <v>7.3300000000000004E-2</v>
      </c>
      <c r="D14" s="7">
        <v>6.9099999999999995E-2</v>
      </c>
      <c r="E14" s="7">
        <v>6.4000000000000001E-2</v>
      </c>
      <c r="F14" s="7">
        <v>6.4299999999999996E-2</v>
      </c>
      <c r="G14" s="7">
        <v>4.5699999999999998E-2</v>
      </c>
      <c r="O14" s="9">
        <f t="shared" si="10"/>
        <v>11</v>
      </c>
      <c r="P14" s="1" t="s">
        <v>10</v>
      </c>
      <c r="Q14" s="3">
        <f t="shared" si="4"/>
        <v>6.2949999999999992E-2</v>
      </c>
      <c r="R14" s="3">
        <f t="shared" si="5"/>
        <v>6.4149999999999999E-2</v>
      </c>
      <c r="S14" s="3">
        <f t="shared" si="6"/>
        <v>7.3300000000000004E-2</v>
      </c>
      <c r="T14" s="3">
        <f t="shared" si="7"/>
        <v>4.5699999999999998E-2</v>
      </c>
      <c r="U14" s="3">
        <f t="shared" si="8"/>
        <v>9.4673649977171075E-3</v>
      </c>
      <c r="V14" s="4">
        <f t="shared" si="9"/>
        <v>0.15039499599232897</v>
      </c>
    </row>
    <row r="15" spans="1:16377" x14ac:dyDescent="0.25">
      <c r="A15" s="1" t="s">
        <v>11</v>
      </c>
      <c r="B15" s="7">
        <v>-1.17E-2</v>
      </c>
      <c r="C15" s="7">
        <v>2.6499999999999999E-2</v>
      </c>
      <c r="D15" s="7">
        <v>5.11E-2</v>
      </c>
      <c r="E15" s="7">
        <v>4.8500000000000001E-2</v>
      </c>
      <c r="F15" s="7">
        <v>5.16E-2</v>
      </c>
      <c r="G15" s="7">
        <v>3.9800000000000002E-2</v>
      </c>
      <c r="O15" s="9">
        <f t="shared" si="10"/>
        <v>12</v>
      </c>
      <c r="P15" s="1" t="s">
        <v>11</v>
      </c>
      <c r="Q15" s="3">
        <f t="shared" si="4"/>
        <v>3.4300000000000004E-2</v>
      </c>
      <c r="R15" s="3">
        <f t="shared" si="5"/>
        <v>4.4150000000000002E-2</v>
      </c>
      <c r="S15" s="3">
        <f t="shared" si="6"/>
        <v>5.16E-2</v>
      </c>
      <c r="T15" s="3">
        <f t="shared" si="7"/>
        <v>-1.17E-2</v>
      </c>
      <c r="U15" s="3">
        <f t="shared" si="8"/>
        <v>2.4455101717228651E-2</v>
      </c>
      <c r="V15" s="4">
        <f t="shared" si="9"/>
        <v>0.7129767264498148</v>
      </c>
    </row>
    <row r="16" spans="1:16377" x14ac:dyDescent="0.25">
      <c r="A16" s="1" t="s">
        <v>25</v>
      </c>
      <c r="B16" s="7">
        <v>6.0100000000000001E-2</v>
      </c>
      <c r="C16" s="7">
        <v>5.5800000000000002E-2</v>
      </c>
      <c r="D16" s="7">
        <v>5.9400000000000001E-2</v>
      </c>
      <c r="E16" s="7">
        <v>5.3800000000000001E-2</v>
      </c>
      <c r="F16" s="7">
        <v>5.0500000000000003E-2</v>
      </c>
      <c r="G16" s="7">
        <v>6.13E-2</v>
      </c>
      <c r="O16" s="9">
        <f t="shared" si="10"/>
        <v>13</v>
      </c>
      <c r="P16" s="1" t="s">
        <v>25</v>
      </c>
      <c r="Q16" s="3">
        <f t="shared" si="4"/>
        <v>5.6816666666666675E-2</v>
      </c>
      <c r="R16" s="3">
        <f t="shared" si="5"/>
        <v>5.7599999999999998E-2</v>
      </c>
      <c r="S16" s="3">
        <f t="shared" si="6"/>
        <v>6.13E-2</v>
      </c>
      <c r="T16" s="3">
        <f t="shared" si="7"/>
        <v>5.0500000000000003E-2</v>
      </c>
      <c r="U16" s="3">
        <f t="shared" si="8"/>
        <v>4.1854111705621781E-3</v>
      </c>
      <c r="V16" s="4">
        <f t="shared" si="9"/>
        <v>7.3665201007254516E-2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</row>
    <row r="17" spans="1:22" x14ac:dyDescent="0.25">
      <c r="A17" s="1" t="s">
        <v>26</v>
      </c>
      <c r="B17" s="7">
        <v>5.6899999999999999E-2</v>
      </c>
      <c r="C17" s="7">
        <v>5.4600000000000003E-2</v>
      </c>
      <c r="D17" s="7">
        <v>5.62E-2</v>
      </c>
      <c r="E17" s="7">
        <v>4.8599999999999997E-2</v>
      </c>
      <c r="F17" s="7">
        <v>5.3900000000000003E-2</v>
      </c>
      <c r="G17" s="7">
        <v>4.9500000000000002E-2</v>
      </c>
      <c r="O17" s="9">
        <f t="shared" si="10"/>
        <v>14</v>
      </c>
      <c r="P17" s="1" t="s">
        <v>26</v>
      </c>
      <c r="Q17" s="3">
        <f t="shared" si="4"/>
        <v>5.3283333333333328E-2</v>
      </c>
      <c r="R17" s="3">
        <f t="shared" si="5"/>
        <v>5.4250000000000007E-2</v>
      </c>
      <c r="S17" s="3">
        <f t="shared" si="6"/>
        <v>5.6899999999999999E-2</v>
      </c>
      <c r="T17" s="3">
        <f t="shared" si="7"/>
        <v>4.8599999999999997E-2</v>
      </c>
      <c r="U17" s="3">
        <f t="shared" si="8"/>
        <v>3.462609805719765E-3</v>
      </c>
      <c r="V17" s="4">
        <f t="shared" si="9"/>
        <v>6.4984857160833881E-2</v>
      </c>
    </row>
    <row r="18" spans="1:22" x14ac:dyDescent="0.25">
      <c r="A18" s="1" t="s">
        <v>12</v>
      </c>
      <c r="B18" s="7">
        <v>0.10680000000000001</v>
      </c>
      <c r="C18" s="7">
        <v>0.12989999999999999</v>
      </c>
      <c r="D18" s="7">
        <v>0.1056</v>
      </c>
      <c r="E18" s="7">
        <v>6.9900000000000004E-2</v>
      </c>
      <c r="F18" s="7">
        <v>0.1009</v>
      </c>
      <c r="G18" s="7">
        <v>0.1056</v>
      </c>
      <c r="O18" s="9">
        <f t="shared" si="10"/>
        <v>15</v>
      </c>
      <c r="P18" s="1" t="s">
        <v>12</v>
      </c>
      <c r="Q18" s="3">
        <f t="shared" si="4"/>
        <v>0.10311666666666668</v>
      </c>
      <c r="R18" s="3">
        <f t="shared" si="5"/>
        <v>0.1056</v>
      </c>
      <c r="S18" s="3">
        <f t="shared" si="6"/>
        <v>0.12989999999999999</v>
      </c>
      <c r="T18" s="3">
        <f t="shared" si="7"/>
        <v>6.9900000000000004E-2</v>
      </c>
      <c r="U18" s="3">
        <f t="shared" si="8"/>
        <v>1.9243223915619414E-2</v>
      </c>
      <c r="V18" s="4">
        <f t="shared" si="9"/>
        <v>0.18661603926574508</v>
      </c>
    </row>
    <row r="19" spans="1:22" x14ac:dyDescent="0.25">
      <c r="A19" s="1" t="s">
        <v>13</v>
      </c>
      <c r="B19" s="7">
        <v>0.1158</v>
      </c>
      <c r="C19" s="7">
        <v>0.1099</v>
      </c>
      <c r="D19" s="7">
        <v>0.17580000000000001</v>
      </c>
      <c r="E19" s="7">
        <v>0.11409999999999999</v>
      </c>
      <c r="F19" s="7">
        <v>0.1142</v>
      </c>
      <c r="G19" s="7">
        <v>6.7799999999999999E-2</v>
      </c>
      <c r="O19" s="9">
        <f t="shared" si="10"/>
        <v>16</v>
      </c>
      <c r="P19" s="1" t="s">
        <v>13</v>
      </c>
      <c r="Q19" s="3">
        <f t="shared" si="4"/>
        <v>0.11626666666666667</v>
      </c>
      <c r="R19" s="3">
        <f t="shared" si="5"/>
        <v>0.11415</v>
      </c>
      <c r="S19" s="3">
        <f t="shared" si="6"/>
        <v>0.17580000000000001</v>
      </c>
      <c r="T19" s="3">
        <f t="shared" si="7"/>
        <v>6.7799999999999999E-2</v>
      </c>
      <c r="U19" s="3">
        <f t="shared" si="8"/>
        <v>3.4475943303507547E-2</v>
      </c>
      <c r="V19" s="4">
        <f t="shared" si="9"/>
        <v>0.29652474171594795</v>
      </c>
    </row>
    <row r="20" spans="1:22" x14ac:dyDescent="0.25">
      <c r="A20" s="1" t="s">
        <v>34</v>
      </c>
      <c r="B20" s="3">
        <v>8.3799999999999999E-2</v>
      </c>
      <c r="C20" s="3">
        <v>3.0599999999999999E-2</v>
      </c>
      <c r="D20" s="3">
        <v>-1.43E-2</v>
      </c>
      <c r="E20" s="3">
        <v>6.5699999999999995E-2</v>
      </c>
      <c r="F20" s="3">
        <v>-1.46E-2</v>
      </c>
      <c r="G20" s="3">
        <v>0.1031</v>
      </c>
      <c r="O20" s="9">
        <f t="shared" si="10"/>
        <v>17</v>
      </c>
      <c r="P20" s="1" t="s">
        <v>34</v>
      </c>
      <c r="Q20" s="3">
        <f t="shared" si="4"/>
        <v>4.2383333333333328E-2</v>
      </c>
      <c r="R20" s="3">
        <f t="shared" si="5"/>
        <v>4.8149999999999998E-2</v>
      </c>
      <c r="S20" s="3">
        <f t="shared" si="6"/>
        <v>0.1031</v>
      </c>
      <c r="T20" s="3">
        <f t="shared" si="7"/>
        <v>-1.46E-2</v>
      </c>
      <c r="U20" s="3">
        <f t="shared" si="8"/>
        <v>5.0088857709740864E-2</v>
      </c>
      <c r="V20" s="4">
        <f t="shared" si="9"/>
        <v>1.1818055299191712</v>
      </c>
    </row>
    <row r="21" spans="1:22" x14ac:dyDescent="0.25">
      <c r="A21" s="1" t="s">
        <v>27</v>
      </c>
      <c r="B21" s="7">
        <v>7.22E-2</v>
      </c>
      <c r="C21" s="7">
        <v>-6.9800000000000001E-2</v>
      </c>
      <c r="D21" s="7">
        <v>8.5800000000000001E-2</v>
      </c>
      <c r="E21" s="7">
        <v>7.5800000000000006E-2</v>
      </c>
      <c r="F21" s="7">
        <v>8.7499999999999994E-2</v>
      </c>
      <c r="G21" s="7">
        <v>8.6300000000000002E-2</v>
      </c>
      <c r="O21" s="9">
        <f t="shared" si="10"/>
        <v>18</v>
      </c>
      <c r="P21" s="1" t="s">
        <v>27</v>
      </c>
      <c r="Q21" s="3">
        <f t="shared" si="4"/>
        <v>5.6299999999999996E-2</v>
      </c>
      <c r="R21" s="3">
        <f t="shared" si="5"/>
        <v>8.0800000000000011E-2</v>
      </c>
      <c r="S21" s="3">
        <f t="shared" si="6"/>
        <v>8.7499999999999994E-2</v>
      </c>
      <c r="T21" s="3">
        <f t="shared" si="7"/>
        <v>-6.9800000000000001E-2</v>
      </c>
      <c r="U21" s="3">
        <f t="shared" si="8"/>
        <v>6.2093413499339847E-2</v>
      </c>
      <c r="V21" s="4">
        <f t="shared" si="9"/>
        <v>1.1029025488337452</v>
      </c>
    </row>
    <row r="22" spans="1:22" x14ac:dyDescent="0.25">
      <c r="A22" s="1" t="s">
        <v>14</v>
      </c>
      <c r="B22" s="7">
        <v>0.1002</v>
      </c>
      <c r="C22" s="7">
        <v>9.3600000000000003E-2</v>
      </c>
      <c r="D22" s="7">
        <v>0.1053</v>
      </c>
      <c r="E22" s="7">
        <v>0.10150000000000001</v>
      </c>
      <c r="F22" s="7">
        <v>7.5399999999999995E-2</v>
      </c>
      <c r="G22" s="7">
        <v>8.4599999999999995E-2</v>
      </c>
      <c r="O22" s="9">
        <f t="shared" si="10"/>
        <v>19</v>
      </c>
      <c r="P22" s="1" t="s">
        <v>14</v>
      </c>
      <c r="Q22" s="3">
        <f t="shared" si="4"/>
        <v>9.3433333333333354E-2</v>
      </c>
      <c r="R22" s="3">
        <f t="shared" si="5"/>
        <v>9.69E-2</v>
      </c>
      <c r="S22" s="3">
        <f t="shared" si="6"/>
        <v>0.1053</v>
      </c>
      <c r="T22" s="3">
        <f t="shared" si="7"/>
        <v>7.5399999999999995E-2</v>
      </c>
      <c r="U22" s="3">
        <f t="shared" si="8"/>
        <v>1.1444940658066479E-2</v>
      </c>
      <c r="V22" s="4">
        <f t="shared" si="9"/>
        <v>0.12249312156332297</v>
      </c>
    </row>
    <row r="23" spans="1:22" x14ac:dyDescent="0.25">
      <c r="A23" s="1" t="s">
        <v>15</v>
      </c>
      <c r="B23" s="7">
        <v>9.9900000000000003E-2</v>
      </c>
      <c r="C23" s="7">
        <v>0.16969999999999999</v>
      </c>
      <c r="D23" s="7">
        <v>0.10829999999999999</v>
      </c>
      <c r="E23" s="7">
        <v>0.1065</v>
      </c>
      <c r="F23" s="7">
        <v>-4.4900000000000002E-2</v>
      </c>
      <c r="G23" s="7">
        <v>0.1918</v>
      </c>
      <c r="O23" s="9">
        <f t="shared" si="10"/>
        <v>20</v>
      </c>
      <c r="P23" s="1" t="s">
        <v>15</v>
      </c>
      <c r="Q23" s="3">
        <f t="shared" si="4"/>
        <v>0.10521666666666667</v>
      </c>
      <c r="R23" s="3">
        <f t="shared" si="5"/>
        <v>0.1074</v>
      </c>
      <c r="S23" s="3">
        <f t="shared" si="6"/>
        <v>0.1918</v>
      </c>
      <c r="T23" s="3">
        <f t="shared" si="7"/>
        <v>-4.4900000000000002E-2</v>
      </c>
      <c r="U23" s="3">
        <f t="shared" si="8"/>
        <v>8.2739601562170154E-2</v>
      </c>
      <c r="V23" s="4">
        <f t="shared" si="9"/>
        <v>0.78637352981628528</v>
      </c>
    </row>
    <row r="24" spans="1:22" x14ac:dyDescent="0.25">
      <c r="A24" s="1" t="s">
        <v>28</v>
      </c>
      <c r="B24" s="7">
        <v>5.33E-2</v>
      </c>
      <c r="C24" s="7">
        <v>5.7099999999999998E-2</v>
      </c>
      <c r="D24" s="7">
        <v>5.9200000000000003E-2</v>
      </c>
      <c r="E24" s="7">
        <v>6.2899999999999998E-2</v>
      </c>
      <c r="F24" s="7">
        <v>6.0699999999999997E-2</v>
      </c>
      <c r="G24" s="7">
        <v>4.7699999999999999E-2</v>
      </c>
      <c r="O24" s="9">
        <f t="shared" si="10"/>
        <v>21</v>
      </c>
      <c r="P24" s="1" t="s">
        <v>28</v>
      </c>
      <c r="Q24" s="3">
        <f t="shared" si="4"/>
        <v>5.6816666666666661E-2</v>
      </c>
      <c r="R24" s="3">
        <f t="shared" si="5"/>
        <v>5.815E-2</v>
      </c>
      <c r="S24" s="3">
        <f t="shared" si="6"/>
        <v>6.2899999999999998E-2</v>
      </c>
      <c r="T24" s="3">
        <f t="shared" si="7"/>
        <v>4.7699999999999999E-2</v>
      </c>
      <c r="U24" s="3">
        <f t="shared" si="8"/>
        <v>5.5376589518195017E-3</v>
      </c>
      <c r="V24" s="4">
        <f t="shared" si="9"/>
        <v>9.746539662926669E-2</v>
      </c>
    </row>
    <row r="25" spans="1:22" x14ac:dyDescent="0.25">
      <c r="A25" s="1" t="s">
        <v>16</v>
      </c>
      <c r="B25" s="3">
        <v>8.3900000000000002E-2</v>
      </c>
      <c r="C25" s="3">
        <v>7.8600000000000003E-2</v>
      </c>
      <c r="D25" s="3">
        <v>8.6099999999999996E-2</v>
      </c>
      <c r="E25" s="3">
        <v>8.4000000000000005E-2</v>
      </c>
      <c r="F25" s="3">
        <v>5.96E-2</v>
      </c>
      <c r="G25" s="3">
        <v>9.1700000000000004E-2</v>
      </c>
      <c r="O25" s="9">
        <f t="shared" si="10"/>
        <v>22</v>
      </c>
      <c r="P25" s="1" t="s">
        <v>16</v>
      </c>
      <c r="Q25" s="3">
        <f t="shared" si="4"/>
        <v>8.0649999999999999E-2</v>
      </c>
      <c r="R25" s="3">
        <f t="shared" si="5"/>
        <v>8.3949999999999997E-2</v>
      </c>
      <c r="S25" s="3">
        <f t="shared" si="6"/>
        <v>9.1700000000000004E-2</v>
      </c>
      <c r="T25" s="3">
        <f t="shared" si="7"/>
        <v>5.96E-2</v>
      </c>
      <c r="U25" s="3">
        <f t="shared" si="8"/>
        <v>1.1143563164446068E-2</v>
      </c>
      <c r="V25" s="4">
        <f t="shared" si="9"/>
        <v>0.13817189292555571</v>
      </c>
    </row>
    <row r="26" spans="1:22" x14ac:dyDescent="0.25">
      <c r="A26" s="1" t="s">
        <v>29</v>
      </c>
      <c r="B26" s="7">
        <v>0.11070000000000001</v>
      </c>
      <c r="C26" s="13">
        <v>0.02</v>
      </c>
      <c r="D26" s="7">
        <v>6.7100000000000007E-2</v>
      </c>
      <c r="E26" s="7">
        <v>0.1263</v>
      </c>
      <c r="F26" s="7">
        <v>0.1986</v>
      </c>
      <c r="G26" s="7">
        <v>5.5300000000000002E-2</v>
      </c>
      <c r="O26" s="9">
        <f t="shared" si="10"/>
        <v>23</v>
      </c>
      <c r="P26" s="1" t="s">
        <v>29</v>
      </c>
      <c r="Q26" s="3">
        <f t="shared" si="4"/>
        <v>9.633333333333334E-2</v>
      </c>
      <c r="R26" s="3">
        <f t="shared" si="5"/>
        <v>8.8900000000000007E-2</v>
      </c>
      <c r="S26" s="3">
        <f t="shared" si="6"/>
        <v>0.1986</v>
      </c>
      <c r="T26" s="3">
        <f t="shared" si="7"/>
        <v>0.02</v>
      </c>
      <c r="U26" s="3">
        <f t="shared" si="8"/>
        <v>6.3131566325148797E-2</v>
      </c>
      <c r="V26" s="4">
        <f t="shared" si="9"/>
        <v>0.65534497915379364</v>
      </c>
    </row>
    <row r="27" spans="1:22" x14ac:dyDescent="0.25">
      <c r="A27" s="1" t="s">
        <v>30</v>
      </c>
      <c r="B27" s="7">
        <v>8.6300000000000002E-2</v>
      </c>
      <c r="C27" s="7">
        <v>8.5999999999999993E-2</v>
      </c>
      <c r="D27" s="7">
        <v>0.1009</v>
      </c>
      <c r="E27" s="7">
        <v>7.85E-2</v>
      </c>
      <c r="F27" s="7">
        <v>3.2199999999999999E-2</v>
      </c>
      <c r="G27" s="7">
        <v>0.1082</v>
      </c>
      <c r="O27" s="9">
        <f t="shared" si="10"/>
        <v>24</v>
      </c>
      <c r="P27" s="1" t="s">
        <v>30</v>
      </c>
      <c r="Q27" s="3">
        <f t="shared" si="4"/>
        <v>8.2016666666666668E-2</v>
      </c>
      <c r="R27" s="3">
        <f t="shared" si="5"/>
        <v>8.6150000000000004E-2</v>
      </c>
      <c r="S27" s="3">
        <f t="shared" si="6"/>
        <v>0.1082</v>
      </c>
      <c r="T27" s="3">
        <f t="shared" si="7"/>
        <v>3.2199999999999999E-2</v>
      </c>
      <c r="U27" s="3">
        <f t="shared" si="8"/>
        <v>2.6722381380907354E-2</v>
      </c>
      <c r="V27" s="4">
        <f t="shared" si="9"/>
        <v>0.32581647690600307</v>
      </c>
    </row>
    <row r="28" spans="1:22" x14ac:dyDescent="0.25">
      <c r="A28" s="1" t="s">
        <v>31</v>
      </c>
      <c r="B28" s="7">
        <v>0.108</v>
      </c>
      <c r="C28" s="7">
        <v>3.44E-2</v>
      </c>
      <c r="D28" s="7">
        <v>9.11E-2</v>
      </c>
      <c r="E28" s="7">
        <v>0.18149999999999999</v>
      </c>
      <c r="F28" s="7">
        <v>0.1124</v>
      </c>
      <c r="G28" s="7">
        <v>8.5699999999999998E-2</v>
      </c>
      <c r="O28" s="9">
        <f t="shared" si="10"/>
        <v>25</v>
      </c>
      <c r="P28" s="1" t="s">
        <v>31</v>
      </c>
      <c r="Q28" s="3">
        <f t="shared" si="4"/>
        <v>0.10218333333333333</v>
      </c>
      <c r="R28" s="3">
        <f t="shared" si="5"/>
        <v>9.955E-2</v>
      </c>
      <c r="S28" s="3">
        <f t="shared" si="6"/>
        <v>0.18149999999999999</v>
      </c>
      <c r="T28" s="3">
        <f t="shared" si="7"/>
        <v>3.44E-2</v>
      </c>
      <c r="U28" s="3">
        <f t="shared" si="8"/>
        <v>4.7788007561172366E-2</v>
      </c>
      <c r="V28" s="4">
        <f t="shared" si="9"/>
        <v>0.46766929598276658</v>
      </c>
    </row>
    <row r="29" spans="1:22" x14ac:dyDescent="0.25">
      <c r="A29" s="1" t="s">
        <v>32</v>
      </c>
      <c r="B29" s="3">
        <v>9.4200000000000006E-2</v>
      </c>
      <c r="C29" s="3">
        <v>9.2100000000000001E-2</v>
      </c>
      <c r="D29" s="3">
        <v>9.6000000000000002E-2</v>
      </c>
      <c r="E29" s="3">
        <v>0.1215</v>
      </c>
      <c r="F29" s="3">
        <v>8.4099999999999994E-2</v>
      </c>
      <c r="G29" s="3">
        <v>8.6199999999999999E-2</v>
      </c>
      <c r="O29" s="9">
        <f t="shared" si="10"/>
        <v>26</v>
      </c>
      <c r="P29" s="1" t="s">
        <v>32</v>
      </c>
      <c r="Q29" s="3">
        <f t="shared" si="4"/>
        <v>9.5683333333333342E-2</v>
      </c>
      <c r="R29" s="3">
        <f t="shared" si="5"/>
        <v>9.3150000000000011E-2</v>
      </c>
      <c r="S29" s="3">
        <f t="shared" si="6"/>
        <v>0.1215</v>
      </c>
      <c r="T29" s="3">
        <f t="shared" si="7"/>
        <v>8.4099999999999994E-2</v>
      </c>
      <c r="U29" s="3">
        <f t="shared" si="8"/>
        <v>1.3459185215556876E-2</v>
      </c>
      <c r="V29" s="4">
        <f t="shared" si="9"/>
        <v>0.14066384130524517</v>
      </c>
    </row>
    <row r="30" spans="1:22" x14ac:dyDescent="0.25">
      <c r="A30" s="1" t="s">
        <v>17</v>
      </c>
      <c r="B30" s="7">
        <v>0.10390000000000001</v>
      </c>
      <c r="C30" s="7">
        <v>0.1022</v>
      </c>
      <c r="D30" s="7">
        <v>0.1065</v>
      </c>
      <c r="E30" s="7">
        <v>0.10780000000000001</v>
      </c>
      <c r="F30" s="7">
        <v>0.10589999999999999</v>
      </c>
      <c r="G30" s="7">
        <v>0.10580000000000001</v>
      </c>
      <c r="O30" s="9">
        <f t="shared" si="10"/>
        <v>27</v>
      </c>
      <c r="P30" s="1" t="s">
        <v>17</v>
      </c>
      <c r="Q30" s="3">
        <f t="shared" si="4"/>
        <v>0.10535</v>
      </c>
      <c r="R30" s="3">
        <f t="shared" si="5"/>
        <v>0.10585</v>
      </c>
      <c r="S30" s="3">
        <f t="shared" si="6"/>
        <v>0.10780000000000001</v>
      </c>
      <c r="T30" s="3">
        <f t="shared" si="7"/>
        <v>0.1022</v>
      </c>
      <c r="U30" s="3">
        <f t="shared" si="8"/>
        <v>1.9927368115232888E-3</v>
      </c>
      <c r="V30" s="4">
        <f t="shared" si="9"/>
        <v>1.8915394509001319E-2</v>
      </c>
    </row>
    <row r="31" spans="1:22" x14ac:dyDescent="0.25">
      <c r="A31" s="1" t="s">
        <v>33</v>
      </c>
      <c r="B31" s="7">
        <v>0.1066</v>
      </c>
      <c r="C31" s="7">
        <v>0.13089999999999999</v>
      </c>
      <c r="D31" s="7">
        <v>0.1101</v>
      </c>
      <c r="E31" s="7">
        <v>0.114</v>
      </c>
      <c r="F31" s="7">
        <v>0.1166</v>
      </c>
      <c r="G31" s="7">
        <v>0.1216</v>
      </c>
      <c r="O31" s="9">
        <f t="shared" si="10"/>
        <v>28</v>
      </c>
      <c r="P31" s="1" t="s">
        <v>33</v>
      </c>
      <c r="Q31" s="3">
        <f t="shared" si="4"/>
        <v>0.11663333333333335</v>
      </c>
      <c r="R31" s="3">
        <f t="shared" si="5"/>
        <v>0.1153</v>
      </c>
      <c r="S31" s="3">
        <f t="shared" si="6"/>
        <v>0.13089999999999999</v>
      </c>
      <c r="T31" s="3">
        <f t="shared" si="7"/>
        <v>0.1066</v>
      </c>
      <c r="U31" s="3">
        <f t="shared" si="8"/>
        <v>8.7004980700340698E-3</v>
      </c>
      <c r="V31" s="4">
        <f t="shared" si="9"/>
        <v>7.4597011174913422E-2</v>
      </c>
    </row>
    <row r="32" spans="1:22" x14ac:dyDescent="0.25">
      <c r="B32" s="2">
        <v>2016</v>
      </c>
      <c r="C32" s="2">
        <f>B32+1</f>
        <v>2017</v>
      </c>
      <c r="D32" s="2">
        <f t="shared" ref="D32:G32" si="11">C32+1</f>
        <v>2018</v>
      </c>
      <c r="E32" s="2">
        <f t="shared" si="11"/>
        <v>2019</v>
      </c>
      <c r="F32" s="2">
        <f>E32+1</f>
        <v>2020</v>
      </c>
      <c r="G32" s="2">
        <f t="shared" si="11"/>
        <v>2021</v>
      </c>
      <c r="H32" s="2"/>
      <c r="I32" s="2"/>
      <c r="J32" s="2"/>
      <c r="K32" s="2"/>
      <c r="L32" s="2"/>
      <c r="M32" s="2"/>
      <c r="N32" s="2"/>
      <c r="O32" s="10"/>
      <c r="P32" s="1"/>
      <c r="Q32" s="2" t="s">
        <v>0</v>
      </c>
      <c r="R32" s="2" t="s">
        <v>1</v>
      </c>
      <c r="S32" s="2" t="s">
        <v>18</v>
      </c>
      <c r="T32" s="2" t="s">
        <v>19</v>
      </c>
      <c r="U32" s="2" t="s">
        <v>20</v>
      </c>
      <c r="V32" s="2" t="s">
        <v>21</v>
      </c>
    </row>
    <row r="33" spans="1:22" x14ac:dyDescent="0.25">
      <c r="A33" s="1" t="s">
        <v>0</v>
      </c>
      <c r="B33" s="12">
        <f>AVERAGE(B4:B31)</f>
        <v>8.6457142857142857E-2</v>
      </c>
      <c r="C33" s="12">
        <f t="shared" ref="C33:G33" si="12">AVERAGE(C4:C31)</f>
        <v>9.4125E-2</v>
      </c>
      <c r="D33" s="12">
        <f t="shared" si="12"/>
        <v>9.0617857142857153E-2</v>
      </c>
      <c r="E33" s="12">
        <f t="shared" si="12"/>
        <v>9.1553571428571442E-2</v>
      </c>
      <c r="F33" s="12">
        <f t="shared" si="12"/>
        <v>6.3232142857142862E-2</v>
      </c>
      <c r="G33" s="12">
        <f t="shared" si="12"/>
        <v>9.7157142857142845E-2</v>
      </c>
      <c r="H33" s="12"/>
      <c r="I33" s="12"/>
      <c r="J33" s="12"/>
      <c r="K33" s="12"/>
      <c r="L33" s="12"/>
      <c r="M33" s="12"/>
      <c r="N33" s="12"/>
      <c r="O33" s="11"/>
      <c r="P33" s="1" t="s">
        <v>0</v>
      </c>
      <c r="Q33" s="14">
        <f>AVERAGE(Q4:Q31)</f>
        <v>8.7190476190476193E-2</v>
      </c>
      <c r="R33" s="14">
        <f t="shared" ref="R33:V33" si="13">AVERAGE(R4:R31)</f>
        <v>9.0141071428571418E-2</v>
      </c>
      <c r="S33" s="14">
        <f t="shared" si="13"/>
        <v>0.12916428571428573</v>
      </c>
      <c r="T33" s="14">
        <f t="shared" si="13"/>
        <v>3.5742857142857139E-2</v>
      </c>
      <c r="U33" s="14">
        <f t="shared" si="13"/>
        <v>3.2988125336382457E-2</v>
      </c>
      <c r="V33" s="15">
        <f t="shared" si="13"/>
        <v>0.38011707181609039</v>
      </c>
    </row>
    <row r="34" spans="1:22" x14ac:dyDescent="0.25">
      <c r="A34" s="1" t="s">
        <v>1</v>
      </c>
      <c r="B34" s="12">
        <f>MEDIAN(B4:B31)</f>
        <v>9.3600000000000003E-2</v>
      </c>
      <c r="C34" s="12">
        <f t="shared" ref="C34:G34" si="14">MEDIAN(C4:C31)</f>
        <v>8.6449999999999999E-2</v>
      </c>
      <c r="D34" s="12">
        <f t="shared" si="14"/>
        <v>9.3549999999999994E-2</v>
      </c>
      <c r="E34" s="12">
        <f t="shared" si="14"/>
        <v>9.085E-2</v>
      </c>
      <c r="F34" s="12">
        <f t="shared" si="14"/>
        <v>6.9849999999999995E-2</v>
      </c>
      <c r="G34" s="12">
        <f t="shared" si="14"/>
        <v>8.8400000000000006E-2</v>
      </c>
      <c r="H34" s="12"/>
      <c r="I34" s="12"/>
      <c r="J34" s="12"/>
      <c r="K34" s="12"/>
      <c r="L34" s="12"/>
      <c r="M34" s="12"/>
      <c r="N34" s="12"/>
      <c r="O34" s="11"/>
      <c r="P34" s="1" t="s">
        <v>1</v>
      </c>
      <c r="Q34" s="14">
        <f>MEDIAN(Q4:Q31)</f>
        <v>9.4783333333333331E-2</v>
      </c>
      <c r="R34" s="14">
        <f t="shared" ref="R34:V34" si="15">MEDIAN(R4:R31)</f>
        <v>9.5024999999999998E-2</v>
      </c>
      <c r="S34" s="14">
        <f t="shared" si="15"/>
        <v>0.1091</v>
      </c>
      <c r="T34" s="14">
        <f t="shared" si="15"/>
        <v>4.6850000000000003E-2</v>
      </c>
      <c r="U34" s="14">
        <f t="shared" si="15"/>
        <v>2.0298721429322424E-2</v>
      </c>
      <c r="V34" s="15">
        <f t="shared" si="15"/>
        <v>0.22980323618774984</v>
      </c>
    </row>
    <row r="35" spans="1:22" x14ac:dyDescent="0.25">
      <c r="A35" s="1" t="s">
        <v>18</v>
      </c>
      <c r="B35" s="12">
        <f>MAX(B4:B31)</f>
        <v>0.15570000000000001</v>
      </c>
      <c r="C35" s="12">
        <f t="shared" ref="C35:G35" si="16">MAX(C4:C31)</f>
        <v>0.43990000000000001</v>
      </c>
      <c r="D35" s="12">
        <f t="shared" si="16"/>
        <v>0.17580000000000001</v>
      </c>
      <c r="E35" s="12">
        <f t="shared" si="16"/>
        <v>0.18149999999999999</v>
      </c>
      <c r="F35" s="12">
        <f t="shared" si="16"/>
        <v>0.1986</v>
      </c>
      <c r="G35" s="12">
        <f t="shared" si="16"/>
        <v>0.22650000000000001</v>
      </c>
      <c r="H35" s="12"/>
      <c r="I35" s="12"/>
      <c r="J35" s="12"/>
      <c r="K35" s="12"/>
      <c r="L35" s="12"/>
      <c r="M35" s="12"/>
      <c r="N35" s="12"/>
      <c r="O35" s="11"/>
      <c r="P35" s="1" t="s">
        <v>18</v>
      </c>
      <c r="Q35" s="14">
        <f>MAX(Q4:Q31)</f>
        <v>0.14874999999999999</v>
      </c>
      <c r="R35" s="14">
        <f t="shared" ref="R35:U35" si="17">MAX(R4:R31)</f>
        <v>0.14105000000000001</v>
      </c>
      <c r="S35" s="14">
        <f t="shared" si="17"/>
        <v>0.43990000000000001</v>
      </c>
      <c r="T35" s="14">
        <f t="shared" si="17"/>
        <v>0.1066</v>
      </c>
      <c r="U35" s="14">
        <f t="shared" si="17"/>
        <v>0.19179469231446422</v>
      </c>
      <c r="V35" s="15">
        <f>MAX(V4:V31)</f>
        <v>1.4960584423905166</v>
      </c>
    </row>
    <row r="36" spans="1:22" x14ac:dyDescent="0.25">
      <c r="A36" s="1" t="s">
        <v>19</v>
      </c>
      <c r="B36" s="12">
        <f>MIN(B4:B31)</f>
        <v>-1.17E-2</v>
      </c>
      <c r="C36" s="12">
        <f t="shared" ref="C36:G36" si="18">MIN(C4:C31)</f>
        <v>-6.9800000000000001E-2</v>
      </c>
      <c r="D36" s="12">
        <f t="shared" si="18"/>
        <v>-1.43E-2</v>
      </c>
      <c r="E36" s="12">
        <f t="shared" si="18"/>
        <v>4.8500000000000001E-2</v>
      </c>
      <c r="F36" s="12">
        <f t="shared" si="18"/>
        <v>-0.15060000000000001</v>
      </c>
      <c r="G36" s="12">
        <f t="shared" si="18"/>
        <v>3.9800000000000002E-2</v>
      </c>
      <c r="H36" s="12"/>
      <c r="I36" s="12"/>
      <c r="J36" s="12"/>
      <c r="K36" s="12"/>
      <c r="L36" s="12"/>
      <c r="M36" s="12"/>
      <c r="N36" s="12"/>
      <c r="O36" s="11"/>
      <c r="P36" s="1" t="s">
        <v>19</v>
      </c>
      <c r="Q36" s="14">
        <f>MIN(Q4:Q31)</f>
        <v>3.4300000000000004E-2</v>
      </c>
      <c r="R36" s="14">
        <f t="shared" ref="R36:V36" si="19">MIN(R4:R31)</f>
        <v>4.4150000000000002E-2</v>
      </c>
      <c r="S36" s="14">
        <f t="shared" si="19"/>
        <v>5.16E-2</v>
      </c>
      <c r="T36" s="14">
        <f t="shared" si="19"/>
        <v>-0.15060000000000001</v>
      </c>
      <c r="U36" s="14">
        <f t="shared" si="19"/>
        <v>1.9927368115232888E-3</v>
      </c>
      <c r="V36" s="15">
        <f t="shared" si="19"/>
        <v>1.8915394509001319E-2</v>
      </c>
    </row>
    <row r="37" spans="1:22" x14ac:dyDescent="0.25">
      <c r="A37" s="1" t="s">
        <v>20</v>
      </c>
      <c r="B37" s="12">
        <f>STDEV(B4:B31)</f>
        <v>3.3966153398929035E-2</v>
      </c>
      <c r="C37" s="12">
        <f t="shared" ref="C37:G37" si="20">STDEV(C4:C31)</f>
        <v>8.3911062374927015E-2</v>
      </c>
      <c r="D37" s="12">
        <f t="shared" si="20"/>
        <v>3.6374319935823581E-2</v>
      </c>
      <c r="E37" s="12">
        <f t="shared" si="20"/>
        <v>3.1046303318357355E-2</v>
      </c>
      <c r="F37" s="12">
        <f t="shared" si="20"/>
        <v>6.5764952129317544E-2</v>
      </c>
      <c r="G37" s="12">
        <f t="shared" si="20"/>
        <v>4.5048084832653532E-2</v>
      </c>
      <c r="H37" s="12"/>
      <c r="I37" s="12"/>
      <c r="J37" s="12"/>
      <c r="K37" s="12"/>
      <c r="L37" s="12"/>
      <c r="M37" s="12"/>
      <c r="N37" s="12"/>
      <c r="O37" s="11"/>
      <c r="P37" s="1" t="s">
        <v>20</v>
      </c>
      <c r="Q37" s="14">
        <f>STDEV(Q4:Q31)</f>
        <v>2.7495401945778198E-2</v>
      </c>
      <c r="R37" s="14">
        <f t="shared" ref="R37:V37" si="21">STDEV(R4:R31)</f>
        <v>2.5613719029325459E-2</v>
      </c>
      <c r="S37" s="14">
        <f t="shared" si="21"/>
        <v>7.70199022585418E-2</v>
      </c>
      <c r="T37" s="14">
        <f t="shared" si="21"/>
        <v>5.7102821027617968E-2</v>
      </c>
      <c r="U37" s="14">
        <f t="shared" si="21"/>
        <v>3.8569747514586368E-2</v>
      </c>
      <c r="V37" s="15">
        <f t="shared" si="21"/>
        <v>0.38160891833590244</v>
      </c>
    </row>
    <row r="39" spans="1:22" x14ac:dyDescent="0.25">
      <c r="A39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P - Table 17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380</AucDocumentId>
    <AUCFileName xmlns="24b4dc9c-985f-4b06-881b-10995db5cfc7">27084_X0338_2023-02-01 Exhibit P - Table 17 Data and Calculations_000380.xlsx</AUCFileName>
    <Applications xmlns="24b4dc9c-985f-4b06-881b-10995db5cfc7" xsi:nil="true"/>
    <DocumentStatus xmlns="24b4dc9c-985f-4b06-881b-10995db5cfc7">Active</DocumentStatus>
    <ExhibitNumberTemp xmlns="24b4dc9c-985f-4b06-881b-10995db5cfc7">27084-X0338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P - Table 17 Data and Calculations.xlsx</OriginalFilename>
    <TaxCatchAll xmlns="24b4dc9c-985f-4b06-881b-10995db5cfc7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14A446-69F3-4841-8697-17F925EE83DB}"/>
</file>

<file path=customXml/itemProps2.xml><?xml version="1.0" encoding="utf-8"?>
<ds:datastoreItem xmlns:ds="http://schemas.openxmlformats.org/officeDocument/2006/customXml" ds:itemID="{3730662C-044D-41A7-B354-590DC2A396E5}"/>
</file>

<file path=customXml/itemProps3.xml><?xml version="1.0" encoding="utf-8"?>
<ds:datastoreItem xmlns:ds="http://schemas.openxmlformats.org/officeDocument/2006/customXml" ds:itemID="{AD8A7196-3217-47DE-9D0B-6CFB135583B0}"/>
</file>

<file path=customXml/itemProps4.xml><?xml version="1.0" encoding="utf-8"?>
<ds:datastoreItem xmlns:ds="http://schemas.openxmlformats.org/officeDocument/2006/customXml" ds:itemID="{30A4533E-3401-4C2E-955C-E6B25045FF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2023-02-01T22:20:25Z</dcterms:created>
  <dcterms:modified xsi:type="dcterms:W3CDTF">2023-02-01T22:20:28Z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27084_X0338_2023-02-01 Exhibit P - Table 17 Data and Calculations_000380.xlsx</vt:lpwstr>
  </property>
  <property fmtid="{D5CDD505-2E9C-101B-9397-08002B2CF9AE}" pid="4" name="DocumentType">
    <vt:lpwstr/>
  </property>
</Properties>
</file>