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2024 Rebasing\2024 Cost of Service\5. Existing Rate Zones &amp; Updated Cost Study - Apr 2023\Attachments for Filing\Attachment 5 - Rate Zone Working Papers\"/>
    </mc:Choice>
  </mc:AlternateContent>
  <xr:revisionPtr revIDLastSave="0" documentId="13_ncr:1_{4D37CC0F-35C9-432B-950F-B44BCEC858C3}" xr6:coauthVersionLast="47" xr6:coauthVersionMax="47" xr10:uidLastSave="{00000000-0000-0000-0000-000000000000}"/>
  <bookViews>
    <workbookView xWindow="-108" yWindow="-108" windowWidth="23256" windowHeight="12576" xr2:uid="{FFEF48EF-7395-4EBB-A120-1B679A3EC65D}"/>
  </bookViews>
  <sheets>
    <sheet name="Sheet1" sheetId="1" r:id="rId1"/>
  </sheets>
  <definedNames>
    <definedName name="_xlnm.Print_Area" localSheetId="0">Sheet1!$A$1:$Z$169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s="1"/>
  <c r="A18" i="1" s="1"/>
  <c r="X59" i="1"/>
  <c r="J52" i="1"/>
  <c r="P52" i="1"/>
  <c r="Z52" i="1"/>
  <c r="T53" i="1"/>
  <c r="V53" i="1"/>
  <c r="L54" i="1"/>
  <c r="N54" i="1"/>
  <c r="P54" i="1"/>
  <c r="H55" i="1"/>
  <c r="J55" i="1"/>
  <c r="V55" i="1"/>
  <c r="Z55" i="1"/>
  <c r="H56" i="1"/>
  <c r="T56" i="1"/>
  <c r="J57" i="1"/>
  <c r="L57" i="1"/>
  <c r="N57" i="1"/>
  <c r="H58" i="1"/>
  <c r="L58" i="1"/>
  <c r="T58" i="1"/>
  <c r="V58" i="1"/>
  <c r="X58" i="1"/>
  <c r="N59" i="1"/>
  <c r="P59" i="1"/>
  <c r="R59" i="1"/>
  <c r="H60" i="1"/>
  <c r="J60" i="1"/>
  <c r="L60" i="1"/>
  <c r="X60" i="1"/>
  <c r="Z60" i="1"/>
  <c r="R61" i="1"/>
  <c r="T61" i="1"/>
  <c r="V61" i="1"/>
  <c r="Z61" i="1"/>
  <c r="H52" i="1"/>
  <c r="X52" i="1"/>
  <c r="P53" i="1"/>
  <c r="N56" i="1"/>
  <c r="P56" i="1"/>
  <c r="H57" i="1"/>
  <c r="X57" i="1"/>
  <c r="Z57" i="1"/>
  <c r="P61" i="1"/>
  <c r="L91" i="1"/>
  <c r="R58" i="1" l="1"/>
  <c r="T55" i="1"/>
  <c r="V60" i="1"/>
  <c r="L59" i="1"/>
  <c r="Z54" i="1"/>
  <c r="J54" i="1"/>
  <c r="V52" i="1"/>
  <c r="Z59" i="1"/>
  <c r="T44" i="1"/>
  <c r="V57" i="1"/>
  <c r="X61" i="1"/>
  <c r="H61" i="1"/>
  <c r="N60" i="1"/>
  <c r="T59" i="1"/>
  <c r="P57" i="1"/>
  <c r="R54" i="1"/>
  <c r="X53" i="1"/>
  <c r="H53" i="1"/>
  <c r="N52" i="1"/>
  <c r="L52" i="1"/>
  <c r="P86" i="1"/>
  <c r="V86" i="1"/>
  <c r="R56" i="1"/>
  <c r="V91" i="1"/>
  <c r="Z162" i="1"/>
  <c r="D105" i="1"/>
  <c r="J162" i="1"/>
  <c r="R60" i="1"/>
  <c r="H59" i="1"/>
  <c r="N58" i="1"/>
  <c r="T57" i="1"/>
  <c r="P55" i="1"/>
  <c r="R52" i="1"/>
  <c r="Z58" i="1"/>
  <c r="J58" i="1"/>
  <c r="V56" i="1"/>
  <c r="L55" i="1"/>
  <c r="J61" i="1"/>
  <c r="P60" i="1"/>
  <c r="V59" i="1"/>
  <c r="X56" i="1"/>
  <c r="H26" i="1"/>
  <c r="J53" i="1"/>
  <c r="D44" i="1"/>
  <c r="D48" i="1" s="1"/>
  <c r="P26" i="1"/>
  <c r="L26" i="1"/>
  <c r="Z86" i="1"/>
  <c r="J86" i="1"/>
  <c r="X55" i="1"/>
  <c r="R86" i="1"/>
  <c r="X86" i="1"/>
  <c r="H86" i="1"/>
  <c r="P44" i="1"/>
  <c r="N162" i="1"/>
  <c r="V44" i="1"/>
  <c r="N61" i="1"/>
  <c r="T60" i="1"/>
  <c r="J59" i="1"/>
  <c r="P58" i="1"/>
  <c r="L56" i="1"/>
  <c r="R55" i="1"/>
  <c r="X44" i="1"/>
  <c r="H54" i="1"/>
  <c r="T52" i="1"/>
  <c r="R44" i="1"/>
  <c r="N26" i="1"/>
  <c r="Z26" i="1"/>
  <c r="J26" i="1"/>
  <c r="D99" i="1"/>
  <c r="N86" i="1"/>
  <c r="J44" i="1"/>
  <c r="V26" i="1"/>
  <c r="D26" i="1"/>
  <c r="D30" i="1" s="1"/>
  <c r="X26" i="1"/>
  <c r="T26" i="1"/>
  <c r="D86" i="1"/>
  <c r="D62" i="1"/>
  <c r="D66" i="1" s="1"/>
  <c r="H44" i="1"/>
  <c r="X162" i="1"/>
  <c r="H162" i="1"/>
  <c r="T86" i="1"/>
  <c r="Z53" i="1"/>
  <c r="L61" i="1"/>
  <c r="Z56" i="1"/>
  <c r="J56" i="1"/>
  <c r="V54" i="1"/>
  <c r="L44" i="1"/>
  <c r="R26" i="1"/>
  <c r="L86" i="1"/>
  <c r="X54" i="1"/>
  <c r="Z44" i="1"/>
  <c r="R57" i="1"/>
  <c r="N55" i="1"/>
  <c r="T54" i="1"/>
  <c r="N44" i="1"/>
  <c r="A19" i="1"/>
  <c r="A20" i="1" s="1"/>
  <c r="A21" i="1" s="1"/>
  <c r="Z91" i="1"/>
  <c r="J91" i="1"/>
  <c r="X91" i="1"/>
  <c r="H91" i="1"/>
  <c r="T91" i="1"/>
  <c r="R91" i="1"/>
  <c r="R53" i="1"/>
  <c r="P91" i="1"/>
  <c r="N91" i="1"/>
  <c r="N53" i="1"/>
  <c r="L53" i="1"/>
  <c r="P62" i="1" l="1"/>
  <c r="T62" i="1"/>
  <c r="H62" i="1"/>
  <c r="J62" i="1"/>
  <c r="V62" i="1"/>
  <c r="D88" i="1"/>
  <c r="D93" i="1" s="1"/>
  <c r="L62" i="1"/>
  <c r="N62" i="1"/>
  <c r="X62" i="1"/>
  <c r="Z62" i="1"/>
  <c r="R62" i="1"/>
  <c r="A22" i="1"/>
  <c r="A23" i="1" s="1"/>
  <c r="A24" i="1" l="1"/>
  <c r="A25" i="1" l="1"/>
  <c r="A26" i="1" s="1"/>
  <c r="A28" i="1" l="1"/>
  <c r="A30" i="1" l="1"/>
  <c r="A34" i="1" s="1"/>
  <c r="A35" i="1" l="1"/>
  <c r="A36" i="1" s="1"/>
  <c r="A37" i="1" s="1"/>
  <c r="A38" i="1" s="1"/>
  <c r="A39" i="1" s="1"/>
  <c r="A40" i="1" s="1"/>
  <c r="A41" i="1" s="1"/>
  <c r="A42" i="1" s="1"/>
  <c r="A43" i="1" s="1"/>
  <c r="A44" i="1" s="1"/>
  <c r="A46" i="1" s="1"/>
  <c r="A48" i="1" s="1"/>
  <c r="A52" i="1" s="1"/>
  <c r="A53" i="1" s="1"/>
  <c r="A54" i="1" s="1"/>
  <c r="A55" i="1" s="1"/>
  <c r="A56" i="1" s="1"/>
  <c r="A57" i="1" s="1"/>
  <c r="A58" i="1" s="1"/>
  <c r="A59" i="1" s="1"/>
  <c r="A60" i="1" s="1"/>
  <c r="A61" i="1" s="1"/>
  <c r="A62" i="1" s="1"/>
  <c r="A64" i="1" s="1"/>
  <c r="A66" i="1" s="1"/>
  <c r="A82" i="1" s="1"/>
  <c r="A83" i="1" s="1"/>
  <c r="A84" i="1" s="1"/>
  <c r="A85" i="1" s="1"/>
  <c r="A86" i="1" s="1"/>
  <c r="A88" i="1" s="1"/>
  <c r="A91" i="1" s="1"/>
  <c r="A93" i="1" s="1"/>
  <c r="A97" i="1" s="1"/>
  <c r="A98" i="1" s="1"/>
  <c r="A99" i="1" s="1"/>
  <c r="A103" i="1" s="1"/>
  <c r="A104" i="1" s="1"/>
  <c r="A105" i="1" s="1"/>
  <c r="A122" i="1" s="1"/>
  <c r="A123" i="1" s="1"/>
  <c r="A124" i="1" s="1"/>
  <c r="A126" i="1" s="1"/>
  <c r="A127" i="1" s="1"/>
  <c r="A128" i="1" s="1"/>
  <c r="A129" i="1" s="1"/>
  <c r="A130" i="1" s="1"/>
  <c r="A131" i="1" s="1"/>
  <c r="A132" i="1" s="1"/>
  <c r="A134" i="1" s="1"/>
  <c r="A135" i="1" s="1"/>
  <c r="A136" i="1" s="1"/>
  <c r="A137" i="1" s="1"/>
  <c r="A138" i="1" s="1"/>
  <c r="A140" i="1" s="1"/>
  <c r="A141" i="1" s="1"/>
  <c r="A142" i="1" s="1"/>
  <c r="A143" i="1" s="1"/>
  <c r="A144" i="1" s="1"/>
  <c r="A145" i="1" s="1"/>
  <c r="A146" i="1" s="1"/>
  <c r="A148" i="1" s="1"/>
  <c r="A149" i="1" s="1"/>
  <c r="A151" i="1" s="1"/>
  <c r="A153" i="1" s="1"/>
  <c r="A157" i="1" s="1"/>
  <c r="A158" i="1" s="1"/>
  <c r="A159" i="1" s="1"/>
  <c r="A160" i="1" s="1"/>
  <c r="A162" i="1" s="1"/>
  <c r="A164" i="1" s="1"/>
  <c r="D162" i="1" l="1"/>
  <c r="D151" i="1" l="1"/>
  <c r="D153" i="1" s="1"/>
  <c r="D164" i="1" s="1"/>
  <c r="H30" i="1" l="1"/>
  <c r="J30" i="1"/>
  <c r="L30" i="1"/>
  <c r="N30" i="1"/>
  <c r="P30" i="1"/>
  <c r="R30" i="1"/>
  <c r="T30" i="1"/>
  <c r="V30" i="1"/>
  <c r="X30" i="1"/>
  <c r="Z30" i="1"/>
  <c r="H48" i="1"/>
  <c r="J48" i="1"/>
  <c r="L48" i="1"/>
  <c r="N48" i="1"/>
  <c r="P48" i="1"/>
  <c r="R48" i="1"/>
  <c r="T48" i="1"/>
  <c r="V48" i="1"/>
  <c r="X48" i="1"/>
  <c r="Z48" i="1"/>
  <c r="H64" i="1"/>
  <c r="J64" i="1"/>
  <c r="L64" i="1"/>
  <c r="L66" i="1" s="1"/>
  <c r="L88" i="1" s="1"/>
  <c r="L93" i="1" s="1"/>
  <c r="L153" i="1" s="1"/>
  <c r="L164" i="1" s="1"/>
  <c r="N64" i="1"/>
  <c r="N66" i="1" s="1"/>
  <c r="N88" i="1" s="1"/>
  <c r="N93" i="1" s="1"/>
  <c r="N153" i="1" s="1"/>
  <c r="N164" i="1" s="1"/>
  <c r="P64" i="1"/>
  <c r="R64" i="1"/>
  <c r="T64" i="1"/>
  <c r="V64" i="1"/>
  <c r="X64" i="1"/>
  <c r="Z64" i="1"/>
  <c r="H66" i="1"/>
  <c r="H88" i="1" s="1"/>
  <c r="H93" i="1" s="1"/>
  <c r="H153" i="1" s="1"/>
  <c r="H164" i="1" s="1"/>
  <c r="J66" i="1"/>
  <c r="J88" i="1" s="1"/>
  <c r="J93" i="1" s="1"/>
  <c r="J153" i="1" s="1"/>
  <c r="J164" i="1" s="1"/>
  <c r="P66" i="1"/>
  <c r="R66" i="1"/>
  <c r="T66" i="1"/>
  <c r="V66" i="1"/>
  <c r="X66" i="1"/>
  <c r="X88" i="1" s="1"/>
  <c r="X93" i="1" s="1"/>
  <c r="X153" i="1" s="1"/>
  <c r="X164" i="1" s="1"/>
  <c r="Z66" i="1"/>
  <c r="Z88" i="1" s="1"/>
  <c r="Z93" i="1" s="1"/>
  <c r="Z153" i="1" s="1"/>
  <c r="Z164" i="1" s="1"/>
  <c r="P88" i="1"/>
  <c r="R88" i="1"/>
  <c r="T88" i="1"/>
  <c r="T93" i="1" s="1"/>
  <c r="T153" i="1" s="1"/>
  <c r="T164" i="1" s="1"/>
  <c r="V88" i="1"/>
  <c r="V93" i="1" s="1"/>
  <c r="V153" i="1" s="1"/>
  <c r="V164" i="1" s="1"/>
  <c r="P93" i="1"/>
  <c r="R93" i="1"/>
  <c r="H99" i="1"/>
  <c r="J99" i="1"/>
  <c r="L99" i="1"/>
  <c r="N99" i="1"/>
  <c r="P99" i="1"/>
  <c r="R99" i="1"/>
  <c r="T99" i="1"/>
  <c r="V99" i="1"/>
  <c r="X99" i="1"/>
  <c r="Z99" i="1"/>
  <c r="H105" i="1"/>
  <c r="J105" i="1"/>
  <c r="L105" i="1"/>
  <c r="N105" i="1"/>
  <c r="P105" i="1"/>
  <c r="R105" i="1"/>
  <c r="T105" i="1"/>
  <c r="V105" i="1"/>
  <c r="X105" i="1"/>
  <c r="Z105" i="1"/>
  <c r="H151" i="1"/>
  <c r="J151" i="1"/>
  <c r="L151" i="1"/>
  <c r="N151" i="1"/>
  <c r="P151" i="1"/>
  <c r="R151" i="1"/>
  <c r="T151" i="1"/>
  <c r="V151" i="1"/>
  <c r="X151" i="1"/>
  <c r="Z151" i="1"/>
  <c r="P153" i="1"/>
  <c r="P164" i="1" s="1"/>
  <c r="R153" i="1"/>
  <c r="R164" i="1" s="1"/>
  <c r="L162" i="1"/>
  <c r="P162" i="1"/>
  <c r="R162" i="1"/>
  <c r="T162" i="1"/>
  <c r="V162" i="1"/>
</calcChain>
</file>

<file path=xl/sharedStrings.xml><?xml version="1.0" encoding="utf-8"?>
<sst xmlns="http://schemas.openxmlformats.org/spreadsheetml/2006/main" count="306" uniqueCount="134">
  <si>
    <t>Distribution classification factors descriptions provided for reference. Distribution classification amounts are derived as the sum of the distribution classification of the EGD, Union North and Union South rate zones per Attachment 5.7 to 5.9.</t>
  </si>
  <si>
    <t>(2)</t>
  </si>
  <si>
    <t>Attachment 5.5, column (d).</t>
  </si>
  <si>
    <t>(1)</t>
  </si>
  <si>
    <t>Notes:</t>
  </si>
  <si>
    <t>(line 78 - line 83)</t>
  </si>
  <si>
    <t>Total Revenue Requirement Less Other Revenue</t>
  </si>
  <si>
    <t>Total Other Revenue (sum lines 79 - 82)</t>
  </si>
  <si>
    <t>COMMUNITY_EXP</t>
  </si>
  <si>
    <t>Other Revenue Surcharges</t>
  </si>
  <si>
    <t>CUST_SPECIFIC</t>
  </si>
  <si>
    <t>Other Income</t>
  </si>
  <si>
    <t>Customer Accounting Charge</t>
  </si>
  <si>
    <t>Late Payment Penalties</t>
  </si>
  <si>
    <t>Distribution Other Revenue</t>
  </si>
  <si>
    <t>Total Revenue Requirement (lines 47+50+53+77)</t>
  </si>
  <si>
    <t>Total O&amp;M Expenses (sum lines 54 - 76)</t>
  </si>
  <si>
    <t>DIST_O&amp;M</t>
  </si>
  <si>
    <t>Administrative &amp; General</t>
  </si>
  <si>
    <t>DIST_LABOUR</t>
  </si>
  <si>
    <t xml:space="preserve">Employee Benefits </t>
  </si>
  <si>
    <t>Administrative &amp; General Expense</t>
  </si>
  <si>
    <t>Uncollectible Accounts</t>
  </si>
  <si>
    <t>Credit &amp; Collection</t>
  </si>
  <si>
    <t>Large Volume Customer Care</t>
  </si>
  <si>
    <t>Customer Billing, Accounting and Bill Delivery</t>
  </si>
  <si>
    <t>Meter Reading</t>
  </si>
  <si>
    <t>Customer Contracts &amp; Orders</t>
  </si>
  <si>
    <t>Supervision</t>
  </si>
  <si>
    <t>Distribution Customer Accounting</t>
  </si>
  <si>
    <t>DEM_SPECIFIC</t>
  </si>
  <si>
    <t>Demand Side Management - Administration</t>
  </si>
  <si>
    <t>Demand Side Management - Program</t>
  </si>
  <si>
    <t>Sales Promotion &amp; Supervision</t>
  </si>
  <si>
    <t>Sales Promotion &amp; Merchandise</t>
  </si>
  <si>
    <t>DIST_NETPLANT</t>
  </si>
  <si>
    <t>System Operation &amp; Engineering</t>
  </si>
  <si>
    <t>General Operating &amp; Engineering</t>
  </si>
  <si>
    <t>CUST_STATIONS</t>
  </si>
  <si>
    <t>Customer Stations</t>
  </si>
  <si>
    <t>DIST_MAINS&amp;SERVICES</t>
  </si>
  <si>
    <t>Other Distribution</t>
  </si>
  <si>
    <t>DISTDEMAND</t>
  </si>
  <si>
    <t>Measuring &amp; Regulating</t>
  </si>
  <si>
    <t>Mains &amp; Services</t>
  </si>
  <si>
    <t>CUST_METERS</t>
  </si>
  <si>
    <t>Service &amp; Equipment on Customer Premise</t>
  </si>
  <si>
    <t>Meter &amp; Regulator</t>
  </si>
  <si>
    <t>DIST_SUPER</t>
  </si>
  <si>
    <t xml:space="preserve">     Supervision</t>
  </si>
  <si>
    <t>Distribution</t>
  </si>
  <si>
    <t>Other Transportation</t>
  </si>
  <si>
    <t>DISTCOMM</t>
  </si>
  <si>
    <t>Company Use Gas</t>
  </si>
  <si>
    <t>Unaccounted For Gas</t>
  </si>
  <si>
    <t>Gas Supply</t>
  </si>
  <si>
    <t>Distribution O&amp;M</t>
  </si>
  <si>
    <t xml:space="preserve">Total Taxes </t>
  </si>
  <si>
    <t>DIST_PROPTAX</t>
  </si>
  <si>
    <t>Property Taxes</t>
  </si>
  <si>
    <t>DIST_RATEBASE</t>
  </si>
  <si>
    <t>Income Taxes</t>
  </si>
  <si>
    <t>Income &amp; Property Taxes</t>
  </si>
  <si>
    <t>Total Depreciation Expense</t>
  </si>
  <si>
    <t>GEN_PLANT</t>
  </si>
  <si>
    <t>General Plant</t>
  </si>
  <si>
    <t>DIST_DEPEXP</t>
  </si>
  <si>
    <t>Depreciation Expense</t>
  </si>
  <si>
    <t>Return on Rate Base   (line 45 x line 46)</t>
  </si>
  <si>
    <t>Percent Return on Rate Base</t>
  </si>
  <si>
    <t>Total Rate Base (lines 39 + 44)</t>
  </si>
  <si>
    <t>Subtotal   (sum lines 40-43)</t>
  </si>
  <si>
    <t>Working Cash Allowance</t>
  </si>
  <si>
    <t>Customer Security Deposits</t>
  </si>
  <si>
    <t>DCB Receivable/(Payable)</t>
  </si>
  <si>
    <t>Materials and Supplies</t>
  </si>
  <si>
    <t>Distribution Working Capital</t>
  </si>
  <si>
    <t>Total Net Plant (lines 37 + 38)</t>
  </si>
  <si>
    <t>Subtotal   (sum line 27-36)</t>
  </si>
  <si>
    <t>LINEPACK_D</t>
  </si>
  <si>
    <t>Linepack</t>
  </si>
  <si>
    <t>Meters &amp; Regulators</t>
  </si>
  <si>
    <t>CUST_SERVICES</t>
  </si>
  <si>
    <t>Services</t>
  </si>
  <si>
    <t>Compressor Equipment</t>
  </si>
  <si>
    <t>ZERO_INT</t>
  </si>
  <si>
    <t>Mains</t>
  </si>
  <si>
    <t>DISTMAINS&amp;MR</t>
  </si>
  <si>
    <t>Structures &amp; Improvements</t>
  </si>
  <si>
    <t>Land Rights</t>
  </si>
  <si>
    <t>Land</t>
  </si>
  <si>
    <t>Distribution Net Plant</t>
  </si>
  <si>
    <t>Total Accumulated Depreciation   (lines 24 + 25)</t>
  </si>
  <si>
    <t>DIST_GENPLANT</t>
  </si>
  <si>
    <t>Subtotal   (sum lines 14-23)</t>
  </si>
  <si>
    <t xml:space="preserve">Accumulated Depreciation </t>
  </si>
  <si>
    <t>Total Gross Plant   (lines 11 + 12)</t>
  </si>
  <si>
    <t>Subtotal   (sum lines 1-10)</t>
  </si>
  <si>
    <t xml:space="preserve">Gross Plant </t>
  </si>
  <si>
    <t>(l)</t>
  </si>
  <si>
    <t>(k)</t>
  </si>
  <si>
    <t>(j)</t>
  </si>
  <si>
    <t>(i)</t>
  </si>
  <si>
    <t>(h)</t>
  </si>
  <si>
    <t>(g)</t>
  </si>
  <si>
    <t>(f)</t>
  </si>
  <si>
    <t>(e)</t>
  </si>
  <si>
    <t>(d)</t>
  </si>
  <si>
    <t>(c)</t>
  </si>
  <si>
    <t>(b)</t>
  </si>
  <si>
    <t>(a)</t>
  </si>
  <si>
    <t>Commodity</t>
  </si>
  <si>
    <t>Allocation</t>
  </si>
  <si>
    <t>Stations</t>
  </si>
  <si>
    <t>Meters</t>
  </si>
  <si>
    <t>Pressure</t>
  </si>
  <si>
    <t>Pressure &lt;= 4"</t>
  </si>
  <si>
    <t>Pressure  &gt; 4"</t>
  </si>
  <si>
    <t xml:space="preserve">Match </t>
  </si>
  <si>
    <t>Factor (2)</t>
  </si>
  <si>
    <t>Total (1)</t>
  </si>
  <si>
    <t>Particulars ($000s)</t>
  </si>
  <si>
    <t>No.</t>
  </si>
  <si>
    <t>Specific</t>
  </si>
  <si>
    <t>Low</t>
  </si>
  <si>
    <t>High</t>
  </si>
  <si>
    <t>Classification</t>
  </si>
  <si>
    <t>Line</t>
  </si>
  <si>
    <t>Customer</t>
  </si>
  <si>
    <t>Demand</t>
  </si>
  <si>
    <t>Distribution Customer</t>
  </si>
  <si>
    <t>Distribution Demand</t>
  </si>
  <si>
    <t>Distribution Classification - Union North Rate Zone</t>
  </si>
  <si>
    <t>Distribution Classification - Union North Rate Zone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</si>
</sst>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sz val="10"/>
      <color theme="0"/>
      <name val="Arial"/>
      <family val="2"/>
    </font>
    <font>
      <sz val="10"/>
      <name val="Arial"/>
      <family val="2"/>
    </font>
    <font>
      <u/>
      <sz val="10"/>
      <color theme="1"/>
      <name val="Arial"/>
      <family val="2"/>
    </font>
    <font>
      <sz val="10"/>
      <color rgb="FFFF000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quotePrefix="1" applyFont="1" applyAlignment="1">
      <alignment horizontal="center"/>
    </xf>
    <xf numFmtId="0" fontId="5" fillId="0" borderId="0" xfId="0" applyFont="1"/>
    <xf numFmtId="0" fontId="6"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0" xfId="0" applyNumberFormat="1" applyFont="1"/>
    <xf numFmtId="164" fontId="3" fillId="0" borderId="0" xfId="1" applyNumberFormat="1" applyFont="1" applyAlignment="1">
      <alignment horizontal="center"/>
    </xf>
    <xf numFmtId="0" fontId="3" fillId="0" borderId="0" xfId="0" applyFont="1" applyAlignment="1">
      <alignment horizontal="left" indent="2"/>
    </xf>
    <xf numFmtId="164" fontId="3" fillId="0" borderId="0" xfId="1" applyNumberFormat="1" applyFont="1" applyFill="1" applyAlignment="1">
      <alignment horizontal="center"/>
    </xf>
    <xf numFmtId="0" fontId="5" fillId="0" borderId="0" xfId="0" applyFont="1" applyAlignment="1">
      <alignment horizontal="center"/>
    </xf>
    <xf numFmtId="164" fontId="3" fillId="0" borderId="2" xfId="1" applyNumberFormat="1" applyFont="1" applyBorder="1"/>
    <xf numFmtId="10" fontId="3" fillId="0" borderId="0" xfId="0" applyNumberFormat="1" applyFont="1"/>
    <xf numFmtId="10" fontId="3" fillId="0" borderId="0" xfId="2" applyNumberFormat="1" applyFont="1"/>
    <xf numFmtId="164" fontId="3" fillId="0" borderId="2" xfId="0" applyNumberFormat="1" applyFont="1" applyBorder="1"/>
    <xf numFmtId="164" fontId="5" fillId="0" borderId="2" xfId="0" applyNumberFormat="1" applyFont="1" applyBorder="1"/>
    <xf numFmtId="164" fontId="5" fillId="0" borderId="0" xfId="1" applyNumberFormat="1" applyFont="1" applyAlignment="1">
      <alignment horizontal="center"/>
    </xf>
    <xf numFmtId="0" fontId="7" fillId="0" borderId="0" xfId="0" applyFont="1" applyAlignment="1">
      <alignment horizontal="center"/>
    </xf>
    <xf numFmtId="164" fontId="5" fillId="0" borderId="2" xfId="1" applyNumberFormat="1" applyFont="1" applyBorder="1"/>
    <xf numFmtId="164" fontId="5" fillId="0" borderId="0" xfId="1" applyNumberFormat="1" applyFont="1"/>
    <xf numFmtId="164" fontId="5" fillId="0" borderId="2" xfId="1" applyNumberFormat="1" applyFont="1" applyBorder="1" applyAlignment="1">
      <alignment horizontal="center"/>
    </xf>
    <xf numFmtId="164" fontId="5" fillId="0" borderId="0" xfId="1" applyNumberFormat="1" applyFont="1" applyBorder="1" applyAlignment="1">
      <alignment horizontal="center"/>
    </xf>
    <xf numFmtId="0" fontId="5" fillId="0" borderId="3"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3" xfId="0" applyFont="1" applyBorder="1"/>
    <xf numFmtId="0" fontId="2" fillId="0" borderId="0" xfId="0" applyFont="1" applyAlignment="1">
      <alignment horizontal="center"/>
    </xf>
    <xf numFmtId="0" fontId="3" fillId="0" borderId="0" xfId="0" applyFont="1" applyAlignment="1">
      <alignment horizontal="right"/>
    </xf>
    <xf numFmtId="0" fontId="6" fillId="0" borderId="0" xfId="0" applyFont="1" applyAlignment="1">
      <alignment horizontal="center"/>
    </xf>
    <xf numFmtId="0" fontId="3" fillId="0" borderId="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494D-3407-4083-BA99-E36D72B3CD8B}">
  <sheetPr>
    <pageSetUpPr fitToPage="1"/>
  </sheetPr>
  <dimension ref="A1:AA169"/>
  <sheetViews>
    <sheetView tabSelected="1" view="pageLayout" zoomScaleNormal="70" zoomScaleSheetLayoutView="80" workbookViewId="0">
      <selection activeCell="D3" sqref="D3"/>
    </sheetView>
  </sheetViews>
  <sheetFormatPr defaultColWidth="9.109375" defaultRowHeight="12.75" customHeight="1" x14ac:dyDescent="0.25"/>
  <cols>
    <col min="1" max="1" width="5.5546875" style="3" bestFit="1" customWidth="1"/>
    <col min="2" max="2" width="40.6640625" style="1" customWidth="1"/>
    <col min="3" max="3" width="1.6640625" style="1" customWidth="1"/>
    <col min="4" max="4" width="13.5546875" style="3" customWidth="1"/>
    <col min="5" max="5" width="1.6640625" style="3" customWidth="1"/>
    <col min="6" max="6" width="19.88671875" style="3" customWidth="1"/>
    <col min="7" max="7" width="1.6640625" style="2" customWidth="1"/>
    <col min="8" max="8" width="13.44140625" style="1" customWidth="1"/>
    <col min="9" max="9" width="1.6640625" style="1" customWidth="1"/>
    <col min="10" max="10" width="13.44140625" style="1" customWidth="1"/>
    <col min="11" max="11" width="1.6640625" style="1" customWidth="1"/>
    <col min="12" max="12" width="13.44140625" style="1" customWidth="1"/>
    <col min="13" max="13" width="1.6640625" style="1" customWidth="1"/>
    <col min="14" max="14" width="13.44140625" style="1" customWidth="1"/>
    <col min="15" max="15" width="1.6640625" style="1" customWidth="1"/>
    <col min="16" max="16" width="13.44140625" style="1" customWidth="1"/>
    <col min="17" max="17" width="1.6640625" style="1" customWidth="1"/>
    <col min="18" max="18" width="13.44140625" style="1" customWidth="1"/>
    <col min="19" max="19" width="1.6640625" style="1" customWidth="1"/>
    <col min="20" max="20" width="13.44140625" style="1" customWidth="1"/>
    <col min="21" max="21" width="1.6640625" style="1" customWidth="1"/>
    <col min="22" max="22" width="13.44140625" style="1" customWidth="1"/>
    <col min="23" max="23" width="1.6640625" style="1" customWidth="1"/>
    <col min="24" max="24" width="13.44140625" style="1" customWidth="1"/>
    <col min="25" max="25" width="1.6640625" style="1" customWidth="1"/>
    <col min="26" max="26" width="13.44140625" style="1" customWidth="1"/>
    <col min="27" max="27" width="1.6640625" style="1" customWidth="1"/>
    <col min="28" max="16384" width="9.109375" style="1"/>
  </cols>
  <sheetData>
    <row r="1" spans="1:27" ht="12.75" customHeight="1" x14ac:dyDescent="0.25">
      <c r="Z1" s="30"/>
    </row>
    <row r="5" spans="1:27" ht="12.75" customHeight="1" x14ac:dyDescent="0.25">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ht="12.75" customHeight="1" x14ac:dyDescent="0.25">
      <c r="A6" s="31" t="s">
        <v>132</v>
      </c>
      <c r="B6" s="31"/>
      <c r="C6" s="31"/>
      <c r="D6" s="31"/>
      <c r="E6" s="31"/>
      <c r="F6" s="31"/>
      <c r="G6" s="31"/>
      <c r="H6" s="31"/>
      <c r="I6" s="31"/>
      <c r="J6" s="31"/>
      <c r="K6" s="31"/>
      <c r="L6" s="31"/>
      <c r="M6" s="31"/>
      <c r="N6" s="31"/>
      <c r="O6" s="31"/>
      <c r="P6" s="31"/>
      <c r="Q6" s="31"/>
      <c r="R6" s="31"/>
      <c r="S6" s="31"/>
      <c r="T6" s="31"/>
      <c r="U6" s="31"/>
      <c r="V6" s="31"/>
      <c r="W6" s="31"/>
      <c r="X6" s="31"/>
      <c r="Y6" s="31"/>
      <c r="Z6" s="31"/>
      <c r="AA6" s="31"/>
    </row>
    <row r="8" spans="1:27" ht="12.75" customHeight="1" x14ac:dyDescent="0.25">
      <c r="H8" s="32" t="s">
        <v>131</v>
      </c>
      <c r="I8" s="32"/>
      <c r="J8" s="32"/>
      <c r="K8" s="32"/>
      <c r="L8" s="32"/>
      <c r="M8" s="32"/>
      <c r="N8" s="32"/>
      <c r="P8" s="32" t="s">
        <v>130</v>
      </c>
      <c r="Q8" s="32"/>
      <c r="R8" s="32"/>
      <c r="S8" s="32"/>
      <c r="T8" s="32"/>
      <c r="U8" s="32"/>
      <c r="V8" s="32"/>
      <c r="W8" s="32"/>
      <c r="X8" s="32"/>
    </row>
    <row r="9" spans="1:27" ht="12.75" customHeight="1" x14ac:dyDescent="0.3">
      <c r="D9" s="1"/>
      <c r="F9" s="3" t="s">
        <v>50</v>
      </c>
      <c r="H9" s="3"/>
      <c r="J9" s="3"/>
      <c r="L9" s="3"/>
      <c r="N9" s="3" t="s">
        <v>129</v>
      </c>
      <c r="P9" s="5"/>
      <c r="Q9" s="5"/>
      <c r="R9" s="5"/>
      <c r="S9" s="5"/>
      <c r="T9" s="5"/>
      <c r="U9" s="5"/>
      <c r="V9" s="5"/>
      <c r="W9" s="5"/>
      <c r="X9" s="13" t="s">
        <v>128</v>
      </c>
      <c r="Y9" s="5"/>
      <c r="Z9" s="13"/>
      <c r="AA9" s="29"/>
    </row>
    <row r="10" spans="1:27" ht="12.75" customHeight="1" x14ac:dyDescent="0.25">
      <c r="A10" s="3" t="s">
        <v>127</v>
      </c>
      <c r="D10" s="1"/>
      <c r="F10" s="3" t="s">
        <v>126</v>
      </c>
      <c r="H10" s="3" t="s">
        <v>125</v>
      </c>
      <c r="I10" s="3"/>
      <c r="J10" s="3" t="s">
        <v>125</v>
      </c>
      <c r="K10" s="20"/>
      <c r="L10" s="13" t="s">
        <v>124</v>
      </c>
      <c r="M10" s="20"/>
      <c r="N10" s="13" t="s">
        <v>123</v>
      </c>
      <c r="O10" s="20"/>
      <c r="P10" s="13" t="s">
        <v>50</v>
      </c>
      <c r="Q10" s="13"/>
      <c r="R10" s="13" t="s">
        <v>50</v>
      </c>
      <c r="S10" s="13"/>
      <c r="T10" s="13" t="s">
        <v>50</v>
      </c>
      <c r="U10" s="13"/>
      <c r="V10" s="13" t="s">
        <v>50</v>
      </c>
      <c r="W10" s="13"/>
      <c r="X10" s="13" t="s">
        <v>123</v>
      </c>
      <c r="Y10" s="13"/>
      <c r="Z10" s="13" t="s">
        <v>50</v>
      </c>
      <c r="AA10" s="20"/>
    </row>
    <row r="11" spans="1:27" ht="12.75" customHeight="1" x14ac:dyDescent="0.25">
      <c r="A11" s="26" t="s">
        <v>122</v>
      </c>
      <c r="B11" s="28" t="s">
        <v>121</v>
      </c>
      <c r="D11" s="26" t="s">
        <v>120</v>
      </c>
      <c r="F11" s="26" t="s">
        <v>119</v>
      </c>
      <c r="G11" s="27" t="s">
        <v>118</v>
      </c>
      <c r="H11" s="26" t="s">
        <v>117</v>
      </c>
      <c r="I11" s="3"/>
      <c r="J11" s="26" t="s">
        <v>116</v>
      </c>
      <c r="K11" s="3"/>
      <c r="L11" s="26" t="s">
        <v>115</v>
      </c>
      <c r="M11" s="3"/>
      <c r="N11" s="26" t="s">
        <v>112</v>
      </c>
      <c r="O11" s="3"/>
      <c r="P11" s="25" t="s">
        <v>86</v>
      </c>
      <c r="Q11" s="13"/>
      <c r="R11" s="25" t="s">
        <v>83</v>
      </c>
      <c r="S11" s="13"/>
      <c r="T11" s="25" t="s">
        <v>114</v>
      </c>
      <c r="U11" s="13"/>
      <c r="V11" s="25" t="s">
        <v>113</v>
      </c>
      <c r="W11" s="13"/>
      <c r="X11" s="25" t="s">
        <v>112</v>
      </c>
      <c r="Y11" s="13"/>
      <c r="Z11" s="25" t="s">
        <v>111</v>
      </c>
      <c r="AA11" s="20"/>
    </row>
    <row r="12" spans="1:27" ht="12.75" customHeight="1" x14ac:dyDescent="0.25">
      <c r="D12" s="13" t="s">
        <v>110</v>
      </c>
      <c r="E12" s="13"/>
      <c r="F12" s="13" t="s">
        <v>109</v>
      </c>
      <c r="G12" s="13"/>
      <c r="H12" s="13" t="s">
        <v>108</v>
      </c>
      <c r="I12" s="13"/>
      <c r="J12" s="13" t="s">
        <v>107</v>
      </c>
      <c r="K12" s="13"/>
      <c r="L12" s="13" t="s">
        <v>106</v>
      </c>
      <c r="M12" s="13"/>
      <c r="N12" s="13" t="s">
        <v>105</v>
      </c>
      <c r="O12" s="13"/>
      <c r="P12" s="13" t="s">
        <v>104</v>
      </c>
      <c r="Q12" s="13"/>
      <c r="R12" s="13" t="s">
        <v>103</v>
      </c>
      <c r="S12" s="13"/>
      <c r="T12" s="13" t="s">
        <v>102</v>
      </c>
      <c r="U12" s="13"/>
      <c r="V12" s="13" t="s">
        <v>101</v>
      </c>
      <c r="W12" s="13"/>
      <c r="X12" s="13" t="s">
        <v>100</v>
      </c>
      <c r="Y12" s="13"/>
      <c r="Z12" s="13" t="s">
        <v>99</v>
      </c>
      <c r="AA12" s="3"/>
    </row>
    <row r="13" spans="1:27" ht="12.75" customHeight="1" x14ac:dyDescent="0.25">
      <c r="D13" s="20"/>
      <c r="E13" s="20"/>
      <c r="F13" s="20"/>
      <c r="G13" s="20"/>
      <c r="H13" s="20"/>
      <c r="I13" s="20"/>
      <c r="J13" s="20"/>
      <c r="K13" s="20"/>
      <c r="L13" s="20"/>
      <c r="M13" s="20"/>
      <c r="N13" s="20"/>
      <c r="O13" s="20"/>
      <c r="P13" s="20"/>
      <c r="Q13" s="20"/>
      <c r="R13" s="20"/>
      <c r="S13" s="20"/>
      <c r="T13" s="20"/>
      <c r="U13" s="20"/>
      <c r="V13" s="20"/>
      <c r="W13" s="20"/>
      <c r="X13" s="20"/>
      <c r="Y13" s="20"/>
      <c r="Z13" s="20"/>
      <c r="AA13" s="3"/>
    </row>
    <row r="14" spans="1:27" ht="12.75" customHeight="1" x14ac:dyDescent="0.25">
      <c r="B14" s="6" t="s">
        <v>98</v>
      </c>
      <c r="D14" s="20"/>
      <c r="E14" s="20"/>
      <c r="F14" s="20"/>
      <c r="G14" s="20"/>
      <c r="H14" s="20"/>
      <c r="I14" s="20"/>
      <c r="J14" s="20"/>
      <c r="K14" s="20"/>
      <c r="L14" s="20"/>
      <c r="M14" s="20"/>
      <c r="N14" s="20"/>
      <c r="O14" s="20"/>
      <c r="P14" s="20"/>
      <c r="Q14" s="20"/>
      <c r="R14" s="20"/>
      <c r="S14" s="20"/>
      <c r="T14" s="20"/>
      <c r="U14" s="20"/>
      <c r="V14" s="20"/>
      <c r="W14" s="20"/>
      <c r="X14" s="20"/>
      <c r="Y14" s="20"/>
      <c r="Z14" s="20"/>
      <c r="AA14" s="3"/>
    </row>
    <row r="15" spans="1:27" ht="12.75" customHeight="1" x14ac:dyDescent="0.25">
      <c r="D15" s="20"/>
      <c r="E15" s="20"/>
      <c r="F15" s="20"/>
      <c r="G15" s="20"/>
      <c r="H15" s="20"/>
      <c r="I15" s="20"/>
      <c r="J15" s="20"/>
      <c r="K15" s="20"/>
      <c r="L15" s="20"/>
      <c r="M15" s="20"/>
      <c r="N15" s="20"/>
      <c r="O15" s="20"/>
      <c r="P15" s="20"/>
      <c r="Q15" s="20"/>
      <c r="R15" s="20"/>
      <c r="S15" s="20"/>
      <c r="T15" s="20"/>
      <c r="U15" s="20"/>
      <c r="V15" s="20"/>
      <c r="W15" s="20"/>
      <c r="X15" s="20"/>
      <c r="Y15" s="20"/>
      <c r="Z15" s="20"/>
      <c r="AA15" s="3"/>
    </row>
    <row r="16" spans="1:27" ht="12.75" customHeight="1" x14ac:dyDescent="0.25">
      <c r="A16" s="3">
        <f>MAX(A15:$A$15)+1</f>
        <v>1</v>
      </c>
      <c r="B16" s="1" t="s">
        <v>90</v>
      </c>
      <c r="D16" s="19">
        <v>6030.4871239986314</v>
      </c>
      <c r="E16" s="20"/>
      <c r="F16" s="13" t="s">
        <v>87</v>
      </c>
      <c r="G16" s="20"/>
      <c r="H16" s="9">
        <v>1359.105647237755</v>
      </c>
      <c r="I16" s="19"/>
      <c r="J16" s="9">
        <v>259.94874413403113</v>
      </c>
      <c r="K16" s="19"/>
      <c r="L16" s="9">
        <v>2649.1733132587924</v>
      </c>
      <c r="M16" s="19"/>
      <c r="N16" s="9">
        <v>0</v>
      </c>
      <c r="O16" s="19"/>
      <c r="P16" s="9">
        <v>1762.2594193680532</v>
      </c>
      <c r="Q16" s="19"/>
      <c r="R16" s="9">
        <v>0</v>
      </c>
      <c r="S16" s="19"/>
      <c r="T16" s="9">
        <v>0</v>
      </c>
      <c r="U16" s="19"/>
      <c r="V16" s="9">
        <v>0</v>
      </c>
      <c r="W16" s="19"/>
      <c r="X16" s="9">
        <v>0</v>
      </c>
      <c r="Y16" s="19"/>
      <c r="Z16" s="9">
        <v>0</v>
      </c>
      <c r="AA16" s="3"/>
    </row>
    <row r="17" spans="1:27" ht="12.75" customHeight="1" x14ac:dyDescent="0.25">
      <c r="A17" s="3">
        <f>MAX(A$15:$A16)+1</f>
        <v>2</v>
      </c>
      <c r="B17" s="1" t="s">
        <v>89</v>
      </c>
      <c r="D17" s="19">
        <v>12133.775689750677</v>
      </c>
      <c r="E17" s="20"/>
      <c r="F17" s="13" t="s">
        <v>87</v>
      </c>
      <c r="G17" s="20"/>
      <c r="H17" s="9">
        <v>2734.618733639149</v>
      </c>
      <c r="I17" s="19"/>
      <c r="J17" s="9">
        <v>523.03564990671919</v>
      </c>
      <c r="K17" s="19"/>
      <c r="L17" s="9">
        <v>5330.3280622945385</v>
      </c>
      <c r="M17" s="19"/>
      <c r="N17" s="9">
        <v>0</v>
      </c>
      <c r="O17" s="19"/>
      <c r="P17" s="9">
        <v>3545.793243910271</v>
      </c>
      <c r="Q17" s="19"/>
      <c r="R17" s="9">
        <v>0</v>
      </c>
      <c r="S17" s="19"/>
      <c r="T17" s="9">
        <v>0</v>
      </c>
      <c r="U17" s="19"/>
      <c r="V17" s="9">
        <v>0</v>
      </c>
      <c r="W17" s="19"/>
      <c r="X17" s="9">
        <v>0</v>
      </c>
      <c r="Y17" s="19"/>
      <c r="Z17" s="9">
        <v>0</v>
      </c>
      <c r="AA17" s="3"/>
    </row>
    <row r="18" spans="1:27" ht="12.75" customHeight="1" x14ac:dyDescent="0.25">
      <c r="A18" s="3">
        <f>MAX(A$15:$A17)+1</f>
        <v>3</v>
      </c>
      <c r="B18" s="1" t="s">
        <v>88</v>
      </c>
      <c r="D18" s="19">
        <v>2649.0178552397756</v>
      </c>
      <c r="E18" s="20"/>
      <c r="F18" s="13" t="s">
        <v>87</v>
      </c>
      <c r="G18" s="20"/>
      <c r="H18" s="9">
        <v>597.01563947669615</v>
      </c>
      <c r="I18" s="19"/>
      <c r="J18" s="9">
        <v>114.1879338267468</v>
      </c>
      <c r="K18" s="19"/>
      <c r="L18" s="9">
        <v>1163.704898816537</v>
      </c>
      <c r="M18" s="19"/>
      <c r="N18" s="9">
        <v>0</v>
      </c>
      <c r="O18" s="19"/>
      <c r="P18" s="9">
        <v>774.10938311979589</v>
      </c>
      <c r="Q18" s="19"/>
      <c r="R18" s="9">
        <v>0</v>
      </c>
      <c r="S18" s="19"/>
      <c r="T18" s="9">
        <v>0</v>
      </c>
      <c r="U18" s="19"/>
      <c r="V18" s="9">
        <v>0</v>
      </c>
      <c r="W18" s="19"/>
      <c r="X18" s="9">
        <v>0</v>
      </c>
      <c r="Y18" s="19"/>
      <c r="Z18" s="9">
        <v>0</v>
      </c>
      <c r="AA18" s="3"/>
    </row>
    <row r="19" spans="1:27" ht="12.75" customHeight="1" x14ac:dyDescent="0.25">
      <c r="A19" s="3">
        <f>MAX(A$15:$A18)+1</f>
        <v>4</v>
      </c>
      <c r="B19" s="1" t="s">
        <v>43</v>
      </c>
      <c r="D19" s="19">
        <v>233091.40933178487</v>
      </c>
      <c r="E19" s="20"/>
      <c r="F19" s="13" t="s">
        <v>42</v>
      </c>
      <c r="G19" s="20"/>
      <c r="H19" s="9">
        <v>74221.872090316494</v>
      </c>
      <c r="I19" s="19"/>
      <c r="J19" s="9">
        <v>14196.013736214942</v>
      </c>
      <c r="K19" s="19"/>
      <c r="L19" s="9">
        <v>144673.52350525343</v>
      </c>
      <c r="M19" s="19"/>
      <c r="N19" s="9">
        <v>0</v>
      </c>
      <c r="O19" s="19"/>
      <c r="P19" s="9">
        <v>0</v>
      </c>
      <c r="Q19" s="19"/>
      <c r="R19" s="9">
        <v>0</v>
      </c>
      <c r="S19" s="19"/>
      <c r="T19" s="9">
        <v>0</v>
      </c>
      <c r="U19" s="19"/>
      <c r="V19" s="9">
        <v>0</v>
      </c>
      <c r="W19" s="19"/>
      <c r="X19" s="9">
        <v>0</v>
      </c>
      <c r="Y19" s="19"/>
      <c r="Z19" s="9">
        <v>0</v>
      </c>
      <c r="AA19" s="3"/>
    </row>
    <row r="20" spans="1:27" ht="12.75" customHeight="1" x14ac:dyDescent="0.25">
      <c r="A20" s="3">
        <f>MAX(A$15:$A19)+1</f>
        <v>5</v>
      </c>
      <c r="B20" s="1" t="s">
        <v>86</v>
      </c>
      <c r="D20" s="19">
        <v>1296116.9834923113</v>
      </c>
      <c r="E20" s="20"/>
      <c r="F20" s="3" t="s">
        <v>85</v>
      </c>
      <c r="G20" s="20"/>
      <c r="H20" s="9">
        <v>270419.56727528258</v>
      </c>
      <c r="I20" s="19"/>
      <c r="J20" s="9">
        <v>51721.679654076783</v>
      </c>
      <c r="K20" s="19"/>
      <c r="L20" s="9">
        <v>527102.73293666029</v>
      </c>
      <c r="M20" s="19"/>
      <c r="N20" s="9">
        <v>0</v>
      </c>
      <c r="O20" s="19"/>
      <c r="P20" s="9">
        <v>446873.00362629164</v>
      </c>
      <c r="Q20" s="19"/>
      <c r="R20" s="9">
        <v>0</v>
      </c>
      <c r="S20" s="19"/>
      <c r="T20" s="9">
        <v>0</v>
      </c>
      <c r="U20" s="19"/>
      <c r="V20" s="9">
        <v>0</v>
      </c>
      <c r="W20" s="19"/>
      <c r="X20" s="9">
        <v>0</v>
      </c>
      <c r="Y20" s="19"/>
      <c r="Z20" s="9">
        <v>0</v>
      </c>
      <c r="AA20" s="3"/>
    </row>
    <row r="21" spans="1:27" ht="12.75" customHeight="1" x14ac:dyDescent="0.25">
      <c r="A21" s="3">
        <f>MAX(A$15:$A20)+1</f>
        <v>6</v>
      </c>
      <c r="B21" s="1" t="s">
        <v>84</v>
      </c>
      <c r="D21" s="19">
        <v>0</v>
      </c>
      <c r="E21" s="20"/>
      <c r="F21" s="3" t="s">
        <v>38</v>
      </c>
      <c r="G21" s="20"/>
      <c r="H21" s="9">
        <v>0</v>
      </c>
      <c r="I21" s="19"/>
      <c r="J21" s="9">
        <v>0</v>
      </c>
      <c r="K21" s="19"/>
      <c r="L21" s="9">
        <v>0</v>
      </c>
      <c r="M21" s="19"/>
      <c r="N21" s="9">
        <v>0</v>
      </c>
      <c r="O21" s="19"/>
      <c r="P21" s="9">
        <v>0</v>
      </c>
      <c r="Q21" s="19"/>
      <c r="R21" s="9">
        <v>0</v>
      </c>
      <c r="S21" s="19"/>
      <c r="T21" s="9">
        <v>0</v>
      </c>
      <c r="U21" s="19"/>
      <c r="V21" s="9">
        <v>0</v>
      </c>
      <c r="W21" s="19"/>
      <c r="X21" s="9">
        <v>0</v>
      </c>
      <c r="Y21" s="19"/>
      <c r="Z21" s="9">
        <v>0</v>
      </c>
      <c r="AA21" s="3"/>
    </row>
    <row r="22" spans="1:27" ht="12.75" customHeight="1" x14ac:dyDescent="0.25">
      <c r="A22" s="3">
        <f>MAX(A$15:$A21)+1</f>
        <v>7</v>
      </c>
      <c r="B22" s="1" t="s">
        <v>83</v>
      </c>
      <c r="D22" s="19">
        <v>925194.18819485465</v>
      </c>
      <c r="E22" s="20"/>
      <c r="F22" s="3" t="s">
        <v>82</v>
      </c>
      <c r="G22" s="20"/>
      <c r="H22" s="9">
        <v>0</v>
      </c>
      <c r="I22" s="19"/>
      <c r="J22" s="9">
        <v>0</v>
      </c>
      <c r="K22" s="19"/>
      <c r="L22" s="9">
        <v>0</v>
      </c>
      <c r="M22" s="19"/>
      <c r="N22" s="9">
        <v>0</v>
      </c>
      <c r="O22" s="19"/>
      <c r="P22" s="9">
        <v>0</v>
      </c>
      <c r="Q22" s="19"/>
      <c r="R22" s="9">
        <v>925194.18819485465</v>
      </c>
      <c r="S22" s="19"/>
      <c r="T22" s="9">
        <v>0</v>
      </c>
      <c r="U22" s="19"/>
      <c r="V22" s="9">
        <v>0</v>
      </c>
      <c r="W22" s="19"/>
      <c r="X22" s="9">
        <v>0</v>
      </c>
      <c r="Y22" s="19"/>
      <c r="Z22" s="9">
        <v>0</v>
      </c>
      <c r="AA22" s="3"/>
    </row>
    <row r="23" spans="1:27" ht="12.75" customHeight="1" x14ac:dyDescent="0.25">
      <c r="A23" s="3">
        <f>MAX(A$15:$A22)+1</f>
        <v>8</v>
      </c>
      <c r="B23" s="1" t="s">
        <v>81</v>
      </c>
      <c r="D23" s="19">
        <v>191884.5467460599</v>
      </c>
      <c r="E23" s="20"/>
      <c r="F23" s="3" t="s">
        <v>45</v>
      </c>
      <c r="G23" s="20"/>
      <c r="H23" s="9">
        <v>0</v>
      </c>
      <c r="I23" s="19"/>
      <c r="J23" s="9">
        <v>0</v>
      </c>
      <c r="K23" s="19"/>
      <c r="L23" s="9">
        <v>0</v>
      </c>
      <c r="M23" s="19"/>
      <c r="N23" s="9">
        <v>0</v>
      </c>
      <c r="O23" s="19"/>
      <c r="P23" s="9">
        <v>0</v>
      </c>
      <c r="Q23" s="19"/>
      <c r="R23" s="9">
        <v>0</v>
      </c>
      <c r="S23" s="19"/>
      <c r="T23" s="9">
        <v>191884.5467460599</v>
      </c>
      <c r="U23" s="19"/>
      <c r="V23" s="9">
        <v>0</v>
      </c>
      <c r="W23" s="19"/>
      <c r="X23" s="9">
        <v>0</v>
      </c>
      <c r="Y23" s="19"/>
      <c r="Z23" s="9">
        <v>0</v>
      </c>
      <c r="AA23" s="3"/>
    </row>
    <row r="24" spans="1:27" ht="12.75" customHeight="1" x14ac:dyDescent="0.25">
      <c r="A24" s="3">
        <f>MAX(A$15:$A23)+1</f>
        <v>9</v>
      </c>
      <c r="B24" s="1" t="s">
        <v>39</v>
      </c>
      <c r="D24" s="19">
        <v>72574.479689651533</v>
      </c>
      <c r="E24" s="20"/>
      <c r="F24" s="3" t="s">
        <v>38</v>
      </c>
      <c r="G24" s="20"/>
      <c r="H24" s="9">
        <v>0</v>
      </c>
      <c r="I24" s="19"/>
      <c r="J24" s="9">
        <v>0</v>
      </c>
      <c r="K24" s="19"/>
      <c r="L24" s="9">
        <v>0</v>
      </c>
      <c r="M24" s="19"/>
      <c r="N24" s="9">
        <v>0</v>
      </c>
      <c r="O24" s="19"/>
      <c r="P24" s="9">
        <v>0</v>
      </c>
      <c r="Q24" s="19"/>
      <c r="R24" s="9">
        <v>0</v>
      </c>
      <c r="S24" s="19"/>
      <c r="T24" s="9">
        <v>0</v>
      </c>
      <c r="U24" s="19"/>
      <c r="V24" s="9">
        <v>72574.479689651533</v>
      </c>
      <c r="W24" s="19"/>
      <c r="X24" s="9">
        <v>0</v>
      </c>
      <c r="Y24" s="19"/>
      <c r="Z24" s="9">
        <v>0</v>
      </c>
      <c r="AA24" s="3"/>
    </row>
    <row r="25" spans="1:27" ht="12.75" customHeight="1" x14ac:dyDescent="0.25">
      <c r="A25" s="3">
        <f>MAX(A$15:$A24)+1</f>
        <v>10</v>
      </c>
      <c r="B25" s="1" t="s">
        <v>80</v>
      </c>
      <c r="D25" s="19">
        <v>289.22102957856339</v>
      </c>
      <c r="E25" s="20"/>
      <c r="F25" s="3" t="s">
        <v>79</v>
      </c>
      <c r="G25" s="20"/>
      <c r="H25" s="9">
        <v>217.89386693254716</v>
      </c>
      <c r="I25" s="19"/>
      <c r="J25" s="9">
        <v>41.675374669173756</v>
      </c>
      <c r="K25" s="19"/>
      <c r="L25" s="9">
        <v>29.651787976842481</v>
      </c>
      <c r="M25" s="19"/>
      <c r="N25" s="9">
        <v>0</v>
      </c>
      <c r="O25" s="19"/>
      <c r="P25" s="9">
        <v>0</v>
      </c>
      <c r="Q25" s="19"/>
      <c r="R25" s="9">
        <v>0</v>
      </c>
      <c r="S25" s="19"/>
      <c r="T25" s="9">
        <v>0</v>
      </c>
      <c r="U25" s="19"/>
      <c r="V25" s="9">
        <v>0</v>
      </c>
      <c r="W25" s="19"/>
      <c r="X25" s="9">
        <v>0</v>
      </c>
      <c r="Y25" s="19"/>
      <c r="Z25" s="9">
        <v>0</v>
      </c>
      <c r="AA25" s="3"/>
    </row>
    <row r="26" spans="1:27" ht="12.75" customHeight="1" x14ac:dyDescent="0.25">
      <c r="A26" s="3">
        <f>MAX(A$15:$A25)+1</f>
        <v>11</v>
      </c>
      <c r="B26" s="1" t="s">
        <v>97</v>
      </c>
      <c r="D26" s="23">
        <f>SUM(D16:D25)</f>
        <v>2739964.1091532297</v>
      </c>
      <c r="E26" s="20"/>
      <c r="F26" s="13"/>
      <c r="G26" s="20"/>
      <c r="H26" s="23">
        <f>SUM(H16:H25)</f>
        <v>349550.07325288519</v>
      </c>
      <c r="I26" s="19"/>
      <c r="J26" s="23">
        <f>SUM(J16:J25)</f>
        <v>66856.541092828382</v>
      </c>
      <c r="K26" s="19"/>
      <c r="L26" s="23">
        <f>SUM(L16:L25)</f>
        <v>680949.11450426048</v>
      </c>
      <c r="M26" s="19"/>
      <c r="N26" s="23">
        <f>SUM(N16:N25)</f>
        <v>0</v>
      </c>
      <c r="O26" s="19"/>
      <c r="P26" s="23">
        <f>SUM(P16:P25)</f>
        <v>452955.16567268973</v>
      </c>
      <c r="Q26" s="19"/>
      <c r="R26" s="23">
        <f>SUM(R16:R25)</f>
        <v>925194.18819485465</v>
      </c>
      <c r="S26" s="19"/>
      <c r="T26" s="23">
        <f>SUM(T16:T25)</f>
        <v>191884.5467460599</v>
      </c>
      <c r="U26" s="19"/>
      <c r="V26" s="23">
        <f>SUM(V16:V25)</f>
        <v>72574.479689651533</v>
      </c>
      <c r="W26" s="19"/>
      <c r="X26" s="23">
        <f>SUM(X16:X25)</f>
        <v>0</v>
      </c>
      <c r="Y26" s="19"/>
      <c r="Z26" s="23">
        <f>SUM(Z16:Z25)</f>
        <v>0</v>
      </c>
      <c r="AA26" s="3"/>
    </row>
    <row r="27" spans="1:27" ht="12.75" customHeight="1" x14ac:dyDescent="0.25">
      <c r="D27" s="19"/>
      <c r="E27" s="20"/>
      <c r="F27" s="13"/>
      <c r="G27" s="20"/>
      <c r="H27" s="19"/>
      <c r="I27" s="19"/>
      <c r="J27" s="19"/>
      <c r="K27" s="19"/>
      <c r="L27" s="19"/>
      <c r="M27" s="19"/>
      <c r="N27" s="19"/>
      <c r="O27" s="19"/>
      <c r="P27" s="19"/>
      <c r="Q27" s="19"/>
      <c r="R27" s="19"/>
      <c r="S27" s="19"/>
      <c r="T27" s="19"/>
      <c r="U27" s="19"/>
      <c r="V27" s="19"/>
      <c r="W27" s="19"/>
      <c r="X27" s="19"/>
      <c r="Y27" s="19"/>
      <c r="Z27" s="19"/>
      <c r="AA27" s="3"/>
    </row>
    <row r="28" spans="1:27" ht="12.75" customHeight="1" x14ac:dyDescent="0.25">
      <c r="A28" s="3">
        <f>MAX(A$15:$A27)+1</f>
        <v>12</v>
      </c>
      <c r="B28" s="1" t="s">
        <v>65</v>
      </c>
      <c r="D28" s="24">
        <v>125583.90451172661</v>
      </c>
      <c r="E28" s="20"/>
      <c r="F28" s="13" t="s">
        <v>93</v>
      </c>
      <c r="G28" s="20"/>
      <c r="H28" s="9">
        <v>13997.150411463032</v>
      </c>
      <c r="I28" s="19"/>
      <c r="J28" s="9">
        <v>2677.1588200740102</v>
      </c>
      <c r="K28" s="19"/>
      <c r="L28" s="9">
        <v>27283.292808826398</v>
      </c>
      <c r="M28" s="19"/>
      <c r="N28" s="9">
        <v>3207.9195870855906</v>
      </c>
      <c r="O28" s="19"/>
      <c r="P28" s="9">
        <v>17903.099104898232</v>
      </c>
      <c r="Q28" s="19"/>
      <c r="R28" s="9">
        <v>35299.126148653275</v>
      </c>
      <c r="S28" s="19"/>
      <c r="T28" s="9">
        <v>8958.0357222294733</v>
      </c>
      <c r="U28" s="19"/>
      <c r="V28" s="9">
        <v>3345.1387437151698</v>
      </c>
      <c r="W28" s="19"/>
      <c r="X28" s="9">
        <v>12912.983164781439</v>
      </c>
      <c r="Y28" s="19"/>
      <c r="Z28" s="9">
        <v>-3.7338388411949951E-14</v>
      </c>
      <c r="AA28" s="3"/>
    </row>
    <row r="29" spans="1:27" ht="12.75" customHeight="1" x14ac:dyDescent="0.25">
      <c r="D29" s="19"/>
      <c r="E29" s="20"/>
      <c r="F29" s="13"/>
      <c r="G29" s="20"/>
      <c r="H29" s="19"/>
      <c r="I29" s="19"/>
      <c r="J29" s="19"/>
      <c r="K29" s="19"/>
      <c r="L29" s="19"/>
      <c r="M29" s="19"/>
      <c r="N29" s="19"/>
      <c r="O29" s="19"/>
      <c r="P29" s="19"/>
      <c r="Q29" s="19"/>
      <c r="R29" s="19"/>
      <c r="S29" s="19"/>
      <c r="T29" s="19"/>
      <c r="U29" s="19"/>
      <c r="V29" s="19"/>
      <c r="W29" s="19"/>
      <c r="X29" s="19"/>
      <c r="Y29" s="19"/>
      <c r="Z29" s="19"/>
      <c r="AA29" s="3"/>
    </row>
    <row r="30" spans="1:27" ht="12.75" customHeight="1" x14ac:dyDescent="0.25">
      <c r="A30" s="3">
        <f>MAX(A$15:$A29)+1</f>
        <v>13</v>
      </c>
      <c r="B30" s="1" t="s">
        <v>96</v>
      </c>
      <c r="D30" s="23">
        <f>D26+D28</f>
        <v>2865548.0136649562</v>
      </c>
      <c r="E30" s="20"/>
      <c r="F30" s="13"/>
      <c r="G30" s="20"/>
      <c r="H30" s="23">
        <f>H26+H28</f>
        <v>363547.22366434825</v>
      </c>
      <c r="I30" s="19"/>
      <c r="J30" s="23">
        <f>J26+J28</f>
        <v>69533.69991290239</v>
      </c>
      <c r="K30" s="19"/>
      <c r="L30" s="23">
        <f>L26+L28</f>
        <v>708232.40731308691</v>
      </c>
      <c r="M30" s="19"/>
      <c r="N30" s="23">
        <f>N26+N28</f>
        <v>3207.9195870855906</v>
      </c>
      <c r="O30" s="19"/>
      <c r="P30" s="23">
        <f>P26+P28</f>
        <v>470858.26477758796</v>
      </c>
      <c r="Q30" s="19"/>
      <c r="R30" s="23">
        <f>R26+R28</f>
        <v>960493.31434350787</v>
      </c>
      <c r="S30" s="19"/>
      <c r="T30" s="23">
        <f>T26+T28</f>
        <v>200842.58246828939</v>
      </c>
      <c r="U30" s="19"/>
      <c r="V30" s="23">
        <f>V26+V28</f>
        <v>75919.618433366704</v>
      </c>
      <c r="W30" s="19"/>
      <c r="X30" s="23">
        <f>X26+X28</f>
        <v>12912.983164781439</v>
      </c>
      <c r="Y30" s="19"/>
      <c r="Z30" s="23">
        <f>Z26+Z28</f>
        <v>-3.7338388411949951E-14</v>
      </c>
      <c r="AA30" s="3"/>
    </row>
    <row r="31" spans="1:27" ht="12.75" customHeight="1" x14ac:dyDescent="0.25">
      <c r="D31" s="19"/>
      <c r="E31" s="20"/>
      <c r="F31" s="13"/>
      <c r="G31" s="20"/>
      <c r="H31" s="19"/>
      <c r="I31" s="19"/>
      <c r="J31" s="19"/>
      <c r="K31" s="19"/>
      <c r="L31" s="19"/>
      <c r="M31" s="19"/>
      <c r="N31" s="19"/>
      <c r="O31" s="19"/>
      <c r="P31" s="19"/>
      <c r="Q31" s="19"/>
      <c r="R31" s="19"/>
      <c r="S31" s="19"/>
      <c r="T31" s="19"/>
      <c r="U31" s="19"/>
      <c r="V31" s="19"/>
      <c r="W31" s="19"/>
      <c r="X31" s="19"/>
      <c r="Y31" s="19"/>
      <c r="Z31" s="19"/>
      <c r="AA31" s="3"/>
    </row>
    <row r="32" spans="1:27" ht="12.75" customHeight="1" x14ac:dyDescent="0.25">
      <c r="B32" s="6" t="s">
        <v>95</v>
      </c>
      <c r="D32" s="19"/>
      <c r="E32" s="20"/>
      <c r="F32" s="13"/>
      <c r="G32" s="20"/>
      <c r="H32" s="19"/>
      <c r="I32" s="19"/>
      <c r="J32" s="19"/>
      <c r="K32" s="19"/>
      <c r="L32" s="19"/>
      <c r="M32" s="19"/>
      <c r="N32" s="19"/>
      <c r="O32" s="19"/>
      <c r="P32" s="19"/>
      <c r="Q32" s="19"/>
      <c r="R32" s="19"/>
      <c r="S32" s="19"/>
      <c r="T32" s="19"/>
      <c r="U32" s="19"/>
      <c r="V32" s="19"/>
      <c r="W32" s="19"/>
      <c r="X32" s="19"/>
      <c r="Y32" s="19"/>
      <c r="Z32" s="19"/>
      <c r="AA32" s="3"/>
    </row>
    <row r="33" spans="1:26" ht="12.75" customHeight="1" x14ac:dyDescent="0.25">
      <c r="B33" s="6"/>
      <c r="C33" s="6"/>
      <c r="D33" s="19"/>
      <c r="F33" s="13"/>
      <c r="H33" s="22"/>
      <c r="I33" s="22"/>
      <c r="J33" s="22"/>
      <c r="K33" s="22"/>
      <c r="L33" s="22"/>
      <c r="M33" s="22"/>
      <c r="N33" s="22"/>
      <c r="O33" s="22"/>
      <c r="P33" s="22"/>
      <c r="Q33" s="22"/>
      <c r="R33" s="22"/>
      <c r="S33" s="22"/>
      <c r="T33" s="22"/>
      <c r="U33" s="22"/>
      <c r="V33" s="22"/>
      <c r="W33" s="22"/>
      <c r="X33" s="22"/>
      <c r="Y33" s="22"/>
      <c r="Z33" s="22"/>
    </row>
    <row r="34" spans="1:26" ht="12.75" customHeight="1" x14ac:dyDescent="0.25">
      <c r="A34" s="3">
        <f>MAX(A$15:$A33)+1</f>
        <v>14</v>
      </c>
      <c r="B34" s="1" t="s">
        <v>90</v>
      </c>
      <c r="C34" s="6"/>
      <c r="D34" s="19">
        <v>0</v>
      </c>
      <c r="F34" s="13" t="s">
        <v>87</v>
      </c>
      <c r="H34" s="9">
        <v>0</v>
      </c>
      <c r="I34" s="19"/>
      <c r="J34" s="9">
        <v>0</v>
      </c>
      <c r="K34" s="19"/>
      <c r="L34" s="9">
        <v>0</v>
      </c>
      <c r="M34" s="19"/>
      <c r="N34" s="9">
        <v>0</v>
      </c>
      <c r="O34" s="19"/>
      <c r="P34" s="9">
        <v>0</v>
      </c>
      <c r="Q34" s="19"/>
      <c r="R34" s="9">
        <v>0</v>
      </c>
      <c r="S34" s="19"/>
      <c r="T34" s="9">
        <v>0</v>
      </c>
      <c r="U34" s="19"/>
      <c r="V34" s="9">
        <v>0</v>
      </c>
      <c r="W34" s="19"/>
      <c r="X34" s="9">
        <v>0</v>
      </c>
      <c r="Y34" s="19"/>
      <c r="Z34" s="9">
        <v>0</v>
      </c>
    </row>
    <row r="35" spans="1:26" ht="12.75" customHeight="1" x14ac:dyDescent="0.25">
      <c r="A35" s="3">
        <f>MAX(A$15:$A34)+1</f>
        <v>15</v>
      </c>
      <c r="B35" s="1" t="s">
        <v>89</v>
      </c>
      <c r="C35" s="6"/>
      <c r="D35" s="19">
        <v>-5095.2490438888481</v>
      </c>
      <c r="F35" s="13" t="s">
        <v>87</v>
      </c>
      <c r="H35" s="9">
        <v>-1148.3287514326639</v>
      </c>
      <c r="I35" s="19"/>
      <c r="J35" s="9">
        <v>-219.6345938188143</v>
      </c>
      <c r="K35" s="19"/>
      <c r="L35" s="9">
        <v>-2238.3262767879805</v>
      </c>
      <c r="M35" s="19"/>
      <c r="N35" s="9">
        <v>0</v>
      </c>
      <c r="O35" s="19"/>
      <c r="P35" s="9">
        <v>-1488.9594218493894</v>
      </c>
      <c r="Q35" s="19"/>
      <c r="R35" s="9">
        <v>0</v>
      </c>
      <c r="S35" s="19"/>
      <c r="T35" s="9">
        <v>0</v>
      </c>
      <c r="U35" s="19"/>
      <c r="V35" s="9">
        <v>0</v>
      </c>
      <c r="W35" s="19"/>
      <c r="X35" s="9">
        <v>0</v>
      </c>
      <c r="Y35" s="19"/>
      <c r="Z35" s="9">
        <v>0</v>
      </c>
    </row>
    <row r="36" spans="1:26" ht="12.75" customHeight="1" x14ac:dyDescent="0.25">
      <c r="A36" s="3">
        <f>MAX(A$15:$A35)+1</f>
        <v>16</v>
      </c>
      <c r="B36" s="1" t="s">
        <v>88</v>
      </c>
      <c r="C36" s="6"/>
      <c r="D36" s="19">
        <v>-11393.830489120501</v>
      </c>
      <c r="F36" s="13" t="s">
        <v>87</v>
      </c>
      <c r="H36" s="9">
        <v>-2567.8554722069412</v>
      </c>
      <c r="I36" s="19"/>
      <c r="J36" s="9">
        <v>-491.13974802072391</v>
      </c>
      <c r="K36" s="19"/>
      <c r="L36" s="9">
        <v>-5005.2725504466653</v>
      </c>
      <c r="M36" s="19"/>
      <c r="N36" s="9">
        <v>0</v>
      </c>
      <c r="O36" s="19"/>
      <c r="P36" s="9">
        <v>-3329.5627184461709</v>
      </c>
      <c r="Q36" s="19"/>
      <c r="R36" s="9">
        <v>0</v>
      </c>
      <c r="S36" s="19"/>
      <c r="T36" s="9">
        <v>0</v>
      </c>
      <c r="U36" s="19"/>
      <c r="V36" s="9">
        <v>0</v>
      </c>
      <c r="W36" s="19"/>
      <c r="X36" s="9">
        <v>0</v>
      </c>
      <c r="Y36" s="19"/>
      <c r="Z36" s="9">
        <v>0</v>
      </c>
    </row>
    <row r="37" spans="1:26" ht="12.75" customHeight="1" x14ac:dyDescent="0.25">
      <c r="A37" s="3">
        <f>MAX(A$15:$A36)+1</f>
        <v>17</v>
      </c>
      <c r="B37" s="1" t="s">
        <v>43</v>
      </c>
      <c r="C37" s="6"/>
      <c r="D37" s="19">
        <v>-104360.99891567366</v>
      </c>
      <c r="F37" s="13" t="s">
        <v>42</v>
      </c>
      <c r="H37" s="9">
        <v>-33231.034704120022</v>
      </c>
      <c r="I37" s="19"/>
      <c r="J37" s="9">
        <v>-6355.9192437813872</v>
      </c>
      <c r="K37" s="19"/>
      <c r="L37" s="9">
        <v>-64774.044967772243</v>
      </c>
      <c r="M37" s="19"/>
      <c r="N37" s="9">
        <v>0</v>
      </c>
      <c r="O37" s="19"/>
      <c r="P37" s="9">
        <v>0</v>
      </c>
      <c r="Q37" s="19"/>
      <c r="R37" s="9">
        <v>0</v>
      </c>
      <c r="S37" s="19"/>
      <c r="T37" s="9">
        <v>0</v>
      </c>
      <c r="U37" s="19"/>
      <c r="V37" s="9">
        <v>0</v>
      </c>
      <c r="W37" s="19"/>
      <c r="X37" s="9">
        <v>0</v>
      </c>
      <c r="Y37" s="19"/>
      <c r="Z37" s="9">
        <v>0</v>
      </c>
    </row>
    <row r="38" spans="1:26" ht="12.75" customHeight="1" x14ac:dyDescent="0.25">
      <c r="A38" s="3">
        <f>MAX(A$15:$A37)+1</f>
        <v>18</v>
      </c>
      <c r="B38" s="1" t="s">
        <v>86</v>
      </c>
      <c r="C38" s="6"/>
      <c r="D38" s="19">
        <v>-522355.02671199368</v>
      </c>
      <c r="F38" s="13" t="s">
        <v>85</v>
      </c>
      <c r="H38" s="9">
        <v>-108983.23383350986</v>
      </c>
      <c r="I38" s="19"/>
      <c r="J38" s="9">
        <v>-20844.63030836809</v>
      </c>
      <c r="K38" s="19"/>
      <c r="L38" s="9">
        <v>-212430.48710095647</v>
      </c>
      <c r="M38" s="19"/>
      <c r="N38" s="9">
        <v>0</v>
      </c>
      <c r="O38" s="19"/>
      <c r="P38" s="9">
        <v>-180096.67546915924</v>
      </c>
      <c r="Q38" s="19"/>
      <c r="R38" s="9">
        <v>0</v>
      </c>
      <c r="S38" s="19"/>
      <c r="T38" s="9">
        <v>0</v>
      </c>
      <c r="U38" s="19"/>
      <c r="V38" s="9">
        <v>0</v>
      </c>
      <c r="W38" s="19"/>
      <c r="X38" s="9">
        <v>0</v>
      </c>
      <c r="Y38" s="19"/>
      <c r="Z38" s="9">
        <v>0</v>
      </c>
    </row>
    <row r="39" spans="1:26" ht="12.75" customHeight="1" x14ac:dyDescent="0.25">
      <c r="A39" s="3">
        <f>MAX(A$15:$A38)+1</f>
        <v>19</v>
      </c>
      <c r="B39" s="1" t="s">
        <v>84</v>
      </c>
      <c r="C39" s="6"/>
      <c r="D39" s="19">
        <v>0</v>
      </c>
      <c r="F39" s="13" t="s">
        <v>38</v>
      </c>
      <c r="H39" s="9">
        <v>0</v>
      </c>
      <c r="I39" s="19"/>
      <c r="J39" s="9">
        <v>0</v>
      </c>
      <c r="K39" s="19"/>
      <c r="L39" s="9">
        <v>0</v>
      </c>
      <c r="M39" s="19"/>
      <c r="N39" s="9">
        <v>0</v>
      </c>
      <c r="O39" s="19"/>
      <c r="P39" s="9">
        <v>0</v>
      </c>
      <c r="Q39" s="19"/>
      <c r="R39" s="9">
        <v>0</v>
      </c>
      <c r="S39" s="19"/>
      <c r="T39" s="9">
        <v>0</v>
      </c>
      <c r="U39" s="19"/>
      <c r="V39" s="9">
        <v>0</v>
      </c>
      <c r="W39" s="19"/>
      <c r="X39" s="9">
        <v>0</v>
      </c>
      <c r="Y39" s="19"/>
      <c r="Z39" s="9">
        <v>0</v>
      </c>
    </row>
    <row r="40" spans="1:26" ht="12.75" customHeight="1" x14ac:dyDescent="0.25">
      <c r="A40" s="3">
        <f>MAX(A$15:$A39)+1</f>
        <v>20</v>
      </c>
      <c r="B40" s="1" t="s">
        <v>83</v>
      </c>
      <c r="C40" s="6"/>
      <c r="D40" s="19">
        <v>-400938.17031205876</v>
      </c>
      <c r="F40" s="13" t="s">
        <v>82</v>
      </c>
      <c r="H40" s="9">
        <v>0</v>
      </c>
      <c r="I40" s="19"/>
      <c r="J40" s="9">
        <v>0</v>
      </c>
      <c r="K40" s="19"/>
      <c r="L40" s="9">
        <v>0</v>
      </c>
      <c r="M40" s="19"/>
      <c r="N40" s="9">
        <v>0</v>
      </c>
      <c r="O40" s="19"/>
      <c r="P40" s="9">
        <v>0</v>
      </c>
      <c r="Q40" s="19"/>
      <c r="R40" s="9">
        <v>-400938.17031205876</v>
      </c>
      <c r="S40" s="19"/>
      <c r="T40" s="9">
        <v>0</v>
      </c>
      <c r="U40" s="19"/>
      <c r="V40" s="9">
        <v>0</v>
      </c>
      <c r="W40" s="19"/>
      <c r="X40" s="9">
        <v>0</v>
      </c>
      <c r="Y40" s="19"/>
      <c r="Z40" s="9">
        <v>0</v>
      </c>
    </row>
    <row r="41" spans="1:26" ht="12.75" customHeight="1" x14ac:dyDescent="0.25">
      <c r="A41" s="3">
        <f>MAX(A$15:$A40)+1</f>
        <v>21</v>
      </c>
      <c r="B41" s="1" t="s">
        <v>81</v>
      </c>
      <c r="C41" s="6"/>
      <c r="D41" s="19">
        <v>-86334.306690685684</v>
      </c>
      <c r="F41" s="13" t="s">
        <v>45</v>
      </c>
      <c r="H41" s="9">
        <v>0</v>
      </c>
      <c r="I41" s="19"/>
      <c r="J41" s="9">
        <v>0</v>
      </c>
      <c r="K41" s="19"/>
      <c r="L41" s="9">
        <v>0</v>
      </c>
      <c r="M41" s="19"/>
      <c r="N41" s="9">
        <v>0</v>
      </c>
      <c r="O41" s="19"/>
      <c r="P41" s="9">
        <v>0</v>
      </c>
      <c r="Q41" s="19"/>
      <c r="R41" s="9">
        <v>0</v>
      </c>
      <c r="S41" s="19"/>
      <c r="T41" s="9">
        <v>-86334.306690685684</v>
      </c>
      <c r="U41" s="19"/>
      <c r="V41" s="9">
        <v>0</v>
      </c>
      <c r="W41" s="19"/>
      <c r="X41" s="9">
        <v>0</v>
      </c>
      <c r="Y41" s="19"/>
      <c r="Z41" s="9">
        <v>0</v>
      </c>
    </row>
    <row r="42" spans="1:26" ht="12.75" customHeight="1" x14ac:dyDescent="0.25">
      <c r="A42" s="3">
        <f>MAX(A$15:$A41)+1</f>
        <v>22</v>
      </c>
      <c r="B42" s="1" t="s">
        <v>39</v>
      </c>
      <c r="C42" s="6"/>
      <c r="D42" s="19">
        <v>-26214.325408300479</v>
      </c>
      <c r="F42" s="13" t="s">
        <v>38</v>
      </c>
      <c r="H42" s="9">
        <v>0</v>
      </c>
      <c r="I42" s="19"/>
      <c r="J42" s="9">
        <v>0</v>
      </c>
      <c r="K42" s="19"/>
      <c r="L42" s="9">
        <v>0</v>
      </c>
      <c r="M42" s="19"/>
      <c r="N42" s="9">
        <v>0</v>
      </c>
      <c r="O42" s="19"/>
      <c r="P42" s="9">
        <v>0</v>
      </c>
      <c r="Q42" s="19"/>
      <c r="R42" s="9">
        <v>0</v>
      </c>
      <c r="S42" s="19"/>
      <c r="T42" s="9">
        <v>0</v>
      </c>
      <c r="U42" s="19"/>
      <c r="V42" s="9">
        <v>-26214.325408300479</v>
      </c>
      <c r="W42" s="19"/>
      <c r="X42" s="9">
        <v>0</v>
      </c>
      <c r="Y42" s="19"/>
      <c r="Z42" s="9">
        <v>0</v>
      </c>
    </row>
    <row r="43" spans="1:26" ht="12.75" customHeight="1" x14ac:dyDescent="0.25">
      <c r="A43" s="3">
        <f>MAX(A$15:$A42)+1</f>
        <v>23</v>
      </c>
      <c r="B43" s="1" t="s">
        <v>80</v>
      </c>
      <c r="C43" s="6"/>
      <c r="D43" s="19">
        <v>0</v>
      </c>
      <c r="F43" s="13" t="s">
        <v>79</v>
      </c>
      <c r="H43" s="9">
        <v>0</v>
      </c>
      <c r="I43" s="19"/>
      <c r="J43" s="9">
        <v>0</v>
      </c>
      <c r="K43" s="19"/>
      <c r="L43" s="9">
        <v>0</v>
      </c>
      <c r="M43" s="19"/>
      <c r="N43" s="9">
        <v>0</v>
      </c>
      <c r="O43" s="19"/>
      <c r="P43" s="9">
        <v>0</v>
      </c>
      <c r="Q43" s="19"/>
      <c r="R43" s="9">
        <v>0</v>
      </c>
      <c r="S43" s="19"/>
      <c r="T43" s="9">
        <v>0</v>
      </c>
      <c r="U43" s="19"/>
      <c r="V43" s="9">
        <v>0</v>
      </c>
      <c r="W43" s="19"/>
      <c r="X43" s="9">
        <v>0</v>
      </c>
      <c r="Y43" s="19"/>
      <c r="Z43" s="9">
        <v>0</v>
      </c>
    </row>
    <row r="44" spans="1:26" ht="12.75" customHeight="1" x14ac:dyDescent="0.25">
      <c r="A44" s="3">
        <f>MAX(A$15:$A43)+1</f>
        <v>24</v>
      </c>
      <c r="B44" s="1" t="s">
        <v>94</v>
      </c>
      <c r="C44" s="6"/>
      <c r="D44" s="23">
        <f>SUM(D34:D43)</f>
        <v>-1156691.9075717214</v>
      </c>
      <c r="F44" s="13"/>
      <c r="H44" s="21">
        <f>SUM(H34:H43)</f>
        <v>-145930.45276126949</v>
      </c>
      <c r="I44" s="22"/>
      <c r="J44" s="21">
        <f>SUM(J34:J43)</f>
        <v>-27911.323893989014</v>
      </c>
      <c r="K44" s="22"/>
      <c r="L44" s="21">
        <f>SUM(L34:L43)</f>
        <v>-284448.13089596335</v>
      </c>
      <c r="M44" s="22"/>
      <c r="N44" s="21">
        <f>SUM(N34:N43)</f>
        <v>0</v>
      </c>
      <c r="O44" s="22"/>
      <c r="P44" s="21">
        <f>SUM(P34:P43)</f>
        <v>-184915.1976094548</v>
      </c>
      <c r="Q44" s="22"/>
      <c r="R44" s="21">
        <f>SUM(R34:R43)</f>
        <v>-400938.17031205876</v>
      </c>
      <c r="S44" s="22"/>
      <c r="T44" s="21">
        <f>SUM(T34:T43)</f>
        <v>-86334.306690685684</v>
      </c>
      <c r="U44" s="22"/>
      <c r="V44" s="21">
        <f>SUM(V34:V43)</f>
        <v>-26214.325408300479</v>
      </c>
      <c r="W44" s="22"/>
      <c r="X44" s="21">
        <f>SUM(X34:X43)</f>
        <v>0</v>
      </c>
      <c r="Y44" s="22"/>
      <c r="Z44" s="21">
        <f>SUM(Z34:Z43)</f>
        <v>0</v>
      </c>
    </row>
    <row r="45" spans="1:26" ht="12.75" customHeight="1" x14ac:dyDescent="0.25">
      <c r="C45" s="6"/>
      <c r="D45" s="19"/>
      <c r="F45" s="13"/>
      <c r="H45" s="22"/>
      <c r="I45" s="22"/>
      <c r="J45" s="22"/>
      <c r="K45" s="22"/>
      <c r="L45" s="22"/>
      <c r="M45" s="22"/>
      <c r="N45" s="22"/>
      <c r="O45" s="22"/>
      <c r="P45" s="22"/>
      <c r="Q45" s="22"/>
      <c r="R45" s="22"/>
      <c r="S45" s="22"/>
      <c r="T45" s="22"/>
      <c r="U45" s="22"/>
      <c r="V45" s="22"/>
      <c r="W45" s="22"/>
      <c r="X45" s="22"/>
      <c r="Y45" s="22"/>
      <c r="Z45" s="22"/>
    </row>
    <row r="46" spans="1:26" ht="12.75" customHeight="1" x14ac:dyDescent="0.25">
      <c r="A46" s="3">
        <f>MAX(A$15:$A45)+1</f>
        <v>25</v>
      </c>
      <c r="B46" s="1" t="s">
        <v>65</v>
      </c>
      <c r="C46" s="6"/>
      <c r="D46" s="19">
        <v>-65897.986248614834</v>
      </c>
      <c r="F46" s="13" t="s">
        <v>93</v>
      </c>
      <c r="H46" s="9">
        <v>-7344.7630802739941</v>
      </c>
      <c r="I46" s="19"/>
      <c r="J46" s="9">
        <v>-1404.7928816715648</v>
      </c>
      <c r="K46" s="19"/>
      <c r="L46" s="9">
        <v>-14316.436977519605</v>
      </c>
      <c r="M46" s="19"/>
      <c r="N46" s="9">
        <v>-1683.3004329522898</v>
      </c>
      <c r="O46" s="19"/>
      <c r="P46" s="9">
        <v>-9394.3422384355672</v>
      </c>
      <c r="Q46" s="19"/>
      <c r="R46" s="9">
        <v>-18522.607165115387</v>
      </c>
      <c r="S46" s="19"/>
      <c r="T46" s="9">
        <v>-4700.5746248553414</v>
      </c>
      <c r="U46" s="19"/>
      <c r="V46" s="9">
        <v>-1755.3038169192071</v>
      </c>
      <c r="W46" s="19"/>
      <c r="X46" s="9">
        <v>-6775.8650308718843</v>
      </c>
      <c r="Y46" s="19"/>
      <c r="Z46" s="9">
        <v>1.9592674839046447E-14</v>
      </c>
    </row>
    <row r="47" spans="1:26" ht="12.75" customHeight="1" x14ac:dyDescent="0.25">
      <c r="C47" s="6"/>
      <c r="D47" s="19"/>
      <c r="H47" s="22"/>
      <c r="I47" s="22"/>
      <c r="J47" s="22"/>
      <c r="K47" s="22"/>
      <c r="L47" s="22"/>
      <c r="M47" s="22"/>
      <c r="N47" s="22"/>
      <c r="O47" s="22"/>
      <c r="P47" s="22"/>
      <c r="Q47" s="22"/>
      <c r="R47" s="22"/>
      <c r="S47" s="22"/>
      <c r="T47" s="22"/>
      <c r="U47" s="22"/>
      <c r="V47" s="22"/>
      <c r="W47" s="22"/>
      <c r="X47" s="22"/>
      <c r="Y47" s="22"/>
      <c r="Z47" s="22"/>
    </row>
    <row r="48" spans="1:26" ht="12.75" customHeight="1" x14ac:dyDescent="0.25">
      <c r="A48" s="3">
        <f>MAX(A$15:$A47)+1</f>
        <v>26</v>
      </c>
      <c r="B48" s="1" t="s">
        <v>92</v>
      </c>
      <c r="C48" s="6"/>
      <c r="D48" s="23">
        <f>D44+D46</f>
        <v>-1222589.8938203361</v>
      </c>
      <c r="H48" s="21">
        <f>H44+H46</f>
        <v>-153275.21584154348</v>
      </c>
      <c r="I48" s="22"/>
      <c r="J48" s="21">
        <f>J44+J46</f>
        <v>-29316.116775660579</v>
      </c>
      <c r="K48" s="22"/>
      <c r="L48" s="21">
        <f>L44+L46</f>
        <v>-298764.56787348294</v>
      </c>
      <c r="M48" s="22"/>
      <c r="N48" s="21">
        <f>N44+N46</f>
        <v>-1683.3004329522898</v>
      </c>
      <c r="O48" s="22"/>
      <c r="P48" s="21">
        <f>P44+P46</f>
        <v>-194309.53984789038</v>
      </c>
      <c r="Q48" s="22"/>
      <c r="R48" s="21">
        <f>R44+R46</f>
        <v>-419460.77747717412</v>
      </c>
      <c r="S48" s="22"/>
      <c r="T48" s="21">
        <f>T44+T46</f>
        <v>-91034.881315541032</v>
      </c>
      <c r="U48" s="22"/>
      <c r="V48" s="21">
        <f>V44+V46</f>
        <v>-27969.629225219687</v>
      </c>
      <c r="W48" s="22"/>
      <c r="X48" s="21">
        <f>X44+X46</f>
        <v>-6775.8650308718843</v>
      </c>
      <c r="Y48" s="22"/>
      <c r="Z48" s="21">
        <f>Z44+Z46</f>
        <v>1.9592674839046447E-14</v>
      </c>
    </row>
    <row r="49" spans="1:26" ht="12.75" customHeight="1" x14ac:dyDescent="0.25">
      <c r="B49" s="6"/>
      <c r="C49" s="6"/>
      <c r="H49" s="20"/>
      <c r="I49" s="20"/>
      <c r="J49" s="20"/>
      <c r="K49" s="20"/>
      <c r="L49" s="20"/>
      <c r="M49" s="20"/>
      <c r="N49" s="20"/>
      <c r="O49" s="20"/>
      <c r="P49" s="20"/>
      <c r="Q49" s="20"/>
      <c r="R49" s="20"/>
      <c r="S49" s="20"/>
      <c r="T49" s="20"/>
      <c r="U49" s="20"/>
      <c r="V49" s="20"/>
      <c r="W49" s="20"/>
      <c r="X49" s="20"/>
      <c r="Y49" s="20"/>
      <c r="Z49" s="20"/>
    </row>
    <row r="50" spans="1:26" ht="12.75" customHeight="1" x14ac:dyDescent="0.25">
      <c r="B50" s="6" t="s">
        <v>91</v>
      </c>
    </row>
    <row r="52" spans="1:26" ht="12.75" customHeight="1" x14ac:dyDescent="0.25">
      <c r="A52" s="3">
        <f>MAX(A$15:$A51)+1</f>
        <v>27</v>
      </c>
      <c r="B52" s="1" t="s">
        <v>90</v>
      </c>
      <c r="D52" s="9">
        <v>6030.4871239986314</v>
      </c>
      <c r="E52" s="9"/>
      <c r="F52" s="3" t="s">
        <v>87</v>
      </c>
      <c r="H52" s="9">
        <f t="shared" ref="H52:H61" si="0">+H16+H34</f>
        <v>1359.105647237755</v>
      </c>
      <c r="I52" s="19"/>
      <c r="J52" s="9">
        <f t="shared" ref="J52:J61" si="1">+J16+J34</f>
        <v>259.94874413403113</v>
      </c>
      <c r="K52" s="19"/>
      <c r="L52" s="9">
        <f t="shared" ref="L52:L61" si="2">+L16+L34</f>
        <v>2649.1733132587924</v>
      </c>
      <c r="M52" s="19"/>
      <c r="N52" s="9">
        <f t="shared" ref="N52:N61" si="3">+N16+N34</f>
        <v>0</v>
      </c>
      <c r="O52" s="19"/>
      <c r="P52" s="9">
        <f t="shared" ref="P52:P61" si="4">+P16+P34</f>
        <v>1762.2594193680532</v>
      </c>
      <c r="Q52" s="19"/>
      <c r="R52" s="9">
        <f t="shared" ref="R52:R61" si="5">+R16+R34</f>
        <v>0</v>
      </c>
      <c r="S52" s="19"/>
      <c r="T52" s="9">
        <f t="shared" ref="T52:T61" si="6">+T16+T34</f>
        <v>0</v>
      </c>
      <c r="U52" s="19"/>
      <c r="V52" s="9">
        <f t="shared" ref="V52:V61" si="7">+V16+V34</f>
        <v>0</v>
      </c>
      <c r="W52" s="19"/>
      <c r="X52" s="9">
        <f t="shared" ref="X52:X61" si="8">+X16+X34</f>
        <v>0</v>
      </c>
      <c r="Y52" s="19"/>
      <c r="Z52" s="9">
        <f t="shared" ref="Z52:Z61" si="9">+Z16+Z34</f>
        <v>0</v>
      </c>
    </row>
    <row r="53" spans="1:26" ht="12.75" customHeight="1" x14ac:dyDescent="0.25">
      <c r="A53" s="3">
        <f>MAX(A$15:$A52)+1</f>
        <v>28</v>
      </c>
      <c r="B53" s="1" t="s">
        <v>89</v>
      </c>
      <c r="D53" s="9">
        <v>7038.5266458618289</v>
      </c>
      <c r="F53" s="3" t="s">
        <v>87</v>
      </c>
      <c r="H53" s="9">
        <f t="shared" si="0"/>
        <v>1586.2899822064851</v>
      </c>
      <c r="I53" s="19"/>
      <c r="J53" s="9">
        <f t="shared" si="1"/>
        <v>303.40105608790486</v>
      </c>
      <c r="K53" s="19"/>
      <c r="L53" s="9">
        <f t="shared" si="2"/>
        <v>3092.001785506558</v>
      </c>
      <c r="M53" s="19"/>
      <c r="N53" s="9">
        <f t="shared" si="3"/>
        <v>0</v>
      </c>
      <c r="O53" s="19"/>
      <c r="P53" s="9">
        <f t="shared" si="4"/>
        <v>2056.8338220608816</v>
      </c>
      <c r="Q53" s="19"/>
      <c r="R53" s="9">
        <f t="shared" si="5"/>
        <v>0</v>
      </c>
      <c r="S53" s="19"/>
      <c r="T53" s="9">
        <f t="shared" si="6"/>
        <v>0</v>
      </c>
      <c r="U53" s="19"/>
      <c r="V53" s="9">
        <f t="shared" si="7"/>
        <v>0</v>
      </c>
      <c r="W53" s="19"/>
      <c r="X53" s="9">
        <f t="shared" si="8"/>
        <v>0</v>
      </c>
      <c r="Y53" s="19"/>
      <c r="Z53" s="9">
        <f t="shared" si="9"/>
        <v>0</v>
      </c>
    </row>
    <row r="54" spans="1:26" ht="12.75" customHeight="1" x14ac:dyDescent="0.25">
      <c r="A54" s="3">
        <f>MAX(A$15:$A53)+1</f>
        <v>29</v>
      </c>
      <c r="B54" s="1" t="s">
        <v>88</v>
      </c>
      <c r="D54" s="9">
        <v>-8744.8126338807251</v>
      </c>
      <c r="F54" s="3" t="s">
        <v>87</v>
      </c>
      <c r="H54" s="9">
        <f t="shared" si="0"/>
        <v>-1970.839832730245</v>
      </c>
      <c r="I54" s="19"/>
      <c r="J54" s="9">
        <f t="shared" si="1"/>
        <v>-376.9518141939771</v>
      </c>
      <c r="K54" s="19"/>
      <c r="L54" s="9">
        <f t="shared" si="2"/>
        <v>-3841.5676516301282</v>
      </c>
      <c r="M54" s="19"/>
      <c r="N54" s="9">
        <f t="shared" si="3"/>
        <v>0</v>
      </c>
      <c r="O54" s="19"/>
      <c r="P54" s="9">
        <f t="shared" si="4"/>
        <v>-2555.4533353263751</v>
      </c>
      <c r="Q54" s="19"/>
      <c r="R54" s="9">
        <f t="shared" si="5"/>
        <v>0</v>
      </c>
      <c r="S54" s="19"/>
      <c r="T54" s="9">
        <f t="shared" si="6"/>
        <v>0</v>
      </c>
      <c r="U54" s="19"/>
      <c r="V54" s="9">
        <f t="shared" si="7"/>
        <v>0</v>
      </c>
      <c r="W54" s="19"/>
      <c r="X54" s="9">
        <f t="shared" si="8"/>
        <v>0</v>
      </c>
      <c r="Y54" s="19"/>
      <c r="Z54" s="9">
        <f t="shared" si="9"/>
        <v>0</v>
      </c>
    </row>
    <row r="55" spans="1:26" ht="12.75" customHeight="1" x14ac:dyDescent="0.25">
      <c r="A55" s="3">
        <f>MAX(A$15:$A54)+1</f>
        <v>30</v>
      </c>
      <c r="B55" s="1" t="s">
        <v>43</v>
      </c>
      <c r="D55" s="9">
        <v>128730.41041611122</v>
      </c>
      <c r="F55" s="3" t="s">
        <v>42</v>
      </c>
      <c r="H55" s="9">
        <f t="shared" si="0"/>
        <v>40990.837386196472</v>
      </c>
      <c r="I55" s="19"/>
      <c r="J55" s="9">
        <f t="shared" si="1"/>
        <v>7840.0944924335545</v>
      </c>
      <c r="K55" s="19"/>
      <c r="L55" s="9">
        <f t="shared" si="2"/>
        <v>79899.478537481191</v>
      </c>
      <c r="M55" s="19"/>
      <c r="N55" s="9">
        <f t="shared" si="3"/>
        <v>0</v>
      </c>
      <c r="O55" s="19"/>
      <c r="P55" s="9">
        <f t="shared" si="4"/>
        <v>0</v>
      </c>
      <c r="Q55" s="19"/>
      <c r="R55" s="9">
        <f t="shared" si="5"/>
        <v>0</v>
      </c>
      <c r="S55" s="19"/>
      <c r="T55" s="9">
        <f t="shared" si="6"/>
        <v>0</v>
      </c>
      <c r="U55" s="19"/>
      <c r="V55" s="9">
        <f t="shared" si="7"/>
        <v>0</v>
      </c>
      <c r="W55" s="19"/>
      <c r="X55" s="9">
        <f t="shared" si="8"/>
        <v>0</v>
      </c>
      <c r="Y55" s="19"/>
      <c r="Z55" s="9">
        <f t="shared" si="9"/>
        <v>0</v>
      </c>
    </row>
    <row r="56" spans="1:26" ht="12.75" customHeight="1" x14ac:dyDescent="0.25">
      <c r="A56" s="3">
        <f>MAX(A$15:$A55)+1</f>
        <v>31</v>
      </c>
      <c r="B56" s="1" t="s">
        <v>86</v>
      </c>
      <c r="D56" s="9">
        <v>773761.95678031771</v>
      </c>
      <c r="F56" s="3" t="s">
        <v>85</v>
      </c>
      <c r="H56" s="9">
        <f t="shared" si="0"/>
        <v>161436.33344177273</v>
      </c>
      <c r="I56" s="19"/>
      <c r="J56" s="9">
        <f t="shared" si="1"/>
        <v>30877.049345708692</v>
      </c>
      <c r="K56" s="19"/>
      <c r="L56" s="9">
        <f t="shared" si="2"/>
        <v>314672.2458357038</v>
      </c>
      <c r="M56" s="19"/>
      <c r="N56" s="9">
        <f t="shared" si="3"/>
        <v>0</v>
      </c>
      <c r="O56" s="19"/>
      <c r="P56" s="9">
        <f t="shared" si="4"/>
        <v>266776.32815713238</v>
      </c>
      <c r="Q56" s="19"/>
      <c r="R56" s="9">
        <f t="shared" si="5"/>
        <v>0</v>
      </c>
      <c r="S56" s="19"/>
      <c r="T56" s="9">
        <f t="shared" si="6"/>
        <v>0</v>
      </c>
      <c r="U56" s="19"/>
      <c r="V56" s="9">
        <f t="shared" si="7"/>
        <v>0</v>
      </c>
      <c r="W56" s="19"/>
      <c r="X56" s="9">
        <f t="shared" si="8"/>
        <v>0</v>
      </c>
      <c r="Y56" s="19"/>
      <c r="Z56" s="9">
        <f t="shared" si="9"/>
        <v>0</v>
      </c>
    </row>
    <row r="57" spans="1:26" ht="12.75" customHeight="1" x14ac:dyDescent="0.25">
      <c r="A57" s="3">
        <f>MAX(A$15:$A56)+1</f>
        <v>32</v>
      </c>
      <c r="B57" s="1" t="s">
        <v>84</v>
      </c>
      <c r="D57" s="9">
        <v>0</v>
      </c>
      <c r="F57" s="3" t="s">
        <v>38</v>
      </c>
      <c r="H57" s="9">
        <f t="shared" si="0"/>
        <v>0</v>
      </c>
      <c r="I57" s="19"/>
      <c r="J57" s="9">
        <f t="shared" si="1"/>
        <v>0</v>
      </c>
      <c r="K57" s="19"/>
      <c r="L57" s="9">
        <f t="shared" si="2"/>
        <v>0</v>
      </c>
      <c r="M57" s="19"/>
      <c r="N57" s="9">
        <f t="shared" si="3"/>
        <v>0</v>
      </c>
      <c r="O57" s="19"/>
      <c r="P57" s="9">
        <f t="shared" si="4"/>
        <v>0</v>
      </c>
      <c r="Q57" s="19"/>
      <c r="R57" s="9">
        <f t="shared" si="5"/>
        <v>0</v>
      </c>
      <c r="S57" s="19"/>
      <c r="T57" s="9">
        <f t="shared" si="6"/>
        <v>0</v>
      </c>
      <c r="U57" s="19"/>
      <c r="V57" s="9">
        <f t="shared" si="7"/>
        <v>0</v>
      </c>
      <c r="W57" s="19"/>
      <c r="X57" s="9">
        <f t="shared" si="8"/>
        <v>0</v>
      </c>
      <c r="Y57" s="19"/>
      <c r="Z57" s="9">
        <f t="shared" si="9"/>
        <v>0</v>
      </c>
    </row>
    <row r="58" spans="1:26" ht="12.75" customHeight="1" x14ac:dyDescent="0.25">
      <c r="A58" s="3">
        <f>MAX(A$15:$A57)+1</f>
        <v>33</v>
      </c>
      <c r="B58" s="1" t="s">
        <v>83</v>
      </c>
      <c r="D58" s="9">
        <v>524256.01788279589</v>
      </c>
      <c r="F58" s="3" t="s">
        <v>82</v>
      </c>
      <c r="H58" s="9">
        <f t="shared" si="0"/>
        <v>0</v>
      </c>
      <c r="I58" s="19"/>
      <c r="J58" s="9">
        <f t="shared" si="1"/>
        <v>0</v>
      </c>
      <c r="K58" s="19"/>
      <c r="L58" s="9">
        <f t="shared" si="2"/>
        <v>0</v>
      </c>
      <c r="M58" s="19"/>
      <c r="N58" s="9">
        <f t="shared" si="3"/>
        <v>0</v>
      </c>
      <c r="O58" s="19"/>
      <c r="P58" s="9">
        <f t="shared" si="4"/>
        <v>0</v>
      </c>
      <c r="Q58" s="19"/>
      <c r="R58" s="9">
        <f t="shared" si="5"/>
        <v>524256.01788279589</v>
      </c>
      <c r="S58" s="19"/>
      <c r="T58" s="9">
        <f t="shared" si="6"/>
        <v>0</v>
      </c>
      <c r="U58" s="19"/>
      <c r="V58" s="9">
        <f t="shared" si="7"/>
        <v>0</v>
      </c>
      <c r="W58" s="19"/>
      <c r="X58" s="9">
        <f t="shared" si="8"/>
        <v>0</v>
      </c>
      <c r="Y58" s="19"/>
      <c r="Z58" s="9">
        <f t="shared" si="9"/>
        <v>0</v>
      </c>
    </row>
    <row r="59" spans="1:26" ht="12.75" customHeight="1" x14ac:dyDescent="0.25">
      <c r="A59" s="3">
        <f>MAX(A$15:$A58)+1</f>
        <v>34</v>
      </c>
      <c r="B59" s="1" t="s">
        <v>81</v>
      </c>
      <c r="D59" s="9">
        <v>105550.24005537422</v>
      </c>
      <c r="F59" s="3" t="s">
        <v>45</v>
      </c>
      <c r="H59" s="9">
        <f t="shared" si="0"/>
        <v>0</v>
      </c>
      <c r="I59" s="19"/>
      <c r="J59" s="9">
        <f t="shared" si="1"/>
        <v>0</v>
      </c>
      <c r="K59" s="19"/>
      <c r="L59" s="9">
        <f t="shared" si="2"/>
        <v>0</v>
      </c>
      <c r="M59" s="19"/>
      <c r="N59" s="9">
        <f t="shared" si="3"/>
        <v>0</v>
      </c>
      <c r="O59" s="19"/>
      <c r="P59" s="9">
        <f t="shared" si="4"/>
        <v>0</v>
      </c>
      <c r="Q59" s="19"/>
      <c r="R59" s="9">
        <f t="shared" si="5"/>
        <v>0</v>
      </c>
      <c r="S59" s="19"/>
      <c r="T59" s="9">
        <f t="shared" si="6"/>
        <v>105550.24005537422</v>
      </c>
      <c r="U59" s="19"/>
      <c r="V59" s="9">
        <f t="shared" si="7"/>
        <v>0</v>
      </c>
      <c r="W59" s="19"/>
      <c r="X59" s="9">
        <f t="shared" si="8"/>
        <v>0</v>
      </c>
      <c r="Y59" s="19"/>
      <c r="Z59" s="9">
        <f t="shared" si="9"/>
        <v>0</v>
      </c>
    </row>
    <row r="60" spans="1:26" ht="12.75" customHeight="1" x14ac:dyDescent="0.25">
      <c r="A60" s="3">
        <f>MAX(A$15:$A59)+1</f>
        <v>35</v>
      </c>
      <c r="B60" s="1" t="s">
        <v>39</v>
      </c>
      <c r="D60" s="9">
        <v>46360.154281351053</v>
      </c>
      <c r="F60" s="3" t="s">
        <v>38</v>
      </c>
      <c r="H60" s="9">
        <f t="shared" si="0"/>
        <v>0</v>
      </c>
      <c r="I60" s="19"/>
      <c r="J60" s="9">
        <f t="shared" si="1"/>
        <v>0</v>
      </c>
      <c r="K60" s="19"/>
      <c r="L60" s="9">
        <f t="shared" si="2"/>
        <v>0</v>
      </c>
      <c r="M60" s="19"/>
      <c r="N60" s="9">
        <f t="shared" si="3"/>
        <v>0</v>
      </c>
      <c r="O60" s="19"/>
      <c r="P60" s="9">
        <f t="shared" si="4"/>
        <v>0</v>
      </c>
      <c r="Q60" s="19"/>
      <c r="R60" s="9">
        <f t="shared" si="5"/>
        <v>0</v>
      </c>
      <c r="S60" s="19"/>
      <c r="T60" s="9">
        <f t="shared" si="6"/>
        <v>0</v>
      </c>
      <c r="U60" s="19"/>
      <c r="V60" s="9">
        <f t="shared" si="7"/>
        <v>46360.154281351053</v>
      </c>
      <c r="W60" s="19"/>
      <c r="X60" s="9">
        <f t="shared" si="8"/>
        <v>0</v>
      </c>
      <c r="Y60" s="19"/>
      <c r="Z60" s="9">
        <f t="shared" si="9"/>
        <v>0</v>
      </c>
    </row>
    <row r="61" spans="1:26" ht="12.75" customHeight="1" x14ac:dyDescent="0.25">
      <c r="A61" s="3">
        <f>MAX(A$15:$A60)+1</f>
        <v>36</v>
      </c>
      <c r="B61" s="1" t="s">
        <v>80</v>
      </c>
      <c r="D61" s="9">
        <v>289.22102957856339</v>
      </c>
      <c r="F61" s="3" t="s">
        <v>79</v>
      </c>
      <c r="H61" s="9">
        <f t="shared" si="0"/>
        <v>217.89386693254716</v>
      </c>
      <c r="I61" s="19"/>
      <c r="J61" s="9">
        <f t="shared" si="1"/>
        <v>41.675374669173756</v>
      </c>
      <c r="K61" s="19"/>
      <c r="L61" s="9">
        <f t="shared" si="2"/>
        <v>29.651787976842481</v>
      </c>
      <c r="M61" s="19"/>
      <c r="N61" s="9">
        <f t="shared" si="3"/>
        <v>0</v>
      </c>
      <c r="O61" s="19"/>
      <c r="P61" s="9">
        <f t="shared" si="4"/>
        <v>0</v>
      </c>
      <c r="Q61" s="19"/>
      <c r="R61" s="9">
        <f t="shared" si="5"/>
        <v>0</v>
      </c>
      <c r="S61" s="19"/>
      <c r="T61" s="9">
        <f t="shared" si="6"/>
        <v>0</v>
      </c>
      <c r="U61" s="19"/>
      <c r="V61" s="9">
        <f t="shared" si="7"/>
        <v>0</v>
      </c>
      <c r="W61" s="19"/>
      <c r="X61" s="9">
        <f t="shared" si="8"/>
        <v>0</v>
      </c>
      <c r="Y61" s="19"/>
      <c r="Z61" s="9">
        <f t="shared" si="9"/>
        <v>0</v>
      </c>
    </row>
    <row r="62" spans="1:26" ht="12.75" customHeight="1" x14ac:dyDescent="0.25">
      <c r="A62" s="3">
        <f>MAX(A$15:$A61)+1</f>
        <v>37</v>
      </c>
      <c r="B62" s="5" t="s">
        <v>78</v>
      </c>
      <c r="D62" s="18">
        <f>SUM(D52:D61)</f>
        <v>1583272.2015815084</v>
      </c>
      <c r="H62" s="18">
        <f>SUM(H52:H61)</f>
        <v>203619.62049161573</v>
      </c>
      <c r="J62" s="18">
        <f>SUM(J52:J61)</f>
        <v>38945.217198839382</v>
      </c>
      <c r="L62" s="18">
        <f>SUM(L52:L61)</f>
        <v>396500.98360829707</v>
      </c>
      <c r="N62" s="18">
        <f>SUM(N52:N61)</f>
        <v>0</v>
      </c>
      <c r="P62" s="18">
        <f>SUM(P52:P61)</f>
        <v>268039.96806323493</v>
      </c>
      <c r="R62" s="18">
        <f>SUM(R52:R61)</f>
        <v>524256.01788279589</v>
      </c>
      <c r="T62" s="18">
        <f>SUM(T52:T61)</f>
        <v>105550.24005537422</v>
      </c>
      <c r="V62" s="18">
        <f>SUM(V52:V61)</f>
        <v>46360.154281351053</v>
      </c>
      <c r="X62" s="18">
        <f>SUM(X52:X61)</f>
        <v>0</v>
      </c>
      <c r="Z62" s="18">
        <f>SUM(Z52:Z61)</f>
        <v>0</v>
      </c>
    </row>
    <row r="63" spans="1:26" ht="12.75" customHeight="1" x14ac:dyDescent="0.25">
      <c r="H63" s="3"/>
      <c r="J63" s="3"/>
      <c r="L63" s="3"/>
      <c r="N63" s="3"/>
      <c r="P63" s="3"/>
      <c r="R63" s="3"/>
      <c r="T63" s="3"/>
      <c r="V63" s="3"/>
      <c r="X63" s="3"/>
      <c r="Z63" s="3"/>
    </row>
    <row r="64" spans="1:26" ht="12.75" customHeight="1" x14ac:dyDescent="0.25">
      <c r="A64" s="3">
        <f>MAX(A$15:$A63)+1</f>
        <v>38</v>
      </c>
      <c r="B64" s="1" t="s">
        <v>65</v>
      </c>
      <c r="D64" s="9">
        <v>59685.918263111773</v>
      </c>
      <c r="F64" s="3" t="s">
        <v>64</v>
      </c>
      <c r="H64" s="9">
        <f>+H28+H46</f>
        <v>6652.3873311890375</v>
      </c>
      <c r="I64" s="19"/>
      <c r="J64" s="9">
        <f>+J28+J46</f>
        <v>1272.3659384024454</v>
      </c>
      <c r="K64" s="19"/>
      <c r="L64" s="9">
        <f>+L28+L46</f>
        <v>12966.855831306793</v>
      </c>
      <c r="M64" s="19"/>
      <c r="N64" s="9">
        <f>+N28+N46</f>
        <v>1524.6191541333008</v>
      </c>
      <c r="O64" s="19"/>
      <c r="P64" s="9">
        <f>+P28+P46</f>
        <v>8508.7568664626651</v>
      </c>
      <c r="Q64" s="19"/>
      <c r="R64" s="9">
        <f>+R28+R46</f>
        <v>16776.518983537888</v>
      </c>
      <c r="S64" s="19"/>
      <c r="T64" s="9">
        <f>+T28+T46</f>
        <v>4257.4610973741319</v>
      </c>
      <c r="U64" s="19"/>
      <c r="V64" s="9">
        <f>+V28+V46</f>
        <v>1589.8349267959627</v>
      </c>
      <c r="W64" s="19"/>
      <c r="X64" s="9">
        <f>+X28+X46</f>
        <v>6137.1181339095547</v>
      </c>
      <c r="Y64" s="19"/>
      <c r="Z64" s="9">
        <f>+Z28+Z46</f>
        <v>-1.7745713572903504E-14</v>
      </c>
    </row>
    <row r="65" spans="1:27" ht="12.75" customHeight="1" x14ac:dyDescent="0.25">
      <c r="H65" s="3"/>
      <c r="J65" s="3"/>
      <c r="L65" s="3"/>
      <c r="N65" s="3"/>
      <c r="P65" s="3"/>
      <c r="R65" s="3"/>
      <c r="T65" s="3"/>
      <c r="V65" s="3"/>
      <c r="X65" s="3"/>
      <c r="Z65" s="3"/>
    </row>
    <row r="66" spans="1:27" ht="12.75" customHeight="1" x14ac:dyDescent="0.25">
      <c r="A66" s="3">
        <f>MAX(A$15:$A65)+1</f>
        <v>39</v>
      </c>
      <c r="B66" s="5" t="s">
        <v>77</v>
      </c>
      <c r="D66" s="18">
        <f>D62+D64</f>
        <v>1642958.1198446201</v>
      </c>
      <c r="H66" s="18">
        <f>H62+H64</f>
        <v>210272.00782280476</v>
      </c>
      <c r="J66" s="18">
        <f>J62+J64</f>
        <v>40217.583137241825</v>
      </c>
      <c r="L66" s="18">
        <f>L62+L64</f>
        <v>409467.83943960385</v>
      </c>
      <c r="N66" s="18">
        <f>N62+N64</f>
        <v>1524.6191541333008</v>
      </c>
      <c r="P66" s="18">
        <f>P62+P64</f>
        <v>276548.72492969758</v>
      </c>
      <c r="R66" s="18">
        <f>R62+R64</f>
        <v>541032.5368663338</v>
      </c>
      <c r="T66" s="18">
        <f>T62+T64</f>
        <v>109807.70115274836</v>
      </c>
      <c r="V66" s="18">
        <f>V62+V64</f>
        <v>47949.989208147017</v>
      </c>
      <c r="X66" s="18">
        <f>X62+X64</f>
        <v>6137.1181339095547</v>
      </c>
      <c r="Z66" s="18">
        <f>Z62+Z64</f>
        <v>-1.7745713572903504E-14</v>
      </c>
    </row>
    <row r="67" spans="1:27" ht="12.75" customHeight="1" x14ac:dyDescent="0.25">
      <c r="Z67" s="30"/>
    </row>
    <row r="71" spans="1:27" ht="12.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row>
    <row r="72" spans="1:27" ht="12.75" customHeight="1" x14ac:dyDescent="0.25">
      <c r="A72" s="31" t="s">
        <v>133</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row>
    <row r="74" spans="1:27" ht="12.75" customHeight="1" x14ac:dyDescent="0.25">
      <c r="H74" s="32" t="s">
        <v>131</v>
      </c>
      <c r="I74" s="32"/>
      <c r="J74" s="32"/>
      <c r="K74" s="32"/>
      <c r="L74" s="32"/>
      <c r="M74" s="32"/>
      <c r="N74" s="32"/>
      <c r="P74" s="32" t="s">
        <v>130</v>
      </c>
      <c r="Q74" s="32"/>
      <c r="R74" s="32"/>
      <c r="S74" s="32"/>
      <c r="T74" s="32"/>
      <c r="U74" s="32"/>
      <c r="V74" s="32"/>
      <c r="W74" s="32"/>
      <c r="X74" s="32"/>
    </row>
    <row r="75" spans="1:27" ht="12.75" customHeight="1" x14ac:dyDescent="0.3">
      <c r="D75" s="1"/>
      <c r="F75" s="3" t="s">
        <v>50</v>
      </c>
      <c r="H75" s="3"/>
      <c r="J75" s="3"/>
      <c r="L75" s="3"/>
      <c r="N75" s="3" t="s">
        <v>129</v>
      </c>
      <c r="P75" s="5"/>
      <c r="Q75" s="5"/>
      <c r="R75" s="5"/>
      <c r="S75" s="5"/>
      <c r="T75" s="5"/>
      <c r="U75" s="5"/>
      <c r="V75" s="5"/>
      <c r="W75" s="5"/>
      <c r="X75" s="13" t="s">
        <v>128</v>
      </c>
      <c r="Y75" s="5"/>
      <c r="Z75" s="13"/>
      <c r="AA75" s="29"/>
    </row>
    <row r="76" spans="1:27" ht="12.75" customHeight="1" x14ac:dyDescent="0.25">
      <c r="A76" s="3" t="s">
        <v>127</v>
      </c>
      <c r="D76" s="1"/>
      <c r="F76" s="3" t="s">
        <v>126</v>
      </c>
      <c r="H76" s="3" t="s">
        <v>125</v>
      </c>
      <c r="I76" s="3"/>
      <c r="J76" s="3" t="s">
        <v>125</v>
      </c>
      <c r="K76" s="20"/>
      <c r="L76" s="13" t="s">
        <v>124</v>
      </c>
      <c r="M76" s="20"/>
      <c r="N76" s="13" t="s">
        <v>123</v>
      </c>
      <c r="O76" s="20"/>
      <c r="P76" s="13" t="s">
        <v>50</v>
      </c>
      <c r="Q76" s="13"/>
      <c r="R76" s="13" t="s">
        <v>50</v>
      </c>
      <c r="S76" s="13"/>
      <c r="T76" s="13" t="s">
        <v>50</v>
      </c>
      <c r="U76" s="13"/>
      <c r="V76" s="13" t="s">
        <v>50</v>
      </c>
      <c r="W76" s="13"/>
      <c r="X76" s="13" t="s">
        <v>123</v>
      </c>
      <c r="Y76" s="13"/>
      <c r="Z76" s="13" t="s">
        <v>50</v>
      </c>
      <c r="AA76" s="20"/>
    </row>
    <row r="77" spans="1:27" ht="12.75" customHeight="1" x14ac:dyDescent="0.25">
      <c r="A77" s="26" t="s">
        <v>122</v>
      </c>
      <c r="B77" s="28" t="s">
        <v>121</v>
      </c>
      <c r="D77" s="26" t="s">
        <v>120</v>
      </c>
      <c r="F77" s="26" t="s">
        <v>119</v>
      </c>
      <c r="G77" s="27" t="s">
        <v>118</v>
      </c>
      <c r="H77" s="26" t="s">
        <v>117</v>
      </c>
      <c r="I77" s="3"/>
      <c r="J77" s="26" t="s">
        <v>116</v>
      </c>
      <c r="K77" s="3"/>
      <c r="L77" s="26" t="s">
        <v>115</v>
      </c>
      <c r="M77" s="3"/>
      <c r="N77" s="26" t="s">
        <v>112</v>
      </c>
      <c r="O77" s="3"/>
      <c r="P77" s="25" t="s">
        <v>86</v>
      </c>
      <c r="Q77" s="13"/>
      <c r="R77" s="25" t="s">
        <v>83</v>
      </c>
      <c r="S77" s="13"/>
      <c r="T77" s="25" t="s">
        <v>114</v>
      </c>
      <c r="U77" s="13"/>
      <c r="V77" s="25" t="s">
        <v>113</v>
      </c>
      <c r="W77" s="13"/>
      <c r="X77" s="25" t="s">
        <v>112</v>
      </c>
      <c r="Y77" s="13"/>
      <c r="Z77" s="25" t="s">
        <v>111</v>
      </c>
      <c r="AA77" s="20"/>
    </row>
    <row r="78" spans="1:27" ht="12.75" customHeight="1" x14ac:dyDescent="0.25">
      <c r="D78" s="13" t="s">
        <v>110</v>
      </c>
      <c r="E78" s="13"/>
      <c r="F78" s="13" t="s">
        <v>109</v>
      </c>
      <c r="G78" s="13"/>
      <c r="H78" s="13" t="s">
        <v>108</v>
      </c>
      <c r="I78" s="13"/>
      <c r="J78" s="13" t="s">
        <v>107</v>
      </c>
      <c r="K78" s="13"/>
      <c r="L78" s="13" t="s">
        <v>106</v>
      </c>
      <c r="M78" s="13"/>
      <c r="N78" s="13" t="s">
        <v>105</v>
      </c>
      <c r="O78" s="13"/>
      <c r="P78" s="13" t="s">
        <v>104</v>
      </c>
      <c r="Q78" s="13"/>
      <c r="R78" s="13" t="s">
        <v>103</v>
      </c>
      <c r="S78" s="13"/>
      <c r="T78" s="13" t="s">
        <v>102</v>
      </c>
      <c r="U78" s="13"/>
      <c r="V78" s="13" t="s">
        <v>101</v>
      </c>
      <c r="W78" s="13"/>
      <c r="X78" s="13" t="s">
        <v>100</v>
      </c>
      <c r="Y78" s="13"/>
      <c r="Z78" s="13" t="s">
        <v>99</v>
      </c>
      <c r="AA78" s="3"/>
    </row>
    <row r="79" spans="1:27" ht="12.75" customHeight="1" x14ac:dyDescent="0.25">
      <c r="H79" s="3"/>
      <c r="J79" s="3"/>
      <c r="L79" s="3"/>
      <c r="N79" s="3"/>
      <c r="P79" s="3"/>
      <c r="R79" s="3"/>
      <c r="T79" s="3"/>
      <c r="V79" s="3"/>
      <c r="X79" s="3"/>
      <c r="Z79" s="3"/>
    </row>
    <row r="80" spans="1:27" ht="12.75" customHeight="1" x14ac:dyDescent="0.25">
      <c r="B80" s="6" t="s">
        <v>76</v>
      </c>
      <c r="H80" s="3"/>
      <c r="J80" s="3"/>
      <c r="L80" s="3"/>
      <c r="N80" s="3"/>
      <c r="P80" s="3"/>
      <c r="R80" s="3"/>
      <c r="T80" s="3"/>
      <c r="V80" s="3"/>
      <c r="X80" s="3"/>
      <c r="Z80" s="3"/>
    </row>
    <row r="81" spans="1:26" ht="12.75" customHeight="1" x14ac:dyDescent="0.25">
      <c r="B81" s="6"/>
      <c r="H81" s="3"/>
      <c r="J81" s="3"/>
      <c r="L81" s="3"/>
      <c r="N81" s="3"/>
      <c r="P81" s="3"/>
      <c r="R81" s="3"/>
      <c r="T81" s="3"/>
      <c r="V81" s="3"/>
      <c r="X81" s="3"/>
      <c r="Z81" s="3"/>
    </row>
    <row r="82" spans="1:26" ht="12.75" customHeight="1" x14ac:dyDescent="0.25">
      <c r="A82" s="3">
        <f>MAX(A$15:$A81)+1</f>
        <v>40</v>
      </c>
      <c r="B82" s="1" t="s">
        <v>75</v>
      </c>
      <c r="D82" s="9">
        <v>11254.452076528671</v>
      </c>
      <c r="F82" s="3" t="s">
        <v>35</v>
      </c>
      <c r="H82" s="9">
        <v>1446.1147167751155</v>
      </c>
      <c r="I82" s="9"/>
      <c r="J82" s="9">
        <v>276.5904955684955</v>
      </c>
      <c r="K82" s="9"/>
      <c r="L82" s="9">
        <v>2818.7716851722098</v>
      </c>
      <c r="M82" s="9"/>
      <c r="N82" s="9">
        <v>0</v>
      </c>
      <c r="O82" s="9"/>
      <c r="P82" s="9">
        <v>1905.6698727804114</v>
      </c>
      <c r="Q82" s="9"/>
      <c r="R82" s="9">
        <v>3727.2758466654445</v>
      </c>
      <c r="S82" s="9"/>
      <c r="T82" s="9">
        <v>750.42507276681135</v>
      </c>
      <c r="U82" s="9"/>
      <c r="V82" s="9">
        <v>329.60438680018046</v>
      </c>
      <c r="W82" s="9"/>
      <c r="X82" s="9">
        <v>0</v>
      </c>
      <c r="Y82" s="9"/>
      <c r="Z82" s="9">
        <v>0</v>
      </c>
    </row>
    <row r="83" spans="1:26" ht="12.75" customHeight="1" x14ac:dyDescent="0.25">
      <c r="A83" s="3">
        <f>MAX(A$15:$A82)+1</f>
        <v>41</v>
      </c>
      <c r="B83" s="1" t="s">
        <v>74</v>
      </c>
      <c r="D83" s="9">
        <v>-533.99459585688328</v>
      </c>
      <c r="F83" s="3" t="s">
        <v>35</v>
      </c>
      <c r="H83" s="9">
        <v>-68.614397084464926</v>
      </c>
      <c r="I83" s="9"/>
      <c r="J83" s="9">
        <v>-13.123502494357755</v>
      </c>
      <c r="K83" s="9"/>
      <c r="L83" s="9">
        <v>-133.7434143040598</v>
      </c>
      <c r="M83" s="9"/>
      <c r="N83" s="9">
        <v>0</v>
      </c>
      <c r="O83" s="9"/>
      <c r="P83" s="9">
        <v>-90.419098738202493</v>
      </c>
      <c r="Q83" s="9"/>
      <c r="R83" s="9">
        <v>-176.84958324520582</v>
      </c>
      <c r="S83" s="9"/>
      <c r="T83" s="9">
        <v>-35.605725692208452</v>
      </c>
      <c r="U83" s="9"/>
      <c r="V83" s="9">
        <v>-15.638874298383959</v>
      </c>
      <c r="W83" s="9"/>
      <c r="X83" s="9">
        <v>0</v>
      </c>
      <c r="Y83" s="9"/>
      <c r="Z83" s="9">
        <v>0</v>
      </c>
    </row>
    <row r="84" spans="1:26" ht="12.75" customHeight="1" x14ac:dyDescent="0.25">
      <c r="A84" s="3">
        <f>MAX(A$15:$A83)+1</f>
        <v>42</v>
      </c>
      <c r="B84" s="1" t="s">
        <v>73</v>
      </c>
      <c r="D84" s="9">
        <v>-6331.052873904493</v>
      </c>
      <c r="F84" s="3" t="s">
        <v>35</v>
      </c>
      <c r="H84" s="9">
        <v>-813.49395522581347</v>
      </c>
      <c r="I84" s="9"/>
      <c r="J84" s="9">
        <v>-155.59256372112114</v>
      </c>
      <c r="K84" s="9"/>
      <c r="L84" s="9">
        <v>-1585.6651622790059</v>
      </c>
      <c r="M84" s="9"/>
      <c r="N84" s="9">
        <v>0</v>
      </c>
      <c r="O84" s="9"/>
      <c r="P84" s="9">
        <v>-1072.0110266355086</v>
      </c>
      <c r="Q84" s="9"/>
      <c r="R84" s="9">
        <v>-2096.7329462514817</v>
      </c>
      <c r="S84" s="9"/>
      <c r="T84" s="9">
        <v>-422.14234698271554</v>
      </c>
      <c r="U84" s="9"/>
      <c r="V84" s="9">
        <v>-185.41487280884553</v>
      </c>
      <c r="W84" s="9"/>
      <c r="X84" s="9">
        <v>0</v>
      </c>
      <c r="Y84" s="9"/>
      <c r="Z84" s="9">
        <v>0</v>
      </c>
    </row>
    <row r="85" spans="1:26" ht="12.75" customHeight="1" x14ac:dyDescent="0.25">
      <c r="A85" s="3">
        <f>MAX(A$15:$A84)+1</f>
        <v>43</v>
      </c>
      <c r="B85" s="1" t="s">
        <v>72</v>
      </c>
      <c r="D85" s="9">
        <v>-14003.336135521453</v>
      </c>
      <c r="F85" s="3" t="s">
        <v>35</v>
      </c>
      <c r="H85" s="9">
        <v>-1799.3261983636614</v>
      </c>
      <c r="I85" s="9"/>
      <c r="J85" s="9">
        <v>-344.1473343170295</v>
      </c>
      <c r="K85" s="9"/>
      <c r="L85" s="9">
        <v>-3507.2526968306693</v>
      </c>
      <c r="M85" s="9"/>
      <c r="N85" s="9">
        <v>0</v>
      </c>
      <c r="O85" s="9"/>
      <c r="P85" s="9">
        <v>-2371.1270535803346</v>
      </c>
      <c r="Q85" s="9"/>
      <c r="R85" s="9">
        <v>-4637.6577194298543</v>
      </c>
      <c r="S85" s="9"/>
      <c r="T85" s="9">
        <v>-933.7153392293834</v>
      </c>
      <c r="U85" s="9"/>
      <c r="V85" s="9">
        <v>-410.10979377051859</v>
      </c>
      <c r="W85" s="9"/>
      <c r="X85" s="9">
        <v>0</v>
      </c>
      <c r="Y85" s="9"/>
      <c r="Z85" s="9">
        <v>0</v>
      </c>
    </row>
    <row r="86" spans="1:26" ht="12.75" customHeight="1" x14ac:dyDescent="0.25">
      <c r="A86" s="3">
        <f>MAX(A$15:$A85)+1</f>
        <v>44</v>
      </c>
      <c r="B86" s="5" t="s">
        <v>71</v>
      </c>
      <c r="D86" s="18">
        <f>SUM(D82:D85)</f>
        <v>-9613.9315287541594</v>
      </c>
      <c r="H86" s="18">
        <f>SUM(H82:H85)</f>
        <v>-1235.3198338988241</v>
      </c>
      <c r="J86" s="18">
        <f>SUM(J82:J85)</f>
        <v>-236.27290496401289</v>
      </c>
      <c r="L86" s="18">
        <f>SUM(L82:L85)</f>
        <v>-2407.8895882415254</v>
      </c>
      <c r="N86" s="18">
        <f>SUM(N82:N85)</f>
        <v>0</v>
      </c>
      <c r="P86" s="18">
        <f>SUM(P82:P85)</f>
        <v>-1627.8873061736344</v>
      </c>
      <c r="R86" s="18">
        <f>SUM(R82:R85)</f>
        <v>-3183.9644022610973</v>
      </c>
      <c r="T86" s="18">
        <f>SUM(T82:T85)</f>
        <v>-641.038339137496</v>
      </c>
      <c r="V86" s="18">
        <f>SUM(V82:V85)</f>
        <v>-281.5591540775676</v>
      </c>
      <c r="X86" s="18">
        <f>SUM(X82:X85)</f>
        <v>0</v>
      </c>
      <c r="Z86" s="18">
        <f>SUM(Z82:Z85)</f>
        <v>0</v>
      </c>
    </row>
    <row r="87" spans="1:26" ht="12.75" customHeight="1" x14ac:dyDescent="0.25">
      <c r="D87" s="9"/>
      <c r="H87" s="9"/>
      <c r="J87" s="9"/>
      <c r="L87" s="9"/>
      <c r="N87" s="9"/>
      <c r="P87" s="9"/>
      <c r="R87" s="9"/>
      <c r="T87" s="9"/>
      <c r="V87" s="9"/>
      <c r="X87" s="9"/>
      <c r="Z87" s="9"/>
    </row>
    <row r="88" spans="1:26" ht="12.75" customHeight="1" x14ac:dyDescent="0.25">
      <c r="A88" s="3">
        <f>MAX(A$15:$A87)+1</f>
        <v>45</v>
      </c>
      <c r="B88" s="5" t="s">
        <v>70</v>
      </c>
      <c r="D88" s="17">
        <f>D66+D86</f>
        <v>1633344.188315866</v>
      </c>
      <c r="H88" s="17">
        <f>H66+H86</f>
        <v>209036.68798890593</v>
      </c>
      <c r="J88" s="17">
        <f>J66+J86</f>
        <v>39981.310232277814</v>
      </c>
      <c r="L88" s="17">
        <f>L66+L86</f>
        <v>407059.94985136233</v>
      </c>
      <c r="N88" s="17">
        <f>N66+N86</f>
        <v>1524.6191541333008</v>
      </c>
      <c r="P88" s="17">
        <f>P66+P86</f>
        <v>274920.83762352396</v>
      </c>
      <c r="R88" s="17">
        <f>R66+R86</f>
        <v>537848.57246407273</v>
      </c>
      <c r="T88" s="17">
        <f>T66+T86</f>
        <v>109166.66281361086</v>
      </c>
      <c r="V88" s="17">
        <f>V66+V86</f>
        <v>47668.430054069453</v>
      </c>
      <c r="X88" s="17">
        <f>X66+X86</f>
        <v>6137.1181339095547</v>
      </c>
      <c r="Z88" s="17">
        <f>Z66+Z86</f>
        <v>-1.7745713572903504E-14</v>
      </c>
    </row>
    <row r="89" spans="1:26" ht="12.75" customHeight="1" x14ac:dyDescent="0.25">
      <c r="D89" s="9"/>
    </row>
    <row r="90" spans="1:26" ht="12.75" customHeight="1" x14ac:dyDescent="0.25">
      <c r="D90" s="9"/>
    </row>
    <row r="91" spans="1:26" ht="12.75" customHeight="1" x14ac:dyDescent="0.25">
      <c r="A91" s="3">
        <f>MAX(A$15:$A90)+1</f>
        <v>46</v>
      </c>
      <c r="B91" s="1" t="s">
        <v>69</v>
      </c>
      <c r="D91" s="16">
        <v>5.8701360377304071E-2</v>
      </c>
      <c r="H91" s="15">
        <f>$D$91</f>
        <v>5.8701360377304071E-2</v>
      </c>
      <c r="J91" s="15">
        <f>$D$91</f>
        <v>5.8701360377304071E-2</v>
      </c>
      <c r="L91" s="15">
        <f>$D$91</f>
        <v>5.8701360377304071E-2</v>
      </c>
      <c r="N91" s="15">
        <f>$D$91</f>
        <v>5.8701360377304071E-2</v>
      </c>
      <c r="P91" s="15">
        <f>$D$91</f>
        <v>5.8701360377304071E-2</v>
      </c>
      <c r="R91" s="15">
        <f>$D$91</f>
        <v>5.8701360377304071E-2</v>
      </c>
      <c r="T91" s="15">
        <f>$D$91</f>
        <v>5.8701360377304071E-2</v>
      </c>
      <c r="V91" s="15">
        <f>$D$91</f>
        <v>5.8701360377304071E-2</v>
      </c>
      <c r="X91" s="15">
        <f>$D$91</f>
        <v>5.8701360377304071E-2</v>
      </c>
      <c r="Z91" s="15">
        <f>$D$91</f>
        <v>5.8701360377304071E-2</v>
      </c>
    </row>
    <row r="93" spans="1:26" ht="12.75" customHeight="1" x14ac:dyDescent="0.25">
      <c r="A93" s="3">
        <f>MAX(A$15:$A92)+1</f>
        <v>47</v>
      </c>
      <c r="B93" s="5" t="s">
        <v>68</v>
      </c>
      <c r="D93" s="8">
        <f>D88*D91</f>
        <v>95879.525818504859</v>
      </c>
      <c r="H93" s="8">
        <f>H88*H91</f>
        <v>12270.737953714837</v>
      </c>
      <c r="J93" s="8">
        <f>J88*J91</f>
        <v>2346.9573003017349</v>
      </c>
      <c r="L93" s="8">
        <f>L88*L91</f>
        <v>23894.972811392141</v>
      </c>
      <c r="N93" s="8">
        <f>N88*N91</f>
        <v>89.497218404919394</v>
      </c>
      <c r="P93" s="8">
        <f>P88*P91</f>
        <v>16138.227164568776</v>
      </c>
      <c r="R93" s="8">
        <f>R88*R91</f>
        <v>31572.442880632076</v>
      </c>
      <c r="T93" s="8">
        <f>T88*T91</f>
        <v>6408.2316150094102</v>
      </c>
      <c r="V93" s="8">
        <f>V88*V91</f>
        <v>2798.2016912242429</v>
      </c>
      <c r="X93" s="8">
        <f>X88*X91</f>
        <v>360.25718325671261</v>
      </c>
      <c r="Z93" s="8">
        <f>Z88*Z91</f>
        <v>-1.0416975275954248E-15</v>
      </c>
    </row>
    <row r="95" spans="1:26" ht="12.75" customHeight="1" x14ac:dyDescent="0.25">
      <c r="B95" s="6" t="s">
        <v>67</v>
      </c>
    </row>
    <row r="97" spans="1:27" ht="12.75" customHeight="1" x14ac:dyDescent="0.25">
      <c r="A97" s="3">
        <f>MAX(A$15:$A96)+1</f>
        <v>48</v>
      </c>
      <c r="B97" s="1" t="s">
        <v>50</v>
      </c>
      <c r="D97" s="10">
        <v>92450.976862207506</v>
      </c>
      <c r="F97" s="3" t="s">
        <v>66</v>
      </c>
      <c r="H97" s="9">
        <v>10445.766839302834</v>
      </c>
      <c r="I97" s="9"/>
      <c r="J97" s="9">
        <v>1997.9050023906402</v>
      </c>
      <c r="K97" s="9"/>
      <c r="L97" s="9">
        <v>20360.923967497722</v>
      </c>
      <c r="M97" s="9"/>
      <c r="N97" s="9">
        <v>0</v>
      </c>
      <c r="O97" s="9"/>
      <c r="P97" s="9">
        <v>13623.522505581048</v>
      </c>
      <c r="Q97" s="9"/>
      <c r="R97" s="9">
        <v>26194.516764387452</v>
      </c>
      <c r="S97" s="9"/>
      <c r="T97" s="9">
        <v>18904.77267226754</v>
      </c>
      <c r="U97" s="9"/>
      <c r="V97" s="9">
        <v>923.56911078026485</v>
      </c>
      <c r="W97" s="9"/>
      <c r="X97" s="9">
        <v>0</v>
      </c>
      <c r="Y97" s="9"/>
      <c r="Z97" s="9">
        <v>0</v>
      </c>
    </row>
    <row r="98" spans="1:27" ht="12.75" customHeight="1" x14ac:dyDescent="0.25">
      <c r="A98" s="3">
        <f>MAX(A$15:$A97)+1</f>
        <v>49</v>
      </c>
      <c r="B98" s="1" t="s">
        <v>65</v>
      </c>
      <c r="D98" s="10">
        <v>9863.1240132520143</v>
      </c>
      <c r="F98" s="3" t="s">
        <v>64</v>
      </c>
      <c r="H98" s="9">
        <v>1099.3099066091718</v>
      </c>
      <c r="I98" s="9"/>
      <c r="J98" s="9">
        <v>210.25902601312873</v>
      </c>
      <c r="K98" s="9"/>
      <c r="L98" s="9">
        <v>2142.7785790669864</v>
      </c>
      <c r="M98" s="9"/>
      <c r="N98" s="9">
        <v>251.94397988327339</v>
      </c>
      <c r="O98" s="9"/>
      <c r="P98" s="9">
        <v>1406.0757816035564</v>
      </c>
      <c r="Q98" s="9"/>
      <c r="R98" s="9">
        <v>2772.3270758083827</v>
      </c>
      <c r="S98" s="9"/>
      <c r="T98" s="9">
        <v>703.5473023952735</v>
      </c>
      <c r="U98" s="9"/>
      <c r="V98" s="9">
        <v>262.72091474680929</v>
      </c>
      <c r="W98" s="9"/>
      <c r="X98" s="9">
        <v>1014.1614471254327</v>
      </c>
      <c r="Y98" s="9"/>
      <c r="Z98" s="9">
        <v>-2.9324869042246269E-15</v>
      </c>
    </row>
    <row r="99" spans="1:27" ht="12.75" customHeight="1" x14ac:dyDescent="0.25">
      <c r="A99" s="3">
        <f>MAX(A$15:$A98)+1</f>
        <v>50</v>
      </c>
      <c r="B99" s="1" t="s">
        <v>63</v>
      </c>
      <c r="D99" s="14">
        <f>SUM(D97:D98)</f>
        <v>102314.10087545952</v>
      </c>
      <c r="H99" s="14">
        <f>SUM(H97:H98)</f>
        <v>11545.076745912007</v>
      </c>
      <c r="J99" s="14">
        <f>SUM(J97:J98)</f>
        <v>2208.164028403769</v>
      </c>
      <c r="L99" s="14">
        <f>SUM(L97:L98)</f>
        <v>22503.702546564709</v>
      </c>
      <c r="N99" s="14">
        <f>SUM(N97:N98)</f>
        <v>251.94397988327339</v>
      </c>
      <c r="P99" s="14">
        <f>SUM(P97:P98)</f>
        <v>15029.598287184604</v>
      </c>
      <c r="R99" s="14">
        <f>SUM(R97:R98)</f>
        <v>28966.843840195834</v>
      </c>
      <c r="T99" s="14">
        <f>SUM(T97:T98)</f>
        <v>19608.319974662812</v>
      </c>
      <c r="V99" s="14">
        <f>SUM(V97:V98)</f>
        <v>1186.2900255270742</v>
      </c>
      <c r="X99" s="14">
        <f>SUM(X97:X98)</f>
        <v>1014.1614471254327</v>
      </c>
      <c r="Z99" s="14">
        <f>SUM(Z97:Z98)</f>
        <v>-2.9324869042246269E-15</v>
      </c>
    </row>
    <row r="100" spans="1:27" ht="12.75" customHeight="1" x14ac:dyDescent="0.25">
      <c r="D100" s="10"/>
    </row>
    <row r="101" spans="1:27" ht="12.75" customHeight="1" x14ac:dyDescent="0.25">
      <c r="B101" s="6" t="s">
        <v>62</v>
      </c>
      <c r="D101" s="10"/>
    </row>
    <row r="102" spans="1:27" ht="12.75" customHeight="1" x14ac:dyDescent="0.25">
      <c r="D102" s="10"/>
    </row>
    <row r="103" spans="1:27" ht="12.75" customHeight="1" x14ac:dyDescent="0.25">
      <c r="A103" s="3">
        <f>MAX(A$15:$A102)+1</f>
        <v>51</v>
      </c>
      <c r="B103" s="1" t="s">
        <v>61</v>
      </c>
      <c r="D103" s="10">
        <v>12214.531555492231</v>
      </c>
      <c r="F103" s="3" t="s">
        <v>60</v>
      </c>
      <c r="H103" s="9">
        <v>1563.2254609659194</v>
      </c>
      <c r="I103" s="9"/>
      <c r="J103" s="9">
        <v>298.98963057236597</v>
      </c>
      <c r="K103" s="9"/>
      <c r="L103" s="9">
        <v>3044.0899340164215</v>
      </c>
      <c r="M103" s="9"/>
      <c r="N103" s="9">
        <v>11.401460207521026</v>
      </c>
      <c r="O103" s="9"/>
      <c r="P103" s="9">
        <v>2055.9226098433901</v>
      </c>
      <c r="Q103" s="9"/>
      <c r="R103" s="9">
        <v>4022.1579795821967</v>
      </c>
      <c r="S103" s="9"/>
      <c r="T103" s="9">
        <v>816.37395062427913</v>
      </c>
      <c r="U103" s="9"/>
      <c r="V103" s="9">
        <v>356.47571850520887</v>
      </c>
      <c r="W103" s="9"/>
      <c r="X103" s="9">
        <v>45.894811174927469</v>
      </c>
      <c r="Y103" s="9"/>
      <c r="Z103" s="9">
        <v>-1.3270661503038888E-16</v>
      </c>
    </row>
    <row r="104" spans="1:27" ht="12.75" customHeight="1" x14ac:dyDescent="0.25">
      <c r="A104" s="3">
        <f>MAX(A$15:$A103)+1</f>
        <v>52</v>
      </c>
      <c r="B104" s="1" t="s">
        <v>59</v>
      </c>
      <c r="D104" s="10">
        <v>16949.074681923332</v>
      </c>
      <c r="F104" s="3" t="s">
        <v>58</v>
      </c>
      <c r="H104" s="9">
        <v>2866.8475743177619</v>
      </c>
      <c r="I104" s="9"/>
      <c r="J104" s="9">
        <v>548.32634098917003</v>
      </c>
      <c r="K104" s="9"/>
      <c r="L104" s="9">
        <v>5588.0689646893406</v>
      </c>
      <c r="M104" s="9"/>
      <c r="N104" s="9">
        <v>0</v>
      </c>
      <c r="O104" s="9"/>
      <c r="P104" s="9">
        <v>4669.632638177166</v>
      </c>
      <c r="Q104" s="9"/>
      <c r="R104" s="9">
        <v>3276.1991637498936</v>
      </c>
      <c r="S104" s="9"/>
      <c r="T104" s="9">
        <v>0</v>
      </c>
      <c r="U104" s="9"/>
      <c r="V104" s="9">
        <v>0</v>
      </c>
      <c r="W104" s="9"/>
      <c r="X104" s="9">
        <v>0</v>
      </c>
      <c r="Y104" s="9"/>
      <c r="Z104" s="9">
        <v>0</v>
      </c>
    </row>
    <row r="105" spans="1:27" ht="12.75" customHeight="1" x14ac:dyDescent="0.25">
      <c r="A105" s="3">
        <f>MAX(A$15:$A104)+1</f>
        <v>53</v>
      </c>
      <c r="B105" s="1" t="s">
        <v>57</v>
      </c>
      <c r="D105" s="14">
        <f>SUM(D103:D104)</f>
        <v>29163.606237415563</v>
      </c>
      <c r="H105" s="14">
        <f>SUM(H103:H104)</f>
        <v>4430.0730352836817</v>
      </c>
      <c r="J105" s="14">
        <f>SUM(J103:J104)</f>
        <v>847.315971561536</v>
      </c>
      <c r="L105" s="14">
        <f>SUM(L103:L104)</f>
        <v>8632.1588987057621</v>
      </c>
      <c r="N105" s="14">
        <f>SUM(N103:N104)</f>
        <v>11.401460207521026</v>
      </c>
      <c r="P105" s="14">
        <f>SUM(P103:P104)</f>
        <v>6725.5552480205561</v>
      </c>
      <c r="R105" s="14">
        <f>SUM(R103:R104)</f>
        <v>7298.3571433320903</v>
      </c>
      <c r="T105" s="14">
        <f>SUM(T103:T104)</f>
        <v>816.37395062427913</v>
      </c>
      <c r="V105" s="14">
        <f>SUM(V103:V104)</f>
        <v>356.47571850520887</v>
      </c>
      <c r="X105" s="14">
        <f>SUM(X103:X104)</f>
        <v>45.894811174927469</v>
      </c>
      <c r="Z105" s="14">
        <f>SUM(Z103:Z104)</f>
        <v>-1.3270661503038888E-16</v>
      </c>
    </row>
    <row r="107" spans="1:27" ht="12.75" customHeight="1" x14ac:dyDescent="0.25">
      <c r="Z107" s="30"/>
    </row>
    <row r="111" spans="1:27" ht="12.75" customHeight="1" x14ac:dyDescent="0.25">
      <c r="A111" s="31" t="s">
        <v>133</v>
      </c>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3" spans="1:27" ht="12.75" customHeight="1" x14ac:dyDescent="0.25">
      <c r="H113" s="32" t="s">
        <v>131</v>
      </c>
      <c r="I113" s="32"/>
      <c r="J113" s="32"/>
      <c r="K113" s="32"/>
      <c r="L113" s="32"/>
      <c r="M113" s="32"/>
      <c r="N113" s="32"/>
      <c r="P113" s="32" t="s">
        <v>130</v>
      </c>
      <c r="Q113" s="32"/>
      <c r="R113" s="32"/>
      <c r="S113" s="32"/>
      <c r="T113" s="32"/>
      <c r="U113" s="32"/>
      <c r="V113" s="32"/>
      <c r="W113" s="32"/>
      <c r="X113" s="32"/>
    </row>
    <row r="114" spans="1:27" ht="12.75" customHeight="1" x14ac:dyDescent="0.3">
      <c r="D114" s="1"/>
      <c r="F114" s="3" t="s">
        <v>50</v>
      </c>
      <c r="H114" s="3"/>
      <c r="J114" s="3"/>
      <c r="L114" s="3"/>
      <c r="N114" s="3" t="s">
        <v>129</v>
      </c>
      <c r="P114" s="5"/>
      <c r="Q114" s="5"/>
      <c r="R114" s="5"/>
      <c r="S114" s="5"/>
      <c r="T114" s="5"/>
      <c r="U114" s="5"/>
      <c r="V114" s="5"/>
      <c r="W114" s="5"/>
      <c r="X114" s="13" t="s">
        <v>128</v>
      </c>
      <c r="Y114" s="5"/>
      <c r="Z114" s="13"/>
      <c r="AA114" s="29"/>
    </row>
    <row r="115" spans="1:27" ht="12.75" customHeight="1" x14ac:dyDescent="0.25">
      <c r="A115" s="3" t="s">
        <v>127</v>
      </c>
      <c r="D115" s="1"/>
      <c r="F115" s="3" t="s">
        <v>126</v>
      </c>
      <c r="H115" s="3" t="s">
        <v>125</v>
      </c>
      <c r="I115" s="3"/>
      <c r="J115" s="3" t="s">
        <v>125</v>
      </c>
      <c r="K115" s="20"/>
      <c r="L115" s="13" t="s">
        <v>124</v>
      </c>
      <c r="M115" s="20"/>
      <c r="N115" s="13" t="s">
        <v>123</v>
      </c>
      <c r="O115" s="20"/>
      <c r="P115" s="13" t="s">
        <v>50</v>
      </c>
      <c r="Q115" s="13"/>
      <c r="R115" s="13" t="s">
        <v>50</v>
      </c>
      <c r="S115" s="13"/>
      <c r="T115" s="13" t="s">
        <v>50</v>
      </c>
      <c r="U115" s="13"/>
      <c r="V115" s="13" t="s">
        <v>50</v>
      </c>
      <c r="W115" s="13"/>
      <c r="X115" s="13" t="s">
        <v>123</v>
      </c>
      <c r="Y115" s="13"/>
      <c r="Z115" s="13" t="s">
        <v>50</v>
      </c>
      <c r="AA115" s="20"/>
    </row>
    <row r="116" spans="1:27" ht="12.75" customHeight="1" x14ac:dyDescent="0.25">
      <c r="A116" s="26" t="s">
        <v>122</v>
      </c>
      <c r="B116" s="28" t="s">
        <v>121</v>
      </c>
      <c r="D116" s="26" t="s">
        <v>120</v>
      </c>
      <c r="F116" s="26" t="s">
        <v>119</v>
      </c>
      <c r="G116" s="27" t="s">
        <v>118</v>
      </c>
      <c r="H116" s="26" t="s">
        <v>117</v>
      </c>
      <c r="I116" s="3"/>
      <c r="J116" s="26" t="s">
        <v>116</v>
      </c>
      <c r="K116" s="3"/>
      <c r="L116" s="26" t="s">
        <v>115</v>
      </c>
      <c r="M116" s="3"/>
      <c r="N116" s="26" t="s">
        <v>112</v>
      </c>
      <c r="O116" s="3"/>
      <c r="P116" s="25" t="s">
        <v>86</v>
      </c>
      <c r="Q116" s="13"/>
      <c r="R116" s="25" t="s">
        <v>83</v>
      </c>
      <c r="S116" s="13"/>
      <c r="T116" s="25" t="s">
        <v>114</v>
      </c>
      <c r="U116" s="13"/>
      <c r="V116" s="25" t="s">
        <v>113</v>
      </c>
      <c r="W116" s="13"/>
      <c r="X116" s="25" t="s">
        <v>112</v>
      </c>
      <c r="Y116" s="13"/>
      <c r="Z116" s="25" t="s">
        <v>111</v>
      </c>
      <c r="AA116" s="20"/>
    </row>
    <row r="117" spans="1:27" ht="12.75" customHeight="1" x14ac:dyDescent="0.25">
      <c r="D117" s="13" t="s">
        <v>110</v>
      </c>
      <c r="E117" s="13"/>
      <c r="F117" s="13" t="s">
        <v>109</v>
      </c>
      <c r="G117" s="13"/>
      <c r="H117" s="13" t="s">
        <v>108</v>
      </c>
      <c r="I117" s="13"/>
      <c r="J117" s="13" t="s">
        <v>107</v>
      </c>
      <c r="K117" s="13"/>
      <c r="L117" s="13" t="s">
        <v>106</v>
      </c>
      <c r="M117" s="13"/>
      <c r="N117" s="13" t="s">
        <v>105</v>
      </c>
      <c r="O117" s="13"/>
      <c r="P117" s="13" t="s">
        <v>104</v>
      </c>
      <c r="Q117" s="13"/>
      <c r="R117" s="13" t="s">
        <v>103</v>
      </c>
      <c r="S117" s="13"/>
      <c r="T117" s="13" t="s">
        <v>102</v>
      </c>
      <c r="U117" s="13"/>
      <c r="V117" s="13" t="s">
        <v>101</v>
      </c>
      <c r="W117" s="13"/>
      <c r="X117" s="13" t="s">
        <v>100</v>
      </c>
      <c r="Y117" s="13"/>
      <c r="Z117" s="13" t="s">
        <v>99</v>
      </c>
      <c r="AA117" s="3"/>
    </row>
    <row r="119" spans="1:27" ht="12.75" customHeight="1" x14ac:dyDescent="0.25">
      <c r="B119" s="6" t="s">
        <v>56</v>
      </c>
    </row>
    <row r="120" spans="1:27" ht="12.75" customHeight="1" x14ac:dyDescent="0.25">
      <c r="B120" s="6"/>
    </row>
    <row r="121" spans="1:27" ht="12.75" customHeight="1" x14ac:dyDescent="0.25">
      <c r="B121" s="1" t="s">
        <v>55</v>
      </c>
    </row>
    <row r="122" spans="1:27" ht="12.75" customHeight="1" x14ac:dyDescent="0.25">
      <c r="A122" s="3">
        <f>MAX(A$15:$A121)+1</f>
        <v>54</v>
      </c>
      <c r="B122" s="11" t="s">
        <v>54</v>
      </c>
      <c r="D122" s="10">
        <v>3373.2760413402066</v>
      </c>
      <c r="F122" s="3" t="s">
        <v>52</v>
      </c>
      <c r="H122" s="9">
        <v>0</v>
      </c>
      <c r="I122" s="9"/>
      <c r="J122" s="9">
        <v>0</v>
      </c>
      <c r="K122" s="9"/>
      <c r="L122" s="9">
        <v>0</v>
      </c>
      <c r="M122" s="9"/>
      <c r="N122" s="9">
        <v>0</v>
      </c>
      <c r="O122" s="9"/>
      <c r="P122" s="9">
        <v>0</v>
      </c>
      <c r="Q122" s="9"/>
      <c r="R122" s="9">
        <v>0</v>
      </c>
      <c r="S122" s="9"/>
      <c r="T122" s="9">
        <v>0</v>
      </c>
      <c r="U122" s="9"/>
      <c r="V122" s="9">
        <v>0</v>
      </c>
      <c r="W122" s="9"/>
      <c r="X122" s="9">
        <v>0</v>
      </c>
      <c r="Y122" s="9"/>
      <c r="Z122" s="9">
        <v>3373.2760413402066</v>
      </c>
    </row>
    <row r="123" spans="1:27" ht="12.75" customHeight="1" x14ac:dyDescent="0.25">
      <c r="A123" s="3">
        <f>MAX(A$15:$A122)+1</f>
        <v>55</v>
      </c>
      <c r="B123" s="11" t="s">
        <v>53</v>
      </c>
      <c r="D123" s="10">
        <v>487.58701721586391</v>
      </c>
      <c r="F123" s="3" t="s">
        <v>52</v>
      </c>
      <c r="H123" s="9">
        <v>0</v>
      </c>
      <c r="I123" s="9"/>
      <c r="J123" s="9">
        <v>0</v>
      </c>
      <c r="K123" s="9"/>
      <c r="L123" s="9">
        <v>0</v>
      </c>
      <c r="M123" s="9"/>
      <c r="N123" s="9">
        <v>0</v>
      </c>
      <c r="O123" s="9"/>
      <c r="P123" s="9">
        <v>0</v>
      </c>
      <c r="Q123" s="9"/>
      <c r="R123" s="9">
        <v>0</v>
      </c>
      <c r="S123" s="9"/>
      <c r="T123" s="9">
        <v>0</v>
      </c>
      <c r="U123" s="9"/>
      <c r="V123" s="9">
        <v>0</v>
      </c>
      <c r="W123" s="9"/>
      <c r="X123" s="9">
        <v>0</v>
      </c>
      <c r="Y123" s="9"/>
      <c r="Z123" s="9">
        <v>487.58701721586391</v>
      </c>
    </row>
    <row r="124" spans="1:27" ht="12.75" customHeight="1" x14ac:dyDescent="0.25">
      <c r="A124" s="3">
        <f>MAX(A$15:$A123)+1</f>
        <v>56</v>
      </c>
      <c r="B124" s="11" t="s">
        <v>51</v>
      </c>
      <c r="D124" s="10">
        <v>0</v>
      </c>
      <c r="H124" s="9">
        <v>0</v>
      </c>
      <c r="I124" s="9"/>
      <c r="J124" s="9">
        <v>0</v>
      </c>
      <c r="K124" s="9"/>
      <c r="L124" s="9">
        <v>0</v>
      </c>
      <c r="M124" s="9"/>
      <c r="N124" s="9">
        <v>0</v>
      </c>
      <c r="O124" s="9"/>
      <c r="P124" s="9">
        <v>0</v>
      </c>
      <c r="Q124" s="9"/>
      <c r="R124" s="9">
        <v>0</v>
      </c>
      <c r="S124" s="9"/>
      <c r="T124" s="9">
        <v>0</v>
      </c>
      <c r="U124" s="9"/>
      <c r="V124" s="9">
        <v>0</v>
      </c>
      <c r="W124" s="9"/>
      <c r="X124" s="9">
        <v>0</v>
      </c>
      <c r="Y124" s="9"/>
      <c r="Z124" s="9">
        <v>0</v>
      </c>
    </row>
    <row r="125" spans="1:27" ht="12.75" customHeight="1" x14ac:dyDescent="0.25">
      <c r="B125" s="1" t="s">
        <v>50</v>
      </c>
      <c r="D125" s="10"/>
      <c r="H125" s="12"/>
      <c r="I125" s="9"/>
      <c r="J125" s="12"/>
      <c r="K125" s="9"/>
      <c r="L125" s="12"/>
      <c r="M125" s="9"/>
      <c r="N125" s="12"/>
      <c r="O125" s="9"/>
      <c r="P125" s="12"/>
      <c r="Q125" s="9"/>
      <c r="R125" s="12"/>
      <c r="S125" s="9"/>
      <c r="T125" s="12"/>
      <c r="U125" s="9"/>
      <c r="V125" s="12"/>
      <c r="W125" s="9"/>
      <c r="X125" s="12"/>
      <c r="Y125" s="9"/>
      <c r="Z125" s="12"/>
    </row>
    <row r="126" spans="1:27" ht="12.75" customHeight="1" x14ac:dyDescent="0.25">
      <c r="A126" s="3">
        <f>MAX(A$15:$A125)+1</f>
        <v>57</v>
      </c>
      <c r="B126" s="1" t="s">
        <v>49</v>
      </c>
      <c r="D126" s="10">
        <v>1625.3523251766305</v>
      </c>
      <c r="F126" s="3" t="s">
        <v>48</v>
      </c>
      <c r="H126" s="9">
        <v>199.04016158683811</v>
      </c>
      <c r="I126" s="9"/>
      <c r="J126" s="9">
        <v>38.06932900462153</v>
      </c>
      <c r="K126" s="9"/>
      <c r="L126" s="9">
        <v>387.96975453250218</v>
      </c>
      <c r="M126" s="9"/>
      <c r="N126" s="9">
        <v>0</v>
      </c>
      <c r="O126" s="9"/>
      <c r="P126" s="9">
        <v>219.05615693403075</v>
      </c>
      <c r="Q126" s="9"/>
      <c r="R126" s="9">
        <v>453.52814253499321</v>
      </c>
      <c r="S126" s="9"/>
      <c r="T126" s="9">
        <v>266.57842971942142</v>
      </c>
      <c r="U126" s="9"/>
      <c r="V126" s="9">
        <v>61.110350864223321</v>
      </c>
      <c r="W126" s="9"/>
      <c r="X126" s="9">
        <v>0</v>
      </c>
      <c r="Y126" s="9"/>
      <c r="Z126" s="9">
        <v>0</v>
      </c>
    </row>
    <row r="127" spans="1:27" ht="12.75" customHeight="1" x14ac:dyDescent="0.25">
      <c r="A127" s="3">
        <f>MAX(A$15:$A126)+1</f>
        <v>58</v>
      </c>
      <c r="B127" s="11" t="s">
        <v>47</v>
      </c>
      <c r="D127" s="10">
        <v>2277.7705565501974</v>
      </c>
      <c r="F127" s="3" t="s">
        <v>45</v>
      </c>
      <c r="H127" s="9">
        <v>0</v>
      </c>
      <c r="I127" s="9"/>
      <c r="J127" s="9">
        <v>0</v>
      </c>
      <c r="K127" s="9"/>
      <c r="L127" s="9">
        <v>0</v>
      </c>
      <c r="M127" s="9"/>
      <c r="N127" s="9">
        <v>0</v>
      </c>
      <c r="O127" s="9"/>
      <c r="P127" s="9">
        <v>0</v>
      </c>
      <c r="Q127" s="9"/>
      <c r="R127" s="9">
        <v>0</v>
      </c>
      <c r="S127" s="9"/>
      <c r="T127" s="9">
        <v>2277.7705565501974</v>
      </c>
      <c r="U127" s="9"/>
      <c r="V127" s="9">
        <v>0</v>
      </c>
      <c r="W127" s="9"/>
      <c r="X127" s="9">
        <v>0</v>
      </c>
      <c r="Y127" s="9"/>
      <c r="Z127" s="9">
        <v>0</v>
      </c>
    </row>
    <row r="128" spans="1:27" ht="12.75" customHeight="1" x14ac:dyDescent="0.25">
      <c r="A128" s="3">
        <f>MAX(A$15:$A127)+1</f>
        <v>59</v>
      </c>
      <c r="B128" s="11" t="s">
        <v>46</v>
      </c>
      <c r="D128" s="10">
        <v>0</v>
      </c>
      <c r="F128" s="3" t="s">
        <v>45</v>
      </c>
      <c r="H128" s="9">
        <v>0</v>
      </c>
      <c r="I128" s="9"/>
      <c r="J128" s="9">
        <v>0</v>
      </c>
      <c r="K128" s="9"/>
      <c r="L128" s="9">
        <v>0</v>
      </c>
      <c r="M128" s="9"/>
      <c r="N128" s="9">
        <v>0</v>
      </c>
      <c r="O128" s="9"/>
      <c r="P128" s="9">
        <v>0</v>
      </c>
      <c r="Q128" s="9"/>
      <c r="R128" s="9">
        <v>0</v>
      </c>
      <c r="S128" s="9"/>
      <c r="T128" s="9">
        <v>0</v>
      </c>
      <c r="U128" s="9"/>
      <c r="V128" s="9">
        <v>0</v>
      </c>
      <c r="W128" s="9"/>
      <c r="X128" s="9">
        <v>0</v>
      </c>
      <c r="Y128" s="9"/>
      <c r="Z128" s="9">
        <v>0</v>
      </c>
    </row>
    <row r="129" spans="1:26" ht="12.75" customHeight="1" x14ac:dyDescent="0.25">
      <c r="A129" s="3">
        <f>MAX(A$15:$A128)+1</f>
        <v>60</v>
      </c>
      <c r="B129" s="11" t="s">
        <v>44</v>
      </c>
      <c r="D129" s="10">
        <v>9248.9194978322848</v>
      </c>
      <c r="F129" s="3" t="s">
        <v>40</v>
      </c>
      <c r="H129" s="9">
        <v>1125.9515732179309</v>
      </c>
      <c r="I129" s="9"/>
      <c r="J129" s="9">
        <v>215.35463266494403</v>
      </c>
      <c r="K129" s="9"/>
      <c r="L129" s="9">
        <v>2194.7086055105569</v>
      </c>
      <c r="M129" s="9"/>
      <c r="N129" s="9">
        <v>0</v>
      </c>
      <c r="O129" s="9"/>
      <c r="P129" s="9">
        <v>1860.6544139220498</v>
      </c>
      <c r="Q129" s="9"/>
      <c r="R129" s="9">
        <v>3852.2502725168024</v>
      </c>
      <c r="S129" s="9"/>
      <c r="T129" s="9">
        <v>0</v>
      </c>
      <c r="U129" s="9"/>
      <c r="V129" s="9">
        <v>0</v>
      </c>
      <c r="W129" s="9"/>
      <c r="X129" s="9">
        <v>0</v>
      </c>
      <c r="Y129" s="9"/>
      <c r="Z129" s="9">
        <v>0</v>
      </c>
    </row>
    <row r="130" spans="1:26" ht="12.75" customHeight="1" x14ac:dyDescent="0.25">
      <c r="A130" s="3">
        <f>MAX(A$15:$A129)+1</f>
        <v>61</v>
      </c>
      <c r="B130" s="11" t="s">
        <v>43</v>
      </c>
      <c r="D130" s="10">
        <v>1783.9285420588021</v>
      </c>
      <c r="F130" s="3" t="s">
        <v>42</v>
      </c>
      <c r="H130" s="9">
        <v>568.0454567009989</v>
      </c>
      <c r="I130" s="9"/>
      <c r="J130" s="9">
        <v>108.64696455391554</v>
      </c>
      <c r="K130" s="9"/>
      <c r="L130" s="9">
        <v>1107.2361208038876</v>
      </c>
      <c r="M130" s="9"/>
      <c r="N130" s="9">
        <v>0</v>
      </c>
      <c r="O130" s="9"/>
      <c r="P130" s="9">
        <v>0</v>
      </c>
      <c r="Q130" s="9"/>
      <c r="R130" s="9">
        <v>0</v>
      </c>
      <c r="S130" s="9"/>
      <c r="T130" s="9">
        <v>0</v>
      </c>
      <c r="U130" s="9"/>
      <c r="V130" s="9">
        <v>0</v>
      </c>
      <c r="W130" s="9"/>
      <c r="X130" s="9">
        <v>0</v>
      </c>
      <c r="Y130" s="9"/>
      <c r="Z130" s="9">
        <v>0</v>
      </c>
    </row>
    <row r="131" spans="1:26" ht="12.75" customHeight="1" x14ac:dyDescent="0.25">
      <c r="A131" s="3">
        <f>MAX(A$15:$A130)+1</f>
        <v>62</v>
      </c>
      <c r="B131" s="11" t="s">
        <v>41</v>
      </c>
      <c r="D131" s="10">
        <v>54.995103657617278</v>
      </c>
      <c r="F131" s="13" t="s">
        <v>40</v>
      </c>
      <c r="H131" s="9">
        <v>6.6950332411359286</v>
      </c>
      <c r="I131" s="9"/>
      <c r="J131" s="9">
        <v>1.2805225896206036</v>
      </c>
      <c r="K131" s="9"/>
      <c r="L131" s="9">
        <v>13.049981382863843</v>
      </c>
      <c r="M131" s="9"/>
      <c r="N131" s="9">
        <v>0</v>
      </c>
      <c r="O131" s="9"/>
      <c r="P131" s="9">
        <v>11.063658018499254</v>
      </c>
      <c r="Q131" s="9"/>
      <c r="R131" s="9">
        <v>22.905908425497643</v>
      </c>
      <c r="S131" s="9"/>
      <c r="T131" s="9">
        <v>0</v>
      </c>
      <c r="U131" s="9"/>
      <c r="V131" s="9">
        <v>0</v>
      </c>
      <c r="W131" s="9"/>
      <c r="X131" s="9">
        <v>0</v>
      </c>
      <c r="Y131" s="9"/>
      <c r="Z131" s="9">
        <v>0</v>
      </c>
    </row>
    <row r="132" spans="1:26" ht="12.75" customHeight="1" x14ac:dyDescent="0.25">
      <c r="A132" s="3">
        <f>MAX(A$15:$A131)+1</f>
        <v>63</v>
      </c>
      <c r="B132" s="11" t="s">
        <v>39</v>
      </c>
      <c r="D132" s="10">
        <v>522.15536735468572</v>
      </c>
      <c r="F132" s="3" t="s">
        <v>38</v>
      </c>
      <c r="H132" s="9">
        <v>0</v>
      </c>
      <c r="I132" s="9"/>
      <c r="J132" s="9">
        <v>0</v>
      </c>
      <c r="K132" s="9"/>
      <c r="L132" s="9">
        <v>0</v>
      </c>
      <c r="M132" s="9"/>
      <c r="N132" s="9">
        <v>0</v>
      </c>
      <c r="O132" s="9"/>
      <c r="P132" s="9">
        <v>0</v>
      </c>
      <c r="Q132" s="9"/>
      <c r="R132" s="9">
        <v>0</v>
      </c>
      <c r="S132" s="9"/>
      <c r="T132" s="9">
        <v>0</v>
      </c>
      <c r="U132" s="9"/>
      <c r="V132" s="9">
        <v>522.15536735468572</v>
      </c>
      <c r="W132" s="9"/>
      <c r="X132" s="9">
        <v>0</v>
      </c>
      <c r="Y132" s="9"/>
      <c r="Z132" s="9">
        <v>0</v>
      </c>
    </row>
    <row r="133" spans="1:26" ht="12.75" customHeight="1" x14ac:dyDescent="0.25">
      <c r="B133" s="1" t="s">
        <v>37</v>
      </c>
      <c r="D133" s="10"/>
      <c r="H133" s="12"/>
      <c r="I133" s="9"/>
      <c r="J133" s="12"/>
      <c r="K133" s="9"/>
      <c r="L133" s="12"/>
      <c r="M133" s="9"/>
      <c r="N133" s="12"/>
      <c r="O133" s="9"/>
      <c r="P133" s="12"/>
      <c r="Q133" s="9"/>
      <c r="R133" s="12"/>
      <c r="S133" s="9"/>
      <c r="T133" s="12"/>
      <c r="U133" s="9"/>
      <c r="V133" s="12"/>
      <c r="W133" s="9"/>
      <c r="X133" s="12"/>
      <c r="Y133" s="9"/>
      <c r="Z133" s="12"/>
    </row>
    <row r="134" spans="1:26" ht="12.75" customHeight="1" x14ac:dyDescent="0.25">
      <c r="A134" s="3">
        <f>MAX(A$15:$A133)+1</f>
        <v>64</v>
      </c>
      <c r="B134" s="11" t="s">
        <v>36</v>
      </c>
      <c r="D134" s="12">
        <v>23700.459420533152</v>
      </c>
      <c r="F134" s="3" t="s">
        <v>35</v>
      </c>
      <c r="H134" s="9">
        <v>3038.2728913566252</v>
      </c>
      <c r="I134" s="9"/>
      <c r="J134" s="9">
        <v>581.11392889125682</v>
      </c>
      <c r="K134" s="9"/>
      <c r="L134" s="9">
        <v>5922.2117710556213</v>
      </c>
      <c r="M134" s="9"/>
      <c r="N134" s="9">
        <v>0</v>
      </c>
      <c r="O134" s="9"/>
      <c r="P134" s="9">
        <v>4003.7937842549068</v>
      </c>
      <c r="Q134" s="9"/>
      <c r="R134" s="9">
        <v>7830.9701382376534</v>
      </c>
      <c r="S134" s="9"/>
      <c r="T134" s="9">
        <v>1576.6357462056633</v>
      </c>
      <c r="U134" s="9"/>
      <c r="V134" s="9">
        <v>692.4955964215826</v>
      </c>
      <c r="W134" s="9"/>
      <c r="X134" s="9">
        <v>54.9655641098391</v>
      </c>
      <c r="Y134" s="9"/>
      <c r="Z134" s="9">
        <v>0</v>
      </c>
    </row>
    <row r="135" spans="1:26" ht="12.75" customHeight="1" x14ac:dyDescent="0.25">
      <c r="A135" s="3">
        <f>MAX(A$15:$A134)+1</f>
        <v>65</v>
      </c>
      <c r="B135" s="11" t="s">
        <v>34</v>
      </c>
      <c r="D135" s="10"/>
      <c r="H135" s="12"/>
      <c r="I135" s="9"/>
      <c r="J135" s="12"/>
      <c r="K135" s="9"/>
      <c r="L135" s="12"/>
      <c r="M135" s="9"/>
      <c r="N135" s="12"/>
      <c r="O135" s="9"/>
      <c r="P135" s="12"/>
      <c r="Q135" s="9"/>
      <c r="R135" s="12"/>
      <c r="S135" s="9"/>
      <c r="T135" s="12"/>
      <c r="U135" s="9"/>
      <c r="V135" s="12"/>
      <c r="W135" s="9"/>
      <c r="X135" s="12"/>
      <c r="Y135" s="9"/>
      <c r="Z135" s="12"/>
    </row>
    <row r="136" spans="1:26" ht="12.75" customHeight="1" x14ac:dyDescent="0.25">
      <c r="A136" s="3">
        <f>MAX(A$15:$A135)+1</f>
        <v>66</v>
      </c>
      <c r="B136" s="11" t="s">
        <v>33</v>
      </c>
      <c r="D136" s="10">
        <v>1102.1555838508098</v>
      </c>
      <c r="F136" s="3" t="s">
        <v>10</v>
      </c>
      <c r="H136" s="9">
        <v>0</v>
      </c>
      <c r="I136" s="9"/>
      <c r="J136" s="9">
        <v>0</v>
      </c>
      <c r="K136" s="9"/>
      <c r="L136" s="9">
        <v>0</v>
      </c>
      <c r="M136" s="9"/>
      <c r="N136" s="9">
        <v>0</v>
      </c>
      <c r="O136" s="9"/>
      <c r="P136" s="9">
        <v>0</v>
      </c>
      <c r="Q136" s="9"/>
      <c r="R136" s="9">
        <v>0</v>
      </c>
      <c r="S136" s="9"/>
      <c r="T136" s="9">
        <v>0</v>
      </c>
      <c r="U136" s="9"/>
      <c r="V136" s="9">
        <v>0</v>
      </c>
      <c r="W136" s="9"/>
      <c r="X136" s="9">
        <v>1102.1555838508098</v>
      </c>
      <c r="Y136" s="9"/>
      <c r="Z136" s="9">
        <v>0</v>
      </c>
    </row>
    <row r="137" spans="1:26" ht="12.75" customHeight="1" x14ac:dyDescent="0.25">
      <c r="A137" s="3">
        <f>MAX(A$15:$A136)+1</f>
        <v>67</v>
      </c>
      <c r="B137" s="11" t="s">
        <v>32</v>
      </c>
      <c r="D137" s="10">
        <v>12832.790349373774</v>
      </c>
      <c r="F137" s="3" t="s">
        <v>30</v>
      </c>
      <c r="H137" s="9">
        <v>0</v>
      </c>
      <c r="I137" s="9"/>
      <c r="J137" s="9">
        <v>0</v>
      </c>
      <c r="K137" s="9"/>
      <c r="L137" s="9">
        <v>0</v>
      </c>
      <c r="M137" s="9"/>
      <c r="N137" s="9">
        <v>12832.790349373774</v>
      </c>
      <c r="O137" s="9"/>
      <c r="P137" s="9">
        <v>0</v>
      </c>
      <c r="Q137" s="9"/>
      <c r="R137" s="9">
        <v>0</v>
      </c>
      <c r="S137" s="9"/>
      <c r="T137" s="9">
        <v>0</v>
      </c>
      <c r="U137" s="9"/>
      <c r="V137" s="9">
        <v>0</v>
      </c>
      <c r="W137" s="9"/>
      <c r="X137" s="9">
        <v>0</v>
      </c>
      <c r="Y137" s="9"/>
      <c r="Z137" s="9">
        <v>0</v>
      </c>
    </row>
    <row r="138" spans="1:26" ht="12.75" customHeight="1" x14ac:dyDescent="0.25">
      <c r="A138" s="3">
        <f>MAX(A$15:$A137)+1</f>
        <v>68</v>
      </c>
      <c r="B138" s="11" t="s">
        <v>31</v>
      </c>
      <c r="D138" s="10">
        <v>2469.4681554604149</v>
      </c>
      <c r="F138" s="3" t="s">
        <v>30</v>
      </c>
      <c r="H138" s="9">
        <v>0</v>
      </c>
      <c r="I138" s="9"/>
      <c r="J138" s="9">
        <v>0</v>
      </c>
      <c r="K138" s="9"/>
      <c r="L138" s="9">
        <v>0</v>
      </c>
      <c r="M138" s="9"/>
      <c r="N138" s="9">
        <v>2469.4681554604149</v>
      </c>
      <c r="O138" s="9"/>
      <c r="P138" s="9">
        <v>0</v>
      </c>
      <c r="Q138" s="9"/>
      <c r="R138" s="9">
        <v>0</v>
      </c>
      <c r="S138" s="9"/>
      <c r="T138" s="9">
        <v>0</v>
      </c>
      <c r="U138" s="9"/>
      <c r="V138" s="9">
        <v>0</v>
      </c>
      <c r="W138" s="9"/>
      <c r="X138" s="9">
        <v>0</v>
      </c>
      <c r="Y138" s="9"/>
      <c r="Z138" s="9">
        <v>0</v>
      </c>
    </row>
    <row r="139" spans="1:26" ht="12.75" customHeight="1" x14ac:dyDescent="0.25">
      <c r="B139" s="1" t="s">
        <v>29</v>
      </c>
      <c r="D139" s="10"/>
      <c r="H139" s="12"/>
      <c r="I139" s="9"/>
      <c r="J139" s="12"/>
      <c r="K139" s="9"/>
      <c r="L139" s="12"/>
      <c r="M139" s="9"/>
      <c r="N139" s="12"/>
      <c r="O139" s="9"/>
      <c r="P139" s="12"/>
      <c r="Q139" s="9"/>
      <c r="R139" s="12"/>
      <c r="S139" s="9"/>
      <c r="T139" s="12"/>
      <c r="U139" s="9"/>
      <c r="V139" s="12"/>
      <c r="W139" s="9"/>
      <c r="X139" s="12"/>
      <c r="Y139" s="9"/>
      <c r="Z139" s="12"/>
    </row>
    <row r="140" spans="1:26" ht="12.75" customHeight="1" x14ac:dyDescent="0.25">
      <c r="A140" s="3">
        <f>MAX(A$15:$A139)+1</f>
        <v>69</v>
      </c>
      <c r="B140" s="11" t="s">
        <v>28</v>
      </c>
      <c r="D140" s="10">
        <v>283.15916861237974</v>
      </c>
      <c r="F140" s="3" t="s">
        <v>10</v>
      </c>
      <c r="H140" s="9">
        <v>0</v>
      </c>
      <c r="I140" s="9"/>
      <c r="J140" s="9">
        <v>0</v>
      </c>
      <c r="K140" s="9"/>
      <c r="L140" s="9">
        <v>0</v>
      </c>
      <c r="M140" s="9"/>
      <c r="N140" s="9">
        <v>0</v>
      </c>
      <c r="O140" s="9"/>
      <c r="P140" s="9">
        <v>0</v>
      </c>
      <c r="Q140" s="9"/>
      <c r="R140" s="9">
        <v>0</v>
      </c>
      <c r="S140" s="9"/>
      <c r="T140" s="9">
        <v>0</v>
      </c>
      <c r="U140" s="9"/>
      <c r="V140" s="9">
        <v>0</v>
      </c>
      <c r="W140" s="9"/>
      <c r="X140" s="9">
        <v>283.15916861237974</v>
      </c>
      <c r="Y140" s="9"/>
      <c r="Z140" s="9">
        <v>0</v>
      </c>
    </row>
    <row r="141" spans="1:26" ht="12.75" customHeight="1" x14ac:dyDescent="0.25">
      <c r="A141" s="3">
        <f>MAX(A$15:$A140)+1</f>
        <v>70</v>
      </c>
      <c r="B141" s="11" t="s">
        <v>27</v>
      </c>
      <c r="D141" s="10">
        <v>1853.6348797128053</v>
      </c>
      <c r="F141" s="3" t="s">
        <v>10</v>
      </c>
      <c r="H141" s="9">
        <v>0</v>
      </c>
      <c r="I141" s="9"/>
      <c r="J141" s="9">
        <v>0</v>
      </c>
      <c r="K141" s="9"/>
      <c r="L141" s="9">
        <v>0</v>
      </c>
      <c r="M141" s="9"/>
      <c r="N141" s="9">
        <v>0</v>
      </c>
      <c r="O141" s="9"/>
      <c r="P141" s="9">
        <v>0</v>
      </c>
      <c r="Q141" s="9"/>
      <c r="R141" s="9">
        <v>0</v>
      </c>
      <c r="S141" s="9"/>
      <c r="T141" s="9">
        <v>0</v>
      </c>
      <c r="U141" s="9"/>
      <c r="V141" s="9">
        <v>0</v>
      </c>
      <c r="W141" s="9"/>
      <c r="X141" s="9">
        <v>1853.6348797128053</v>
      </c>
      <c r="Y141" s="9"/>
      <c r="Z141" s="9">
        <v>0</v>
      </c>
    </row>
    <row r="142" spans="1:26" ht="12.75" customHeight="1" x14ac:dyDescent="0.25">
      <c r="A142" s="3">
        <f>MAX(A$15:$A141)+1</f>
        <v>71</v>
      </c>
      <c r="B142" s="11" t="s">
        <v>26</v>
      </c>
      <c r="D142" s="10">
        <v>2223.8731114830889</v>
      </c>
      <c r="F142" s="3" t="s">
        <v>10</v>
      </c>
      <c r="H142" s="9">
        <v>0</v>
      </c>
      <c r="I142" s="9"/>
      <c r="J142" s="9">
        <v>0</v>
      </c>
      <c r="K142" s="9"/>
      <c r="L142" s="9">
        <v>0</v>
      </c>
      <c r="M142" s="9"/>
      <c r="N142" s="9">
        <v>0</v>
      </c>
      <c r="O142" s="9"/>
      <c r="P142" s="9">
        <v>0</v>
      </c>
      <c r="Q142" s="9"/>
      <c r="R142" s="9">
        <v>0</v>
      </c>
      <c r="S142" s="9"/>
      <c r="T142" s="9">
        <v>0</v>
      </c>
      <c r="U142" s="9"/>
      <c r="V142" s="9">
        <v>0</v>
      </c>
      <c r="W142" s="9"/>
      <c r="X142" s="9">
        <v>2223.8731114830889</v>
      </c>
      <c r="Y142" s="9"/>
      <c r="Z142" s="9">
        <v>0</v>
      </c>
    </row>
    <row r="143" spans="1:26" ht="12.75" customHeight="1" x14ac:dyDescent="0.25">
      <c r="A143" s="3">
        <f>MAX(A$15:$A142)+1</f>
        <v>72</v>
      </c>
      <c r="B143" s="11" t="s">
        <v>25</v>
      </c>
      <c r="D143" s="10">
        <v>4507.043120705559</v>
      </c>
      <c r="F143" s="3" t="s">
        <v>10</v>
      </c>
      <c r="H143" s="9">
        <v>0</v>
      </c>
      <c r="I143" s="9"/>
      <c r="J143" s="9">
        <v>0</v>
      </c>
      <c r="K143" s="9"/>
      <c r="L143" s="9">
        <v>0</v>
      </c>
      <c r="M143" s="9"/>
      <c r="N143" s="9">
        <v>0</v>
      </c>
      <c r="O143" s="9"/>
      <c r="P143" s="9">
        <v>0</v>
      </c>
      <c r="Q143" s="9"/>
      <c r="R143" s="9">
        <v>0</v>
      </c>
      <c r="S143" s="9"/>
      <c r="T143" s="9">
        <v>0</v>
      </c>
      <c r="U143" s="9"/>
      <c r="V143" s="9">
        <v>0</v>
      </c>
      <c r="W143" s="9"/>
      <c r="X143" s="9">
        <v>4507.043120705559</v>
      </c>
      <c r="Y143" s="9"/>
      <c r="Z143" s="9">
        <v>0</v>
      </c>
    </row>
    <row r="144" spans="1:26" ht="12.75" customHeight="1" x14ac:dyDescent="0.25">
      <c r="A144" s="3">
        <f>MAX(A$15:$A143)+1</f>
        <v>73</v>
      </c>
      <c r="B144" s="11" t="s">
        <v>24</v>
      </c>
      <c r="D144" s="10">
        <v>232.86238754626046</v>
      </c>
      <c r="F144" s="3" t="s">
        <v>10</v>
      </c>
      <c r="H144" s="9">
        <v>0</v>
      </c>
      <c r="I144" s="9"/>
      <c r="J144" s="9">
        <v>0</v>
      </c>
      <c r="K144" s="9"/>
      <c r="L144" s="9">
        <v>0</v>
      </c>
      <c r="M144" s="9"/>
      <c r="N144" s="9">
        <v>0</v>
      </c>
      <c r="O144" s="9"/>
      <c r="P144" s="9">
        <v>0</v>
      </c>
      <c r="Q144" s="9"/>
      <c r="R144" s="9">
        <v>0</v>
      </c>
      <c r="S144" s="9"/>
      <c r="T144" s="9">
        <v>0</v>
      </c>
      <c r="U144" s="9"/>
      <c r="V144" s="9">
        <v>0</v>
      </c>
      <c r="W144" s="9"/>
      <c r="X144" s="9">
        <v>232.86238754626046</v>
      </c>
      <c r="Y144" s="9"/>
      <c r="Z144" s="9">
        <v>0</v>
      </c>
    </row>
    <row r="145" spans="1:26" ht="12.75" customHeight="1" x14ac:dyDescent="0.25">
      <c r="A145" s="3">
        <f>MAX(A$15:$A144)+1</f>
        <v>74</v>
      </c>
      <c r="B145" s="11" t="s">
        <v>23</v>
      </c>
      <c r="D145" s="10">
        <v>593.87016719956318</v>
      </c>
      <c r="F145" s="3" t="s">
        <v>10</v>
      </c>
      <c r="H145" s="9">
        <v>0</v>
      </c>
      <c r="I145" s="9"/>
      <c r="J145" s="9">
        <v>0</v>
      </c>
      <c r="K145" s="9"/>
      <c r="L145" s="9">
        <v>0</v>
      </c>
      <c r="M145" s="9"/>
      <c r="N145" s="9">
        <v>0</v>
      </c>
      <c r="O145" s="9"/>
      <c r="P145" s="9">
        <v>0</v>
      </c>
      <c r="Q145" s="9"/>
      <c r="R145" s="9">
        <v>0</v>
      </c>
      <c r="S145" s="9"/>
      <c r="T145" s="9">
        <v>0</v>
      </c>
      <c r="U145" s="9"/>
      <c r="V145" s="9">
        <v>0</v>
      </c>
      <c r="W145" s="9"/>
      <c r="X145" s="9">
        <v>593.87016719956318</v>
      </c>
      <c r="Y145" s="9"/>
      <c r="Z145" s="9">
        <v>0</v>
      </c>
    </row>
    <row r="146" spans="1:26" ht="12.75" customHeight="1" x14ac:dyDescent="0.25">
      <c r="A146" s="3">
        <f>MAX(A$15:$A145)+1</f>
        <v>75</v>
      </c>
      <c r="B146" s="11" t="s">
        <v>22</v>
      </c>
      <c r="D146" s="10">
        <v>1121.06134516058</v>
      </c>
      <c r="F146" s="3" t="s">
        <v>10</v>
      </c>
      <c r="H146" s="9">
        <v>0</v>
      </c>
      <c r="I146" s="9"/>
      <c r="J146" s="9">
        <v>0</v>
      </c>
      <c r="K146" s="9"/>
      <c r="L146" s="9">
        <v>0</v>
      </c>
      <c r="M146" s="9"/>
      <c r="N146" s="9">
        <v>0</v>
      </c>
      <c r="O146" s="9"/>
      <c r="P146" s="9">
        <v>0</v>
      </c>
      <c r="Q146" s="9"/>
      <c r="R146" s="9">
        <v>0</v>
      </c>
      <c r="S146" s="9"/>
      <c r="T146" s="9">
        <v>0</v>
      </c>
      <c r="U146" s="9"/>
      <c r="V146" s="9">
        <v>0</v>
      </c>
      <c r="W146" s="9"/>
      <c r="X146" s="9">
        <v>1121.06134516058</v>
      </c>
      <c r="Y146" s="9"/>
      <c r="Z146" s="9">
        <v>0</v>
      </c>
    </row>
    <row r="147" spans="1:26" ht="12.75" customHeight="1" x14ac:dyDescent="0.25">
      <c r="B147" s="1" t="s">
        <v>21</v>
      </c>
      <c r="D147" s="10"/>
      <c r="H147" s="12"/>
      <c r="I147" s="9"/>
      <c r="J147" s="12"/>
      <c r="K147" s="9"/>
      <c r="L147" s="12"/>
      <c r="M147" s="9"/>
      <c r="N147" s="12"/>
      <c r="O147" s="9"/>
      <c r="P147" s="12"/>
      <c r="Q147" s="9"/>
      <c r="R147" s="12"/>
      <c r="S147" s="9"/>
      <c r="T147" s="12"/>
      <c r="U147" s="9"/>
      <c r="V147" s="12"/>
      <c r="W147" s="9"/>
      <c r="X147" s="12"/>
      <c r="Y147" s="9"/>
      <c r="Z147" s="12"/>
    </row>
    <row r="148" spans="1:26" ht="12.75" customHeight="1" x14ac:dyDescent="0.25">
      <c r="A148" s="3">
        <f>MAX(A$15:$A147)+1</f>
        <v>76</v>
      </c>
      <c r="B148" s="11" t="s">
        <v>20</v>
      </c>
      <c r="D148" s="10">
        <v>19101.793819944469</v>
      </c>
      <c r="F148" s="3" t="s">
        <v>19</v>
      </c>
      <c r="H148" s="9">
        <v>1910.8548986580956</v>
      </c>
      <c r="I148" s="9"/>
      <c r="J148" s="9">
        <v>365.47882214901784</v>
      </c>
      <c r="K148" s="9"/>
      <c r="L148" s="9">
        <v>3724.6448157457376</v>
      </c>
      <c r="M148" s="9"/>
      <c r="N148" s="9">
        <v>1236.2444026043088</v>
      </c>
      <c r="O148" s="9"/>
      <c r="P148" s="9">
        <v>2304.4843796438877</v>
      </c>
      <c r="Q148" s="9"/>
      <c r="R148" s="9">
        <v>4594.4907366021298</v>
      </c>
      <c r="S148" s="9"/>
      <c r="T148" s="9">
        <v>1390.5806150486505</v>
      </c>
      <c r="U148" s="9"/>
      <c r="V148" s="9">
        <v>464.1390023242476</v>
      </c>
      <c r="W148" s="9"/>
      <c r="X148" s="9">
        <v>3110.8761471683902</v>
      </c>
      <c r="Y148" s="9"/>
      <c r="Z148" s="9">
        <v>0</v>
      </c>
    </row>
    <row r="149" spans="1:26" ht="12.75" customHeight="1" x14ac:dyDescent="0.25">
      <c r="A149" s="3">
        <f>MAX(A$15:$A148)+1</f>
        <v>77</v>
      </c>
      <c r="B149" s="11" t="s">
        <v>18</v>
      </c>
      <c r="D149" s="10">
        <v>22891.051292820503</v>
      </c>
      <c r="F149" s="3" t="s">
        <v>17</v>
      </c>
      <c r="H149" s="9">
        <v>2177.1259808475456</v>
      </c>
      <c r="I149" s="9"/>
      <c r="J149" s="9">
        <v>416.40704362689428</v>
      </c>
      <c r="K149" s="9"/>
      <c r="L149" s="9">
        <v>4243.6613075559817</v>
      </c>
      <c r="M149" s="9"/>
      <c r="N149" s="9">
        <v>1177.9775130936926</v>
      </c>
      <c r="O149" s="9"/>
      <c r="P149" s="9">
        <v>2669.9034787387318</v>
      </c>
      <c r="Q149" s="9"/>
      <c r="R149" s="9">
        <v>5325.8330173971017</v>
      </c>
      <c r="S149" s="9"/>
      <c r="T149" s="9">
        <v>1752.0247292791289</v>
      </c>
      <c r="U149" s="9"/>
      <c r="V149" s="9">
        <v>553.08214447140426</v>
      </c>
      <c r="W149" s="9"/>
      <c r="X149" s="9">
        <v>4575.0360778100194</v>
      </c>
      <c r="Y149" s="9"/>
      <c r="Z149" s="9">
        <v>0</v>
      </c>
    </row>
    <row r="151" spans="1:26" ht="12.75" customHeight="1" x14ac:dyDescent="0.25">
      <c r="A151" s="3">
        <f>MAX(A$15:$A150)+1</f>
        <v>78</v>
      </c>
      <c r="B151" s="5" t="s">
        <v>16</v>
      </c>
      <c r="D151" s="8">
        <f>SUM(D122:D149)</f>
        <v>112287.20725358966</v>
      </c>
      <c r="H151" s="8">
        <f>SUM(H122:H149)</f>
        <v>9025.9859956091695</v>
      </c>
      <c r="J151" s="8">
        <f>SUM(J122:J149)</f>
        <v>1726.3512434802706</v>
      </c>
      <c r="L151" s="8">
        <f>SUM(L122:L149)</f>
        <v>17593.482356587148</v>
      </c>
      <c r="N151" s="8">
        <f>SUM(N122:N149)</f>
        <v>17716.480420532193</v>
      </c>
      <c r="P151" s="8">
        <f>SUM(P122:P149)</f>
        <v>11068.955871512106</v>
      </c>
      <c r="R151" s="8">
        <f>SUM(R122:R149)</f>
        <v>22079.978215714178</v>
      </c>
      <c r="T151" s="8">
        <f>SUM(T122:T149)</f>
        <v>7263.5900768030615</v>
      </c>
      <c r="V151" s="8">
        <f>SUM(V122:V149)</f>
        <v>2292.9824614361432</v>
      </c>
      <c r="X151" s="8">
        <f>SUM(X122:X149)</f>
        <v>19658.537553359296</v>
      </c>
      <c r="Z151" s="8">
        <f>SUM(Z122:Z149)</f>
        <v>3860.8630585560704</v>
      </c>
    </row>
    <row r="153" spans="1:26" ht="12.75" customHeight="1" thickBot="1" x14ac:dyDescent="0.3">
      <c r="A153" s="3">
        <f>MAX(A$15:$A152)+1</f>
        <v>79</v>
      </c>
      <c r="B153" s="5" t="s">
        <v>15</v>
      </c>
      <c r="D153" s="7">
        <f>D93+D99+D105+D151</f>
        <v>339644.44018496963</v>
      </c>
      <c r="H153" s="7">
        <f>H93+H99+H105+H151</f>
        <v>37271.873730519692</v>
      </c>
      <c r="J153" s="7">
        <f>J93+J99+J105+J151</f>
        <v>7128.7885437473096</v>
      </c>
      <c r="L153" s="7">
        <f>L93+L99+L105+L151</f>
        <v>72624.316613249757</v>
      </c>
      <c r="N153" s="7">
        <f>N93+N99+N105+N151</f>
        <v>18069.323079027905</v>
      </c>
      <c r="P153" s="7">
        <f>P93+P99+P105+P151</f>
        <v>48962.33657128604</v>
      </c>
      <c r="R153" s="7">
        <f>R93+R99+R105+R151</f>
        <v>89917.622079874171</v>
      </c>
      <c r="T153" s="7">
        <f>T93+T99+T105+T151</f>
        <v>34096.515617099561</v>
      </c>
      <c r="V153" s="7">
        <f>V93+V99+V105+V151</f>
        <v>6633.9498966926694</v>
      </c>
      <c r="X153" s="7">
        <f>X93+X99+X105+X151</f>
        <v>21078.850994916367</v>
      </c>
      <c r="Z153" s="7">
        <f>Z93+Z99+Z105+Z151</f>
        <v>3860.8630585560704</v>
      </c>
    </row>
    <row r="154" spans="1:26" ht="12.75" customHeight="1" thickTop="1" x14ac:dyDescent="0.25">
      <c r="D154" s="1"/>
      <c r="E154" s="1"/>
      <c r="F154" s="1"/>
      <c r="G154" s="1"/>
    </row>
    <row r="155" spans="1:26" ht="12.75" customHeight="1" x14ac:dyDescent="0.25">
      <c r="B155" s="6" t="s">
        <v>14</v>
      </c>
    </row>
    <row r="156" spans="1:26" ht="12.75" customHeight="1" x14ac:dyDescent="0.25">
      <c r="B156" s="6"/>
    </row>
    <row r="157" spans="1:26" ht="12.75" customHeight="1" x14ac:dyDescent="0.25">
      <c r="A157" s="3">
        <f>MAX(A$15:$A156)+1</f>
        <v>80</v>
      </c>
      <c r="B157" s="1" t="s">
        <v>13</v>
      </c>
      <c r="D157" s="10">
        <v>2549.6550542013701</v>
      </c>
      <c r="F157" s="3" t="s">
        <v>10</v>
      </c>
      <c r="H157" s="9">
        <v>0</v>
      </c>
      <c r="I157" s="9"/>
      <c r="J157" s="9">
        <v>0</v>
      </c>
      <c r="K157" s="9"/>
      <c r="L157" s="9">
        <v>0</v>
      </c>
      <c r="M157" s="9"/>
      <c r="N157" s="9">
        <v>0</v>
      </c>
      <c r="O157" s="9"/>
      <c r="P157" s="9">
        <v>0</v>
      </c>
      <c r="Q157" s="9"/>
      <c r="R157" s="9">
        <v>0</v>
      </c>
      <c r="S157" s="9"/>
      <c r="T157" s="9">
        <v>0</v>
      </c>
      <c r="U157" s="9"/>
      <c r="V157" s="9">
        <v>0</v>
      </c>
      <c r="W157" s="9"/>
      <c r="X157" s="9">
        <v>2549.6550542013701</v>
      </c>
      <c r="Y157" s="9"/>
      <c r="Z157" s="9">
        <v>0</v>
      </c>
    </row>
    <row r="158" spans="1:26" ht="12.75" customHeight="1" x14ac:dyDescent="0.25">
      <c r="A158" s="3">
        <f>MAX(A$15:$A157)+1</f>
        <v>81</v>
      </c>
      <c r="B158" s="1" t="s">
        <v>12</v>
      </c>
      <c r="D158" s="10">
        <v>1355.2747803619375</v>
      </c>
      <c r="F158" s="3" t="s">
        <v>10</v>
      </c>
      <c r="H158" s="9">
        <v>0</v>
      </c>
      <c r="I158" s="9"/>
      <c r="J158" s="9">
        <v>0</v>
      </c>
      <c r="K158" s="9"/>
      <c r="L158" s="9">
        <v>0</v>
      </c>
      <c r="M158" s="9"/>
      <c r="N158" s="9">
        <v>0</v>
      </c>
      <c r="O158" s="9"/>
      <c r="P158" s="9">
        <v>0</v>
      </c>
      <c r="Q158" s="9"/>
      <c r="R158" s="9">
        <v>0</v>
      </c>
      <c r="S158" s="9"/>
      <c r="T158" s="9">
        <v>0</v>
      </c>
      <c r="U158" s="9"/>
      <c r="V158" s="9">
        <v>0</v>
      </c>
      <c r="W158" s="9"/>
      <c r="X158" s="9">
        <v>1355.2747803619375</v>
      </c>
      <c r="Y158" s="9"/>
      <c r="Z158" s="9">
        <v>0</v>
      </c>
    </row>
    <row r="159" spans="1:26" ht="12.75" customHeight="1" x14ac:dyDescent="0.25">
      <c r="A159" s="3">
        <f>MAX(A$15:$A158)+1</f>
        <v>82</v>
      </c>
      <c r="B159" s="1" t="s">
        <v>11</v>
      </c>
      <c r="D159" s="10">
        <v>1685.3381720771763</v>
      </c>
      <c r="F159" s="3" t="s">
        <v>10</v>
      </c>
      <c r="H159" s="9">
        <v>0</v>
      </c>
      <c r="I159" s="9"/>
      <c r="J159" s="9">
        <v>0</v>
      </c>
      <c r="K159" s="9"/>
      <c r="L159" s="9">
        <v>0</v>
      </c>
      <c r="M159" s="9"/>
      <c r="N159" s="9">
        <v>0</v>
      </c>
      <c r="O159" s="9"/>
      <c r="P159" s="9">
        <v>0</v>
      </c>
      <c r="Q159" s="9"/>
      <c r="R159" s="9">
        <v>0</v>
      </c>
      <c r="S159" s="9"/>
      <c r="T159" s="9">
        <v>0</v>
      </c>
      <c r="U159" s="9"/>
      <c r="V159" s="9">
        <v>0</v>
      </c>
      <c r="W159" s="9"/>
      <c r="X159" s="9">
        <v>1685.3381720771763</v>
      </c>
      <c r="Y159" s="9"/>
      <c r="Z159" s="9">
        <v>0</v>
      </c>
    </row>
    <row r="160" spans="1:26" ht="12.75" customHeight="1" x14ac:dyDescent="0.25">
      <c r="A160" s="3">
        <f>MAX(A$15:$A159)+1</f>
        <v>83</v>
      </c>
      <c r="B160" s="1" t="s">
        <v>9</v>
      </c>
      <c r="D160" s="10">
        <v>330.53577589849328</v>
      </c>
      <c r="F160" s="3" t="s">
        <v>8</v>
      </c>
      <c r="H160" s="9">
        <v>0</v>
      </c>
      <c r="I160" s="9"/>
      <c r="J160" s="9">
        <v>0</v>
      </c>
      <c r="K160" s="9"/>
      <c r="L160" s="9">
        <v>95.169026942115892</v>
      </c>
      <c r="M160" s="9"/>
      <c r="N160" s="9">
        <v>0</v>
      </c>
      <c r="O160" s="9"/>
      <c r="P160" s="9">
        <v>64.161676771655024</v>
      </c>
      <c r="Q160" s="9"/>
      <c r="R160" s="9">
        <v>117.83067982397115</v>
      </c>
      <c r="S160" s="9"/>
      <c r="T160" s="9">
        <v>44.681070538349275</v>
      </c>
      <c r="U160" s="9"/>
      <c r="V160" s="9">
        <v>8.6933218224019377</v>
      </c>
      <c r="W160" s="9"/>
      <c r="X160" s="9">
        <v>0</v>
      </c>
      <c r="Y160" s="9"/>
      <c r="Z160" s="9">
        <v>0</v>
      </c>
    </row>
    <row r="162" spans="1:26" ht="12.75" customHeight="1" x14ac:dyDescent="0.25">
      <c r="A162" s="3">
        <f>MAX(A$15:$A161)+1</f>
        <v>84</v>
      </c>
      <c r="B162" s="5" t="s">
        <v>7</v>
      </c>
      <c r="D162" s="8">
        <f>SUM(D157:D160)</f>
        <v>5920.8037825389783</v>
      </c>
      <c r="H162" s="8">
        <f>SUM(H157:H160)</f>
        <v>0</v>
      </c>
      <c r="J162" s="8">
        <f>SUM(J157:J160)</f>
        <v>0</v>
      </c>
      <c r="L162" s="8">
        <f>SUM(L157:L160)</f>
        <v>95.169026942115892</v>
      </c>
      <c r="N162" s="8">
        <f>SUM(N157:N160)</f>
        <v>0</v>
      </c>
      <c r="P162" s="8">
        <f>SUM(P157:P160)</f>
        <v>64.161676771655024</v>
      </c>
      <c r="R162" s="8">
        <f>SUM(R157:R160)</f>
        <v>117.83067982397115</v>
      </c>
      <c r="T162" s="8">
        <f>SUM(T157:T160)</f>
        <v>44.681070538349275</v>
      </c>
      <c r="V162" s="8">
        <f>SUM(V157:V160)</f>
        <v>8.6933218224019377</v>
      </c>
      <c r="X162" s="8">
        <f>SUM(X157:X160)</f>
        <v>5590.2680066404846</v>
      </c>
      <c r="Z162" s="8">
        <f>SUM(Z157:Z160)</f>
        <v>0</v>
      </c>
    </row>
    <row r="164" spans="1:26" ht="12.75" customHeight="1" thickBot="1" x14ac:dyDescent="0.3">
      <c r="A164" s="3">
        <f>MAX(A$15:$A163)+1</f>
        <v>85</v>
      </c>
      <c r="B164" s="1" t="s">
        <v>6</v>
      </c>
      <c r="D164" s="7">
        <f>D153-D162</f>
        <v>333723.63640243065</v>
      </c>
      <c r="H164" s="7">
        <f>H153-H162</f>
        <v>37271.873730519692</v>
      </c>
      <c r="J164" s="7">
        <f>J153-J162</f>
        <v>7128.7885437473096</v>
      </c>
      <c r="L164" s="7">
        <f>L153-L162</f>
        <v>72529.147586307648</v>
      </c>
      <c r="N164" s="7">
        <f>N153-N162</f>
        <v>18069.323079027905</v>
      </c>
      <c r="P164" s="7">
        <f>P153-P162</f>
        <v>48898.174894514385</v>
      </c>
      <c r="R164" s="7">
        <f>R153-R162</f>
        <v>89799.791400050206</v>
      </c>
      <c r="T164" s="7">
        <f>T153-T162</f>
        <v>34051.834546561215</v>
      </c>
      <c r="V164" s="7">
        <f>V153-V162</f>
        <v>6625.2565748702673</v>
      </c>
      <c r="X164" s="7">
        <f>X153-X162</f>
        <v>15488.582988275883</v>
      </c>
      <c r="Z164" s="7">
        <f>Z153-Z162</f>
        <v>3860.8630585560704</v>
      </c>
    </row>
    <row r="165" spans="1:26" ht="12.75" customHeight="1" thickTop="1" x14ac:dyDescent="0.25">
      <c r="B165" s="5" t="s">
        <v>5</v>
      </c>
    </row>
    <row r="167" spans="1:26" ht="12.75" customHeight="1" x14ac:dyDescent="0.25">
      <c r="A167" s="6" t="s">
        <v>4</v>
      </c>
    </row>
    <row r="168" spans="1:26" ht="12.75" customHeight="1" x14ac:dyDescent="0.25">
      <c r="A168" s="4" t="s">
        <v>3</v>
      </c>
      <c r="B168" s="5" t="s">
        <v>2</v>
      </c>
    </row>
    <row r="169" spans="1:26" ht="12.75" customHeight="1" x14ac:dyDescent="0.25">
      <c r="A169" s="4" t="s">
        <v>1</v>
      </c>
      <c r="B169" s="1" t="s">
        <v>0</v>
      </c>
    </row>
  </sheetData>
  <mergeCells count="11">
    <mergeCell ref="A5:AA5"/>
    <mergeCell ref="A6:AA6"/>
    <mergeCell ref="H8:N8"/>
    <mergeCell ref="P8:X8"/>
    <mergeCell ref="A71:AA71"/>
    <mergeCell ref="A72:AA72"/>
    <mergeCell ref="H74:N74"/>
    <mergeCell ref="P74:X74"/>
    <mergeCell ref="A111:AA111"/>
    <mergeCell ref="H113:N113"/>
    <mergeCell ref="P113:X113"/>
  </mergeCells>
  <pageMargins left="0.7" right="0.7" top="0.75" bottom="0.75" header="0.3" footer="0.3"/>
  <pageSetup scale="52" fitToHeight="0" orientation="landscape" r:id="rId1"/>
  <headerFooter>
    <oddHeader xml:space="preserve">&amp;R&amp;"Arial,Regular"&amp;10Filed: 2023-05-18
EB-2022-0200
Exhibit I.7.0-STAFF-237
Attachment 5.8
Page &amp;P of &amp;N </oddHeader>
  </headerFooter>
  <rowBreaks count="2" manualBreakCount="2">
    <brk id="66" max="25" man="1"/>
    <brk id="105"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167dcd481efed85bb8318320872825bf">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f3f0393e42ae996c6ffe4d78604b12b"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ea xmlns="0f3dc55c-bcca-45e2-bb95-d6030d9207f1" xsi:nil="true"/>
    <Intervenor xmlns="0f3dc55c-bcca-45e2-bb95-d6030d9207f1" xsi:nil="true"/>
    <KeySupport xmlns="0f3dc55c-bcca-45e2-bb95-d6030d9207f1">
      <UserInfo>
        <DisplayName/>
        <AccountId xsi:nil="true"/>
        <AccountType/>
      </UserInfo>
    </KeySupport>
    <_ip_UnifiedCompliancePolicyUIAction xmlns="http://schemas.microsoft.com/sharepoint/v3" xsi:nil="true"/>
    <TeamsPlannerStatus xmlns="0f3dc55c-bcca-45e2-bb95-d6030d9207f1">Draft Response</TeamsPlannerStatus>
    <RegLead xmlns="0f3dc55c-bcca-45e2-bb95-d6030d9207f1">
      <UserInfo>
        <DisplayName/>
        <AccountId xsi:nil="true"/>
        <AccountType/>
      </UserInfo>
    </RegLead>
    <Legal xmlns="0f3dc55c-bcca-45e2-bb95-d6030d9207f1">
      <UserInfo>
        <DisplayName/>
        <AccountId xsi:nil="true"/>
        <AccountType/>
      </UserInfo>
    </Legal>
    <Exhibit xmlns="0f3dc55c-bcca-45e2-bb95-d6030d9207f1" xsi:nil="true"/>
    <Category xmlns="0f3dc55c-bcca-45e2-bb95-d6030d9207f1" xsi:nil="true"/>
    <_ip_UnifiedCompliancePolicyProperties xmlns="http://schemas.microsoft.com/sharepoint/v3" xsi:nil="true"/>
    <Witnesses xmlns="0f3dc55c-bcca-45e2-bb95-d6030d9207f1" xsi:nil="true"/>
    <Int_x002f_Exhibit_x002f_Tab xmlns="0f3dc55c-bcca-45e2-bb95-d6030d9207f1" xsi:nil="true"/>
    <_dlc_DocId xmlns="bc9be6ef-036f-4d38-ab45-2a4da0c93cb0">C6U45NHNYSXQ-1954422155-5899</_dlc_DocId>
    <_dlc_DocIdUrl xmlns="bc9be6ef-036f-4d38-ab45-2a4da0c93cb0">
      <Url>https://enbridge.sharepoint.com/teams/EB-2022-02002024Rebasing/_layouts/15/DocIdRedir.aspx?ID=C6U45NHNYSXQ-1954422155-5899</Url>
      <Description>C6U45NHNYSXQ-1954422155-5899</Description>
    </_dlc_DocIdUrl>
  </documentManagement>
</p:properties>
</file>

<file path=customXml/itemProps1.xml><?xml version="1.0" encoding="utf-8"?>
<ds:datastoreItem xmlns:ds="http://schemas.openxmlformats.org/officeDocument/2006/customXml" ds:itemID="{DF218E4F-B5A8-4901-9D52-8D51D70E7ABA}"/>
</file>

<file path=customXml/itemProps2.xml><?xml version="1.0" encoding="utf-8"?>
<ds:datastoreItem xmlns:ds="http://schemas.openxmlformats.org/officeDocument/2006/customXml" ds:itemID="{D1BF996A-20E7-454B-AB93-065E06B486A6}"/>
</file>

<file path=customXml/itemProps3.xml><?xml version="1.0" encoding="utf-8"?>
<ds:datastoreItem xmlns:ds="http://schemas.openxmlformats.org/officeDocument/2006/customXml" ds:itemID="{B28B7383-E9D0-436A-B0A2-75371377DA6F}"/>
</file>

<file path=customXml/itemProps4.xml><?xml version="1.0" encoding="utf-8"?>
<ds:datastoreItem xmlns:ds="http://schemas.openxmlformats.org/officeDocument/2006/customXml" ds:itemID="{E8DF4AE0-E6C6-4881-B48B-96FAF52F3B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Rader</dc:creator>
  <cp:lastModifiedBy>Kent Kerrigan</cp:lastModifiedBy>
  <cp:lastPrinted>2023-05-18T17:58:36Z</cp:lastPrinted>
  <dcterms:created xsi:type="dcterms:W3CDTF">2023-05-18T17:50:44Z</dcterms:created>
  <dcterms:modified xsi:type="dcterms:W3CDTF">2023-05-18T18:41:11Z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2023-05-18T17:50:45Z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4ae90045-0773-41f8-a208-011c939c870d</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09734935-2350-4e84-8e40-e40f649f61f3</vt:lpwstr>
  </property>
</Properties>
</file>