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2024 Rebasing\2024 Cost of Service\5. Existing Rate Zones &amp; Updated Cost Study - Apr 2023\Attachments for Filing\Attachment 5 - Rate Zone Working Papers\"/>
    </mc:Choice>
  </mc:AlternateContent>
  <xr:revisionPtr revIDLastSave="0" documentId="13_ncr:1_{42E1AF00-1396-488C-B9A4-90CE22CBA954}" xr6:coauthVersionLast="47" xr6:coauthVersionMax="47" xr10:uidLastSave="{00000000-0000-0000-0000-000000000000}"/>
  <bookViews>
    <workbookView xWindow="-120" yWindow="-120" windowWidth="29040" windowHeight="15840" xr2:uid="{F8299B49-7893-44EA-8401-41A7CAE113B0}"/>
  </bookViews>
  <sheets>
    <sheet name="Sheet1" sheetId="1" r:id="rId1"/>
  </sheets>
  <definedNames>
    <definedName name="_xlnm.Print_Area" localSheetId="0">Sheet1!$A$1:$Z$168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c r="A18" i="1" s="1"/>
  <c r="T54" i="1"/>
  <c r="H52" i="1"/>
  <c r="J52" i="1"/>
  <c r="L52" i="1"/>
  <c r="N52" i="1"/>
  <c r="X52" i="1"/>
  <c r="Z52" i="1"/>
  <c r="N53" i="1"/>
  <c r="T53" i="1"/>
  <c r="X53" i="1"/>
  <c r="H54" i="1"/>
  <c r="J54" i="1"/>
  <c r="L54" i="1"/>
  <c r="X54" i="1"/>
  <c r="Z54" i="1"/>
  <c r="H55" i="1"/>
  <c r="L55" i="1"/>
  <c r="R55" i="1"/>
  <c r="V55" i="1"/>
  <c r="L56" i="1"/>
  <c r="N56" i="1"/>
  <c r="P56" i="1"/>
  <c r="V56" i="1"/>
  <c r="H57" i="1"/>
  <c r="J57" i="1"/>
  <c r="P57" i="1"/>
  <c r="V57" i="1"/>
  <c r="Z57" i="1"/>
  <c r="J58" i="1"/>
  <c r="P58" i="1"/>
  <c r="T58" i="1"/>
  <c r="Z58" i="1"/>
  <c r="J59" i="1"/>
  <c r="L59" i="1"/>
  <c r="N59" i="1"/>
  <c r="T59" i="1"/>
  <c r="Z59" i="1"/>
  <c r="H60" i="1"/>
  <c r="T60" i="1"/>
  <c r="X60" i="1"/>
  <c r="N61" i="1"/>
  <c r="P61" i="1"/>
  <c r="R61" i="1"/>
  <c r="V52" i="1"/>
  <c r="L53" i="1"/>
  <c r="V54" i="1"/>
  <c r="T55" i="1"/>
  <c r="T57" i="1"/>
  <c r="X57" i="1"/>
  <c r="N58" i="1"/>
  <c r="R58" i="1"/>
  <c r="H59" i="1"/>
  <c r="R60" i="1"/>
  <c r="V60" i="1"/>
  <c r="L61" i="1"/>
  <c r="P90" i="1"/>
  <c r="J61" i="1" l="1"/>
  <c r="V59" i="1"/>
  <c r="N55" i="1"/>
  <c r="Z61" i="1"/>
  <c r="P60" i="1"/>
  <c r="L58" i="1"/>
  <c r="T61" i="1"/>
  <c r="V58" i="1"/>
  <c r="R56" i="1"/>
  <c r="L57" i="1"/>
  <c r="X55" i="1"/>
  <c r="N54" i="1"/>
  <c r="X86" i="1"/>
  <c r="H86" i="1"/>
  <c r="N86" i="1"/>
  <c r="N161" i="1"/>
  <c r="D98" i="1"/>
  <c r="L86" i="1"/>
  <c r="J90" i="1"/>
  <c r="X61" i="1"/>
  <c r="H61" i="1"/>
  <c r="N60" i="1"/>
  <c r="R54" i="1"/>
  <c r="H53" i="1"/>
  <c r="Z60" i="1"/>
  <c r="J60" i="1"/>
  <c r="P59" i="1"/>
  <c r="D62" i="1"/>
  <c r="D66" i="1" s="1"/>
  <c r="T52" i="1"/>
  <c r="X59" i="1"/>
  <c r="Z56" i="1"/>
  <c r="J56" i="1"/>
  <c r="P55" i="1"/>
  <c r="L26" i="1"/>
  <c r="P26" i="1"/>
  <c r="V53" i="1"/>
  <c r="Z86" i="1"/>
  <c r="J86" i="1"/>
  <c r="T56" i="1"/>
  <c r="J55" i="1"/>
  <c r="L60" i="1"/>
  <c r="Z55" i="1"/>
  <c r="N26" i="1"/>
  <c r="V86" i="1"/>
  <c r="D86" i="1"/>
  <c r="D44" i="1"/>
  <c r="D48" i="1" s="1"/>
  <c r="R26" i="1"/>
  <c r="T86" i="1"/>
  <c r="N57" i="1"/>
  <c r="P54" i="1"/>
  <c r="J161" i="1"/>
  <c r="D104" i="1"/>
  <c r="H44" i="1"/>
  <c r="V61" i="1"/>
  <c r="Z161" i="1"/>
  <c r="R52" i="1"/>
  <c r="Z44" i="1"/>
  <c r="J44" i="1"/>
  <c r="P52" i="1"/>
  <c r="Z26" i="1"/>
  <c r="J26" i="1"/>
  <c r="H90" i="1"/>
  <c r="L44" i="1"/>
  <c r="X26" i="1"/>
  <c r="H26" i="1"/>
  <c r="R57" i="1"/>
  <c r="X90" i="1"/>
  <c r="J53" i="1"/>
  <c r="T26" i="1"/>
  <c r="H56" i="1"/>
  <c r="X161" i="1"/>
  <c r="H161" i="1"/>
  <c r="V90" i="1"/>
  <c r="X44" i="1"/>
  <c r="R59" i="1"/>
  <c r="X58" i="1"/>
  <c r="H58" i="1"/>
  <c r="N44" i="1"/>
  <c r="D161" i="1"/>
  <c r="D150" i="1"/>
  <c r="T90" i="1"/>
  <c r="Z53" i="1"/>
  <c r="V44" i="1"/>
  <c r="N90" i="1"/>
  <c r="R86" i="1"/>
  <c r="T44" i="1"/>
  <c r="R44" i="1"/>
  <c r="V26" i="1"/>
  <c r="Z90" i="1"/>
  <c r="X56" i="1"/>
  <c r="D26" i="1"/>
  <c r="D30" i="1" s="1"/>
  <c r="L90" i="1"/>
  <c r="P86" i="1"/>
  <c r="P44" i="1"/>
  <c r="A19" i="1"/>
  <c r="R90" i="1"/>
  <c r="R53" i="1"/>
  <c r="P53" i="1"/>
  <c r="J62" i="1" l="1"/>
  <c r="L62" i="1"/>
  <c r="T62" i="1"/>
  <c r="D88" i="1"/>
  <c r="D92" i="1" s="1"/>
  <c r="D152" i="1" s="1"/>
  <c r="D163" i="1" s="1"/>
  <c r="N62" i="1"/>
  <c r="Z62" i="1"/>
  <c r="V62" i="1"/>
  <c r="R62" i="1"/>
  <c r="X62" i="1"/>
  <c r="H62" i="1"/>
  <c r="P62" i="1"/>
  <c r="A20" i="1"/>
  <c r="A21" i="1" l="1"/>
  <c r="A22" i="1" l="1"/>
  <c r="A23" i="1" l="1"/>
  <c r="A24" i="1" l="1"/>
  <c r="A25" i="1" s="1"/>
  <c r="A26" i="1" s="1"/>
  <c r="A28" i="1" s="1"/>
  <c r="A30" i="1" l="1"/>
  <c r="A34" i="1" s="1"/>
  <c r="A35" i="1" s="1"/>
  <c r="A36" i="1" s="1"/>
  <c r="A37" i="1" s="1"/>
  <c r="A38" i="1" s="1"/>
  <c r="A39" i="1" s="1"/>
  <c r="A40" i="1" s="1"/>
  <c r="A41" i="1" s="1"/>
  <c r="A42" i="1" s="1"/>
  <c r="A43" i="1" s="1"/>
  <c r="A44" i="1" s="1"/>
  <c r="A46" i="1" s="1"/>
  <c r="A48" i="1" s="1"/>
  <c r="A52" i="1" s="1"/>
  <c r="A53" i="1" s="1"/>
  <c r="A54" i="1" s="1"/>
  <c r="A55" i="1" s="1"/>
  <c r="A56" i="1" s="1"/>
  <c r="A57" i="1" s="1"/>
  <c r="A58" i="1" s="1"/>
  <c r="A59" i="1" s="1"/>
  <c r="A60" i="1" s="1"/>
  <c r="A61" i="1" s="1"/>
  <c r="A62" i="1" s="1"/>
  <c r="A64" i="1" s="1"/>
  <c r="A66" i="1" s="1"/>
  <c r="A82" i="1" s="1"/>
  <c r="A83" i="1" s="1"/>
  <c r="A84" i="1" s="1"/>
  <c r="A85" i="1" s="1"/>
  <c r="A86" i="1" s="1"/>
  <c r="A88" i="1" s="1"/>
  <c r="A90" i="1" s="1"/>
  <c r="A92" i="1" s="1"/>
  <c r="A96" i="1" s="1"/>
  <c r="A97" i="1" s="1"/>
  <c r="A98" i="1" s="1"/>
  <c r="A102" i="1" s="1"/>
  <c r="A103" i="1" s="1"/>
  <c r="A104" i="1" s="1"/>
  <c r="A121" i="1" s="1"/>
  <c r="A122" i="1" s="1"/>
  <c r="A123" i="1" s="1"/>
  <c r="A125" i="1" s="1"/>
  <c r="A126" i="1" s="1"/>
  <c r="A127" i="1" s="1"/>
  <c r="A128" i="1" s="1"/>
  <c r="A129" i="1" s="1"/>
  <c r="A130" i="1" s="1"/>
  <c r="A131" i="1" s="1"/>
  <c r="A133" i="1" s="1"/>
  <c r="A134" i="1" s="1"/>
  <c r="A135" i="1" s="1"/>
  <c r="A136" i="1" s="1"/>
  <c r="A137" i="1" s="1"/>
  <c r="A139" i="1" s="1"/>
  <c r="A140" i="1" s="1"/>
  <c r="A141" i="1" s="1"/>
  <c r="A142" i="1" s="1"/>
  <c r="A143" i="1" s="1"/>
  <c r="A144" i="1" s="1"/>
  <c r="A145" i="1" s="1"/>
  <c r="A147" i="1" s="1"/>
  <c r="A148" i="1" s="1"/>
  <c r="A150" i="1" s="1"/>
  <c r="A152" i="1" s="1"/>
  <c r="A156" i="1" s="1"/>
  <c r="A157" i="1" s="1"/>
  <c r="A158" i="1" s="1"/>
  <c r="A159" i="1" s="1"/>
  <c r="A161" i="1" s="1"/>
  <c r="A163" i="1" s="1"/>
  <c r="H30" i="1" l="1"/>
  <c r="J30" i="1"/>
  <c r="L30" i="1"/>
  <c r="N30" i="1"/>
  <c r="P30" i="1"/>
  <c r="R30" i="1"/>
  <c r="T30" i="1"/>
  <c r="V30" i="1"/>
  <c r="X30" i="1"/>
  <c r="Z30" i="1"/>
  <c r="H48" i="1"/>
  <c r="J48" i="1"/>
  <c r="L48" i="1"/>
  <c r="N48" i="1"/>
  <c r="P48" i="1"/>
  <c r="R48" i="1"/>
  <c r="T48" i="1"/>
  <c r="V48" i="1"/>
  <c r="X48" i="1"/>
  <c r="Z48" i="1"/>
  <c r="H64" i="1"/>
  <c r="H66" i="1" s="1"/>
  <c r="H88" i="1" s="1"/>
  <c r="H92" i="1" s="1"/>
  <c r="H152" i="1" s="1"/>
  <c r="H163" i="1" s="1"/>
  <c r="J64" i="1"/>
  <c r="L64" i="1"/>
  <c r="N64" i="1"/>
  <c r="P64" i="1"/>
  <c r="R64" i="1"/>
  <c r="T64" i="1"/>
  <c r="V64" i="1"/>
  <c r="V66" i="1" s="1"/>
  <c r="V88" i="1" s="1"/>
  <c r="V92" i="1" s="1"/>
  <c r="V152" i="1" s="1"/>
  <c r="V163" i="1" s="1"/>
  <c r="X64" i="1"/>
  <c r="X66" i="1" s="1"/>
  <c r="X88" i="1" s="1"/>
  <c r="X92" i="1" s="1"/>
  <c r="X152" i="1" s="1"/>
  <c r="X163" i="1" s="1"/>
  <c r="Z64" i="1"/>
  <c r="J66" i="1"/>
  <c r="L66" i="1"/>
  <c r="N66" i="1"/>
  <c r="P66" i="1"/>
  <c r="R66" i="1"/>
  <c r="R88" i="1" s="1"/>
  <c r="R92" i="1" s="1"/>
  <c r="R152" i="1" s="1"/>
  <c r="R163" i="1" s="1"/>
  <c r="T66" i="1"/>
  <c r="T88" i="1" s="1"/>
  <c r="T92" i="1" s="1"/>
  <c r="T152" i="1" s="1"/>
  <c r="T163" i="1" s="1"/>
  <c r="Z66" i="1"/>
  <c r="J88" i="1"/>
  <c r="L88" i="1"/>
  <c r="N88" i="1"/>
  <c r="N92" i="1" s="1"/>
  <c r="N152" i="1" s="1"/>
  <c r="N163" i="1" s="1"/>
  <c r="P88" i="1"/>
  <c r="P92" i="1" s="1"/>
  <c r="P152" i="1" s="1"/>
  <c r="P163" i="1" s="1"/>
  <c r="Z88" i="1"/>
  <c r="J92" i="1"/>
  <c r="L92" i="1"/>
  <c r="Z92" i="1"/>
  <c r="H98" i="1"/>
  <c r="J98" i="1"/>
  <c r="L98" i="1"/>
  <c r="N98" i="1"/>
  <c r="P98" i="1"/>
  <c r="R98" i="1"/>
  <c r="T98" i="1"/>
  <c r="V98" i="1"/>
  <c r="X98" i="1"/>
  <c r="Z98" i="1"/>
  <c r="H104" i="1"/>
  <c r="J104" i="1"/>
  <c r="L104" i="1"/>
  <c r="N104" i="1"/>
  <c r="P104" i="1"/>
  <c r="R104" i="1"/>
  <c r="T104" i="1"/>
  <c r="V104" i="1"/>
  <c r="X104" i="1"/>
  <c r="Z104" i="1"/>
  <c r="H150" i="1"/>
  <c r="J150" i="1"/>
  <c r="L150" i="1"/>
  <c r="N150" i="1"/>
  <c r="P150" i="1"/>
  <c r="R150" i="1"/>
  <c r="T150" i="1"/>
  <c r="V150" i="1"/>
  <c r="X150" i="1"/>
  <c r="Z150" i="1"/>
  <c r="J152" i="1"/>
  <c r="L152" i="1"/>
  <c r="L163" i="1" s="1"/>
  <c r="Z152" i="1"/>
  <c r="L161" i="1"/>
  <c r="P161" i="1"/>
  <c r="R161" i="1"/>
  <c r="T161" i="1"/>
  <c r="V161" i="1"/>
  <c r="J163" i="1"/>
  <c r="Z163" i="1"/>
</calcChain>
</file>

<file path=xl/sharedStrings.xml><?xml version="1.0" encoding="utf-8"?>
<sst xmlns="http://schemas.openxmlformats.org/spreadsheetml/2006/main" count="307" uniqueCount="135">
  <si>
    <t>Distribution classification factors descriptions provided for reference. Distribution classification amounts are derived as the sum of the distribution classification of the EGD, Union North and Union South rate zones per Attachment 5.7 to 5.9.</t>
  </si>
  <si>
    <t>(2)</t>
  </si>
  <si>
    <t>Attachment 5.5, column (e).</t>
  </si>
  <si>
    <t>(1)</t>
  </si>
  <si>
    <t>Notes:</t>
  </si>
  <si>
    <t>(line 78 - line 83)</t>
  </si>
  <si>
    <t>Total Revenue Requirement Less Other Revenue</t>
  </si>
  <si>
    <t>Total Other Revenue (sum lines 79 - 82)</t>
  </si>
  <si>
    <t>COMMUNITY_EXP</t>
  </si>
  <si>
    <t>Other Revenue Surcharges</t>
  </si>
  <si>
    <t>CUST_SPECIFIC</t>
  </si>
  <si>
    <t>Other Income</t>
  </si>
  <si>
    <t>Customer Accounting Charge</t>
  </si>
  <si>
    <t>Late Payment Penalties</t>
  </si>
  <si>
    <t>Distribution Other Revenue</t>
  </si>
  <si>
    <t>Total Revenue Requirement (lines 47+50+53+77)</t>
  </si>
  <si>
    <t>Total O&amp;M Expenses (sum lines 54 - 76)</t>
  </si>
  <si>
    <t>DIST_O&amp;M</t>
  </si>
  <si>
    <t>Administrative &amp; General</t>
  </si>
  <si>
    <t>DIST_LABOUR</t>
  </si>
  <si>
    <t xml:space="preserve">Employee Benefits </t>
  </si>
  <si>
    <t>Administrative &amp; General Expense</t>
  </si>
  <si>
    <t>Uncollectible Accounts</t>
  </si>
  <si>
    <t>Credit &amp; Collection</t>
  </si>
  <si>
    <t>Large Volume Customer Care</t>
  </si>
  <si>
    <t>Customer Billing, Accounting and Bill Delivery</t>
  </si>
  <si>
    <t>Meter Reading</t>
  </si>
  <si>
    <t>Customer Contracts &amp; Orders</t>
  </si>
  <si>
    <t>Supervision</t>
  </si>
  <si>
    <t>Distribution Customer Accounting</t>
  </si>
  <si>
    <t>DEM_SPECIFIC</t>
  </si>
  <si>
    <t>Demand Side Management - Administration</t>
  </si>
  <si>
    <t>Demand Side Management - Program</t>
  </si>
  <si>
    <t>Sales Promotion &amp; Supervision</t>
  </si>
  <si>
    <t>Sales Promotion &amp; Merchandise</t>
  </si>
  <si>
    <t>DIST_NETPLANT</t>
  </si>
  <si>
    <t>System Operation &amp; Engineering</t>
  </si>
  <si>
    <t>General Operating &amp; Engineering</t>
  </si>
  <si>
    <t>CUST_STATIONS</t>
  </si>
  <si>
    <t>Customer Stations</t>
  </si>
  <si>
    <t>DIST_MAINS&amp;SERVICES</t>
  </si>
  <si>
    <t>Other Distribution</t>
  </si>
  <si>
    <t>DISTDEMAND</t>
  </si>
  <si>
    <t>Measuring &amp; Regulating</t>
  </si>
  <si>
    <t>Mains &amp; Services</t>
  </si>
  <si>
    <t>CUST_METERS</t>
  </si>
  <si>
    <t>Service &amp; Equipment on Customer Premise</t>
  </si>
  <si>
    <t>Meter &amp; Regulator</t>
  </si>
  <si>
    <t>DIST_SUPER</t>
  </si>
  <si>
    <t xml:space="preserve">     Supervision</t>
  </si>
  <si>
    <t>Distribution</t>
  </si>
  <si>
    <t>TRANSMAIN&gt;4"</t>
  </si>
  <si>
    <t>Other Transportation</t>
  </si>
  <si>
    <t>DISTCOMM</t>
  </si>
  <si>
    <t>Company Use Gas</t>
  </si>
  <si>
    <t>Unaccounted For Gas</t>
  </si>
  <si>
    <t>Gas Supply</t>
  </si>
  <si>
    <t>Distribution O&amp;M</t>
  </si>
  <si>
    <t xml:space="preserve">Total Taxes </t>
  </si>
  <si>
    <t>DIST_PROPTAX</t>
  </si>
  <si>
    <t>Property Taxes</t>
  </si>
  <si>
    <t>DIST_RATEBASE</t>
  </si>
  <si>
    <t>Income Taxes</t>
  </si>
  <si>
    <t>Income &amp; Property Taxes</t>
  </si>
  <si>
    <t>Total Depreciation Expense</t>
  </si>
  <si>
    <t>GEN_PLANT</t>
  </si>
  <si>
    <t>General Plant</t>
  </si>
  <si>
    <t>DIST_DEPEXP</t>
  </si>
  <si>
    <t>Depreciation Expense</t>
  </si>
  <si>
    <t>Return on Rate Base   (line 45 x line 46)</t>
  </si>
  <si>
    <t>Percent Return on Rate Base</t>
  </si>
  <si>
    <t>Total Rate Base (lines 39 + 44)</t>
  </si>
  <si>
    <t>Subtotal   (sum lines 40-43)</t>
  </si>
  <si>
    <t>Working Cash Allowance</t>
  </si>
  <si>
    <t>Customer Security Deposits</t>
  </si>
  <si>
    <t>DCB Receivable/(Payable)</t>
  </si>
  <si>
    <t>Materials and Supplies</t>
  </si>
  <si>
    <t>Distribution Working Capital</t>
  </si>
  <si>
    <t>Total Net Plant (lines 37 + 38)</t>
  </si>
  <si>
    <t>Subtotal   (sum line 27-36)</t>
  </si>
  <si>
    <t>LINEPACK_D</t>
  </si>
  <si>
    <t>Linepack</t>
  </si>
  <si>
    <t>Meters &amp; Regulators</t>
  </si>
  <si>
    <t>CUST_SERVICES</t>
  </si>
  <si>
    <t>Services</t>
  </si>
  <si>
    <t>Compressor Equipment</t>
  </si>
  <si>
    <t>ZERO_INT</t>
  </si>
  <si>
    <t>Mains</t>
  </si>
  <si>
    <t>DISTMAINS&amp;MR</t>
  </si>
  <si>
    <t>Structures &amp; Improvements</t>
  </si>
  <si>
    <t>Land Rights</t>
  </si>
  <si>
    <t>Land</t>
  </si>
  <si>
    <t>Distribution Net Plant</t>
  </si>
  <si>
    <t>Total Accumulated Depreciation   (lines 24 + 25)</t>
  </si>
  <si>
    <t>DIST_GENPLANT</t>
  </si>
  <si>
    <t>Subtotal   (sum lines 14-23)</t>
  </si>
  <si>
    <t xml:space="preserve">Accumulated Depreciation </t>
  </si>
  <si>
    <t>Total Gross Plant   (lines 11 + 12)</t>
  </si>
  <si>
    <t>Subtotal   (sum lines 1-10)</t>
  </si>
  <si>
    <t xml:space="preserve">Gross Plant </t>
  </si>
  <si>
    <t>(l)</t>
  </si>
  <si>
    <t>(k)</t>
  </si>
  <si>
    <t>(j)</t>
  </si>
  <si>
    <t>(i)</t>
  </si>
  <si>
    <t>(h)</t>
  </si>
  <si>
    <t>(g)</t>
  </si>
  <si>
    <t>(f)</t>
  </si>
  <si>
    <t>(e)</t>
  </si>
  <si>
    <t>(d)</t>
  </si>
  <si>
    <t>(c)</t>
  </si>
  <si>
    <t>(b)</t>
  </si>
  <si>
    <t>(a)</t>
  </si>
  <si>
    <t>Commodity</t>
  </si>
  <si>
    <t>Allocation</t>
  </si>
  <si>
    <t>Stations</t>
  </si>
  <si>
    <t>Meters</t>
  </si>
  <si>
    <t>Pressure</t>
  </si>
  <si>
    <t>Pressure &lt;= 4"</t>
  </si>
  <si>
    <t>Pressure  &gt; 4"</t>
  </si>
  <si>
    <t xml:space="preserve">Match </t>
  </si>
  <si>
    <t>Factor (2)</t>
  </si>
  <si>
    <t>Total (1)</t>
  </si>
  <si>
    <t>Particulars ($000s)</t>
  </si>
  <si>
    <t>No.</t>
  </si>
  <si>
    <t>Specific</t>
  </si>
  <si>
    <t>Low</t>
  </si>
  <si>
    <t>High</t>
  </si>
  <si>
    <t>Classification</t>
  </si>
  <si>
    <t>Line</t>
  </si>
  <si>
    <t>Customer</t>
  </si>
  <si>
    <t>Demand</t>
  </si>
  <si>
    <t>Distribution Customer</t>
  </si>
  <si>
    <t>Distribution Demand</t>
  </si>
  <si>
    <t>Distribution Classification - Union South Rate Zone &amp; Ex-Franchise</t>
  </si>
  <si>
    <t>Distribution Classification - Union South Rate Zone &amp; Ex-Franchise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</si>
</sst>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Arial"/>
      <family val="2"/>
    </font>
    <font>
      <sz val="10"/>
      <color theme="0"/>
      <name val="Arial"/>
      <family val="2"/>
    </font>
    <font>
      <sz val="10"/>
      <name val="Arial"/>
      <family val="2"/>
    </font>
    <font>
      <u/>
      <sz val="10"/>
      <color theme="1"/>
      <name val="Arial"/>
      <family val="2"/>
    </font>
    <font>
      <sz val="10"/>
      <color rgb="FFFF0000"/>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quotePrefix="1" applyFont="1" applyAlignment="1">
      <alignment horizontal="center"/>
    </xf>
    <xf numFmtId="0" fontId="5" fillId="0" borderId="0" xfId="0" applyFont="1"/>
    <xf numFmtId="0" fontId="6" fillId="0" borderId="0" xfId="0" applyFont="1"/>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164" fontId="3" fillId="0" borderId="0" xfId="0" applyNumberFormat="1" applyFont="1"/>
    <xf numFmtId="164" fontId="3" fillId="0" borderId="0" xfId="1" applyNumberFormat="1" applyFont="1" applyAlignment="1">
      <alignment horizontal="center"/>
    </xf>
    <xf numFmtId="0" fontId="3" fillId="0" borderId="0" xfId="0" applyFont="1" applyAlignment="1">
      <alignment horizontal="left" indent="2"/>
    </xf>
    <xf numFmtId="164" fontId="3" fillId="0" borderId="0" xfId="1" applyNumberFormat="1" applyFont="1" applyFill="1" applyAlignment="1">
      <alignment horizontal="center"/>
    </xf>
    <xf numFmtId="0" fontId="5" fillId="0" borderId="0" xfId="0" applyFont="1" applyAlignment="1">
      <alignment horizontal="center"/>
    </xf>
    <xf numFmtId="164" fontId="3" fillId="0" borderId="2" xfId="1" applyNumberFormat="1" applyFont="1" applyBorder="1"/>
    <xf numFmtId="10" fontId="3" fillId="0" borderId="0" xfId="0" applyNumberFormat="1" applyFont="1"/>
    <xf numFmtId="10" fontId="3" fillId="0" borderId="0" xfId="2" applyNumberFormat="1" applyFont="1"/>
    <xf numFmtId="164" fontId="3" fillId="0" borderId="2" xfId="0" applyNumberFormat="1" applyFont="1" applyBorder="1"/>
    <xf numFmtId="164" fontId="5" fillId="0" borderId="2" xfId="0" applyNumberFormat="1" applyFont="1" applyBorder="1"/>
    <xf numFmtId="164" fontId="5" fillId="0" borderId="0" xfId="1" applyNumberFormat="1" applyFont="1" applyAlignment="1">
      <alignment horizontal="center"/>
    </xf>
    <xf numFmtId="0" fontId="7" fillId="0" borderId="0" xfId="0" applyFont="1" applyAlignment="1">
      <alignment horizontal="center"/>
    </xf>
    <xf numFmtId="164" fontId="5" fillId="0" borderId="2" xfId="1" applyNumberFormat="1" applyFont="1" applyBorder="1"/>
    <xf numFmtId="164" fontId="5" fillId="0" borderId="0" xfId="1" applyNumberFormat="1" applyFont="1"/>
    <xf numFmtId="164" fontId="5" fillId="0" borderId="2" xfId="1" applyNumberFormat="1" applyFont="1" applyBorder="1" applyAlignment="1">
      <alignment horizontal="center"/>
    </xf>
    <xf numFmtId="164" fontId="5" fillId="0" borderId="0" xfId="1" applyNumberFormat="1" applyFont="1" applyBorder="1" applyAlignment="1">
      <alignment horizontal="center"/>
    </xf>
    <xf numFmtId="0" fontId="5" fillId="0" borderId="3"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center"/>
    </xf>
    <xf numFmtId="0" fontId="3" fillId="0" borderId="3" xfId="0" applyFont="1" applyBorder="1"/>
    <xf numFmtId="0" fontId="2" fillId="0" borderId="0" xfId="0" applyFont="1" applyAlignment="1">
      <alignment horizontal="center"/>
    </xf>
    <xf numFmtId="0" fontId="3" fillId="0" borderId="0" xfId="0" applyFont="1" applyAlignment="1">
      <alignment horizontal="right"/>
    </xf>
    <xf numFmtId="0" fontId="3" fillId="0" borderId="3" xfId="0" applyFont="1" applyBorder="1" applyAlignment="1">
      <alignment horizontal="center"/>
    </xf>
    <xf numFmtId="0" fontId="6"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98D43-A9A5-45FA-B527-D961CDEF6029}">
  <sheetPr>
    <pageSetUpPr fitToPage="1"/>
  </sheetPr>
  <dimension ref="A1:AA168"/>
  <sheetViews>
    <sheetView tabSelected="1" view="pageLayout" topLeftCell="A37" zoomScale="80" zoomScaleNormal="70" zoomScaleSheetLayoutView="80" zoomScalePageLayoutView="80" workbookViewId="0">
      <selection activeCell="B3" sqref="B3"/>
    </sheetView>
  </sheetViews>
  <sheetFormatPr defaultColWidth="9.140625" defaultRowHeight="12.75" x14ac:dyDescent="0.2"/>
  <cols>
    <col min="1" max="1" width="5.5703125" style="3" bestFit="1" customWidth="1"/>
    <col min="2" max="2" width="40.7109375" style="1" customWidth="1"/>
    <col min="3" max="3" width="1.7109375" style="1" customWidth="1"/>
    <col min="4" max="4" width="13.5703125" style="3" customWidth="1"/>
    <col min="5" max="5" width="1.7109375" style="3" customWidth="1"/>
    <col min="6" max="6" width="19.85546875" style="3" customWidth="1"/>
    <col min="7" max="7" width="1.7109375" style="2" customWidth="1"/>
    <col min="8" max="8" width="13.42578125" style="1" customWidth="1"/>
    <col min="9" max="9" width="1.7109375" style="1" customWidth="1"/>
    <col min="10" max="10" width="13.42578125" style="1" customWidth="1"/>
    <col min="11" max="11" width="1.7109375" style="1" customWidth="1"/>
    <col min="12" max="12" width="13.42578125" style="1" customWidth="1"/>
    <col min="13" max="13" width="1.7109375" style="1" customWidth="1"/>
    <col min="14" max="14" width="13.42578125" style="1" customWidth="1"/>
    <col min="15" max="15" width="1.7109375" style="1" customWidth="1"/>
    <col min="16" max="16" width="13.42578125" style="1" customWidth="1"/>
    <col min="17" max="17" width="1.7109375" style="1" customWidth="1"/>
    <col min="18" max="18" width="13.42578125" style="1" customWidth="1"/>
    <col min="19" max="19" width="1.7109375" style="1" customWidth="1"/>
    <col min="20" max="20" width="13.42578125" style="1" customWidth="1"/>
    <col min="21" max="21" width="1.7109375" style="1" customWidth="1"/>
    <col min="22" max="22" width="13.42578125" style="1" customWidth="1"/>
    <col min="23" max="23" width="1.7109375" style="1" customWidth="1"/>
    <col min="24" max="24" width="13.42578125" style="1" customWidth="1"/>
    <col min="25" max="25" width="1.7109375" style="1" customWidth="1"/>
    <col min="26" max="26" width="13.42578125" style="1" customWidth="1"/>
    <col min="27" max="27" width="1.7109375" style="1" customWidth="1"/>
    <col min="28" max="16384" width="9.140625" style="1"/>
  </cols>
  <sheetData>
    <row r="1" spans="1:27" x14ac:dyDescent="0.2">
      <c r="Z1" s="30"/>
    </row>
    <row r="5" spans="1:27" ht="15" customHeight="1" x14ac:dyDescent="0.2">
      <c r="A5" s="32"/>
      <c r="B5" s="32"/>
      <c r="C5" s="32"/>
      <c r="D5" s="32"/>
      <c r="E5" s="32"/>
      <c r="F5" s="32"/>
      <c r="G5" s="32"/>
      <c r="H5" s="32"/>
      <c r="I5" s="32"/>
      <c r="J5" s="32"/>
      <c r="K5" s="32"/>
      <c r="L5" s="32"/>
      <c r="M5" s="32"/>
      <c r="N5" s="32"/>
      <c r="O5" s="32"/>
      <c r="P5" s="32"/>
      <c r="Q5" s="32"/>
      <c r="R5" s="32"/>
      <c r="S5" s="32"/>
      <c r="T5" s="32"/>
      <c r="U5" s="32"/>
      <c r="V5" s="32"/>
      <c r="W5" s="32"/>
      <c r="X5" s="32"/>
      <c r="Y5" s="32"/>
      <c r="Z5" s="32"/>
      <c r="AA5" s="32"/>
    </row>
    <row r="6" spans="1:27" ht="15" customHeight="1" x14ac:dyDescent="0.2">
      <c r="A6" s="32" t="s">
        <v>133</v>
      </c>
      <c r="B6" s="32"/>
      <c r="C6" s="32"/>
      <c r="D6" s="32"/>
      <c r="E6" s="32"/>
      <c r="F6" s="32"/>
      <c r="G6" s="32"/>
      <c r="H6" s="32"/>
      <c r="I6" s="32"/>
      <c r="J6" s="32"/>
      <c r="K6" s="32"/>
      <c r="L6" s="32"/>
      <c r="M6" s="32"/>
      <c r="N6" s="32"/>
      <c r="O6" s="32"/>
      <c r="P6" s="32"/>
      <c r="Q6" s="32"/>
      <c r="R6" s="32"/>
      <c r="S6" s="32"/>
      <c r="T6" s="32"/>
      <c r="U6" s="32"/>
      <c r="V6" s="32"/>
      <c r="W6" s="32"/>
      <c r="X6" s="32"/>
      <c r="Y6" s="32"/>
      <c r="Z6" s="32"/>
      <c r="AA6" s="32"/>
    </row>
    <row r="8" spans="1:27" x14ac:dyDescent="0.2">
      <c r="H8" s="31" t="s">
        <v>132</v>
      </c>
      <c r="I8" s="31"/>
      <c r="J8" s="31"/>
      <c r="K8" s="31"/>
      <c r="L8" s="31"/>
      <c r="M8" s="31"/>
      <c r="N8" s="31"/>
      <c r="P8" s="31" t="s">
        <v>131</v>
      </c>
      <c r="Q8" s="31"/>
      <c r="R8" s="31"/>
      <c r="S8" s="31"/>
      <c r="T8" s="31"/>
      <c r="U8" s="31"/>
      <c r="V8" s="31"/>
      <c r="W8" s="31"/>
      <c r="X8" s="31"/>
    </row>
    <row r="9" spans="1:27" ht="15" x14ac:dyDescent="0.25">
      <c r="D9" s="1"/>
      <c r="F9" s="3" t="s">
        <v>50</v>
      </c>
      <c r="H9" s="3"/>
      <c r="J9" s="3"/>
      <c r="L9" s="3"/>
      <c r="N9" s="3" t="s">
        <v>130</v>
      </c>
      <c r="P9" s="5"/>
      <c r="Q9" s="5"/>
      <c r="R9" s="5"/>
      <c r="S9" s="5"/>
      <c r="T9" s="5"/>
      <c r="U9" s="5"/>
      <c r="V9" s="5"/>
      <c r="W9" s="5"/>
      <c r="X9" s="13" t="s">
        <v>129</v>
      </c>
      <c r="Y9" s="5"/>
      <c r="Z9" s="13"/>
      <c r="AA9" s="29"/>
    </row>
    <row r="10" spans="1:27" x14ac:dyDescent="0.2">
      <c r="A10" s="3" t="s">
        <v>128</v>
      </c>
      <c r="D10" s="1"/>
      <c r="F10" s="3" t="s">
        <v>127</v>
      </c>
      <c r="H10" s="3" t="s">
        <v>126</v>
      </c>
      <c r="I10" s="3"/>
      <c r="J10" s="3" t="s">
        <v>126</v>
      </c>
      <c r="K10" s="20"/>
      <c r="L10" s="13" t="s">
        <v>125</v>
      </c>
      <c r="M10" s="20"/>
      <c r="N10" s="13" t="s">
        <v>124</v>
      </c>
      <c r="O10" s="20"/>
      <c r="P10" s="13" t="s">
        <v>50</v>
      </c>
      <c r="Q10" s="13"/>
      <c r="R10" s="13" t="s">
        <v>50</v>
      </c>
      <c r="S10" s="13"/>
      <c r="T10" s="13" t="s">
        <v>50</v>
      </c>
      <c r="U10" s="13"/>
      <c r="V10" s="13" t="s">
        <v>50</v>
      </c>
      <c r="W10" s="13"/>
      <c r="X10" s="13" t="s">
        <v>124</v>
      </c>
      <c r="Y10" s="13"/>
      <c r="Z10" s="13" t="s">
        <v>50</v>
      </c>
      <c r="AA10" s="20"/>
    </row>
    <row r="11" spans="1:27" x14ac:dyDescent="0.2">
      <c r="A11" s="26" t="s">
        <v>123</v>
      </c>
      <c r="B11" s="28" t="s">
        <v>122</v>
      </c>
      <c r="D11" s="26" t="s">
        <v>121</v>
      </c>
      <c r="F11" s="26" t="s">
        <v>120</v>
      </c>
      <c r="G11" s="27" t="s">
        <v>119</v>
      </c>
      <c r="H11" s="26" t="s">
        <v>118</v>
      </c>
      <c r="I11" s="3"/>
      <c r="J11" s="26" t="s">
        <v>117</v>
      </c>
      <c r="K11" s="3"/>
      <c r="L11" s="26" t="s">
        <v>116</v>
      </c>
      <c r="M11" s="3"/>
      <c r="N11" s="26" t="s">
        <v>113</v>
      </c>
      <c r="O11" s="3"/>
      <c r="P11" s="25" t="s">
        <v>87</v>
      </c>
      <c r="Q11" s="13"/>
      <c r="R11" s="25" t="s">
        <v>84</v>
      </c>
      <c r="S11" s="13"/>
      <c r="T11" s="25" t="s">
        <v>115</v>
      </c>
      <c r="U11" s="13"/>
      <c r="V11" s="25" t="s">
        <v>114</v>
      </c>
      <c r="W11" s="13"/>
      <c r="X11" s="25" t="s">
        <v>113</v>
      </c>
      <c r="Y11" s="13"/>
      <c r="Z11" s="25" t="s">
        <v>112</v>
      </c>
      <c r="AA11" s="20"/>
    </row>
    <row r="12" spans="1:27" x14ac:dyDescent="0.2">
      <c r="D12" s="13" t="s">
        <v>111</v>
      </c>
      <c r="E12" s="13"/>
      <c r="F12" s="13" t="s">
        <v>110</v>
      </c>
      <c r="G12" s="13"/>
      <c r="H12" s="13" t="s">
        <v>109</v>
      </c>
      <c r="I12" s="13"/>
      <c r="J12" s="13" t="s">
        <v>108</v>
      </c>
      <c r="K12" s="13"/>
      <c r="L12" s="13" t="s">
        <v>107</v>
      </c>
      <c r="M12" s="13"/>
      <c r="N12" s="13" t="s">
        <v>106</v>
      </c>
      <c r="O12" s="13"/>
      <c r="P12" s="13" t="s">
        <v>105</v>
      </c>
      <c r="Q12" s="13"/>
      <c r="R12" s="13" t="s">
        <v>104</v>
      </c>
      <c r="S12" s="13"/>
      <c r="T12" s="13" t="s">
        <v>103</v>
      </c>
      <c r="U12" s="13"/>
      <c r="V12" s="13" t="s">
        <v>102</v>
      </c>
      <c r="W12" s="13"/>
      <c r="X12" s="13" t="s">
        <v>101</v>
      </c>
      <c r="Y12" s="13"/>
      <c r="Z12" s="13" t="s">
        <v>100</v>
      </c>
      <c r="AA12" s="3"/>
    </row>
    <row r="13" spans="1:27" x14ac:dyDescent="0.2">
      <c r="D13" s="20"/>
      <c r="E13" s="20"/>
      <c r="F13" s="20"/>
      <c r="G13" s="20"/>
      <c r="H13" s="20"/>
      <c r="I13" s="20"/>
      <c r="J13" s="20"/>
      <c r="K13" s="20"/>
      <c r="L13" s="20"/>
      <c r="M13" s="20"/>
      <c r="N13" s="20"/>
      <c r="O13" s="20"/>
      <c r="P13" s="20"/>
      <c r="Q13" s="20"/>
      <c r="R13" s="20"/>
      <c r="S13" s="20"/>
      <c r="T13" s="20"/>
      <c r="U13" s="20"/>
      <c r="V13" s="20"/>
      <c r="W13" s="20"/>
      <c r="X13" s="20"/>
      <c r="Y13" s="20"/>
      <c r="Z13" s="20"/>
      <c r="AA13" s="3"/>
    </row>
    <row r="14" spans="1:27" x14ac:dyDescent="0.2">
      <c r="B14" s="6" t="s">
        <v>99</v>
      </c>
      <c r="D14" s="20"/>
      <c r="E14" s="20"/>
      <c r="F14" s="20"/>
      <c r="G14" s="20"/>
      <c r="H14" s="20"/>
      <c r="I14" s="20"/>
      <c r="J14" s="20"/>
      <c r="K14" s="20"/>
      <c r="L14" s="20"/>
      <c r="M14" s="20"/>
      <c r="N14" s="20"/>
      <c r="O14" s="20"/>
      <c r="P14" s="20"/>
      <c r="Q14" s="20"/>
      <c r="R14" s="20"/>
      <c r="S14" s="20"/>
      <c r="T14" s="20"/>
      <c r="U14" s="20"/>
      <c r="V14" s="20"/>
      <c r="W14" s="20"/>
      <c r="X14" s="20"/>
      <c r="Y14" s="20"/>
      <c r="Z14" s="20"/>
      <c r="AA14" s="3"/>
    </row>
    <row r="15" spans="1:27" x14ac:dyDescent="0.2">
      <c r="D15" s="20"/>
      <c r="E15" s="20"/>
      <c r="F15" s="20"/>
      <c r="G15" s="20"/>
      <c r="H15" s="20"/>
      <c r="I15" s="20"/>
      <c r="J15" s="20"/>
      <c r="K15" s="20"/>
      <c r="L15" s="20"/>
      <c r="M15" s="20"/>
      <c r="N15" s="20"/>
      <c r="O15" s="20"/>
      <c r="P15" s="20"/>
      <c r="Q15" s="20"/>
      <c r="R15" s="20"/>
      <c r="S15" s="20"/>
      <c r="T15" s="20"/>
      <c r="U15" s="20"/>
      <c r="V15" s="20"/>
      <c r="W15" s="20"/>
      <c r="X15" s="20"/>
      <c r="Y15" s="20"/>
      <c r="Z15" s="20"/>
      <c r="AA15" s="3"/>
    </row>
    <row r="16" spans="1:27" x14ac:dyDescent="0.2">
      <c r="A16" s="3">
        <f>MAX(A15:$A$15)+1</f>
        <v>1</v>
      </c>
      <c r="B16" s="1" t="s">
        <v>91</v>
      </c>
      <c r="D16" s="19">
        <v>30209.258341565663</v>
      </c>
      <c r="E16" s="20"/>
      <c r="F16" s="13" t="s">
        <v>88</v>
      </c>
      <c r="G16" s="20"/>
      <c r="H16" s="9">
        <v>6763.7389310270128</v>
      </c>
      <c r="I16" s="19"/>
      <c r="J16" s="9">
        <v>1293.6635531934855</v>
      </c>
      <c r="K16" s="19"/>
      <c r="L16" s="9">
        <v>13183.902745414587</v>
      </c>
      <c r="M16" s="19"/>
      <c r="N16" s="9">
        <v>0</v>
      </c>
      <c r="O16" s="19"/>
      <c r="P16" s="9">
        <v>8967.9531119305757</v>
      </c>
      <c r="Q16" s="19"/>
      <c r="R16" s="9">
        <v>0</v>
      </c>
      <c r="S16" s="19"/>
      <c r="T16" s="9">
        <v>0</v>
      </c>
      <c r="U16" s="19"/>
      <c r="V16" s="9">
        <v>0</v>
      </c>
      <c r="W16" s="19"/>
      <c r="X16" s="9">
        <v>0</v>
      </c>
      <c r="Y16" s="19"/>
      <c r="Z16" s="9">
        <v>0</v>
      </c>
      <c r="AA16" s="3"/>
    </row>
    <row r="17" spans="1:27" x14ac:dyDescent="0.2">
      <c r="A17" s="3">
        <f>MAX(A$15:$A16)+1</f>
        <v>2</v>
      </c>
      <c r="B17" s="1" t="s">
        <v>90</v>
      </c>
      <c r="D17" s="19">
        <v>36525.958268169066</v>
      </c>
      <c r="E17" s="20"/>
      <c r="F17" s="13" t="s">
        <v>88</v>
      </c>
      <c r="G17" s="20"/>
      <c r="H17" s="9">
        <v>8178.024204968915</v>
      </c>
      <c r="I17" s="19"/>
      <c r="J17" s="9">
        <v>1564.1662043712263</v>
      </c>
      <c r="K17" s="19"/>
      <c r="L17" s="9">
        <v>15940.63237322281</v>
      </c>
      <c r="M17" s="19"/>
      <c r="N17" s="9">
        <v>0</v>
      </c>
      <c r="O17" s="19"/>
      <c r="P17" s="9">
        <v>10843.135485606113</v>
      </c>
      <c r="Q17" s="19"/>
      <c r="R17" s="9">
        <v>0</v>
      </c>
      <c r="S17" s="19"/>
      <c r="T17" s="9">
        <v>0</v>
      </c>
      <c r="U17" s="19"/>
      <c r="V17" s="9">
        <v>0</v>
      </c>
      <c r="W17" s="19"/>
      <c r="X17" s="9">
        <v>0</v>
      </c>
      <c r="Y17" s="19"/>
      <c r="Z17" s="9">
        <v>0</v>
      </c>
      <c r="AA17" s="3"/>
    </row>
    <row r="18" spans="1:27" x14ac:dyDescent="0.2">
      <c r="A18" s="3">
        <f>MAX(A$15:$A17)+1</f>
        <v>3</v>
      </c>
      <c r="B18" s="1" t="s">
        <v>89</v>
      </c>
      <c r="D18" s="19">
        <v>269820.22391337674</v>
      </c>
      <c r="E18" s="20"/>
      <c r="F18" s="13" t="s">
        <v>88</v>
      </c>
      <c r="G18" s="20"/>
      <c r="H18" s="9">
        <v>60411.72981563332</v>
      </c>
      <c r="I18" s="19"/>
      <c r="J18" s="9">
        <v>11554.62294521032</v>
      </c>
      <c r="K18" s="19"/>
      <c r="L18" s="9">
        <v>117754.74758760934</v>
      </c>
      <c r="M18" s="19"/>
      <c r="N18" s="9">
        <v>0</v>
      </c>
      <c r="O18" s="19"/>
      <c r="P18" s="9">
        <v>80099.12356492375</v>
      </c>
      <c r="Q18" s="19"/>
      <c r="R18" s="9">
        <v>0</v>
      </c>
      <c r="S18" s="19"/>
      <c r="T18" s="9">
        <v>0</v>
      </c>
      <c r="U18" s="19"/>
      <c r="V18" s="9">
        <v>0</v>
      </c>
      <c r="W18" s="19"/>
      <c r="X18" s="9">
        <v>0</v>
      </c>
      <c r="Y18" s="19"/>
      <c r="Z18" s="9">
        <v>0</v>
      </c>
      <c r="AA18" s="3"/>
    </row>
    <row r="19" spans="1:27" x14ac:dyDescent="0.2">
      <c r="A19" s="3">
        <f>MAX(A$15:$A18)+1</f>
        <v>4</v>
      </c>
      <c r="B19" s="1" t="s">
        <v>43</v>
      </c>
      <c r="D19" s="19">
        <v>377877.62825072784</v>
      </c>
      <c r="E19" s="20"/>
      <c r="F19" s="13" t="s">
        <v>42</v>
      </c>
      <c r="G19" s="20"/>
      <c r="H19" s="9">
        <v>120325.26239478689</v>
      </c>
      <c r="I19" s="19"/>
      <c r="J19" s="9">
        <v>23013.958415000929</v>
      </c>
      <c r="K19" s="19"/>
      <c r="L19" s="9">
        <v>234538.40744094003</v>
      </c>
      <c r="M19" s="19"/>
      <c r="N19" s="9">
        <v>0</v>
      </c>
      <c r="O19" s="19"/>
      <c r="P19" s="9">
        <v>0</v>
      </c>
      <c r="Q19" s="19"/>
      <c r="R19" s="9">
        <v>0</v>
      </c>
      <c r="S19" s="19"/>
      <c r="T19" s="9">
        <v>0</v>
      </c>
      <c r="U19" s="19"/>
      <c r="V19" s="9">
        <v>0</v>
      </c>
      <c r="W19" s="19"/>
      <c r="X19" s="9">
        <v>0</v>
      </c>
      <c r="Y19" s="19"/>
      <c r="Z19" s="9">
        <v>0</v>
      </c>
      <c r="AA19" s="3"/>
    </row>
    <row r="20" spans="1:27" x14ac:dyDescent="0.2">
      <c r="A20" s="3">
        <f>MAX(A$15:$A19)+1</f>
        <v>5</v>
      </c>
      <c r="B20" s="1" t="s">
        <v>87</v>
      </c>
      <c r="D20" s="19">
        <v>2341061.8889837647</v>
      </c>
      <c r="E20" s="20"/>
      <c r="F20" s="3" t="s">
        <v>86</v>
      </c>
      <c r="G20" s="20"/>
      <c r="H20" s="9">
        <v>488435.03406450094</v>
      </c>
      <c r="I20" s="19"/>
      <c r="J20" s="9">
        <v>93420.312066379483</v>
      </c>
      <c r="K20" s="19"/>
      <c r="L20" s="9">
        <v>952059.21639288717</v>
      </c>
      <c r="M20" s="19"/>
      <c r="N20" s="9">
        <v>0</v>
      </c>
      <c r="O20" s="19"/>
      <c r="P20" s="9">
        <v>807147.32645999687</v>
      </c>
      <c r="Q20" s="19"/>
      <c r="R20" s="9">
        <v>0</v>
      </c>
      <c r="S20" s="19"/>
      <c r="T20" s="9">
        <v>0</v>
      </c>
      <c r="U20" s="19"/>
      <c r="V20" s="9">
        <v>0</v>
      </c>
      <c r="W20" s="19"/>
      <c r="X20" s="9">
        <v>0</v>
      </c>
      <c r="Y20" s="19"/>
      <c r="Z20" s="9">
        <v>0</v>
      </c>
      <c r="AA20" s="3"/>
    </row>
    <row r="21" spans="1:27" x14ac:dyDescent="0.2">
      <c r="A21" s="3">
        <f>MAX(A$15:$A20)+1</f>
        <v>6</v>
      </c>
      <c r="B21" s="1" t="s">
        <v>85</v>
      </c>
      <c r="D21" s="19">
        <v>24778.990418478843</v>
      </c>
      <c r="E21" s="20"/>
      <c r="F21" s="3" t="s">
        <v>38</v>
      </c>
      <c r="G21" s="20"/>
      <c r="H21" s="9">
        <v>0</v>
      </c>
      <c r="I21" s="19"/>
      <c r="J21" s="9">
        <v>0</v>
      </c>
      <c r="K21" s="19"/>
      <c r="L21" s="9">
        <v>0</v>
      </c>
      <c r="M21" s="19"/>
      <c r="N21" s="9">
        <v>0</v>
      </c>
      <c r="O21" s="19"/>
      <c r="P21" s="9">
        <v>0</v>
      </c>
      <c r="Q21" s="19"/>
      <c r="R21" s="9">
        <v>0</v>
      </c>
      <c r="S21" s="19"/>
      <c r="T21" s="9">
        <v>0</v>
      </c>
      <c r="U21" s="19"/>
      <c r="V21" s="9">
        <v>24778.990418478843</v>
      </c>
      <c r="W21" s="19"/>
      <c r="X21" s="9">
        <v>0</v>
      </c>
      <c r="Y21" s="19"/>
      <c r="Z21" s="9">
        <v>0</v>
      </c>
      <c r="AA21" s="3"/>
    </row>
    <row r="22" spans="1:27" x14ac:dyDescent="0.2">
      <c r="A22" s="3">
        <f>MAX(A$15:$A21)+1</f>
        <v>7</v>
      </c>
      <c r="B22" s="1" t="s">
        <v>84</v>
      </c>
      <c r="D22" s="19">
        <v>1202637.1284004119</v>
      </c>
      <c r="E22" s="20"/>
      <c r="F22" s="3" t="s">
        <v>83</v>
      </c>
      <c r="G22" s="20"/>
      <c r="H22" s="9">
        <v>0</v>
      </c>
      <c r="I22" s="19"/>
      <c r="J22" s="9">
        <v>0</v>
      </c>
      <c r="K22" s="19"/>
      <c r="L22" s="9">
        <v>0</v>
      </c>
      <c r="M22" s="19"/>
      <c r="N22" s="9">
        <v>0</v>
      </c>
      <c r="O22" s="19"/>
      <c r="P22" s="9">
        <v>0</v>
      </c>
      <c r="Q22" s="19"/>
      <c r="R22" s="9">
        <v>1202637.1284004119</v>
      </c>
      <c r="S22" s="19"/>
      <c r="T22" s="9">
        <v>0</v>
      </c>
      <c r="U22" s="19"/>
      <c r="V22" s="9">
        <v>0</v>
      </c>
      <c r="W22" s="19"/>
      <c r="X22" s="9">
        <v>0</v>
      </c>
      <c r="Y22" s="19"/>
      <c r="Z22" s="9">
        <v>0</v>
      </c>
      <c r="AA22" s="3"/>
    </row>
    <row r="23" spans="1:27" x14ac:dyDescent="0.2">
      <c r="A23" s="3">
        <f>MAX(A$15:$A22)+1</f>
        <v>8</v>
      </c>
      <c r="B23" s="1" t="s">
        <v>82</v>
      </c>
      <c r="D23" s="19">
        <v>569105.39641728054</v>
      </c>
      <c r="E23" s="20"/>
      <c r="F23" s="3" t="s">
        <v>45</v>
      </c>
      <c r="G23" s="20"/>
      <c r="H23" s="9">
        <v>0</v>
      </c>
      <c r="I23" s="19"/>
      <c r="J23" s="9">
        <v>0</v>
      </c>
      <c r="K23" s="19"/>
      <c r="L23" s="9">
        <v>0</v>
      </c>
      <c r="M23" s="19"/>
      <c r="N23" s="9">
        <v>0</v>
      </c>
      <c r="O23" s="19"/>
      <c r="P23" s="9">
        <v>0</v>
      </c>
      <c r="Q23" s="19"/>
      <c r="R23" s="9">
        <v>0</v>
      </c>
      <c r="S23" s="19"/>
      <c r="T23" s="9">
        <v>569105.39641728054</v>
      </c>
      <c r="U23" s="19"/>
      <c r="V23" s="9">
        <v>0</v>
      </c>
      <c r="W23" s="19"/>
      <c r="X23" s="9">
        <v>0</v>
      </c>
      <c r="Y23" s="19"/>
      <c r="Z23" s="9">
        <v>0</v>
      </c>
      <c r="AA23" s="3"/>
    </row>
    <row r="24" spans="1:27" x14ac:dyDescent="0.2">
      <c r="A24" s="3">
        <f>MAX(A$15:$A23)+1</f>
        <v>9</v>
      </c>
      <c r="B24" s="1" t="s">
        <v>39</v>
      </c>
      <c r="D24" s="19">
        <v>97234.802135991384</v>
      </c>
      <c r="E24" s="20"/>
      <c r="F24" s="3" t="s">
        <v>38</v>
      </c>
      <c r="G24" s="20"/>
      <c r="H24" s="9">
        <v>0</v>
      </c>
      <c r="I24" s="19"/>
      <c r="J24" s="9">
        <v>0</v>
      </c>
      <c r="K24" s="19"/>
      <c r="L24" s="9">
        <v>0</v>
      </c>
      <c r="M24" s="19"/>
      <c r="N24" s="9">
        <v>0</v>
      </c>
      <c r="O24" s="19"/>
      <c r="P24" s="9">
        <v>0</v>
      </c>
      <c r="Q24" s="19"/>
      <c r="R24" s="9">
        <v>0</v>
      </c>
      <c r="S24" s="19"/>
      <c r="T24" s="9">
        <v>0</v>
      </c>
      <c r="U24" s="19"/>
      <c r="V24" s="9">
        <v>97234.802135991384</v>
      </c>
      <c r="W24" s="19"/>
      <c r="X24" s="9">
        <v>0</v>
      </c>
      <c r="Y24" s="19"/>
      <c r="Z24" s="9">
        <v>0</v>
      </c>
      <c r="AA24" s="3"/>
    </row>
    <row r="25" spans="1:27" x14ac:dyDescent="0.2">
      <c r="A25" s="3">
        <f>MAX(A$15:$A24)+1</f>
        <v>10</v>
      </c>
      <c r="B25" s="1" t="s">
        <v>81</v>
      </c>
      <c r="D25" s="19">
        <v>914.4222486637409</v>
      </c>
      <c r="E25" s="20"/>
      <c r="F25" s="3" t="s">
        <v>80</v>
      </c>
      <c r="G25" s="20"/>
      <c r="H25" s="9">
        <v>688.90910201387919</v>
      </c>
      <c r="I25" s="19"/>
      <c r="J25" s="9">
        <v>131.76389654106379</v>
      </c>
      <c r="K25" s="19"/>
      <c r="L25" s="9">
        <v>93.749250108797924</v>
      </c>
      <c r="M25" s="19"/>
      <c r="N25" s="9">
        <v>0</v>
      </c>
      <c r="O25" s="19"/>
      <c r="P25" s="9">
        <v>0</v>
      </c>
      <c r="Q25" s="19"/>
      <c r="R25" s="9">
        <v>0</v>
      </c>
      <c r="S25" s="19"/>
      <c r="T25" s="9">
        <v>0</v>
      </c>
      <c r="U25" s="19"/>
      <c r="V25" s="9">
        <v>0</v>
      </c>
      <c r="W25" s="19"/>
      <c r="X25" s="9">
        <v>0</v>
      </c>
      <c r="Y25" s="19"/>
      <c r="Z25" s="9">
        <v>0</v>
      </c>
      <c r="AA25" s="3"/>
    </row>
    <row r="26" spans="1:27" x14ac:dyDescent="0.2">
      <c r="A26" s="3">
        <f>MAX(A$15:$A25)+1</f>
        <v>11</v>
      </c>
      <c r="B26" s="1" t="s">
        <v>98</v>
      </c>
      <c r="D26" s="23">
        <f>SUM(D16:D25)</f>
        <v>4950165.6973784305</v>
      </c>
      <c r="E26" s="20"/>
      <c r="F26" s="13"/>
      <c r="G26" s="20"/>
      <c r="H26" s="23">
        <f>SUM(H16:H25)</f>
        <v>684802.69851293101</v>
      </c>
      <c r="I26" s="19"/>
      <c r="J26" s="23">
        <f>SUM(J16:J25)</f>
        <v>130978.4870806965</v>
      </c>
      <c r="K26" s="19"/>
      <c r="L26" s="23">
        <f>SUM(L16:L25)</f>
        <v>1333570.6557901828</v>
      </c>
      <c r="M26" s="19"/>
      <c r="N26" s="23">
        <f>SUM(N16:N25)</f>
        <v>0</v>
      </c>
      <c r="O26" s="19"/>
      <c r="P26" s="23">
        <f>SUM(P16:P25)</f>
        <v>907057.5386224573</v>
      </c>
      <c r="Q26" s="19"/>
      <c r="R26" s="23">
        <f>SUM(R16:R25)</f>
        <v>1202637.1284004119</v>
      </c>
      <c r="S26" s="19"/>
      <c r="T26" s="23">
        <f>SUM(T16:T25)</f>
        <v>569105.39641728054</v>
      </c>
      <c r="U26" s="19"/>
      <c r="V26" s="23">
        <f>SUM(V16:V25)</f>
        <v>122013.79255447023</v>
      </c>
      <c r="W26" s="19"/>
      <c r="X26" s="23">
        <f>SUM(X16:X25)</f>
        <v>0</v>
      </c>
      <c r="Y26" s="19"/>
      <c r="Z26" s="23">
        <f>SUM(Z16:Z25)</f>
        <v>0</v>
      </c>
      <c r="AA26" s="3"/>
    </row>
    <row r="27" spans="1:27" x14ac:dyDescent="0.2">
      <c r="D27" s="19"/>
      <c r="E27" s="20"/>
      <c r="F27" s="13"/>
      <c r="G27" s="20"/>
      <c r="H27" s="19"/>
      <c r="I27" s="19"/>
      <c r="J27" s="19"/>
      <c r="K27" s="19"/>
      <c r="L27" s="19"/>
      <c r="M27" s="19"/>
      <c r="N27" s="19"/>
      <c r="O27" s="19"/>
      <c r="P27" s="19"/>
      <c r="Q27" s="19"/>
      <c r="R27" s="19"/>
      <c r="S27" s="19"/>
      <c r="T27" s="19"/>
      <c r="U27" s="19"/>
      <c r="V27" s="19"/>
      <c r="W27" s="19"/>
      <c r="X27" s="19"/>
      <c r="Y27" s="19"/>
      <c r="Z27" s="19"/>
      <c r="AA27" s="3"/>
    </row>
    <row r="28" spans="1:27" x14ac:dyDescent="0.2">
      <c r="A28" s="3">
        <f>MAX(A$15:$A27)+1</f>
        <v>12</v>
      </c>
      <c r="B28" s="1" t="s">
        <v>66</v>
      </c>
      <c r="D28" s="24">
        <v>259884.52520429666</v>
      </c>
      <c r="E28" s="20"/>
      <c r="F28" s="13" t="s">
        <v>94</v>
      </c>
      <c r="G28" s="20"/>
      <c r="H28" s="9">
        <v>28916.532993259218</v>
      </c>
      <c r="I28" s="19"/>
      <c r="J28" s="9">
        <v>5530.7079707785642</v>
      </c>
      <c r="K28" s="19"/>
      <c r="L28" s="9">
        <v>56364.203675705008</v>
      </c>
      <c r="M28" s="19"/>
      <c r="N28" s="9">
        <v>12531.397890046823</v>
      </c>
      <c r="O28" s="19"/>
      <c r="P28" s="9">
        <v>36133.292803552671</v>
      </c>
      <c r="Q28" s="19"/>
      <c r="R28" s="9">
        <v>43970.038537723442</v>
      </c>
      <c r="S28" s="19"/>
      <c r="T28" s="9">
        <v>31378.432543765291</v>
      </c>
      <c r="U28" s="19"/>
      <c r="V28" s="9">
        <v>5904.4549719199767</v>
      </c>
      <c r="W28" s="19"/>
      <c r="X28" s="9">
        <v>39155.463817545678</v>
      </c>
      <c r="Y28" s="19"/>
      <c r="Z28" s="9">
        <v>1.3226248886702896E-13</v>
      </c>
      <c r="AA28" s="3"/>
    </row>
    <row r="29" spans="1:27" x14ac:dyDescent="0.2">
      <c r="D29" s="19"/>
      <c r="E29" s="20"/>
      <c r="F29" s="13"/>
      <c r="G29" s="20"/>
      <c r="H29" s="19"/>
      <c r="I29" s="19"/>
      <c r="J29" s="19"/>
      <c r="K29" s="19"/>
      <c r="L29" s="19"/>
      <c r="M29" s="19"/>
      <c r="N29" s="19"/>
      <c r="O29" s="19"/>
      <c r="P29" s="19"/>
      <c r="Q29" s="19"/>
      <c r="R29" s="19"/>
      <c r="S29" s="19"/>
      <c r="T29" s="19"/>
      <c r="U29" s="19"/>
      <c r="V29" s="19"/>
      <c r="W29" s="19"/>
      <c r="X29" s="19"/>
      <c r="Y29" s="19"/>
      <c r="Z29" s="19"/>
      <c r="AA29" s="3"/>
    </row>
    <row r="30" spans="1:27" x14ac:dyDescent="0.2">
      <c r="A30" s="3">
        <f>MAX(A$15:$A29)+1</f>
        <v>13</v>
      </c>
      <c r="B30" s="1" t="s">
        <v>97</v>
      </c>
      <c r="D30" s="23">
        <f>D26+D28</f>
        <v>5210050.2225827267</v>
      </c>
      <c r="E30" s="20"/>
      <c r="F30" s="13"/>
      <c r="G30" s="20"/>
      <c r="H30" s="23">
        <f>H26+H28</f>
        <v>713719.23150619026</v>
      </c>
      <c r="I30" s="19"/>
      <c r="J30" s="23">
        <f>J26+J28</f>
        <v>136509.19505147508</v>
      </c>
      <c r="K30" s="19"/>
      <c r="L30" s="23">
        <f>L26+L28</f>
        <v>1389934.8594658878</v>
      </c>
      <c r="M30" s="19"/>
      <c r="N30" s="23">
        <f>N26+N28</f>
        <v>12531.397890046823</v>
      </c>
      <c r="O30" s="19"/>
      <c r="P30" s="23">
        <f>P26+P28</f>
        <v>943190.83142601</v>
      </c>
      <c r="Q30" s="19"/>
      <c r="R30" s="23">
        <f>R26+R28</f>
        <v>1246607.1669381354</v>
      </c>
      <c r="S30" s="19"/>
      <c r="T30" s="23">
        <f>T26+T28</f>
        <v>600483.82896104583</v>
      </c>
      <c r="U30" s="19"/>
      <c r="V30" s="23">
        <f>V26+V28</f>
        <v>127918.2475263902</v>
      </c>
      <c r="W30" s="19"/>
      <c r="X30" s="23">
        <f>X26+X28</f>
        <v>39155.463817545678</v>
      </c>
      <c r="Y30" s="19"/>
      <c r="Z30" s="23">
        <f>Z26+Z28</f>
        <v>1.3226248886702896E-13</v>
      </c>
      <c r="AA30" s="3"/>
    </row>
    <row r="31" spans="1:27" x14ac:dyDescent="0.2">
      <c r="D31" s="19"/>
      <c r="E31" s="20"/>
      <c r="F31" s="13"/>
      <c r="G31" s="20"/>
      <c r="H31" s="19"/>
      <c r="I31" s="19"/>
      <c r="J31" s="19"/>
      <c r="K31" s="19"/>
      <c r="L31" s="19"/>
      <c r="M31" s="19"/>
      <c r="N31" s="19"/>
      <c r="O31" s="19"/>
      <c r="P31" s="19"/>
      <c r="Q31" s="19"/>
      <c r="R31" s="19"/>
      <c r="S31" s="19"/>
      <c r="T31" s="19"/>
      <c r="U31" s="19"/>
      <c r="V31" s="19"/>
      <c r="W31" s="19"/>
      <c r="X31" s="19"/>
      <c r="Y31" s="19"/>
      <c r="Z31" s="19"/>
      <c r="AA31" s="3"/>
    </row>
    <row r="32" spans="1:27" x14ac:dyDescent="0.2">
      <c r="B32" s="6" t="s">
        <v>96</v>
      </c>
      <c r="D32" s="19"/>
      <c r="E32" s="20"/>
      <c r="F32" s="13"/>
      <c r="G32" s="20"/>
      <c r="H32" s="19"/>
      <c r="I32" s="19"/>
      <c r="J32" s="19"/>
      <c r="K32" s="19"/>
      <c r="L32" s="19"/>
      <c r="M32" s="19"/>
      <c r="N32" s="19"/>
      <c r="O32" s="19"/>
      <c r="P32" s="19"/>
      <c r="Q32" s="19"/>
      <c r="R32" s="19"/>
      <c r="S32" s="19"/>
      <c r="T32" s="19"/>
      <c r="U32" s="19"/>
      <c r="V32" s="19"/>
      <c r="W32" s="19"/>
      <c r="X32" s="19"/>
      <c r="Y32" s="19"/>
      <c r="Z32" s="19"/>
      <c r="AA32" s="3"/>
    </row>
    <row r="33" spans="1:26" x14ac:dyDescent="0.2">
      <c r="B33" s="6"/>
      <c r="C33" s="6"/>
      <c r="D33" s="19"/>
      <c r="F33" s="13"/>
      <c r="H33" s="22"/>
      <c r="I33" s="22"/>
      <c r="J33" s="22"/>
      <c r="K33" s="22"/>
      <c r="L33" s="22"/>
      <c r="M33" s="22"/>
      <c r="N33" s="22"/>
      <c r="O33" s="22"/>
      <c r="P33" s="22"/>
      <c r="Q33" s="22"/>
      <c r="R33" s="22"/>
      <c r="S33" s="22"/>
      <c r="T33" s="22"/>
      <c r="U33" s="22"/>
      <c r="V33" s="22"/>
      <c r="W33" s="22"/>
      <c r="X33" s="22"/>
      <c r="Y33" s="22"/>
      <c r="Z33" s="22"/>
    </row>
    <row r="34" spans="1:26" x14ac:dyDescent="0.2">
      <c r="A34" s="3">
        <f>MAX(A$15:$A33)+1</f>
        <v>14</v>
      </c>
      <c r="B34" s="1" t="s">
        <v>91</v>
      </c>
      <c r="C34" s="6"/>
      <c r="D34" s="19">
        <v>0</v>
      </c>
      <c r="F34" s="13" t="s">
        <v>88</v>
      </c>
      <c r="H34" s="9">
        <v>0</v>
      </c>
      <c r="I34" s="19"/>
      <c r="J34" s="9">
        <v>0</v>
      </c>
      <c r="K34" s="19"/>
      <c r="L34" s="9">
        <v>0</v>
      </c>
      <c r="M34" s="19"/>
      <c r="N34" s="9">
        <v>0</v>
      </c>
      <c r="O34" s="19"/>
      <c r="P34" s="9">
        <v>0</v>
      </c>
      <c r="Q34" s="19"/>
      <c r="R34" s="9">
        <v>0</v>
      </c>
      <c r="S34" s="19"/>
      <c r="T34" s="9">
        <v>0</v>
      </c>
      <c r="U34" s="19"/>
      <c r="V34" s="9">
        <v>0</v>
      </c>
      <c r="W34" s="19"/>
      <c r="X34" s="9">
        <v>0</v>
      </c>
      <c r="Y34" s="19"/>
      <c r="Z34" s="9">
        <v>0</v>
      </c>
    </row>
    <row r="35" spans="1:26" x14ac:dyDescent="0.2">
      <c r="A35" s="3">
        <f>MAX(A$15:$A34)+1</f>
        <v>15</v>
      </c>
      <c r="B35" s="1" t="s">
        <v>90</v>
      </c>
      <c r="C35" s="6"/>
      <c r="D35" s="19">
        <v>-9089.2020248681947</v>
      </c>
      <c r="F35" s="13" t="s">
        <v>88</v>
      </c>
      <c r="H35" s="9">
        <v>-2035.0380301453099</v>
      </c>
      <c r="I35" s="19"/>
      <c r="J35" s="9">
        <v>-389.23065420000012</v>
      </c>
      <c r="K35" s="19"/>
      <c r="L35" s="9">
        <v>-3966.7029946382027</v>
      </c>
      <c r="M35" s="19"/>
      <c r="N35" s="9">
        <v>0</v>
      </c>
      <c r="O35" s="19"/>
      <c r="P35" s="9">
        <v>-2698.2303458846814</v>
      </c>
      <c r="Q35" s="19"/>
      <c r="R35" s="9">
        <v>0</v>
      </c>
      <c r="S35" s="19"/>
      <c r="T35" s="9">
        <v>0</v>
      </c>
      <c r="U35" s="19"/>
      <c r="V35" s="9">
        <v>0</v>
      </c>
      <c r="W35" s="19"/>
      <c r="X35" s="9">
        <v>0</v>
      </c>
      <c r="Y35" s="19"/>
      <c r="Z35" s="9">
        <v>0</v>
      </c>
    </row>
    <row r="36" spans="1:26" x14ac:dyDescent="0.2">
      <c r="A36" s="3">
        <f>MAX(A$15:$A35)+1</f>
        <v>16</v>
      </c>
      <c r="B36" s="1" t="s">
        <v>89</v>
      </c>
      <c r="C36" s="6"/>
      <c r="D36" s="19">
        <v>-87065.473556470839</v>
      </c>
      <c r="F36" s="13" t="s">
        <v>88</v>
      </c>
      <c r="H36" s="9">
        <v>-19493.630938696002</v>
      </c>
      <c r="I36" s="19"/>
      <c r="J36" s="9">
        <v>-3728.4407517731879</v>
      </c>
      <c r="K36" s="19"/>
      <c r="L36" s="9">
        <v>-37997.051197798006</v>
      </c>
      <c r="M36" s="19"/>
      <c r="N36" s="9">
        <v>0</v>
      </c>
      <c r="O36" s="19"/>
      <c r="P36" s="9">
        <v>-25846.350668203635</v>
      </c>
      <c r="Q36" s="19"/>
      <c r="R36" s="9">
        <v>0</v>
      </c>
      <c r="S36" s="19"/>
      <c r="T36" s="9">
        <v>0</v>
      </c>
      <c r="U36" s="19"/>
      <c r="V36" s="9">
        <v>0</v>
      </c>
      <c r="W36" s="19"/>
      <c r="X36" s="9">
        <v>0</v>
      </c>
      <c r="Y36" s="19"/>
      <c r="Z36" s="9">
        <v>0</v>
      </c>
    </row>
    <row r="37" spans="1:26" x14ac:dyDescent="0.2">
      <c r="A37" s="3">
        <f>MAX(A$15:$A36)+1</f>
        <v>17</v>
      </c>
      <c r="B37" s="1" t="s">
        <v>43</v>
      </c>
      <c r="C37" s="6"/>
      <c r="D37" s="19">
        <v>-110906.43710355453</v>
      </c>
      <c r="F37" s="13" t="s">
        <v>42</v>
      </c>
      <c r="H37" s="9">
        <v>-35315.258560111448</v>
      </c>
      <c r="I37" s="19"/>
      <c r="J37" s="9">
        <v>-6754.5574033389576</v>
      </c>
      <c r="K37" s="19"/>
      <c r="L37" s="9">
        <v>-68836.621140104136</v>
      </c>
      <c r="M37" s="19"/>
      <c r="N37" s="9">
        <v>0</v>
      </c>
      <c r="O37" s="19"/>
      <c r="P37" s="9">
        <v>0</v>
      </c>
      <c r="Q37" s="19"/>
      <c r="R37" s="9">
        <v>0</v>
      </c>
      <c r="S37" s="19"/>
      <c r="T37" s="9">
        <v>0</v>
      </c>
      <c r="U37" s="19"/>
      <c r="V37" s="9">
        <v>0</v>
      </c>
      <c r="W37" s="19"/>
      <c r="X37" s="9">
        <v>0</v>
      </c>
      <c r="Y37" s="19"/>
      <c r="Z37" s="9">
        <v>0</v>
      </c>
    </row>
    <row r="38" spans="1:26" x14ac:dyDescent="0.2">
      <c r="A38" s="3">
        <f>MAX(A$15:$A37)+1</f>
        <v>18</v>
      </c>
      <c r="B38" s="1" t="s">
        <v>87</v>
      </c>
      <c r="C38" s="6"/>
      <c r="D38" s="19">
        <v>-1034444.1230111995</v>
      </c>
      <c r="F38" s="13" t="s">
        <v>86</v>
      </c>
      <c r="H38" s="9">
        <v>-215824.6020057704</v>
      </c>
      <c r="I38" s="19"/>
      <c r="J38" s="9">
        <v>-41279.597622636233</v>
      </c>
      <c r="K38" s="19"/>
      <c r="L38" s="9">
        <v>-420686.0424282871</v>
      </c>
      <c r="M38" s="19"/>
      <c r="N38" s="9">
        <v>0</v>
      </c>
      <c r="O38" s="19"/>
      <c r="P38" s="9">
        <v>-356653.8809545057</v>
      </c>
      <c r="Q38" s="19"/>
      <c r="R38" s="9">
        <v>0</v>
      </c>
      <c r="S38" s="19"/>
      <c r="T38" s="9">
        <v>0</v>
      </c>
      <c r="U38" s="19"/>
      <c r="V38" s="9">
        <v>0</v>
      </c>
      <c r="W38" s="19"/>
      <c r="X38" s="9">
        <v>0</v>
      </c>
      <c r="Y38" s="19"/>
      <c r="Z38" s="9">
        <v>0</v>
      </c>
    </row>
    <row r="39" spans="1:26" x14ac:dyDescent="0.2">
      <c r="A39" s="3">
        <f>MAX(A$15:$A38)+1</f>
        <v>19</v>
      </c>
      <c r="B39" s="1" t="s">
        <v>85</v>
      </c>
      <c r="C39" s="6"/>
      <c r="D39" s="19">
        <v>-3344.4037879956013</v>
      </c>
      <c r="F39" s="13" t="s">
        <v>38</v>
      </c>
      <c r="H39" s="9">
        <v>0</v>
      </c>
      <c r="I39" s="19"/>
      <c r="J39" s="9">
        <v>0</v>
      </c>
      <c r="K39" s="19"/>
      <c r="L39" s="9">
        <v>0</v>
      </c>
      <c r="M39" s="19"/>
      <c r="N39" s="9">
        <v>0</v>
      </c>
      <c r="O39" s="19"/>
      <c r="P39" s="9">
        <v>0</v>
      </c>
      <c r="Q39" s="19"/>
      <c r="R39" s="9">
        <v>0</v>
      </c>
      <c r="S39" s="19"/>
      <c r="T39" s="9">
        <v>0</v>
      </c>
      <c r="U39" s="19"/>
      <c r="V39" s="9">
        <v>-3344.4037879956013</v>
      </c>
      <c r="W39" s="19"/>
      <c r="X39" s="9">
        <v>0</v>
      </c>
      <c r="Y39" s="19"/>
      <c r="Z39" s="9">
        <v>0</v>
      </c>
    </row>
    <row r="40" spans="1:26" x14ac:dyDescent="0.2">
      <c r="A40" s="3">
        <f>MAX(A$15:$A39)+1</f>
        <v>20</v>
      </c>
      <c r="B40" s="1" t="s">
        <v>84</v>
      </c>
      <c r="C40" s="6"/>
      <c r="D40" s="19">
        <v>-585879.78936418856</v>
      </c>
      <c r="F40" s="13" t="s">
        <v>83</v>
      </c>
      <c r="H40" s="9">
        <v>0</v>
      </c>
      <c r="I40" s="19"/>
      <c r="J40" s="9">
        <v>0</v>
      </c>
      <c r="K40" s="19"/>
      <c r="L40" s="9">
        <v>0</v>
      </c>
      <c r="M40" s="19"/>
      <c r="N40" s="9">
        <v>0</v>
      </c>
      <c r="O40" s="19"/>
      <c r="P40" s="9">
        <v>0</v>
      </c>
      <c r="Q40" s="19"/>
      <c r="R40" s="9">
        <v>-585879.78936418856</v>
      </c>
      <c r="S40" s="19"/>
      <c r="T40" s="9">
        <v>0</v>
      </c>
      <c r="U40" s="19"/>
      <c r="V40" s="9">
        <v>0</v>
      </c>
      <c r="W40" s="19"/>
      <c r="X40" s="9">
        <v>0</v>
      </c>
      <c r="Y40" s="19"/>
      <c r="Z40" s="9">
        <v>0</v>
      </c>
    </row>
    <row r="41" spans="1:26" x14ac:dyDescent="0.2">
      <c r="A41" s="3">
        <f>MAX(A$15:$A40)+1</f>
        <v>21</v>
      </c>
      <c r="B41" s="1" t="s">
        <v>82</v>
      </c>
      <c r="C41" s="6"/>
      <c r="D41" s="19">
        <v>-186027.0045818729</v>
      </c>
      <c r="F41" s="13" t="s">
        <v>45</v>
      </c>
      <c r="H41" s="9">
        <v>0</v>
      </c>
      <c r="I41" s="19"/>
      <c r="J41" s="9">
        <v>0</v>
      </c>
      <c r="K41" s="19"/>
      <c r="L41" s="9">
        <v>0</v>
      </c>
      <c r="M41" s="19"/>
      <c r="N41" s="9">
        <v>0</v>
      </c>
      <c r="O41" s="19"/>
      <c r="P41" s="9">
        <v>0</v>
      </c>
      <c r="Q41" s="19"/>
      <c r="R41" s="9">
        <v>0</v>
      </c>
      <c r="S41" s="19"/>
      <c r="T41" s="9">
        <v>-186027.0045818729</v>
      </c>
      <c r="U41" s="19"/>
      <c r="V41" s="9">
        <v>0</v>
      </c>
      <c r="W41" s="19"/>
      <c r="X41" s="9">
        <v>0</v>
      </c>
      <c r="Y41" s="19"/>
      <c r="Z41" s="9">
        <v>0</v>
      </c>
    </row>
    <row r="42" spans="1:26" x14ac:dyDescent="0.2">
      <c r="A42" s="3">
        <f>MAX(A$15:$A41)+1</f>
        <v>22</v>
      </c>
      <c r="B42" s="1" t="s">
        <v>39</v>
      </c>
      <c r="C42" s="6"/>
      <c r="D42" s="19">
        <v>-36043.61666219998</v>
      </c>
      <c r="F42" s="13" t="s">
        <v>38</v>
      </c>
      <c r="H42" s="9">
        <v>0</v>
      </c>
      <c r="I42" s="19"/>
      <c r="J42" s="9">
        <v>0</v>
      </c>
      <c r="K42" s="19"/>
      <c r="L42" s="9">
        <v>0</v>
      </c>
      <c r="M42" s="19"/>
      <c r="N42" s="9">
        <v>0</v>
      </c>
      <c r="O42" s="19"/>
      <c r="P42" s="9">
        <v>0</v>
      </c>
      <c r="Q42" s="19"/>
      <c r="R42" s="9">
        <v>0</v>
      </c>
      <c r="S42" s="19"/>
      <c r="T42" s="9">
        <v>0</v>
      </c>
      <c r="U42" s="19"/>
      <c r="V42" s="9">
        <v>-36043.61666219998</v>
      </c>
      <c r="W42" s="19"/>
      <c r="X42" s="9">
        <v>0</v>
      </c>
      <c r="Y42" s="19"/>
      <c r="Z42" s="9">
        <v>0</v>
      </c>
    </row>
    <row r="43" spans="1:26" x14ac:dyDescent="0.2">
      <c r="A43" s="3">
        <f>MAX(A$15:$A42)+1</f>
        <v>23</v>
      </c>
      <c r="B43" s="1" t="s">
        <v>81</v>
      </c>
      <c r="C43" s="6"/>
      <c r="D43" s="19">
        <v>0</v>
      </c>
      <c r="F43" s="13" t="s">
        <v>80</v>
      </c>
      <c r="H43" s="9">
        <v>0</v>
      </c>
      <c r="I43" s="19"/>
      <c r="J43" s="9">
        <v>0</v>
      </c>
      <c r="K43" s="19"/>
      <c r="L43" s="9">
        <v>0</v>
      </c>
      <c r="M43" s="19"/>
      <c r="N43" s="9">
        <v>0</v>
      </c>
      <c r="O43" s="19"/>
      <c r="P43" s="9">
        <v>0</v>
      </c>
      <c r="Q43" s="19"/>
      <c r="R43" s="9">
        <v>0</v>
      </c>
      <c r="S43" s="19"/>
      <c r="T43" s="9">
        <v>0</v>
      </c>
      <c r="U43" s="19"/>
      <c r="V43" s="9">
        <v>0</v>
      </c>
      <c r="W43" s="19"/>
      <c r="X43" s="9">
        <v>0</v>
      </c>
      <c r="Y43" s="19"/>
      <c r="Z43" s="9">
        <v>0</v>
      </c>
    </row>
    <row r="44" spans="1:26" x14ac:dyDescent="0.2">
      <c r="A44" s="3">
        <f>MAX(A$15:$A43)+1</f>
        <v>24</v>
      </c>
      <c r="B44" s="1" t="s">
        <v>95</v>
      </c>
      <c r="C44" s="6"/>
      <c r="D44" s="23">
        <f>SUM(D34:D43)</f>
        <v>-2052800.0500923502</v>
      </c>
      <c r="F44" s="13"/>
      <c r="H44" s="21">
        <f>SUM(H34:H43)</f>
        <v>-272668.52953472314</v>
      </c>
      <c r="I44" s="22"/>
      <c r="J44" s="21">
        <f>SUM(J34:J43)</f>
        <v>-52151.826431948379</v>
      </c>
      <c r="K44" s="22"/>
      <c r="L44" s="21">
        <f>SUM(L34:L43)</f>
        <v>-531486.41776082746</v>
      </c>
      <c r="M44" s="22"/>
      <c r="N44" s="21">
        <f>SUM(N34:N43)</f>
        <v>0</v>
      </c>
      <c r="O44" s="22"/>
      <c r="P44" s="21">
        <f>SUM(P34:P43)</f>
        <v>-385198.461968594</v>
      </c>
      <c r="Q44" s="22"/>
      <c r="R44" s="21">
        <f>SUM(R34:R43)</f>
        <v>-585879.78936418856</v>
      </c>
      <c r="S44" s="22"/>
      <c r="T44" s="21">
        <f>SUM(T34:T43)</f>
        <v>-186027.0045818729</v>
      </c>
      <c r="U44" s="22"/>
      <c r="V44" s="21">
        <f>SUM(V34:V43)</f>
        <v>-39388.020450195581</v>
      </c>
      <c r="W44" s="22"/>
      <c r="X44" s="21">
        <f>SUM(X34:X43)</f>
        <v>0</v>
      </c>
      <c r="Y44" s="22"/>
      <c r="Z44" s="21">
        <f>SUM(Z34:Z43)</f>
        <v>0</v>
      </c>
    </row>
    <row r="45" spans="1:26" x14ac:dyDescent="0.2">
      <c r="C45" s="6"/>
      <c r="D45" s="19"/>
      <c r="F45" s="13"/>
      <c r="H45" s="22"/>
      <c r="I45" s="22"/>
      <c r="J45" s="22"/>
      <c r="K45" s="22"/>
      <c r="L45" s="22"/>
      <c r="M45" s="22"/>
      <c r="N45" s="22"/>
      <c r="O45" s="22"/>
      <c r="P45" s="22"/>
      <c r="Q45" s="22"/>
      <c r="R45" s="22"/>
      <c r="S45" s="22"/>
      <c r="T45" s="22"/>
      <c r="U45" s="22"/>
      <c r="V45" s="22"/>
      <c r="W45" s="22"/>
      <c r="X45" s="22"/>
      <c r="Y45" s="22"/>
      <c r="Z45" s="22"/>
    </row>
    <row r="46" spans="1:26" x14ac:dyDescent="0.2">
      <c r="A46" s="3">
        <f>MAX(A$15:$A45)+1</f>
        <v>25</v>
      </c>
      <c r="B46" s="1" t="s">
        <v>66</v>
      </c>
      <c r="C46" s="6"/>
      <c r="D46" s="19">
        <v>-136369.91885804426</v>
      </c>
      <c r="F46" s="13" t="s">
        <v>94</v>
      </c>
      <c r="H46" s="9">
        <v>-15173.45157372042</v>
      </c>
      <c r="I46" s="19"/>
      <c r="J46" s="9">
        <v>-2902.1435447520903</v>
      </c>
      <c r="K46" s="19"/>
      <c r="L46" s="9">
        <v>-29576.143003173678</v>
      </c>
      <c r="M46" s="19"/>
      <c r="N46" s="9">
        <v>-6575.6347443164304</v>
      </c>
      <c r="O46" s="19"/>
      <c r="P46" s="9">
        <v>-18960.321719120839</v>
      </c>
      <c r="Q46" s="19"/>
      <c r="R46" s="9">
        <v>-23072.518776794372</v>
      </c>
      <c r="S46" s="19"/>
      <c r="T46" s="9">
        <v>-16465.290869173852</v>
      </c>
      <c r="U46" s="19"/>
      <c r="V46" s="9">
        <v>-3098.2608325322135</v>
      </c>
      <c r="W46" s="19"/>
      <c r="X46" s="9">
        <v>-20546.153794460373</v>
      </c>
      <c r="Y46" s="19"/>
      <c r="Z46" s="9">
        <v>-6.9402458113198661E-14</v>
      </c>
    </row>
    <row r="47" spans="1:26" x14ac:dyDescent="0.2">
      <c r="C47" s="6"/>
      <c r="D47" s="19"/>
      <c r="H47" s="22"/>
      <c r="I47" s="22"/>
      <c r="J47" s="22"/>
      <c r="K47" s="22"/>
      <c r="L47" s="22"/>
      <c r="M47" s="22"/>
      <c r="N47" s="22"/>
      <c r="O47" s="22"/>
      <c r="P47" s="22"/>
      <c r="Q47" s="22"/>
      <c r="R47" s="22"/>
      <c r="S47" s="22"/>
      <c r="T47" s="22"/>
      <c r="U47" s="22"/>
      <c r="V47" s="22"/>
      <c r="W47" s="22"/>
      <c r="X47" s="22"/>
      <c r="Y47" s="22"/>
      <c r="Z47" s="22"/>
    </row>
    <row r="48" spans="1:26" x14ac:dyDescent="0.2">
      <c r="A48" s="3">
        <f>MAX(A$15:$A47)+1</f>
        <v>26</v>
      </c>
      <c r="B48" s="1" t="s">
        <v>93</v>
      </c>
      <c r="C48" s="6"/>
      <c r="D48" s="23">
        <f>D44+D46</f>
        <v>-2189169.9689503945</v>
      </c>
      <c r="H48" s="21">
        <f>H44+H46</f>
        <v>-287841.98110844358</v>
      </c>
      <c r="I48" s="22"/>
      <c r="J48" s="21">
        <f>J44+J46</f>
        <v>-55053.969976700471</v>
      </c>
      <c r="K48" s="22"/>
      <c r="L48" s="21">
        <f>L44+L46</f>
        <v>-561062.5607640011</v>
      </c>
      <c r="M48" s="22"/>
      <c r="N48" s="21">
        <f>N44+N46</f>
        <v>-6575.6347443164304</v>
      </c>
      <c r="O48" s="22"/>
      <c r="P48" s="21">
        <f>P44+P46</f>
        <v>-404158.78368771484</v>
      </c>
      <c r="Q48" s="22"/>
      <c r="R48" s="21">
        <f>R44+R46</f>
        <v>-608952.30814098287</v>
      </c>
      <c r="S48" s="22"/>
      <c r="T48" s="21">
        <f>T44+T46</f>
        <v>-202492.29545104675</v>
      </c>
      <c r="U48" s="22"/>
      <c r="V48" s="21">
        <f>V44+V46</f>
        <v>-42486.281282727796</v>
      </c>
      <c r="W48" s="22"/>
      <c r="X48" s="21">
        <f>X44+X46</f>
        <v>-20546.153794460373</v>
      </c>
      <c r="Y48" s="22"/>
      <c r="Z48" s="21">
        <f>Z44+Z46</f>
        <v>-6.9402458113198661E-14</v>
      </c>
    </row>
    <row r="49" spans="1:26" x14ac:dyDescent="0.2">
      <c r="B49" s="6"/>
      <c r="C49" s="6"/>
      <c r="H49" s="20"/>
      <c r="I49" s="20"/>
      <c r="J49" s="20"/>
      <c r="K49" s="20"/>
      <c r="L49" s="20"/>
      <c r="M49" s="20"/>
      <c r="N49" s="20"/>
      <c r="O49" s="20"/>
      <c r="P49" s="20"/>
      <c r="Q49" s="20"/>
      <c r="R49" s="20"/>
      <c r="S49" s="20"/>
      <c r="T49" s="20"/>
      <c r="U49" s="20"/>
      <c r="V49" s="20"/>
      <c r="W49" s="20"/>
      <c r="X49" s="20"/>
      <c r="Y49" s="20"/>
      <c r="Z49" s="20"/>
    </row>
    <row r="50" spans="1:26" x14ac:dyDescent="0.2">
      <c r="B50" s="6" t="s">
        <v>92</v>
      </c>
    </row>
    <row r="52" spans="1:26" x14ac:dyDescent="0.2">
      <c r="A52" s="3">
        <f>MAX(A$15:$A51)+1</f>
        <v>27</v>
      </c>
      <c r="B52" s="1" t="s">
        <v>91</v>
      </c>
      <c r="D52" s="9">
        <v>30209.258341565663</v>
      </c>
      <c r="E52" s="9"/>
      <c r="F52" s="3" t="s">
        <v>88</v>
      </c>
      <c r="H52" s="9">
        <f t="shared" ref="H52:H61" si="0">+H16+H34</f>
        <v>6763.7389310270128</v>
      </c>
      <c r="I52" s="19"/>
      <c r="J52" s="9">
        <f t="shared" ref="J52:J61" si="1">+J16+J34</f>
        <v>1293.6635531934855</v>
      </c>
      <c r="K52" s="19"/>
      <c r="L52" s="9">
        <f t="shared" ref="L52:L61" si="2">+L16+L34</f>
        <v>13183.902745414587</v>
      </c>
      <c r="M52" s="19"/>
      <c r="N52" s="9">
        <f t="shared" ref="N52:N61" si="3">+N16+N34</f>
        <v>0</v>
      </c>
      <c r="O52" s="19"/>
      <c r="P52" s="9">
        <f t="shared" ref="P52:P61" si="4">+P16+P34</f>
        <v>8967.9531119305757</v>
      </c>
      <c r="Q52" s="19"/>
      <c r="R52" s="9">
        <f t="shared" ref="R52:R61" si="5">+R16+R34</f>
        <v>0</v>
      </c>
      <c r="S52" s="19"/>
      <c r="T52" s="9">
        <f t="shared" ref="T52:T61" si="6">+T16+T34</f>
        <v>0</v>
      </c>
      <c r="U52" s="19"/>
      <c r="V52" s="9">
        <f t="shared" ref="V52:V61" si="7">+V16+V34</f>
        <v>0</v>
      </c>
      <c r="W52" s="19"/>
      <c r="X52" s="9">
        <f t="shared" ref="X52:X61" si="8">+X16+X34</f>
        <v>0</v>
      </c>
      <c r="Y52" s="19"/>
      <c r="Z52" s="9">
        <f t="shared" ref="Z52:Z61" si="9">+Z16+Z34</f>
        <v>0</v>
      </c>
    </row>
    <row r="53" spans="1:26" x14ac:dyDescent="0.2">
      <c r="A53" s="3">
        <f>MAX(A$15:$A52)+1</f>
        <v>28</v>
      </c>
      <c r="B53" s="1" t="s">
        <v>90</v>
      </c>
      <c r="D53" s="9">
        <v>27436.756243300872</v>
      </c>
      <c r="F53" s="3" t="s">
        <v>88</v>
      </c>
      <c r="H53" s="9">
        <f t="shared" si="0"/>
        <v>6142.9861748236053</v>
      </c>
      <c r="I53" s="19"/>
      <c r="J53" s="9">
        <f t="shared" si="1"/>
        <v>1174.9355501712262</v>
      </c>
      <c r="K53" s="19"/>
      <c r="L53" s="9">
        <f t="shared" si="2"/>
        <v>11973.929378584608</v>
      </c>
      <c r="M53" s="19"/>
      <c r="N53" s="9">
        <f t="shared" si="3"/>
        <v>0</v>
      </c>
      <c r="O53" s="19"/>
      <c r="P53" s="9">
        <f t="shared" si="4"/>
        <v>8144.9051397214316</v>
      </c>
      <c r="Q53" s="19"/>
      <c r="R53" s="9">
        <f t="shared" si="5"/>
        <v>0</v>
      </c>
      <c r="S53" s="19"/>
      <c r="T53" s="9">
        <f t="shared" si="6"/>
        <v>0</v>
      </c>
      <c r="U53" s="19"/>
      <c r="V53" s="9">
        <f t="shared" si="7"/>
        <v>0</v>
      </c>
      <c r="W53" s="19"/>
      <c r="X53" s="9">
        <f t="shared" si="8"/>
        <v>0</v>
      </c>
      <c r="Y53" s="19"/>
      <c r="Z53" s="9">
        <f t="shared" si="9"/>
        <v>0</v>
      </c>
    </row>
    <row r="54" spans="1:26" x14ac:dyDescent="0.2">
      <c r="A54" s="3">
        <f>MAX(A$15:$A53)+1</f>
        <v>29</v>
      </c>
      <c r="B54" s="1" t="s">
        <v>89</v>
      </c>
      <c r="D54" s="9">
        <v>182754.75035690592</v>
      </c>
      <c r="F54" s="3" t="s">
        <v>88</v>
      </c>
      <c r="H54" s="9">
        <f t="shared" si="0"/>
        <v>40918.098876937322</v>
      </c>
      <c r="I54" s="19"/>
      <c r="J54" s="9">
        <f t="shared" si="1"/>
        <v>7826.1821934371319</v>
      </c>
      <c r="K54" s="19"/>
      <c r="L54" s="9">
        <f t="shared" si="2"/>
        <v>79757.696389811332</v>
      </c>
      <c r="M54" s="19"/>
      <c r="N54" s="9">
        <f t="shared" si="3"/>
        <v>0</v>
      </c>
      <c r="O54" s="19"/>
      <c r="P54" s="9">
        <f t="shared" si="4"/>
        <v>54252.772896720111</v>
      </c>
      <c r="Q54" s="19"/>
      <c r="R54" s="9">
        <f t="shared" si="5"/>
        <v>0</v>
      </c>
      <c r="S54" s="19"/>
      <c r="T54" s="9">
        <f t="shared" si="6"/>
        <v>0</v>
      </c>
      <c r="U54" s="19"/>
      <c r="V54" s="9">
        <f t="shared" si="7"/>
        <v>0</v>
      </c>
      <c r="W54" s="19"/>
      <c r="X54" s="9">
        <f t="shared" si="8"/>
        <v>0</v>
      </c>
      <c r="Y54" s="19"/>
      <c r="Z54" s="9">
        <f t="shared" si="9"/>
        <v>0</v>
      </c>
    </row>
    <row r="55" spans="1:26" x14ac:dyDescent="0.2">
      <c r="A55" s="3">
        <f>MAX(A$15:$A54)+1</f>
        <v>30</v>
      </c>
      <c r="B55" s="1" t="s">
        <v>43</v>
      </c>
      <c r="D55" s="9">
        <v>266971.19114717329</v>
      </c>
      <c r="F55" s="3" t="s">
        <v>42</v>
      </c>
      <c r="H55" s="9">
        <f t="shared" si="0"/>
        <v>85010.003834675445</v>
      </c>
      <c r="I55" s="19"/>
      <c r="J55" s="9">
        <f t="shared" si="1"/>
        <v>16259.401011661972</v>
      </c>
      <c r="K55" s="19"/>
      <c r="L55" s="9">
        <f t="shared" si="2"/>
        <v>165701.7863008359</v>
      </c>
      <c r="M55" s="19"/>
      <c r="N55" s="9">
        <f t="shared" si="3"/>
        <v>0</v>
      </c>
      <c r="O55" s="19"/>
      <c r="P55" s="9">
        <f t="shared" si="4"/>
        <v>0</v>
      </c>
      <c r="Q55" s="19"/>
      <c r="R55" s="9">
        <f t="shared" si="5"/>
        <v>0</v>
      </c>
      <c r="S55" s="19"/>
      <c r="T55" s="9">
        <f t="shared" si="6"/>
        <v>0</v>
      </c>
      <c r="U55" s="19"/>
      <c r="V55" s="9">
        <f t="shared" si="7"/>
        <v>0</v>
      </c>
      <c r="W55" s="19"/>
      <c r="X55" s="9">
        <f t="shared" si="8"/>
        <v>0</v>
      </c>
      <c r="Y55" s="19"/>
      <c r="Z55" s="9">
        <f t="shared" si="9"/>
        <v>0</v>
      </c>
    </row>
    <row r="56" spans="1:26" x14ac:dyDescent="0.2">
      <c r="A56" s="3">
        <f>MAX(A$15:$A55)+1</f>
        <v>31</v>
      </c>
      <c r="B56" s="1" t="s">
        <v>87</v>
      </c>
      <c r="D56" s="9">
        <v>1306617.7659725652</v>
      </c>
      <c r="F56" s="3" t="s">
        <v>86</v>
      </c>
      <c r="H56" s="9">
        <f t="shared" si="0"/>
        <v>272610.43205873051</v>
      </c>
      <c r="I56" s="19"/>
      <c r="J56" s="9">
        <f t="shared" si="1"/>
        <v>52140.714443743251</v>
      </c>
      <c r="K56" s="19"/>
      <c r="L56" s="9">
        <f t="shared" si="2"/>
        <v>531373.17396460008</v>
      </c>
      <c r="M56" s="19"/>
      <c r="N56" s="9">
        <f t="shared" si="3"/>
        <v>0</v>
      </c>
      <c r="O56" s="19"/>
      <c r="P56" s="9">
        <f t="shared" si="4"/>
        <v>450493.44550549117</v>
      </c>
      <c r="Q56" s="19"/>
      <c r="R56" s="9">
        <f t="shared" si="5"/>
        <v>0</v>
      </c>
      <c r="S56" s="19"/>
      <c r="T56" s="9">
        <f t="shared" si="6"/>
        <v>0</v>
      </c>
      <c r="U56" s="19"/>
      <c r="V56" s="9">
        <f t="shared" si="7"/>
        <v>0</v>
      </c>
      <c r="W56" s="19"/>
      <c r="X56" s="9">
        <f t="shared" si="8"/>
        <v>0</v>
      </c>
      <c r="Y56" s="19"/>
      <c r="Z56" s="9">
        <f t="shared" si="9"/>
        <v>0</v>
      </c>
    </row>
    <row r="57" spans="1:26" x14ac:dyDescent="0.2">
      <c r="A57" s="3">
        <f>MAX(A$15:$A56)+1</f>
        <v>32</v>
      </c>
      <c r="B57" s="1" t="s">
        <v>85</v>
      </c>
      <c r="D57" s="9">
        <v>21434.586630483242</v>
      </c>
      <c r="F57" s="3" t="s">
        <v>38</v>
      </c>
      <c r="H57" s="9">
        <f t="shared" si="0"/>
        <v>0</v>
      </c>
      <c r="I57" s="19"/>
      <c r="J57" s="9">
        <f t="shared" si="1"/>
        <v>0</v>
      </c>
      <c r="K57" s="19"/>
      <c r="L57" s="9">
        <f t="shared" si="2"/>
        <v>0</v>
      </c>
      <c r="M57" s="19"/>
      <c r="N57" s="9">
        <f t="shared" si="3"/>
        <v>0</v>
      </c>
      <c r="O57" s="19"/>
      <c r="P57" s="9">
        <f t="shared" si="4"/>
        <v>0</v>
      </c>
      <c r="Q57" s="19"/>
      <c r="R57" s="9">
        <f t="shared" si="5"/>
        <v>0</v>
      </c>
      <c r="S57" s="19"/>
      <c r="T57" s="9">
        <f t="shared" si="6"/>
        <v>0</v>
      </c>
      <c r="U57" s="19"/>
      <c r="V57" s="9">
        <f t="shared" si="7"/>
        <v>21434.586630483242</v>
      </c>
      <c r="W57" s="19"/>
      <c r="X57" s="9">
        <f t="shared" si="8"/>
        <v>0</v>
      </c>
      <c r="Y57" s="19"/>
      <c r="Z57" s="9">
        <f t="shared" si="9"/>
        <v>0</v>
      </c>
    </row>
    <row r="58" spans="1:26" x14ac:dyDescent="0.2">
      <c r="A58" s="3">
        <f>MAX(A$15:$A57)+1</f>
        <v>33</v>
      </c>
      <c r="B58" s="1" t="s">
        <v>84</v>
      </c>
      <c r="D58" s="9">
        <v>616757.33903622336</v>
      </c>
      <c r="F58" s="3" t="s">
        <v>83</v>
      </c>
      <c r="H58" s="9">
        <f t="shared" si="0"/>
        <v>0</v>
      </c>
      <c r="I58" s="19"/>
      <c r="J58" s="9">
        <f t="shared" si="1"/>
        <v>0</v>
      </c>
      <c r="K58" s="19"/>
      <c r="L58" s="9">
        <f t="shared" si="2"/>
        <v>0</v>
      </c>
      <c r="M58" s="19"/>
      <c r="N58" s="9">
        <f t="shared" si="3"/>
        <v>0</v>
      </c>
      <c r="O58" s="19"/>
      <c r="P58" s="9">
        <f t="shared" si="4"/>
        <v>0</v>
      </c>
      <c r="Q58" s="19"/>
      <c r="R58" s="9">
        <f t="shared" si="5"/>
        <v>616757.33903622336</v>
      </c>
      <c r="S58" s="19"/>
      <c r="T58" s="9">
        <f t="shared" si="6"/>
        <v>0</v>
      </c>
      <c r="U58" s="19"/>
      <c r="V58" s="9">
        <f t="shared" si="7"/>
        <v>0</v>
      </c>
      <c r="W58" s="19"/>
      <c r="X58" s="9">
        <f t="shared" si="8"/>
        <v>0</v>
      </c>
      <c r="Y58" s="19"/>
      <c r="Z58" s="9">
        <f t="shared" si="9"/>
        <v>0</v>
      </c>
    </row>
    <row r="59" spans="1:26" x14ac:dyDescent="0.2">
      <c r="A59" s="3">
        <f>MAX(A$15:$A58)+1</f>
        <v>34</v>
      </c>
      <c r="B59" s="1" t="s">
        <v>82</v>
      </c>
      <c r="D59" s="9">
        <v>383078.39183540764</v>
      </c>
      <c r="F59" s="3" t="s">
        <v>45</v>
      </c>
      <c r="H59" s="9">
        <f t="shared" si="0"/>
        <v>0</v>
      </c>
      <c r="I59" s="19"/>
      <c r="J59" s="9">
        <f t="shared" si="1"/>
        <v>0</v>
      </c>
      <c r="K59" s="19"/>
      <c r="L59" s="9">
        <f t="shared" si="2"/>
        <v>0</v>
      </c>
      <c r="M59" s="19"/>
      <c r="N59" s="9">
        <f t="shared" si="3"/>
        <v>0</v>
      </c>
      <c r="O59" s="19"/>
      <c r="P59" s="9">
        <f t="shared" si="4"/>
        <v>0</v>
      </c>
      <c r="Q59" s="19"/>
      <c r="R59" s="9">
        <f t="shared" si="5"/>
        <v>0</v>
      </c>
      <c r="S59" s="19"/>
      <c r="T59" s="9">
        <f t="shared" si="6"/>
        <v>383078.39183540764</v>
      </c>
      <c r="U59" s="19"/>
      <c r="V59" s="9">
        <f t="shared" si="7"/>
        <v>0</v>
      </c>
      <c r="W59" s="19"/>
      <c r="X59" s="9">
        <f t="shared" si="8"/>
        <v>0</v>
      </c>
      <c r="Y59" s="19"/>
      <c r="Z59" s="9">
        <f t="shared" si="9"/>
        <v>0</v>
      </c>
    </row>
    <row r="60" spans="1:26" x14ac:dyDescent="0.2">
      <c r="A60" s="3">
        <f>MAX(A$15:$A59)+1</f>
        <v>35</v>
      </c>
      <c r="B60" s="1" t="s">
        <v>39</v>
      </c>
      <c r="D60" s="9">
        <v>61191.185473791404</v>
      </c>
      <c r="F60" s="3" t="s">
        <v>38</v>
      </c>
      <c r="H60" s="9">
        <f t="shared" si="0"/>
        <v>0</v>
      </c>
      <c r="I60" s="19"/>
      <c r="J60" s="9">
        <f t="shared" si="1"/>
        <v>0</v>
      </c>
      <c r="K60" s="19"/>
      <c r="L60" s="9">
        <f t="shared" si="2"/>
        <v>0</v>
      </c>
      <c r="M60" s="19"/>
      <c r="N60" s="9">
        <f t="shared" si="3"/>
        <v>0</v>
      </c>
      <c r="O60" s="19"/>
      <c r="P60" s="9">
        <f t="shared" si="4"/>
        <v>0</v>
      </c>
      <c r="Q60" s="19"/>
      <c r="R60" s="9">
        <f t="shared" si="5"/>
        <v>0</v>
      </c>
      <c r="S60" s="19"/>
      <c r="T60" s="9">
        <f t="shared" si="6"/>
        <v>0</v>
      </c>
      <c r="U60" s="19"/>
      <c r="V60" s="9">
        <f t="shared" si="7"/>
        <v>61191.185473791404</v>
      </c>
      <c r="W60" s="19"/>
      <c r="X60" s="9">
        <f t="shared" si="8"/>
        <v>0</v>
      </c>
      <c r="Y60" s="19"/>
      <c r="Z60" s="9">
        <f t="shared" si="9"/>
        <v>0</v>
      </c>
    </row>
    <row r="61" spans="1:26" x14ac:dyDescent="0.2">
      <c r="A61" s="3">
        <f>MAX(A$15:$A60)+1</f>
        <v>36</v>
      </c>
      <c r="B61" s="1" t="s">
        <v>81</v>
      </c>
      <c r="D61" s="9">
        <v>914.4222486637409</v>
      </c>
      <c r="F61" s="3" t="s">
        <v>80</v>
      </c>
      <c r="H61" s="9">
        <f t="shared" si="0"/>
        <v>688.90910201387919</v>
      </c>
      <c r="I61" s="19"/>
      <c r="J61" s="9">
        <f t="shared" si="1"/>
        <v>131.76389654106379</v>
      </c>
      <c r="K61" s="19"/>
      <c r="L61" s="9">
        <f t="shared" si="2"/>
        <v>93.749250108797924</v>
      </c>
      <c r="M61" s="19"/>
      <c r="N61" s="9">
        <f t="shared" si="3"/>
        <v>0</v>
      </c>
      <c r="O61" s="19"/>
      <c r="P61" s="9">
        <f t="shared" si="4"/>
        <v>0</v>
      </c>
      <c r="Q61" s="19"/>
      <c r="R61" s="9">
        <f t="shared" si="5"/>
        <v>0</v>
      </c>
      <c r="S61" s="19"/>
      <c r="T61" s="9">
        <f t="shared" si="6"/>
        <v>0</v>
      </c>
      <c r="U61" s="19"/>
      <c r="V61" s="9">
        <f t="shared" si="7"/>
        <v>0</v>
      </c>
      <c r="W61" s="19"/>
      <c r="X61" s="9">
        <f t="shared" si="8"/>
        <v>0</v>
      </c>
      <c r="Y61" s="19"/>
      <c r="Z61" s="9">
        <f t="shared" si="9"/>
        <v>0</v>
      </c>
    </row>
    <row r="62" spans="1:26" x14ac:dyDescent="0.2">
      <c r="A62" s="3">
        <f>MAX(A$15:$A61)+1</f>
        <v>37</v>
      </c>
      <c r="B62" s="5" t="s">
        <v>79</v>
      </c>
      <c r="D62" s="18">
        <f>SUM(D52:D61)</f>
        <v>2897365.6472860803</v>
      </c>
      <c r="H62" s="18">
        <f>SUM(H52:H61)</f>
        <v>412134.16897820774</v>
      </c>
      <c r="J62" s="18">
        <f>SUM(J52:J61)</f>
        <v>78826.660648748133</v>
      </c>
      <c r="L62" s="18">
        <f>SUM(L52:L61)</f>
        <v>802084.23802935542</v>
      </c>
      <c r="N62" s="18">
        <f>SUM(N52:N61)</f>
        <v>0</v>
      </c>
      <c r="P62" s="18">
        <f>SUM(P52:P61)</f>
        <v>521859.0766538633</v>
      </c>
      <c r="R62" s="18">
        <f>SUM(R52:R61)</f>
        <v>616757.33903622336</v>
      </c>
      <c r="T62" s="18">
        <f>SUM(T52:T61)</f>
        <v>383078.39183540764</v>
      </c>
      <c r="V62" s="18">
        <f>SUM(V52:V61)</f>
        <v>82625.772104274642</v>
      </c>
      <c r="X62" s="18">
        <f>SUM(X52:X61)</f>
        <v>0</v>
      </c>
      <c r="Z62" s="18">
        <f>SUM(Z52:Z61)</f>
        <v>0</v>
      </c>
    </row>
    <row r="63" spans="1:26" x14ac:dyDescent="0.2">
      <c r="H63" s="3"/>
      <c r="J63" s="3"/>
      <c r="L63" s="3"/>
      <c r="N63" s="3"/>
      <c r="P63" s="3"/>
      <c r="R63" s="3"/>
      <c r="T63" s="3"/>
      <c r="V63" s="3"/>
      <c r="X63" s="3"/>
      <c r="Z63" s="3"/>
    </row>
    <row r="64" spans="1:26" x14ac:dyDescent="0.2">
      <c r="A64" s="3">
        <f>MAX(A$15:$A63)+1</f>
        <v>38</v>
      </c>
      <c r="B64" s="1" t="s">
        <v>66</v>
      </c>
      <c r="D64" s="9">
        <v>123514.6063462524</v>
      </c>
      <c r="F64" s="3" t="s">
        <v>65</v>
      </c>
      <c r="H64" s="9">
        <f>+H28+H46</f>
        <v>13743.081419538797</v>
      </c>
      <c r="I64" s="19"/>
      <c r="J64" s="9">
        <f>+J28+J46</f>
        <v>2628.5644260264739</v>
      </c>
      <c r="K64" s="19"/>
      <c r="L64" s="9">
        <f>+L28+L46</f>
        <v>26788.06067253133</v>
      </c>
      <c r="M64" s="19"/>
      <c r="N64" s="9">
        <f>+N28+N46</f>
        <v>5955.7631457303924</v>
      </c>
      <c r="O64" s="19"/>
      <c r="P64" s="9">
        <f>+P28+P46</f>
        <v>17172.971084431832</v>
      </c>
      <c r="Q64" s="19"/>
      <c r="R64" s="9">
        <f>+R28+R46</f>
        <v>20897.51976092907</v>
      </c>
      <c r="S64" s="19"/>
      <c r="T64" s="9">
        <f>+T28+T46</f>
        <v>14913.141674591439</v>
      </c>
      <c r="U64" s="19"/>
      <c r="V64" s="9">
        <f>+V28+V46</f>
        <v>2806.1941393877632</v>
      </c>
      <c r="W64" s="19"/>
      <c r="X64" s="9">
        <f>+X28+X46</f>
        <v>18609.310023085305</v>
      </c>
      <c r="Y64" s="19"/>
      <c r="Z64" s="9">
        <f>+Z28+Z46</f>
        <v>6.2860030753830297E-14</v>
      </c>
    </row>
    <row r="65" spans="1:27" x14ac:dyDescent="0.2">
      <c r="H65" s="3"/>
      <c r="J65" s="3"/>
      <c r="L65" s="3"/>
      <c r="N65" s="3"/>
      <c r="P65" s="3"/>
      <c r="R65" s="3"/>
      <c r="T65" s="3"/>
      <c r="V65" s="3"/>
      <c r="X65" s="3"/>
      <c r="Z65" s="3"/>
    </row>
    <row r="66" spans="1:27" x14ac:dyDescent="0.2">
      <c r="A66" s="3">
        <f>MAX(A$15:$A65)+1</f>
        <v>39</v>
      </c>
      <c r="B66" s="5" t="s">
        <v>78</v>
      </c>
      <c r="D66" s="18">
        <f>D62+D64</f>
        <v>3020880.2536323327</v>
      </c>
      <c r="H66" s="18">
        <f>H62+H64</f>
        <v>425877.25039774657</v>
      </c>
      <c r="J66" s="18">
        <f>J62+J64</f>
        <v>81455.2250747746</v>
      </c>
      <c r="L66" s="18">
        <f>L62+L64</f>
        <v>828872.29870188679</v>
      </c>
      <c r="N66" s="18">
        <f>N62+N64</f>
        <v>5955.7631457303924</v>
      </c>
      <c r="P66" s="18">
        <f>P62+P64</f>
        <v>539032.04773829516</v>
      </c>
      <c r="R66" s="18">
        <f>R62+R64</f>
        <v>637654.85879715241</v>
      </c>
      <c r="T66" s="18">
        <f>T62+T64</f>
        <v>397991.53350999911</v>
      </c>
      <c r="V66" s="18">
        <f>V62+V64</f>
        <v>85431.966243662406</v>
      </c>
      <c r="X66" s="18">
        <f>X62+X64</f>
        <v>18609.310023085305</v>
      </c>
      <c r="Z66" s="18">
        <f>Z62+Z64</f>
        <v>6.2860030753830297E-14</v>
      </c>
    </row>
    <row r="67" spans="1:27" x14ac:dyDescent="0.2">
      <c r="Z67" s="30"/>
    </row>
    <row r="71" spans="1:27" ht="1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row>
    <row r="72" spans="1:27" ht="15" customHeight="1" x14ac:dyDescent="0.2">
      <c r="A72" s="32" t="s">
        <v>134</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4" spans="1:27" x14ac:dyDescent="0.2">
      <c r="H74" s="31" t="s">
        <v>132</v>
      </c>
      <c r="I74" s="31"/>
      <c r="J74" s="31"/>
      <c r="K74" s="31"/>
      <c r="L74" s="31"/>
      <c r="M74" s="31"/>
      <c r="N74" s="31"/>
      <c r="P74" s="31" t="s">
        <v>131</v>
      </c>
      <c r="Q74" s="31"/>
      <c r="R74" s="31"/>
      <c r="S74" s="31"/>
      <c r="T74" s="31"/>
      <c r="U74" s="31"/>
      <c r="V74" s="31"/>
      <c r="W74" s="31"/>
      <c r="X74" s="31"/>
    </row>
    <row r="75" spans="1:27" ht="15" x14ac:dyDescent="0.25">
      <c r="D75" s="1"/>
      <c r="F75" s="3" t="s">
        <v>50</v>
      </c>
      <c r="H75" s="3"/>
      <c r="J75" s="3"/>
      <c r="L75" s="3"/>
      <c r="N75" s="3" t="s">
        <v>130</v>
      </c>
      <c r="P75" s="5"/>
      <c r="Q75" s="5"/>
      <c r="R75" s="5"/>
      <c r="S75" s="5"/>
      <c r="T75" s="5"/>
      <c r="U75" s="5"/>
      <c r="V75" s="5"/>
      <c r="W75" s="5"/>
      <c r="X75" s="13" t="s">
        <v>129</v>
      </c>
      <c r="Y75" s="5"/>
      <c r="Z75" s="13"/>
      <c r="AA75" s="29"/>
    </row>
    <row r="76" spans="1:27" x14ac:dyDescent="0.2">
      <c r="A76" s="3" t="s">
        <v>128</v>
      </c>
      <c r="D76" s="1"/>
      <c r="F76" s="3" t="s">
        <v>127</v>
      </c>
      <c r="H76" s="3" t="s">
        <v>126</v>
      </c>
      <c r="I76" s="3"/>
      <c r="J76" s="3" t="s">
        <v>126</v>
      </c>
      <c r="K76" s="20"/>
      <c r="L76" s="13" t="s">
        <v>125</v>
      </c>
      <c r="M76" s="20"/>
      <c r="N76" s="13" t="s">
        <v>124</v>
      </c>
      <c r="O76" s="20"/>
      <c r="P76" s="13" t="s">
        <v>50</v>
      </c>
      <c r="Q76" s="13"/>
      <c r="R76" s="13" t="s">
        <v>50</v>
      </c>
      <c r="S76" s="13"/>
      <c r="T76" s="13" t="s">
        <v>50</v>
      </c>
      <c r="U76" s="13"/>
      <c r="V76" s="13" t="s">
        <v>50</v>
      </c>
      <c r="W76" s="13"/>
      <c r="X76" s="13" t="s">
        <v>124</v>
      </c>
      <c r="Y76" s="13"/>
      <c r="Z76" s="13" t="s">
        <v>50</v>
      </c>
      <c r="AA76" s="20"/>
    </row>
    <row r="77" spans="1:27" x14ac:dyDescent="0.2">
      <c r="A77" s="26" t="s">
        <v>123</v>
      </c>
      <c r="B77" s="28" t="s">
        <v>122</v>
      </c>
      <c r="D77" s="26" t="s">
        <v>121</v>
      </c>
      <c r="F77" s="26" t="s">
        <v>120</v>
      </c>
      <c r="G77" s="27" t="s">
        <v>119</v>
      </c>
      <c r="H77" s="26" t="s">
        <v>118</v>
      </c>
      <c r="I77" s="3"/>
      <c r="J77" s="26" t="s">
        <v>117</v>
      </c>
      <c r="K77" s="3"/>
      <c r="L77" s="26" t="s">
        <v>116</v>
      </c>
      <c r="M77" s="3"/>
      <c r="N77" s="26" t="s">
        <v>113</v>
      </c>
      <c r="O77" s="3"/>
      <c r="P77" s="25" t="s">
        <v>87</v>
      </c>
      <c r="Q77" s="13"/>
      <c r="R77" s="25" t="s">
        <v>84</v>
      </c>
      <c r="S77" s="13"/>
      <c r="T77" s="25" t="s">
        <v>115</v>
      </c>
      <c r="U77" s="13"/>
      <c r="V77" s="25" t="s">
        <v>114</v>
      </c>
      <c r="W77" s="13"/>
      <c r="X77" s="25" t="s">
        <v>113</v>
      </c>
      <c r="Y77" s="13"/>
      <c r="Z77" s="25" t="s">
        <v>112</v>
      </c>
      <c r="AA77" s="20"/>
    </row>
    <row r="78" spans="1:27" x14ac:dyDescent="0.2">
      <c r="D78" s="13" t="s">
        <v>111</v>
      </c>
      <c r="E78" s="13"/>
      <c r="F78" s="13" t="s">
        <v>110</v>
      </c>
      <c r="G78" s="13"/>
      <c r="H78" s="13" t="s">
        <v>109</v>
      </c>
      <c r="I78" s="13"/>
      <c r="J78" s="13" t="s">
        <v>108</v>
      </c>
      <c r="K78" s="13"/>
      <c r="L78" s="13" t="s">
        <v>107</v>
      </c>
      <c r="M78" s="13"/>
      <c r="N78" s="13" t="s">
        <v>106</v>
      </c>
      <c r="O78" s="13"/>
      <c r="P78" s="13" t="s">
        <v>105</v>
      </c>
      <c r="Q78" s="13"/>
      <c r="R78" s="13" t="s">
        <v>104</v>
      </c>
      <c r="S78" s="13"/>
      <c r="T78" s="13" t="s">
        <v>103</v>
      </c>
      <c r="U78" s="13"/>
      <c r="V78" s="13" t="s">
        <v>102</v>
      </c>
      <c r="W78" s="13"/>
      <c r="X78" s="13" t="s">
        <v>101</v>
      </c>
      <c r="Y78" s="13"/>
      <c r="Z78" s="13" t="s">
        <v>100</v>
      </c>
      <c r="AA78" s="3"/>
    </row>
    <row r="79" spans="1:27" x14ac:dyDescent="0.2">
      <c r="H79" s="3"/>
      <c r="J79" s="3"/>
      <c r="L79" s="3"/>
      <c r="N79" s="3"/>
      <c r="P79" s="3"/>
      <c r="R79" s="3"/>
      <c r="T79" s="3"/>
      <c r="V79" s="3"/>
      <c r="X79" s="3"/>
      <c r="Z79" s="3"/>
    </row>
    <row r="80" spans="1:27" x14ac:dyDescent="0.2">
      <c r="B80" s="6" t="s">
        <v>77</v>
      </c>
      <c r="H80" s="3"/>
      <c r="J80" s="3"/>
      <c r="L80" s="3"/>
      <c r="N80" s="3"/>
      <c r="P80" s="3"/>
      <c r="R80" s="3"/>
      <c r="T80" s="3"/>
      <c r="V80" s="3"/>
      <c r="X80" s="3"/>
      <c r="Z80" s="3"/>
    </row>
    <row r="81" spans="1:26" x14ac:dyDescent="0.2">
      <c r="B81" s="6"/>
      <c r="H81" s="3"/>
      <c r="J81" s="3"/>
      <c r="L81" s="3"/>
      <c r="N81" s="3"/>
      <c r="P81" s="3"/>
      <c r="R81" s="3"/>
      <c r="T81" s="3"/>
      <c r="V81" s="3"/>
      <c r="X81" s="3"/>
      <c r="Z81" s="3"/>
    </row>
    <row r="82" spans="1:26" x14ac:dyDescent="0.2">
      <c r="A82" s="3">
        <f>MAX(A$15:$A81)+1</f>
        <v>40</v>
      </c>
      <c r="B82" s="1" t="s">
        <v>76</v>
      </c>
      <c r="D82" s="9">
        <v>20592.749198617792</v>
      </c>
      <c r="F82" s="3" t="s">
        <v>35</v>
      </c>
      <c r="H82" s="9">
        <v>2925.2310456155287</v>
      </c>
      <c r="I82" s="9"/>
      <c r="J82" s="9">
        <v>559.49302996061601</v>
      </c>
      <c r="K82" s="9"/>
      <c r="L82" s="9">
        <v>5701.8702239305194</v>
      </c>
      <c r="M82" s="9"/>
      <c r="N82" s="9">
        <v>0</v>
      </c>
      <c r="O82" s="9"/>
      <c r="P82" s="9">
        <v>3710.2344378046414</v>
      </c>
      <c r="Q82" s="9"/>
      <c r="R82" s="9">
        <v>4384.9276968286467</v>
      </c>
      <c r="S82" s="9"/>
      <c r="T82" s="9">
        <v>2723.5525937000639</v>
      </c>
      <c r="U82" s="9"/>
      <c r="V82" s="9">
        <v>587.44017077777585</v>
      </c>
      <c r="W82" s="9"/>
      <c r="X82" s="9">
        <v>0</v>
      </c>
      <c r="Y82" s="9"/>
      <c r="Z82" s="9">
        <v>0</v>
      </c>
    </row>
    <row r="83" spans="1:26" x14ac:dyDescent="0.2">
      <c r="A83" s="3">
        <f>MAX(A$15:$A82)+1</f>
        <v>41</v>
      </c>
      <c r="B83" s="1" t="s">
        <v>75</v>
      </c>
      <c r="D83" s="9">
        <v>-977.07260301292308</v>
      </c>
      <c r="F83" s="3" t="s">
        <v>35</v>
      </c>
      <c r="H83" s="9">
        <v>-138.79463516923823</v>
      </c>
      <c r="I83" s="9"/>
      <c r="J83" s="9">
        <v>-26.54649487927038</v>
      </c>
      <c r="K83" s="9"/>
      <c r="L83" s="9">
        <v>-270.5389711691148</v>
      </c>
      <c r="M83" s="9"/>
      <c r="N83" s="9">
        <v>0</v>
      </c>
      <c r="O83" s="9"/>
      <c r="P83" s="9">
        <v>-176.04101254131214</v>
      </c>
      <c r="Q83" s="9"/>
      <c r="R83" s="9">
        <v>-208.05345985816211</v>
      </c>
      <c r="S83" s="9"/>
      <c r="T83" s="9">
        <v>-129.22551508313111</v>
      </c>
      <c r="U83" s="9"/>
      <c r="V83" s="9">
        <v>-27.872514312694253</v>
      </c>
      <c r="W83" s="9"/>
      <c r="X83" s="9">
        <v>0</v>
      </c>
      <c r="Y83" s="9"/>
      <c r="Z83" s="9">
        <v>0</v>
      </c>
    </row>
    <row r="84" spans="1:26" x14ac:dyDescent="0.2">
      <c r="A84" s="3">
        <f>MAX(A$15:$A83)+1</f>
        <v>42</v>
      </c>
      <c r="B84" s="1" t="s">
        <v>74</v>
      </c>
      <c r="D84" s="9">
        <v>-11584.19646811595</v>
      </c>
      <c r="F84" s="3" t="s">
        <v>35</v>
      </c>
      <c r="H84" s="9">
        <v>-1645.5525593113634</v>
      </c>
      <c r="I84" s="9"/>
      <c r="J84" s="9">
        <v>-314.73588684507888</v>
      </c>
      <c r="K84" s="9"/>
      <c r="L84" s="9">
        <v>-3207.5166007530884</v>
      </c>
      <c r="M84" s="9"/>
      <c r="N84" s="9">
        <v>0</v>
      </c>
      <c r="O84" s="9"/>
      <c r="P84" s="9">
        <v>-2087.1465123842504</v>
      </c>
      <c r="Q84" s="9"/>
      <c r="R84" s="9">
        <v>-2466.6868638382525</v>
      </c>
      <c r="S84" s="9"/>
      <c r="T84" s="9">
        <v>-1532.1008395899853</v>
      </c>
      <c r="U84" s="9"/>
      <c r="V84" s="9">
        <v>-330.45720539393068</v>
      </c>
      <c r="W84" s="9"/>
      <c r="X84" s="9">
        <v>0</v>
      </c>
      <c r="Y84" s="9"/>
      <c r="Z84" s="9">
        <v>0</v>
      </c>
    </row>
    <row r="85" spans="1:26" x14ac:dyDescent="0.2">
      <c r="A85" s="3">
        <f>MAX(A$15:$A84)+1</f>
        <v>43</v>
      </c>
      <c r="B85" s="1" t="s">
        <v>73</v>
      </c>
      <c r="D85" s="9">
        <v>-25622.499169384631</v>
      </c>
      <c r="F85" s="3" t="s">
        <v>35</v>
      </c>
      <c r="H85" s="9">
        <v>-3639.7146060309842</v>
      </c>
      <c r="I85" s="9"/>
      <c r="J85" s="9">
        <v>-696.14841404491028</v>
      </c>
      <c r="K85" s="9"/>
      <c r="L85" s="9">
        <v>-7094.5439905811518</v>
      </c>
      <c r="M85" s="9"/>
      <c r="N85" s="9">
        <v>0</v>
      </c>
      <c r="O85" s="9"/>
      <c r="P85" s="9">
        <v>-4616.453970470955</v>
      </c>
      <c r="Q85" s="9"/>
      <c r="R85" s="9">
        <v>-5455.9401071783504</v>
      </c>
      <c r="S85" s="9"/>
      <c r="T85" s="9">
        <v>-3388.7764764570261</v>
      </c>
      <c r="U85" s="9"/>
      <c r="V85" s="9">
        <v>-730.92160462125253</v>
      </c>
      <c r="W85" s="9"/>
      <c r="X85" s="9">
        <v>0</v>
      </c>
      <c r="Y85" s="9"/>
      <c r="Z85" s="9">
        <v>0</v>
      </c>
    </row>
    <row r="86" spans="1:26" x14ac:dyDescent="0.2">
      <c r="A86" s="3">
        <f>MAX(A$15:$A85)+1</f>
        <v>44</v>
      </c>
      <c r="B86" s="5" t="s">
        <v>72</v>
      </c>
      <c r="D86" s="18">
        <f>SUM(D82:D85)</f>
        <v>-17591.019041895714</v>
      </c>
      <c r="H86" s="18">
        <f>SUM(H82:H85)</f>
        <v>-2498.830754896057</v>
      </c>
      <c r="J86" s="18">
        <f>SUM(J82:J85)</f>
        <v>-477.93776580864358</v>
      </c>
      <c r="L86" s="18">
        <f>SUM(L82:L85)</f>
        <v>-4870.7293385728353</v>
      </c>
      <c r="N86" s="18">
        <f>SUM(N82:N85)</f>
        <v>0</v>
      </c>
      <c r="P86" s="18">
        <f>SUM(P82:P85)</f>
        <v>-3169.4070575918763</v>
      </c>
      <c r="R86" s="18">
        <f>SUM(R82:R85)</f>
        <v>-3745.7527340461179</v>
      </c>
      <c r="T86" s="18">
        <f>SUM(T82:T85)</f>
        <v>-2326.5502374300786</v>
      </c>
      <c r="V86" s="18">
        <f>SUM(V82:V85)</f>
        <v>-501.81115355010166</v>
      </c>
      <c r="X86" s="18">
        <f>SUM(X82:X85)</f>
        <v>0</v>
      </c>
      <c r="Z86" s="18">
        <f>SUM(Z82:Z85)</f>
        <v>0</v>
      </c>
    </row>
    <row r="87" spans="1:26" x14ac:dyDescent="0.2">
      <c r="D87" s="9"/>
      <c r="H87" s="9"/>
      <c r="J87" s="9"/>
      <c r="L87" s="9"/>
      <c r="N87" s="9"/>
      <c r="P87" s="9"/>
      <c r="R87" s="9"/>
      <c r="T87" s="9"/>
      <c r="V87" s="9"/>
      <c r="X87" s="9"/>
      <c r="Z87" s="9"/>
    </row>
    <row r="88" spans="1:26" x14ac:dyDescent="0.2">
      <c r="A88" s="3">
        <f>MAX(A$15:$A87)+1</f>
        <v>45</v>
      </c>
      <c r="B88" s="5" t="s">
        <v>71</v>
      </c>
      <c r="D88" s="17">
        <f>D66+D86</f>
        <v>3003289.2345904368</v>
      </c>
      <c r="H88" s="17">
        <f>H66+H86</f>
        <v>423378.41964285052</v>
      </c>
      <c r="J88" s="17">
        <f>J66+J86</f>
        <v>80977.287308965955</v>
      </c>
      <c r="L88" s="17">
        <f>L66+L86</f>
        <v>824001.56936331396</v>
      </c>
      <c r="N88" s="17">
        <f>N66+N86</f>
        <v>5955.7631457303924</v>
      </c>
      <c r="P88" s="17">
        <f>P66+P86</f>
        <v>535862.64068070333</v>
      </c>
      <c r="R88" s="17">
        <f>R66+R86</f>
        <v>633909.10606310633</v>
      </c>
      <c r="T88" s="17">
        <f>T66+T86</f>
        <v>395664.98327256902</v>
      </c>
      <c r="V88" s="17">
        <f>V66+V86</f>
        <v>84930.155090112297</v>
      </c>
      <c r="X88" s="17">
        <f>X66+X86</f>
        <v>18609.310023085305</v>
      </c>
      <c r="Z88" s="17">
        <f>Z66+Z86</f>
        <v>6.2860030753830297E-14</v>
      </c>
    </row>
    <row r="89" spans="1:26" x14ac:dyDescent="0.2">
      <c r="D89" s="9"/>
    </row>
    <row r="90" spans="1:26" x14ac:dyDescent="0.2">
      <c r="A90" s="3">
        <f>MAX(A$15:$A89)+1</f>
        <v>46</v>
      </c>
      <c r="B90" s="1" t="s">
        <v>70</v>
      </c>
      <c r="D90" s="16">
        <v>5.8701360377304071E-2</v>
      </c>
      <c r="H90" s="15">
        <f>$D$90</f>
        <v>5.8701360377304071E-2</v>
      </c>
      <c r="J90" s="15">
        <f>$D$90</f>
        <v>5.8701360377304071E-2</v>
      </c>
      <c r="L90" s="15">
        <f>$D$90</f>
        <v>5.8701360377304071E-2</v>
      </c>
      <c r="N90" s="15">
        <f>$D$90</f>
        <v>5.8701360377304071E-2</v>
      </c>
      <c r="P90" s="15">
        <f>$D$90</f>
        <v>5.8701360377304071E-2</v>
      </c>
      <c r="R90" s="15">
        <f>$D$90</f>
        <v>5.8701360377304071E-2</v>
      </c>
      <c r="T90" s="15">
        <f>$D$90</f>
        <v>5.8701360377304071E-2</v>
      </c>
      <c r="V90" s="15">
        <f>$D$90</f>
        <v>5.8701360377304071E-2</v>
      </c>
      <c r="X90" s="15">
        <f>$D$90</f>
        <v>5.8701360377304071E-2</v>
      </c>
      <c r="Z90" s="15">
        <f>$D$90</f>
        <v>5.8701360377304071E-2</v>
      </c>
    </row>
    <row r="92" spans="1:26" x14ac:dyDescent="0.2">
      <c r="A92" s="3">
        <f>MAX(A$15:$A91)+1</f>
        <v>47</v>
      </c>
      <c r="B92" s="5" t="s">
        <v>69</v>
      </c>
      <c r="D92" s="8">
        <f>D88*D90</f>
        <v>176297.16367697093</v>
      </c>
      <c r="H92" s="8">
        <f>H88*H90</f>
        <v>24852.889187428442</v>
      </c>
      <c r="J92" s="8">
        <f>J88*J90</f>
        <v>4753.4769247001022</v>
      </c>
      <c r="L92" s="8">
        <f>L88*L90</f>
        <v>48370.013074660012</v>
      </c>
      <c r="N92" s="8">
        <f>N88*N90</f>
        <v>349.61139873938589</v>
      </c>
      <c r="P92" s="8">
        <f>P88*P90</f>
        <v>31455.865983331769</v>
      </c>
      <c r="R92" s="8">
        <f>R88*R90</f>
        <v>37211.326881465073</v>
      </c>
      <c r="T92" s="8">
        <f>T88*T90</f>
        <v>23226.072771763062</v>
      </c>
      <c r="V92" s="8">
        <f>V88*V90</f>
        <v>4985.5156408450075</v>
      </c>
      <c r="X92" s="8">
        <f>X88*X90</f>
        <v>1092.3918140381072</v>
      </c>
      <c r="Z92" s="8">
        <f>Z88*Z90</f>
        <v>3.6899693186090091E-15</v>
      </c>
    </row>
    <row r="94" spans="1:26" x14ac:dyDescent="0.2">
      <c r="B94" s="6" t="s">
        <v>68</v>
      </c>
    </row>
    <row r="96" spans="1:26" x14ac:dyDescent="0.2">
      <c r="A96" s="3">
        <f>MAX(A$15:$A95)+1</f>
        <v>48</v>
      </c>
      <c r="B96" s="1" t="s">
        <v>50</v>
      </c>
      <c r="D96" s="10">
        <v>191261.07478711085</v>
      </c>
      <c r="F96" s="3" t="s">
        <v>67</v>
      </c>
      <c r="H96" s="9">
        <v>22127.677588581264</v>
      </c>
      <c r="I96" s="9"/>
      <c r="J96" s="9">
        <v>4232.240526293841</v>
      </c>
      <c r="K96" s="9"/>
      <c r="L96" s="9">
        <v>43131.343815106273</v>
      </c>
      <c r="M96" s="9"/>
      <c r="N96" s="9">
        <v>0</v>
      </c>
      <c r="O96" s="9"/>
      <c r="P96" s="9">
        <v>29470.108554007547</v>
      </c>
      <c r="Q96" s="9"/>
      <c r="R96" s="9">
        <v>34049.606907738867</v>
      </c>
      <c r="S96" s="9"/>
      <c r="T96" s="9">
        <v>56069.174554570061</v>
      </c>
      <c r="U96" s="9"/>
      <c r="V96" s="9">
        <v>2180.9228408130166</v>
      </c>
      <c r="W96" s="9"/>
      <c r="X96" s="9">
        <v>0</v>
      </c>
      <c r="Y96" s="9"/>
      <c r="Z96" s="9">
        <v>0</v>
      </c>
    </row>
    <row r="97" spans="1:27" x14ac:dyDescent="0.2">
      <c r="A97" s="3">
        <f>MAX(A$15:$A96)+1</f>
        <v>49</v>
      </c>
      <c r="B97" s="1" t="s">
        <v>66</v>
      </c>
      <c r="D97" s="10">
        <v>20410.842545317952</v>
      </c>
      <c r="F97" s="3" t="s">
        <v>65</v>
      </c>
      <c r="H97" s="9">
        <v>2271.0501959204289</v>
      </c>
      <c r="I97" s="9"/>
      <c r="J97" s="9">
        <v>434.37141733220017</v>
      </c>
      <c r="K97" s="9"/>
      <c r="L97" s="9">
        <v>4426.7387044791467</v>
      </c>
      <c r="M97" s="9"/>
      <c r="N97" s="9">
        <v>984.19245626652094</v>
      </c>
      <c r="O97" s="9"/>
      <c r="P97" s="9">
        <v>2837.8409583157077</v>
      </c>
      <c r="Q97" s="9"/>
      <c r="R97" s="9">
        <v>3453.3242508361473</v>
      </c>
      <c r="S97" s="9"/>
      <c r="T97" s="9">
        <v>2464.4031631595021</v>
      </c>
      <c r="U97" s="9"/>
      <c r="V97" s="9">
        <v>463.72480490341212</v>
      </c>
      <c r="W97" s="9"/>
      <c r="X97" s="9">
        <v>3075.1965941048879</v>
      </c>
      <c r="Y97" s="9"/>
      <c r="Z97" s="9">
        <v>1.0387647486108052E-14</v>
      </c>
    </row>
    <row r="98" spans="1:27" x14ac:dyDescent="0.2">
      <c r="A98" s="3">
        <f>MAX(A$15:$A97)+1</f>
        <v>50</v>
      </c>
      <c r="B98" s="1" t="s">
        <v>64</v>
      </c>
      <c r="D98" s="14">
        <f>SUM(D96:D97)</f>
        <v>211671.9173324288</v>
      </c>
      <c r="H98" s="14">
        <f>SUM(H96:H97)</f>
        <v>24398.727784501694</v>
      </c>
      <c r="J98" s="14">
        <f>SUM(J96:J97)</f>
        <v>4666.6119436260415</v>
      </c>
      <c r="L98" s="14">
        <f>SUM(L96:L97)</f>
        <v>47558.08251958542</v>
      </c>
      <c r="N98" s="14">
        <f>SUM(N96:N97)</f>
        <v>984.19245626652094</v>
      </c>
      <c r="P98" s="14">
        <f>SUM(P96:P97)</f>
        <v>32307.949512323255</v>
      </c>
      <c r="R98" s="14">
        <f>SUM(R96:R97)</f>
        <v>37502.931158575011</v>
      </c>
      <c r="T98" s="14">
        <f>SUM(T96:T97)</f>
        <v>58533.57771772956</v>
      </c>
      <c r="V98" s="14">
        <f>SUM(V96:V97)</f>
        <v>2644.6476457164285</v>
      </c>
      <c r="X98" s="14">
        <f>SUM(X96:X97)</f>
        <v>3075.1965941048879</v>
      </c>
      <c r="Z98" s="14">
        <f>SUM(Z96:Z97)</f>
        <v>1.0387647486108052E-14</v>
      </c>
    </row>
    <row r="99" spans="1:27" x14ac:dyDescent="0.2">
      <c r="D99" s="10"/>
    </row>
    <row r="100" spans="1:27" x14ac:dyDescent="0.2">
      <c r="B100" s="6" t="s">
        <v>63</v>
      </c>
      <c r="D100" s="10"/>
    </row>
    <row r="101" spans="1:27" x14ac:dyDescent="0.2">
      <c r="D101" s="10"/>
    </row>
    <row r="102" spans="1:27" x14ac:dyDescent="0.2">
      <c r="A102" s="3">
        <f>MAX(A$15:$A101)+1</f>
        <v>51</v>
      </c>
      <c r="B102" s="1" t="s">
        <v>62</v>
      </c>
      <c r="D102" s="10">
        <v>22459.302447452596</v>
      </c>
      <c r="F102" s="3" t="s">
        <v>61</v>
      </c>
      <c r="H102" s="9">
        <v>3166.1232847524966</v>
      </c>
      <c r="I102" s="9"/>
      <c r="J102" s="9">
        <v>605.56717817901051</v>
      </c>
      <c r="K102" s="9"/>
      <c r="L102" s="9">
        <v>6162.0773152173651</v>
      </c>
      <c r="M102" s="9"/>
      <c r="N102" s="9">
        <v>44.538595968294054</v>
      </c>
      <c r="O102" s="9"/>
      <c r="P102" s="9">
        <v>4007.3067151588471</v>
      </c>
      <c r="Q102" s="9"/>
      <c r="R102" s="9">
        <v>4740.5212169673541</v>
      </c>
      <c r="S102" s="9"/>
      <c r="T102" s="9">
        <v>2958.8756969645469</v>
      </c>
      <c r="U102" s="9"/>
      <c r="V102" s="9">
        <v>635.12765207844279</v>
      </c>
      <c r="W102" s="9"/>
      <c r="X102" s="9">
        <v>139.16479216623992</v>
      </c>
      <c r="Y102" s="9"/>
      <c r="Z102" s="9">
        <v>4.7008207744232624E-16</v>
      </c>
    </row>
    <row r="103" spans="1:27" x14ac:dyDescent="0.2">
      <c r="A103" s="3">
        <f>MAX(A$15:$A102)+1</f>
        <v>52</v>
      </c>
      <c r="B103" s="1" t="s">
        <v>60</v>
      </c>
      <c r="D103" s="10">
        <v>37783.922965242891</v>
      </c>
      <c r="F103" s="3" t="s">
        <v>59</v>
      </c>
      <c r="H103" s="9">
        <v>6390.9534847140003</v>
      </c>
      <c r="I103" s="9"/>
      <c r="J103" s="9">
        <v>1222.3629086869596</v>
      </c>
      <c r="K103" s="9"/>
      <c r="L103" s="9">
        <v>12457.268095672063</v>
      </c>
      <c r="M103" s="9"/>
      <c r="N103" s="9">
        <v>0</v>
      </c>
      <c r="O103" s="9"/>
      <c r="P103" s="9">
        <v>10409.833173078474</v>
      </c>
      <c r="Q103" s="9"/>
      <c r="R103" s="9">
        <v>7303.5053030913959</v>
      </c>
      <c r="S103" s="9"/>
      <c r="T103" s="9">
        <v>0</v>
      </c>
      <c r="U103" s="9"/>
      <c r="V103" s="9">
        <v>0</v>
      </c>
      <c r="W103" s="9"/>
      <c r="X103" s="9">
        <v>0</v>
      </c>
      <c r="Y103" s="9"/>
      <c r="Z103" s="9">
        <v>0</v>
      </c>
    </row>
    <row r="104" spans="1:27" x14ac:dyDescent="0.2">
      <c r="A104" s="3">
        <f>MAX(A$15:$A103)+1</f>
        <v>53</v>
      </c>
      <c r="B104" s="1" t="s">
        <v>58</v>
      </c>
      <c r="D104" s="14">
        <f>SUM(D102:D103)</f>
        <v>60243.225412695487</v>
      </c>
      <c r="H104" s="14">
        <f>SUM(H102:H103)</f>
        <v>9557.0767694664974</v>
      </c>
      <c r="J104" s="14">
        <f>SUM(J102:J103)</f>
        <v>1827.9300868659702</v>
      </c>
      <c r="L104" s="14">
        <f>SUM(L102:L103)</f>
        <v>18619.345410889429</v>
      </c>
      <c r="N104" s="14">
        <f>SUM(N102:N103)</f>
        <v>44.538595968294054</v>
      </c>
      <c r="P104" s="14">
        <f>SUM(P102:P103)</f>
        <v>14417.139888237321</v>
      </c>
      <c r="R104" s="14">
        <f>SUM(R102:R103)</f>
        <v>12044.026520058749</v>
      </c>
      <c r="T104" s="14">
        <f>SUM(T102:T103)</f>
        <v>2958.8756969645469</v>
      </c>
      <c r="V104" s="14">
        <f>SUM(V102:V103)</f>
        <v>635.12765207844279</v>
      </c>
      <c r="X104" s="14">
        <f>SUM(X102:X103)</f>
        <v>139.16479216623992</v>
      </c>
      <c r="Z104" s="14">
        <f>SUM(Z102:Z103)</f>
        <v>4.7008207744232624E-16</v>
      </c>
    </row>
    <row r="105" spans="1:27" x14ac:dyDescent="0.2">
      <c r="Z105" s="30"/>
    </row>
    <row r="109" spans="1:27" ht="1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spans="1:27" ht="15" customHeight="1" x14ac:dyDescent="0.2">
      <c r="A110" s="32" t="s">
        <v>134</v>
      </c>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2" spans="1:27" x14ac:dyDescent="0.2">
      <c r="H112" s="31" t="s">
        <v>132</v>
      </c>
      <c r="I112" s="31"/>
      <c r="J112" s="31"/>
      <c r="K112" s="31"/>
      <c r="L112" s="31"/>
      <c r="M112" s="31"/>
      <c r="N112" s="31"/>
      <c r="P112" s="31" t="s">
        <v>131</v>
      </c>
      <c r="Q112" s="31"/>
      <c r="R112" s="31"/>
      <c r="S112" s="31"/>
      <c r="T112" s="31"/>
      <c r="U112" s="31"/>
      <c r="V112" s="31"/>
      <c r="W112" s="31"/>
      <c r="X112" s="31"/>
    </row>
    <row r="113" spans="1:27" ht="15" x14ac:dyDescent="0.25">
      <c r="D113" s="1"/>
      <c r="F113" s="3" t="s">
        <v>50</v>
      </c>
      <c r="H113" s="3"/>
      <c r="J113" s="3"/>
      <c r="L113" s="3"/>
      <c r="N113" s="3" t="s">
        <v>130</v>
      </c>
      <c r="P113" s="5"/>
      <c r="Q113" s="5"/>
      <c r="R113" s="5"/>
      <c r="S113" s="5"/>
      <c r="T113" s="5"/>
      <c r="U113" s="5"/>
      <c r="V113" s="5"/>
      <c r="W113" s="5"/>
      <c r="X113" s="13" t="s">
        <v>129</v>
      </c>
      <c r="Y113" s="5"/>
      <c r="Z113" s="13"/>
      <c r="AA113" s="29"/>
    </row>
    <row r="114" spans="1:27" x14ac:dyDescent="0.2">
      <c r="A114" s="3" t="s">
        <v>128</v>
      </c>
      <c r="D114" s="1"/>
      <c r="F114" s="3" t="s">
        <v>127</v>
      </c>
      <c r="H114" s="3" t="s">
        <v>126</v>
      </c>
      <c r="I114" s="3"/>
      <c r="J114" s="3" t="s">
        <v>126</v>
      </c>
      <c r="K114" s="20"/>
      <c r="L114" s="13" t="s">
        <v>125</v>
      </c>
      <c r="M114" s="20"/>
      <c r="N114" s="13" t="s">
        <v>124</v>
      </c>
      <c r="O114" s="20"/>
      <c r="P114" s="13" t="s">
        <v>50</v>
      </c>
      <c r="Q114" s="13"/>
      <c r="R114" s="13" t="s">
        <v>50</v>
      </c>
      <c r="S114" s="13"/>
      <c r="T114" s="13" t="s">
        <v>50</v>
      </c>
      <c r="U114" s="13"/>
      <c r="V114" s="13" t="s">
        <v>50</v>
      </c>
      <c r="W114" s="13"/>
      <c r="X114" s="13" t="s">
        <v>124</v>
      </c>
      <c r="Y114" s="13"/>
      <c r="Z114" s="13" t="s">
        <v>50</v>
      </c>
      <c r="AA114" s="20"/>
    </row>
    <row r="115" spans="1:27" x14ac:dyDescent="0.2">
      <c r="A115" s="26" t="s">
        <v>123</v>
      </c>
      <c r="B115" s="28" t="s">
        <v>122</v>
      </c>
      <c r="D115" s="26" t="s">
        <v>121</v>
      </c>
      <c r="F115" s="26" t="s">
        <v>120</v>
      </c>
      <c r="G115" s="27" t="s">
        <v>119</v>
      </c>
      <c r="H115" s="26" t="s">
        <v>118</v>
      </c>
      <c r="I115" s="3"/>
      <c r="J115" s="26" t="s">
        <v>117</v>
      </c>
      <c r="K115" s="3"/>
      <c r="L115" s="26" t="s">
        <v>116</v>
      </c>
      <c r="M115" s="3"/>
      <c r="N115" s="26" t="s">
        <v>113</v>
      </c>
      <c r="O115" s="3"/>
      <c r="P115" s="25" t="s">
        <v>87</v>
      </c>
      <c r="Q115" s="13"/>
      <c r="R115" s="25" t="s">
        <v>84</v>
      </c>
      <c r="S115" s="13"/>
      <c r="T115" s="25" t="s">
        <v>115</v>
      </c>
      <c r="U115" s="13"/>
      <c r="V115" s="25" t="s">
        <v>114</v>
      </c>
      <c r="W115" s="13"/>
      <c r="X115" s="25" t="s">
        <v>113</v>
      </c>
      <c r="Y115" s="13"/>
      <c r="Z115" s="25" t="s">
        <v>112</v>
      </c>
      <c r="AA115" s="20"/>
    </row>
    <row r="116" spans="1:27" x14ac:dyDescent="0.2">
      <c r="D116" s="13" t="s">
        <v>111</v>
      </c>
      <c r="E116" s="13"/>
      <c r="F116" s="13" t="s">
        <v>110</v>
      </c>
      <c r="G116" s="13"/>
      <c r="H116" s="13" t="s">
        <v>109</v>
      </c>
      <c r="I116" s="13"/>
      <c r="J116" s="13" t="s">
        <v>108</v>
      </c>
      <c r="K116" s="13"/>
      <c r="L116" s="13" t="s">
        <v>107</v>
      </c>
      <c r="M116" s="13"/>
      <c r="N116" s="13" t="s">
        <v>106</v>
      </c>
      <c r="O116" s="13"/>
      <c r="P116" s="13" t="s">
        <v>105</v>
      </c>
      <c r="Q116" s="13"/>
      <c r="R116" s="13" t="s">
        <v>104</v>
      </c>
      <c r="S116" s="13"/>
      <c r="T116" s="13" t="s">
        <v>103</v>
      </c>
      <c r="U116" s="13"/>
      <c r="V116" s="13" t="s">
        <v>102</v>
      </c>
      <c r="W116" s="13"/>
      <c r="X116" s="13" t="s">
        <v>101</v>
      </c>
      <c r="Y116" s="13"/>
      <c r="Z116" s="13" t="s">
        <v>100</v>
      </c>
      <c r="AA116" s="3"/>
    </row>
    <row r="118" spans="1:27" x14ac:dyDescent="0.2">
      <c r="B118" s="6" t="s">
        <v>57</v>
      </c>
    </row>
    <row r="119" spans="1:27" x14ac:dyDescent="0.2">
      <c r="B119" s="6"/>
    </row>
    <row r="120" spans="1:27" x14ac:dyDescent="0.2">
      <c r="B120" s="1" t="s">
        <v>56</v>
      </c>
    </row>
    <row r="121" spans="1:27" x14ac:dyDescent="0.2">
      <c r="A121" s="3">
        <f>MAX(A$15:$A120)+1</f>
        <v>54</v>
      </c>
      <c r="B121" s="11" t="s">
        <v>55</v>
      </c>
      <c r="D121" s="10">
        <v>11533.940941865039</v>
      </c>
      <c r="F121" s="3" t="s">
        <v>53</v>
      </c>
      <c r="H121" s="9">
        <v>0</v>
      </c>
      <c r="I121" s="9"/>
      <c r="J121" s="9">
        <v>0</v>
      </c>
      <c r="K121" s="9"/>
      <c r="L121" s="9">
        <v>0</v>
      </c>
      <c r="M121" s="9"/>
      <c r="N121" s="9">
        <v>0</v>
      </c>
      <c r="O121" s="9"/>
      <c r="P121" s="9">
        <v>0</v>
      </c>
      <c r="Q121" s="9"/>
      <c r="R121" s="9">
        <v>0</v>
      </c>
      <c r="S121" s="9"/>
      <c r="T121" s="9">
        <v>0</v>
      </c>
      <c r="U121" s="9"/>
      <c r="V121" s="9">
        <v>0</v>
      </c>
      <c r="W121" s="9"/>
      <c r="X121" s="9">
        <v>0</v>
      </c>
      <c r="Y121" s="9"/>
      <c r="Z121" s="9">
        <v>11533.940941865039</v>
      </c>
    </row>
    <row r="122" spans="1:27" x14ac:dyDescent="0.2">
      <c r="A122" s="3">
        <f>MAX(A$15:$A121)+1</f>
        <v>55</v>
      </c>
      <c r="B122" s="11" t="s">
        <v>54</v>
      </c>
      <c r="D122" s="10">
        <v>1667.1626607686592</v>
      </c>
      <c r="F122" s="3" t="s">
        <v>53</v>
      </c>
      <c r="H122" s="9">
        <v>0</v>
      </c>
      <c r="I122" s="9"/>
      <c r="J122" s="9">
        <v>0</v>
      </c>
      <c r="K122" s="9"/>
      <c r="L122" s="9">
        <v>0</v>
      </c>
      <c r="M122" s="9"/>
      <c r="N122" s="9">
        <v>0</v>
      </c>
      <c r="O122" s="9"/>
      <c r="P122" s="9">
        <v>0</v>
      </c>
      <c r="Q122" s="9"/>
      <c r="R122" s="9">
        <v>0</v>
      </c>
      <c r="S122" s="9"/>
      <c r="T122" s="9">
        <v>0</v>
      </c>
      <c r="U122" s="9"/>
      <c r="V122" s="9">
        <v>0</v>
      </c>
      <c r="W122" s="9"/>
      <c r="X122" s="9">
        <v>0</v>
      </c>
      <c r="Y122" s="9"/>
      <c r="Z122" s="9">
        <v>1667.1626607686592</v>
      </c>
    </row>
    <row r="123" spans="1:27" x14ac:dyDescent="0.2">
      <c r="A123" s="3">
        <f>MAX(A$15:$A122)+1</f>
        <v>56</v>
      </c>
      <c r="B123" s="11" t="s">
        <v>52</v>
      </c>
      <c r="D123" s="10">
        <v>10937.610449326283</v>
      </c>
      <c r="F123" s="3" t="s">
        <v>51</v>
      </c>
      <c r="H123" s="9">
        <v>10937.610449326283</v>
      </c>
      <c r="I123" s="9"/>
      <c r="J123" s="9">
        <v>0</v>
      </c>
      <c r="K123" s="9"/>
      <c r="L123" s="9">
        <v>0</v>
      </c>
      <c r="M123" s="9"/>
      <c r="N123" s="9">
        <v>0</v>
      </c>
      <c r="O123" s="9"/>
      <c r="P123" s="9">
        <v>0</v>
      </c>
      <c r="Q123" s="9"/>
      <c r="R123" s="9">
        <v>0</v>
      </c>
      <c r="S123" s="9"/>
      <c r="T123" s="9">
        <v>0</v>
      </c>
      <c r="U123" s="9"/>
      <c r="V123" s="9">
        <v>0</v>
      </c>
      <c r="W123" s="9"/>
      <c r="X123" s="9">
        <v>0</v>
      </c>
      <c r="Y123" s="9"/>
      <c r="Z123" s="9">
        <v>0</v>
      </c>
    </row>
    <row r="124" spans="1:27" x14ac:dyDescent="0.2">
      <c r="B124" s="1" t="s">
        <v>50</v>
      </c>
      <c r="D124" s="10"/>
      <c r="H124" s="12"/>
      <c r="I124" s="9"/>
      <c r="J124" s="12"/>
      <c r="K124" s="9"/>
      <c r="L124" s="12"/>
      <c r="M124" s="9"/>
      <c r="N124" s="12"/>
      <c r="O124" s="9"/>
      <c r="P124" s="12"/>
      <c r="Q124" s="9"/>
      <c r="R124" s="12"/>
      <c r="S124" s="9"/>
      <c r="T124" s="12"/>
      <c r="U124" s="9"/>
      <c r="V124" s="12"/>
      <c r="W124" s="9"/>
      <c r="X124" s="12"/>
      <c r="Y124" s="9"/>
      <c r="Z124" s="12"/>
    </row>
    <row r="125" spans="1:27" x14ac:dyDescent="0.2">
      <c r="A125" s="3">
        <f>MAX(A$15:$A124)+1</f>
        <v>57</v>
      </c>
      <c r="B125" s="1" t="s">
        <v>49</v>
      </c>
      <c r="D125" s="10">
        <v>2948.0945268034702</v>
      </c>
      <c r="F125" s="3" t="s">
        <v>48</v>
      </c>
      <c r="H125" s="9">
        <v>347.20601375709168</v>
      </c>
      <c r="I125" s="9"/>
      <c r="J125" s="9">
        <v>66.408205583852038</v>
      </c>
      <c r="K125" s="9"/>
      <c r="L125" s="9">
        <v>676.77513349876142</v>
      </c>
      <c r="M125" s="9"/>
      <c r="N125" s="9">
        <v>0</v>
      </c>
      <c r="O125" s="9"/>
      <c r="P125" s="9">
        <v>395.66183228594969</v>
      </c>
      <c r="Q125" s="9"/>
      <c r="R125" s="9">
        <v>589.53005752364732</v>
      </c>
      <c r="S125" s="9"/>
      <c r="T125" s="9">
        <v>790.63804508730027</v>
      </c>
      <c r="U125" s="9"/>
      <c r="V125" s="9">
        <v>81.875239066867834</v>
      </c>
      <c r="W125" s="9"/>
      <c r="X125" s="9">
        <v>0</v>
      </c>
      <c r="Y125" s="9"/>
      <c r="Z125" s="9">
        <v>0</v>
      </c>
    </row>
    <row r="126" spans="1:27" x14ac:dyDescent="0.2">
      <c r="A126" s="3">
        <f>MAX(A$15:$A125)+1</f>
        <v>58</v>
      </c>
      <c r="B126" s="11" t="s">
        <v>47</v>
      </c>
      <c r="D126" s="10">
        <v>6755.5805692295926</v>
      </c>
      <c r="F126" s="3" t="s">
        <v>45</v>
      </c>
      <c r="H126" s="9">
        <v>0</v>
      </c>
      <c r="I126" s="9"/>
      <c r="J126" s="9">
        <v>0</v>
      </c>
      <c r="K126" s="9"/>
      <c r="L126" s="9">
        <v>0</v>
      </c>
      <c r="M126" s="9"/>
      <c r="N126" s="9">
        <v>0</v>
      </c>
      <c r="O126" s="9"/>
      <c r="P126" s="9">
        <v>0</v>
      </c>
      <c r="Q126" s="9"/>
      <c r="R126" s="9">
        <v>0</v>
      </c>
      <c r="S126" s="9"/>
      <c r="T126" s="9">
        <v>6755.5805692295926</v>
      </c>
      <c r="U126" s="9"/>
      <c r="V126" s="9">
        <v>0</v>
      </c>
      <c r="W126" s="9"/>
      <c r="X126" s="9">
        <v>0</v>
      </c>
      <c r="Y126" s="9"/>
      <c r="Z126" s="9">
        <v>0</v>
      </c>
    </row>
    <row r="127" spans="1:27" x14ac:dyDescent="0.2">
      <c r="A127" s="3">
        <f>MAX(A$15:$A126)+1</f>
        <v>59</v>
      </c>
      <c r="B127" s="11" t="s">
        <v>46</v>
      </c>
      <c r="D127" s="10">
        <v>0</v>
      </c>
      <c r="F127" s="3" t="s">
        <v>45</v>
      </c>
      <c r="H127" s="9">
        <v>0</v>
      </c>
      <c r="I127" s="9"/>
      <c r="J127" s="9">
        <v>0</v>
      </c>
      <c r="K127" s="9"/>
      <c r="L127" s="9">
        <v>0</v>
      </c>
      <c r="M127" s="9"/>
      <c r="N127" s="9">
        <v>0</v>
      </c>
      <c r="O127" s="9"/>
      <c r="P127" s="9">
        <v>0</v>
      </c>
      <c r="Q127" s="9"/>
      <c r="R127" s="9">
        <v>0</v>
      </c>
      <c r="S127" s="9"/>
      <c r="T127" s="9">
        <v>0</v>
      </c>
      <c r="U127" s="9"/>
      <c r="V127" s="9">
        <v>0</v>
      </c>
      <c r="W127" s="9"/>
      <c r="X127" s="9">
        <v>0</v>
      </c>
      <c r="Y127" s="9"/>
      <c r="Z127" s="9">
        <v>0</v>
      </c>
    </row>
    <row r="128" spans="1:27" x14ac:dyDescent="0.2">
      <c r="A128" s="3">
        <f>MAX(A$15:$A127)+1</f>
        <v>60</v>
      </c>
      <c r="B128" s="11" t="s">
        <v>44</v>
      </c>
      <c r="D128" s="10">
        <v>14754.973258176848</v>
      </c>
      <c r="F128" s="3" t="s">
        <v>40</v>
      </c>
      <c r="H128" s="9">
        <v>2033.7071039679402</v>
      </c>
      <c r="I128" s="9"/>
      <c r="J128" s="9">
        <v>388.9760951897822</v>
      </c>
      <c r="K128" s="9"/>
      <c r="L128" s="9">
        <v>3964.1087488426888</v>
      </c>
      <c r="M128" s="9"/>
      <c r="N128" s="9">
        <v>0</v>
      </c>
      <c r="O128" s="9"/>
      <c r="P128" s="9">
        <v>3360.7361005837574</v>
      </c>
      <c r="Q128" s="9"/>
      <c r="R128" s="9">
        <v>5007.4452095926772</v>
      </c>
      <c r="S128" s="9"/>
      <c r="T128" s="9">
        <v>0</v>
      </c>
      <c r="U128" s="9"/>
      <c r="V128" s="9">
        <v>0</v>
      </c>
      <c r="W128" s="9"/>
      <c r="X128" s="9">
        <v>0</v>
      </c>
      <c r="Y128" s="9"/>
      <c r="Z128" s="9">
        <v>0</v>
      </c>
    </row>
    <row r="129" spans="1:26" x14ac:dyDescent="0.2">
      <c r="A129" s="3">
        <f>MAX(A$15:$A128)+1</f>
        <v>61</v>
      </c>
      <c r="B129" s="11" t="s">
        <v>43</v>
      </c>
      <c r="D129" s="10">
        <v>2892.0271595356312</v>
      </c>
      <c r="F129" s="3" t="s">
        <v>42</v>
      </c>
      <c r="H129" s="9">
        <v>920.89052330211541</v>
      </c>
      <c r="I129" s="9"/>
      <c r="J129" s="9">
        <v>176.13372110096088</v>
      </c>
      <c r="K129" s="9"/>
      <c r="L129" s="9">
        <v>1795.0029151325548</v>
      </c>
      <c r="M129" s="9"/>
      <c r="N129" s="9">
        <v>0</v>
      </c>
      <c r="O129" s="9"/>
      <c r="P129" s="9">
        <v>0</v>
      </c>
      <c r="Q129" s="9"/>
      <c r="R129" s="9">
        <v>0</v>
      </c>
      <c r="S129" s="9"/>
      <c r="T129" s="9">
        <v>0</v>
      </c>
      <c r="U129" s="9"/>
      <c r="V129" s="9">
        <v>0</v>
      </c>
      <c r="W129" s="9"/>
      <c r="X129" s="9">
        <v>0</v>
      </c>
      <c r="Y129" s="9"/>
      <c r="Z129" s="9">
        <v>0</v>
      </c>
    </row>
    <row r="130" spans="1:26" x14ac:dyDescent="0.2">
      <c r="A130" s="3">
        <f>MAX(A$15:$A129)+1</f>
        <v>62</v>
      </c>
      <c r="B130" s="11" t="s">
        <v>41</v>
      </c>
      <c r="D130" s="10">
        <v>87.734711496731109</v>
      </c>
      <c r="F130" s="13" t="s">
        <v>40</v>
      </c>
      <c r="H130" s="9">
        <v>12.092648554046006</v>
      </c>
      <c r="I130" s="9"/>
      <c r="J130" s="9">
        <v>2.3128951095650661</v>
      </c>
      <c r="K130" s="9"/>
      <c r="L130" s="9">
        <v>23.571031362503099</v>
      </c>
      <c r="M130" s="9"/>
      <c r="N130" s="9">
        <v>0</v>
      </c>
      <c r="O130" s="9"/>
      <c r="P130" s="9">
        <v>19.983310511116283</v>
      </c>
      <c r="Q130" s="9"/>
      <c r="R130" s="9">
        <v>29.774825959500642</v>
      </c>
      <c r="S130" s="9"/>
      <c r="T130" s="9">
        <v>0</v>
      </c>
      <c r="U130" s="9"/>
      <c r="V130" s="9">
        <v>0</v>
      </c>
      <c r="W130" s="9"/>
      <c r="X130" s="9">
        <v>0</v>
      </c>
      <c r="Y130" s="9"/>
      <c r="Z130" s="9">
        <v>0</v>
      </c>
    </row>
    <row r="131" spans="1:26" x14ac:dyDescent="0.2">
      <c r="A131" s="3">
        <f>MAX(A$15:$A130)+1</f>
        <v>63</v>
      </c>
      <c r="B131" s="11" t="s">
        <v>39</v>
      </c>
      <c r="D131" s="10">
        <v>699.58026631527252</v>
      </c>
      <c r="F131" s="3" t="s">
        <v>38</v>
      </c>
      <c r="H131" s="9">
        <v>0</v>
      </c>
      <c r="I131" s="9"/>
      <c r="J131" s="9">
        <v>0</v>
      </c>
      <c r="K131" s="9"/>
      <c r="L131" s="9">
        <v>0</v>
      </c>
      <c r="M131" s="9"/>
      <c r="N131" s="9">
        <v>0</v>
      </c>
      <c r="O131" s="9"/>
      <c r="P131" s="9">
        <v>0</v>
      </c>
      <c r="Q131" s="9"/>
      <c r="R131" s="9">
        <v>0</v>
      </c>
      <c r="S131" s="9"/>
      <c r="T131" s="9">
        <v>0</v>
      </c>
      <c r="U131" s="9"/>
      <c r="V131" s="9">
        <v>699.58026631527252</v>
      </c>
      <c r="W131" s="9"/>
      <c r="X131" s="9">
        <v>0</v>
      </c>
      <c r="Y131" s="9"/>
      <c r="Z131" s="9">
        <v>0</v>
      </c>
    </row>
    <row r="132" spans="1:26" x14ac:dyDescent="0.2">
      <c r="B132" s="1" t="s">
        <v>37</v>
      </c>
      <c r="D132" s="12"/>
      <c r="H132" s="12"/>
      <c r="I132" s="9"/>
      <c r="J132" s="12"/>
      <c r="K132" s="9"/>
      <c r="L132" s="12"/>
      <c r="M132" s="9"/>
      <c r="N132" s="12"/>
      <c r="O132" s="9"/>
      <c r="P132" s="12"/>
      <c r="Q132" s="9"/>
      <c r="R132" s="12"/>
      <c r="S132" s="9"/>
      <c r="T132" s="12"/>
      <c r="U132" s="9"/>
      <c r="V132" s="12"/>
      <c r="W132" s="9"/>
      <c r="X132" s="12"/>
      <c r="Y132" s="9"/>
      <c r="Z132" s="12"/>
    </row>
    <row r="133" spans="1:26" x14ac:dyDescent="0.2">
      <c r="A133" s="3">
        <f>MAX(A$15:$A132)+1</f>
        <v>64</v>
      </c>
      <c r="B133" s="11" t="s">
        <v>36</v>
      </c>
      <c r="D133" s="12">
        <v>43365.737702762905</v>
      </c>
      <c r="F133" s="3" t="s">
        <v>35</v>
      </c>
      <c r="H133" s="9">
        <v>6145.8818472356161</v>
      </c>
      <c r="I133" s="9"/>
      <c r="J133" s="9">
        <v>1175.489389682125</v>
      </c>
      <c r="K133" s="9"/>
      <c r="L133" s="9">
        <v>11979.573633020185</v>
      </c>
      <c r="M133" s="9"/>
      <c r="N133" s="9">
        <v>0</v>
      </c>
      <c r="O133" s="9"/>
      <c r="P133" s="9">
        <v>7795.1663047162274</v>
      </c>
      <c r="Q133" s="9"/>
      <c r="R133" s="9">
        <v>9212.6902501505429</v>
      </c>
      <c r="S133" s="9"/>
      <c r="T133" s="9">
        <v>5722.1573901662696</v>
      </c>
      <c r="U133" s="9"/>
      <c r="V133" s="9">
        <v>1234.2060594945017</v>
      </c>
      <c r="W133" s="9"/>
      <c r="X133" s="9">
        <v>100.57282829743812</v>
      </c>
      <c r="Y133" s="9"/>
      <c r="Z133" s="9">
        <v>0</v>
      </c>
    </row>
    <row r="134" spans="1:26" x14ac:dyDescent="0.2">
      <c r="A134" s="3">
        <f>MAX(A$15:$A133)+1</f>
        <v>65</v>
      </c>
      <c r="B134" s="11" t="s">
        <v>34</v>
      </c>
      <c r="D134" s="10"/>
      <c r="H134" s="12"/>
      <c r="I134" s="9"/>
      <c r="J134" s="12"/>
      <c r="K134" s="9"/>
      <c r="L134" s="12"/>
      <c r="M134" s="9"/>
      <c r="N134" s="12"/>
      <c r="O134" s="9"/>
      <c r="P134" s="12"/>
      <c r="Q134" s="9"/>
      <c r="R134" s="12"/>
      <c r="S134" s="9"/>
      <c r="T134" s="12"/>
      <c r="U134" s="9"/>
      <c r="V134" s="12"/>
      <c r="W134" s="9"/>
      <c r="X134" s="12"/>
      <c r="Y134" s="9"/>
      <c r="Z134" s="12"/>
    </row>
    <row r="135" spans="1:26" x14ac:dyDescent="0.2">
      <c r="A135" s="3">
        <f>MAX(A$15:$A134)+1</f>
        <v>66</v>
      </c>
      <c r="B135" s="11" t="s">
        <v>33</v>
      </c>
      <c r="D135" s="10">
        <v>3594.3376816454993</v>
      </c>
      <c r="F135" s="3" t="s">
        <v>10</v>
      </c>
      <c r="H135" s="9">
        <v>0</v>
      </c>
      <c r="I135" s="9"/>
      <c r="J135" s="9">
        <v>0</v>
      </c>
      <c r="K135" s="9"/>
      <c r="L135" s="9">
        <v>0</v>
      </c>
      <c r="M135" s="9"/>
      <c r="N135" s="9">
        <v>0</v>
      </c>
      <c r="O135" s="9"/>
      <c r="P135" s="9">
        <v>0</v>
      </c>
      <c r="Q135" s="9"/>
      <c r="R135" s="9">
        <v>0</v>
      </c>
      <c r="S135" s="9"/>
      <c r="T135" s="9">
        <v>0</v>
      </c>
      <c r="U135" s="9"/>
      <c r="V135" s="9">
        <v>0</v>
      </c>
      <c r="W135" s="9"/>
      <c r="X135" s="9">
        <v>3594.3376816454993</v>
      </c>
      <c r="Y135" s="9"/>
      <c r="Z135" s="9">
        <v>0</v>
      </c>
    </row>
    <row r="136" spans="1:26" x14ac:dyDescent="0.2">
      <c r="A136" s="3">
        <f>MAX(A$15:$A135)+1</f>
        <v>67</v>
      </c>
      <c r="B136" s="11" t="s">
        <v>32</v>
      </c>
      <c r="D136" s="10">
        <v>47967.173906104632</v>
      </c>
      <c r="F136" s="3" t="s">
        <v>30</v>
      </c>
      <c r="H136" s="9">
        <v>0</v>
      </c>
      <c r="I136" s="9"/>
      <c r="J136" s="9">
        <v>0</v>
      </c>
      <c r="K136" s="9"/>
      <c r="L136" s="9">
        <v>0</v>
      </c>
      <c r="M136" s="9"/>
      <c r="N136" s="9">
        <v>47967.173906104632</v>
      </c>
      <c r="O136" s="9"/>
      <c r="P136" s="9">
        <v>0</v>
      </c>
      <c r="Q136" s="9"/>
      <c r="R136" s="9">
        <v>0</v>
      </c>
      <c r="S136" s="9"/>
      <c r="T136" s="9">
        <v>0</v>
      </c>
      <c r="U136" s="9"/>
      <c r="V136" s="9">
        <v>0</v>
      </c>
      <c r="W136" s="9"/>
      <c r="X136" s="9">
        <v>0</v>
      </c>
      <c r="Y136" s="9"/>
      <c r="Z136" s="9">
        <v>0</v>
      </c>
    </row>
    <row r="137" spans="1:26" x14ac:dyDescent="0.2">
      <c r="A137" s="3">
        <f>MAX(A$15:$A136)+1</f>
        <v>68</v>
      </c>
      <c r="B137" s="11" t="s">
        <v>31</v>
      </c>
      <c r="D137" s="10">
        <v>10471.003141113697</v>
      </c>
      <c r="F137" s="3" t="s">
        <v>30</v>
      </c>
      <c r="H137" s="9">
        <v>0</v>
      </c>
      <c r="I137" s="9"/>
      <c r="J137" s="9">
        <v>0</v>
      </c>
      <c r="K137" s="9"/>
      <c r="L137" s="9">
        <v>0</v>
      </c>
      <c r="M137" s="9"/>
      <c r="N137" s="9">
        <v>10471.003141113697</v>
      </c>
      <c r="O137" s="9"/>
      <c r="P137" s="9">
        <v>0</v>
      </c>
      <c r="Q137" s="9"/>
      <c r="R137" s="9">
        <v>0</v>
      </c>
      <c r="S137" s="9"/>
      <c r="T137" s="9">
        <v>0</v>
      </c>
      <c r="U137" s="9"/>
      <c r="V137" s="9">
        <v>0</v>
      </c>
      <c r="W137" s="9"/>
      <c r="X137" s="9">
        <v>0</v>
      </c>
      <c r="Y137" s="9"/>
      <c r="Z137" s="9">
        <v>0</v>
      </c>
    </row>
    <row r="138" spans="1:26" x14ac:dyDescent="0.2">
      <c r="B138" s="1" t="s">
        <v>29</v>
      </c>
      <c r="D138" s="10"/>
      <c r="H138" s="12"/>
      <c r="I138" s="9"/>
      <c r="J138" s="12"/>
      <c r="K138" s="9"/>
      <c r="L138" s="12"/>
      <c r="M138" s="9"/>
      <c r="N138" s="12"/>
      <c r="O138" s="9"/>
      <c r="P138" s="12"/>
      <c r="Q138" s="9"/>
      <c r="R138" s="12"/>
      <c r="S138" s="9"/>
      <c r="T138" s="12"/>
      <c r="U138" s="9"/>
      <c r="V138" s="12"/>
      <c r="W138" s="9"/>
      <c r="X138" s="12"/>
      <c r="Y138" s="9"/>
      <c r="Z138" s="12"/>
    </row>
    <row r="139" spans="1:26" x14ac:dyDescent="0.2">
      <c r="A139" s="3">
        <f>MAX(A$15:$A138)+1</f>
        <v>69</v>
      </c>
      <c r="B139" s="11" t="s">
        <v>28</v>
      </c>
      <c r="D139" s="10">
        <v>936.32784417477455</v>
      </c>
      <c r="F139" s="3" t="s">
        <v>10</v>
      </c>
      <c r="H139" s="9">
        <v>0</v>
      </c>
      <c r="I139" s="9"/>
      <c r="J139" s="9">
        <v>0</v>
      </c>
      <c r="K139" s="9"/>
      <c r="L139" s="9">
        <v>0</v>
      </c>
      <c r="M139" s="9"/>
      <c r="N139" s="9">
        <v>0</v>
      </c>
      <c r="O139" s="9"/>
      <c r="P139" s="9">
        <v>0</v>
      </c>
      <c r="Q139" s="9"/>
      <c r="R139" s="9">
        <v>0</v>
      </c>
      <c r="S139" s="9"/>
      <c r="T139" s="9">
        <v>0</v>
      </c>
      <c r="U139" s="9"/>
      <c r="V139" s="9">
        <v>0</v>
      </c>
      <c r="W139" s="9"/>
      <c r="X139" s="9">
        <v>936.32784417477455</v>
      </c>
      <c r="Y139" s="9"/>
      <c r="Z139" s="9">
        <v>0</v>
      </c>
    </row>
    <row r="140" spans="1:26" x14ac:dyDescent="0.2">
      <c r="A140" s="3">
        <f>MAX(A$15:$A139)+1</f>
        <v>70</v>
      </c>
      <c r="B140" s="11" t="s">
        <v>27</v>
      </c>
      <c r="D140" s="10">
        <v>6045.0537054721508</v>
      </c>
      <c r="F140" s="3" t="s">
        <v>10</v>
      </c>
      <c r="H140" s="9">
        <v>0</v>
      </c>
      <c r="I140" s="9"/>
      <c r="J140" s="9">
        <v>0</v>
      </c>
      <c r="K140" s="9"/>
      <c r="L140" s="9">
        <v>0</v>
      </c>
      <c r="M140" s="9"/>
      <c r="N140" s="9">
        <v>0</v>
      </c>
      <c r="O140" s="9"/>
      <c r="P140" s="9">
        <v>0</v>
      </c>
      <c r="Q140" s="9"/>
      <c r="R140" s="9">
        <v>0</v>
      </c>
      <c r="S140" s="9"/>
      <c r="T140" s="9">
        <v>0</v>
      </c>
      <c r="U140" s="9"/>
      <c r="V140" s="9">
        <v>0</v>
      </c>
      <c r="W140" s="9"/>
      <c r="X140" s="9">
        <v>6045.0537054721508</v>
      </c>
      <c r="Y140" s="9"/>
      <c r="Z140" s="9">
        <v>0</v>
      </c>
    </row>
    <row r="141" spans="1:26" x14ac:dyDescent="0.2">
      <c r="A141" s="3">
        <f>MAX(A$15:$A140)+1</f>
        <v>71</v>
      </c>
      <c r="B141" s="11" t="s">
        <v>26</v>
      </c>
      <c r="D141" s="10">
        <v>7252.4705594413499</v>
      </c>
      <c r="F141" s="3" t="s">
        <v>10</v>
      </c>
      <c r="H141" s="9">
        <v>0</v>
      </c>
      <c r="I141" s="9"/>
      <c r="J141" s="9">
        <v>0</v>
      </c>
      <c r="K141" s="9"/>
      <c r="L141" s="9">
        <v>0</v>
      </c>
      <c r="M141" s="9"/>
      <c r="N141" s="9">
        <v>0</v>
      </c>
      <c r="O141" s="9"/>
      <c r="P141" s="9">
        <v>0</v>
      </c>
      <c r="Q141" s="9"/>
      <c r="R141" s="9">
        <v>0</v>
      </c>
      <c r="S141" s="9"/>
      <c r="T141" s="9">
        <v>0</v>
      </c>
      <c r="U141" s="9"/>
      <c r="V141" s="9">
        <v>0</v>
      </c>
      <c r="W141" s="9"/>
      <c r="X141" s="9">
        <v>7252.4705594413499</v>
      </c>
      <c r="Y141" s="9"/>
      <c r="Z141" s="9">
        <v>0</v>
      </c>
    </row>
    <row r="142" spans="1:26" x14ac:dyDescent="0.2">
      <c r="A142" s="3">
        <f>MAX(A$15:$A141)+1</f>
        <v>72</v>
      </c>
      <c r="B142" s="11" t="s">
        <v>25</v>
      </c>
      <c r="D142" s="10">
        <v>14698.319510347788</v>
      </c>
      <c r="F142" s="3" t="s">
        <v>10</v>
      </c>
      <c r="H142" s="9">
        <v>0</v>
      </c>
      <c r="I142" s="9"/>
      <c r="J142" s="9">
        <v>0</v>
      </c>
      <c r="K142" s="9"/>
      <c r="L142" s="9">
        <v>0</v>
      </c>
      <c r="M142" s="9"/>
      <c r="N142" s="9">
        <v>0</v>
      </c>
      <c r="O142" s="9"/>
      <c r="P142" s="9">
        <v>0</v>
      </c>
      <c r="Q142" s="9"/>
      <c r="R142" s="9">
        <v>0</v>
      </c>
      <c r="S142" s="9"/>
      <c r="T142" s="9">
        <v>0</v>
      </c>
      <c r="U142" s="9"/>
      <c r="V142" s="9">
        <v>0</v>
      </c>
      <c r="W142" s="9"/>
      <c r="X142" s="9">
        <v>14698.319510347788</v>
      </c>
      <c r="Y142" s="9"/>
      <c r="Z142" s="9">
        <v>0</v>
      </c>
    </row>
    <row r="143" spans="1:26" x14ac:dyDescent="0.2">
      <c r="A143" s="3">
        <f>MAX(A$15:$A142)+1</f>
        <v>73</v>
      </c>
      <c r="B143" s="11" t="s">
        <v>24</v>
      </c>
      <c r="D143" s="10">
        <v>1238.9473183551036</v>
      </c>
      <c r="F143" s="3" t="s">
        <v>10</v>
      </c>
      <c r="H143" s="9">
        <v>0</v>
      </c>
      <c r="I143" s="9"/>
      <c r="J143" s="9">
        <v>0</v>
      </c>
      <c r="K143" s="9"/>
      <c r="L143" s="9">
        <v>0</v>
      </c>
      <c r="M143" s="9"/>
      <c r="N143" s="9">
        <v>0</v>
      </c>
      <c r="O143" s="9"/>
      <c r="P143" s="9">
        <v>0</v>
      </c>
      <c r="Q143" s="9"/>
      <c r="R143" s="9">
        <v>0</v>
      </c>
      <c r="S143" s="9"/>
      <c r="T143" s="9">
        <v>0</v>
      </c>
      <c r="U143" s="9"/>
      <c r="V143" s="9">
        <v>0</v>
      </c>
      <c r="W143" s="9"/>
      <c r="X143" s="9">
        <v>1238.9473183551036</v>
      </c>
      <c r="Y143" s="9"/>
      <c r="Z143" s="9">
        <v>0</v>
      </c>
    </row>
    <row r="144" spans="1:26" x14ac:dyDescent="0.2">
      <c r="A144" s="3">
        <f>MAX(A$15:$A143)+1</f>
        <v>74</v>
      </c>
      <c r="B144" s="11" t="s">
        <v>23</v>
      </c>
      <c r="D144" s="10">
        <v>1936.7228649448489</v>
      </c>
      <c r="F144" s="3" t="s">
        <v>10</v>
      </c>
      <c r="H144" s="9">
        <v>0</v>
      </c>
      <c r="I144" s="9"/>
      <c r="J144" s="9">
        <v>0</v>
      </c>
      <c r="K144" s="9"/>
      <c r="L144" s="9">
        <v>0</v>
      </c>
      <c r="M144" s="9"/>
      <c r="N144" s="9">
        <v>0</v>
      </c>
      <c r="O144" s="9"/>
      <c r="P144" s="9">
        <v>0</v>
      </c>
      <c r="Q144" s="9"/>
      <c r="R144" s="9">
        <v>0</v>
      </c>
      <c r="S144" s="9"/>
      <c r="T144" s="9">
        <v>0</v>
      </c>
      <c r="U144" s="9"/>
      <c r="V144" s="9">
        <v>0</v>
      </c>
      <c r="W144" s="9"/>
      <c r="X144" s="9">
        <v>1936.7228649448489</v>
      </c>
      <c r="Y144" s="9"/>
      <c r="Z144" s="9">
        <v>0</v>
      </c>
    </row>
    <row r="145" spans="1:26" x14ac:dyDescent="0.2">
      <c r="A145" s="3">
        <f>MAX(A$15:$A144)+1</f>
        <v>75</v>
      </c>
      <c r="B145" s="11" t="s">
        <v>22</v>
      </c>
      <c r="D145" s="10">
        <v>3655.9929427280408</v>
      </c>
      <c r="F145" s="3" t="s">
        <v>10</v>
      </c>
      <c r="H145" s="9">
        <v>0</v>
      </c>
      <c r="I145" s="9"/>
      <c r="J145" s="9">
        <v>0</v>
      </c>
      <c r="K145" s="9"/>
      <c r="L145" s="9">
        <v>0</v>
      </c>
      <c r="M145" s="9"/>
      <c r="N145" s="9">
        <v>0</v>
      </c>
      <c r="O145" s="9"/>
      <c r="P145" s="9">
        <v>0</v>
      </c>
      <c r="Q145" s="9"/>
      <c r="R145" s="9">
        <v>0</v>
      </c>
      <c r="S145" s="9"/>
      <c r="T145" s="9">
        <v>0</v>
      </c>
      <c r="U145" s="9"/>
      <c r="V145" s="9">
        <v>0</v>
      </c>
      <c r="W145" s="9"/>
      <c r="X145" s="9">
        <v>3655.9929427280408</v>
      </c>
      <c r="Y145" s="9"/>
      <c r="Z145" s="9">
        <v>0</v>
      </c>
    </row>
    <row r="146" spans="1:26" x14ac:dyDescent="0.2">
      <c r="B146" s="1" t="s">
        <v>21</v>
      </c>
      <c r="D146" s="10"/>
      <c r="H146" s="12"/>
      <c r="I146" s="9"/>
      <c r="J146" s="12"/>
      <c r="K146" s="9"/>
      <c r="L146" s="12"/>
      <c r="M146" s="9"/>
      <c r="N146" s="12"/>
      <c r="O146" s="9"/>
      <c r="P146" s="12"/>
      <c r="Q146" s="9"/>
      <c r="R146" s="12"/>
      <c r="S146" s="9"/>
      <c r="T146" s="12"/>
      <c r="U146" s="9"/>
      <c r="V146" s="12"/>
      <c r="W146" s="9"/>
      <c r="X146" s="12"/>
      <c r="Y146" s="9"/>
      <c r="Z146" s="12"/>
    </row>
    <row r="147" spans="1:26" x14ac:dyDescent="0.2">
      <c r="A147" s="3">
        <f>MAX(A$15:$A146)+1</f>
        <v>76</v>
      </c>
      <c r="B147" s="11" t="s">
        <v>20</v>
      </c>
      <c r="D147" s="10">
        <v>44432.607664269453</v>
      </c>
      <c r="F147" s="3" t="s">
        <v>19</v>
      </c>
      <c r="H147" s="9">
        <v>3825.0291219091541</v>
      </c>
      <c r="I147" s="9"/>
      <c r="J147" s="9">
        <v>731.59251345707992</v>
      </c>
      <c r="K147" s="9"/>
      <c r="L147" s="9">
        <v>7455.75967018758</v>
      </c>
      <c r="M147" s="9"/>
      <c r="N147" s="9">
        <v>5447.5842932440873</v>
      </c>
      <c r="O147" s="9"/>
      <c r="P147" s="9">
        <v>4588.3358756637053</v>
      </c>
      <c r="Q147" s="9"/>
      <c r="R147" s="9">
        <v>5867.2972403652511</v>
      </c>
      <c r="S147" s="9"/>
      <c r="T147" s="9">
        <v>4760.3656134656412</v>
      </c>
      <c r="U147" s="9"/>
      <c r="V147" s="9">
        <v>776.00494525565</v>
      </c>
      <c r="W147" s="9"/>
      <c r="X147" s="9">
        <v>10980.638390721304</v>
      </c>
      <c r="Y147" s="9"/>
      <c r="Z147" s="9">
        <v>0</v>
      </c>
    </row>
    <row r="148" spans="1:26" ht="12.75" customHeight="1" x14ac:dyDescent="0.2">
      <c r="A148" s="3">
        <f>MAX(A$15:$A147)+1</f>
        <v>77</v>
      </c>
      <c r="B148" s="11" t="s">
        <v>18</v>
      </c>
      <c r="D148" s="10">
        <v>57619.441452486106</v>
      </c>
      <c r="F148" s="3" t="s">
        <v>17</v>
      </c>
      <c r="H148" s="9">
        <v>4693.7046318108505</v>
      </c>
      <c r="I148" s="9"/>
      <c r="J148" s="9">
        <v>897.73935297457695</v>
      </c>
      <c r="K148" s="9"/>
      <c r="L148" s="9">
        <v>9148.9849050250268</v>
      </c>
      <c r="M148" s="9"/>
      <c r="N148" s="9">
        <v>5624.2552953452978</v>
      </c>
      <c r="O148" s="9"/>
      <c r="P148" s="9">
        <v>5709.5084782512213</v>
      </c>
      <c r="Q148" s="9"/>
      <c r="R148" s="9">
        <v>7315.9744219816876</v>
      </c>
      <c r="S148" s="9"/>
      <c r="T148" s="9">
        <v>6369.8017133296908</v>
      </c>
      <c r="U148" s="9"/>
      <c r="V148" s="9">
        <v>986.33407123558061</v>
      </c>
      <c r="W148" s="9"/>
      <c r="X148" s="9">
        <v>16873.138582532181</v>
      </c>
      <c r="Y148" s="9"/>
      <c r="Z148" s="9">
        <v>0</v>
      </c>
    </row>
    <row r="149" spans="1:26" ht="12.75" customHeight="1" x14ac:dyDescent="0.2"/>
    <row r="150" spans="1:26" ht="12.75" customHeight="1" x14ac:dyDescent="0.2">
      <c r="A150" s="3">
        <f>MAX(A$15:$A149)+1</f>
        <v>78</v>
      </c>
      <c r="B150" s="5" t="s">
        <v>16</v>
      </c>
      <c r="D150" s="8">
        <f>SUM(D121:D148)</f>
        <v>295490.84083736391</v>
      </c>
      <c r="H150" s="8">
        <f>SUM(H121:H148)</f>
        <v>28916.122339863094</v>
      </c>
      <c r="J150" s="8">
        <f>SUM(J121:J148)</f>
        <v>3438.6521730979416</v>
      </c>
      <c r="L150" s="8">
        <f>SUM(L121:L148)</f>
        <v>35043.776037069299</v>
      </c>
      <c r="N150" s="8">
        <f>SUM(N121:N148)</f>
        <v>69510.016635807711</v>
      </c>
      <c r="P150" s="8">
        <f>SUM(P121:P148)</f>
        <v>21869.391902011976</v>
      </c>
      <c r="R150" s="8">
        <f>SUM(R121:R148)</f>
        <v>28022.712005573303</v>
      </c>
      <c r="T150" s="8">
        <f>SUM(T121:T148)</f>
        <v>24398.543331278495</v>
      </c>
      <c r="V150" s="8">
        <f>SUM(V121:V148)</f>
        <v>3778.0005813678727</v>
      </c>
      <c r="X150" s="8">
        <f>SUM(X121:X148)</f>
        <v>67312.522228660484</v>
      </c>
      <c r="Z150" s="8">
        <f>SUM(Z121:Z148)</f>
        <v>13201.103602633699</v>
      </c>
    </row>
    <row r="151" spans="1:26" ht="12.75" customHeight="1" x14ac:dyDescent="0.2"/>
    <row r="152" spans="1:26" ht="12.75" customHeight="1" thickBot="1" x14ac:dyDescent="0.25">
      <c r="A152" s="3">
        <f>MAX(A$15:$A151)+1</f>
        <v>79</v>
      </c>
      <c r="B152" s="5" t="s">
        <v>15</v>
      </c>
      <c r="D152" s="7">
        <f>D92+D98+D104+D150</f>
        <v>743703.14725945913</v>
      </c>
      <c r="H152" s="7">
        <f>H92+H98+H104+H150</f>
        <v>87724.816081259734</v>
      </c>
      <c r="J152" s="7">
        <f>J92+J98+J104+J150</f>
        <v>14686.671128290056</v>
      </c>
      <c r="L152" s="7">
        <f>L92+L98+L104+L150</f>
        <v>149591.21704220417</v>
      </c>
      <c r="N152" s="7">
        <f>N92+N98+N104+N150</f>
        <v>70888.359086781915</v>
      </c>
      <c r="P152" s="7">
        <f>P92+P98+P104+P150</f>
        <v>100050.34728590432</v>
      </c>
      <c r="R152" s="7">
        <f>R92+R98+R104+R150</f>
        <v>114780.99656567213</v>
      </c>
      <c r="T152" s="7">
        <f>T92+T98+T104+T150</f>
        <v>109117.06951773565</v>
      </c>
      <c r="V152" s="7">
        <f>V92+V98+V104+V150</f>
        <v>12043.291520007751</v>
      </c>
      <c r="X152" s="7">
        <f>X92+X98+X104+X150</f>
        <v>71619.275428969719</v>
      </c>
      <c r="Z152" s="7">
        <f>Z92+Z98+Z104+Z150</f>
        <v>13201.103602633699</v>
      </c>
    </row>
    <row r="153" spans="1:26" ht="12.75" customHeight="1" thickTop="1" x14ac:dyDescent="0.2">
      <c r="D153" s="1"/>
      <c r="E153" s="1"/>
      <c r="F153" s="1"/>
      <c r="G153" s="1"/>
    </row>
    <row r="154" spans="1:26" ht="12.75" customHeight="1" x14ac:dyDescent="0.2">
      <c r="B154" s="6" t="s">
        <v>14</v>
      </c>
    </row>
    <row r="155" spans="1:26" ht="12.75" customHeight="1" x14ac:dyDescent="0.2">
      <c r="B155" s="6"/>
    </row>
    <row r="156" spans="1:26" ht="12.75" customHeight="1" x14ac:dyDescent="0.2">
      <c r="A156" s="3">
        <f>MAX(A$15:$A155)+1</f>
        <v>80</v>
      </c>
      <c r="B156" s="1" t="s">
        <v>13</v>
      </c>
      <c r="D156" s="10">
        <v>8314.9070519560937</v>
      </c>
      <c r="F156" s="3" t="s">
        <v>10</v>
      </c>
      <c r="H156" s="9">
        <v>0</v>
      </c>
      <c r="I156" s="9"/>
      <c r="J156" s="9">
        <v>0</v>
      </c>
      <c r="K156" s="9"/>
      <c r="L156" s="9">
        <v>0</v>
      </c>
      <c r="M156" s="9"/>
      <c r="N156" s="9">
        <v>0</v>
      </c>
      <c r="O156" s="9"/>
      <c r="P156" s="9">
        <v>0</v>
      </c>
      <c r="Q156" s="9"/>
      <c r="R156" s="9">
        <v>0</v>
      </c>
      <c r="S156" s="9"/>
      <c r="T156" s="9">
        <v>0</v>
      </c>
      <c r="U156" s="9"/>
      <c r="V156" s="9">
        <v>0</v>
      </c>
      <c r="W156" s="9"/>
      <c r="X156" s="9">
        <v>8314.9070519560937</v>
      </c>
      <c r="Y156" s="9"/>
      <c r="Z156" s="9">
        <v>0</v>
      </c>
    </row>
    <row r="157" spans="1:26" ht="12.75" customHeight="1" x14ac:dyDescent="0.2">
      <c r="A157" s="3">
        <f>MAX(A$15:$A156)+1</f>
        <v>81</v>
      </c>
      <c r="B157" s="1" t="s">
        <v>12</v>
      </c>
      <c r="D157" s="10">
        <v>4419.8072245108115</v>
      </c>
      <c r="F157" s="3" t="s">
        <v>10</v>
      </c>
      <c r="H157" s="9">
        <v>0</v>
      </c>
      <c r="I157" s="9"/>
      <c r="J157" s="9">
        <v>0</v>
      </c>
      <c r="K157" s="9"/>
      <c r="L157" s="9">
        <v>0</v>
      </c>
      <c r="M157" s="9"/>
      <c r="N157" s="9">
        <v>0</v>
      </c>
      <c r="O157" s="9"/>
      <c r="P157" s="9">
        <v>0</v>
      </c>
      <c r="Q157" s="9"/>
      <c r="R157" s="9">
        <v>0</v>
      </c>
      <c r="S157" s="9"/>
      <c r="T157" s="9">
        <v>0</v>
      </c>
      <c r="U157" s="9"/>
      <c r="V157" s="9">
        <v>0</v>
      </c>
      <c r="W157" s="9"/>
      <c r="X157" s="9">
        <v>4419.8072245108115</v>
      </c>
      <c r="Y157" s="9"/>
      <c r="Z157" s="9">
        <v>0</v>
      </c>
    </row>
    <row r="158" spans="1:26" ht="12.75" customHeight="1" x14ac:dyDescent="0.2">
      <c r="A158" s="3">
        <f>MAX(A$15:$A157)+1</f>
        <v>82</v>
      </c>
      <c r="B158" s="1" t="s">
        <v>11</v>
      </c>
      <c r="D158" s="10">
        <v>5496.2063314579391</v>
      </c>
      <c r="F158" s="3" t="s">
        <v>10</v>
      </c>
      <c r="H158" s="9">
        <v>0</v>
      </c>
      <c r="I158" s="9"/>
      <c r="J158" s="9">
        <v>0</v>
      </c>
      <c r="K158" s="9"/>
      <c r="L158" s="9">
        <v>0</v>
      </c>
      <c r="M158" s="9"/>
      <c r="N158" s="9">
        <v>0</v>
      </c>
      <c r="O158" s="9"/>
      <c r="P158" s="9">
        <v>0</v>
      </c>
      <c r="Q158" s="9"/>
      <c r="R158" s="9">
        <v>0</v>
      </c>
      <c r="S158" s="9"/>
      <c r="T158" s="9">
        <v>0</v>
      </c>
      <c r="U158" s="9"/>
      <c r="V158" s="9">
        <v>0</v>
      </c>
      <c r="W158" s="9"/>
      <c r="X158" s="9">
        <v>5496.2063314579391</v>
      </c>
      <c r="Y158" s="9"/>
      <c r="Z158" s="9">
        <v>0</v>
      </c>
    </row>
    <row r="159" spans="1:26" ht="12.75" customHeight="1" x14ac:dyDescent="0.2">
      <c r="A159" s="3">
        <f>MAX(A$15:$A158)+1</f>
        <v>83</v>
      </c>
      <c r="B159" s="1" t="s">
        <v>9</v>
      </c>
      <c r="D159" s="10">
        <v>3662.9818197924742</v>
      </c>
      <c r="F159" s="3" t="s">
        <v>8</v>
      </c>
      <c r="H159" s="9">
        <v>0</v>
      </c>
      <c r="I159" s="9"/>
      <c r="J159" s="9">
        <v>0</v>
      </c>
      <c r="K159" s="9"/>
      <c r="L159" s="9">
        <v>262.50652448780085</v>
      </c>
      <c r="M159" s="9"/>
      <c r="N159" s="9">
        <v>0</v>
      </c>
      <c r="O159" s="9"/>
      <c r="P159" s="9">
        <v>175.57092895641324</v>
      </c>
      <c r="Q159" s="9"/>
      <c r="R159" s="9">
        <v>201.42065210419406</v>
      </c>
      <c r="S159" s="9"/>
      <c r="T159" s="9">
        <v>191.48144689078384</v>
      </c>
      <c r="U159" s="9"/>
      <c r="V159" s="9">
        <v>2832.0022673532821</v>
      </c>
      <c r="W159" s="9"/>
      <c r="X159" s="9">
        <v>0</v>
      </c>
      <c r="Y159" s="9"/>
      <c r="Z159" s="9">
        <v>0</v>
      </c>
    </row>
    <row r="160" spans="1:26" ht="12.75" customHeight="1" x14ac:dyDescent="0.2"/>
    <row r="161" spans="1:26" ht="12.75" customHeight="1" x14ac:dyDescent="0.2">
      <c r="A161" s="3">
        <f>MAX(A$15:$A160)+1</f>
        <v>84</v>
      </c>
      <c r="B161" s="5" t="s">
        <v>7</v>
      </c>
      <c r="D161" s="8">
        <f>SUM(D156:D159)</f>
        <v>21893.902427717316</v>
      </c>
      <c r="H161" s="8">
        <f>SUM(H156:H159)</f>
        <v>0</v>
      </c>
      <c r="J161" s="8">
        <f>SUM(J156:J159)</f>
        <v>0</v>
      </c>
      <c r="L161" s="8">
        <f>SUM(L156:L159)</f>
        <v>262.50652448780085</v>
      </c>
      <c r="N161" s="8">
        <f>SUM(N156:N159)</f>
        <v>0</v>
      </c>
      <c r="P161" s="8">
        <f>SUM(P156:P159)</f>
        <v>175.57092895641324</v>
      </c>
      <c r="R161" s="8">
        <f>SUM(R156:R159)</f>
        <v>201.42065210419406</v>
      </c>
      <c r="T161" s="8">
        <f>SUM(T156:T159)</f>
        <v>191.48144689078384</v>
      </c>
      <c r="V161" s="8">
        <f>SUM(V156:V159)</f>
        <v>2832.0022673532821</v>
      </c>
      <c r="X161" s="8">
        <f>SUM(X156:X159)</f>
        <v>18230.920607924843</v>
      </c>
      <c r="Z161" s="8">
        <f>SUM(Z156:Z159)</f>
        <v>0</v>
      </c>
    </row>
    <row r="162" spans="1:26" ht="12.75" customHeight="1" x14ac:dyDescent="0.2"/>
    <row r="163" spans="1:26" ht="12.75" customHeight="1" thickBot="1" x14ac:dyDescent="0.25">
      <c r="A163" s="3">
        <f>MAX(A$15:$A162)+1</f>
        <v>85</v>
      </c>
      <c r="B163" s="1" t="s">
        <v>6</v>
      </c>
      <c r="D163" s="7">
        <f>D152-D161</f>
        <v>721809.24483174179</v>
      </c>
      <c r="H163" s="7">
        <f>H152-H161</f>
        <v>87724.816081259734</v>
      </c>
      <c r="J163" s="7">
        <f>J152-J161</f>
        <v>14686.671128290056</v>
      </c>
      <c r="L163" s="7">
        <f>L152-L161</f>
        <v>149328.71051771636</v>
      </c>
      <c r="N163" s="7">
        <f>N152-N161</f>
        <v>70888.359086781915</v>
      </c>
      <c r="P163" s="7">
        <f>P152-P161</f>
        <v>99874.776356947914</v>
      </c>
      <c r="R163" s="7">
        <f>R152-R161</f>
        <v>114579.57591356794</v>
      </c>
      <c r="T163" s="7">
        <f>T152-T161</f>
        <v>108925.58807084487</v>
      </c>
      <c r="V163" s="7">
        <f>V152-V161</f>
        <v>9211.2892526544692</v>
      </c>
      <c r="X163" s="7">
        <f>X152-X161</f>
        <v>53388.354821044879</v>
      </c>
      <c r="Z163" s="7">
        <f>Z152-Z161</f>
        <v>13201.103602633699</v>
      </c>
    </row>
    <row r="164" spans="1:26" ht="12.75" customHeight="1" thickTop="1" x14ac:dyDescent="0.2">
      <c r="B164" s="5" t="s">
        <v>5</v>
      </c>
    </row>
    <row r="165" spans="1:26" ht="12.75" customHeight="1" x14ac:dyDescent="0.2"/>
    <row r="166" spans="1:26" x14ac:dyDescent="0.2">
      <c r="A166" s="6" t="s">
        <v>4</v>
      </c>
    </row>
    <row r="167" spans="1:26" x14ac:dyDescent="0.2">
      <c r="A167" s="4" t="s">
        <v>3</v>
      </c>
      <c r="B167" s="5" t="s">
        <v>2</v>
      </c>
    </row>
    <row r="168" spans="1:26" x14ac:dyDescent="0.2">
      <c r="A168" s="4" t="s">
        <v>1</v>
      </c>
      <c r="B168" s="1" t="s">
        <v>0</v>
      </c>
    </row>
  </sheetData>
  <mergeCells count="12">
    <mergeCell ref="H112:N112"/>
    <mergeCell ref="P112:X112"/>
    <mergeCell ref="A5:AA5"/>
    <mergeCell ref="A6:AA6"/>
    <mergeCell ref="H8:N8"/>
    <mergeCell ref="P8:X8"/>
    <mergeCell ref="A71:AA71"/>
    <mergeCell ref="A72:AA72"/>
    <mergeCell ref="H74:N74"/>
    <mergeCell ref="P74:X74"/>
    <mergeCell ref="A109:AA109"/>
    <mergeCell ref="A110:AA110"/>
  </mergeCells>
  <pageMargins left="0.7" right="0.7" top="0.75" bottom="0.75" header="0.3" footer="0.3"/>
  <pageSetup scale="52" fitToHeight="0" orientation="landscape" r:id="rId1"/>
  <headerFooter>
    <oddHeader xml:space="preserve">&amp;R&amp;"Arial,Regular"&amp;10Filed: 2023-05-18
EB-2022-0200
Exhibit I.7.0-STAFF-237
Attachment 5.9
Page &amp;P of &amp;N </oddHeader>
  </headerFooter>
  <rowBreaks count="2" manualBreakCount="2">
    <brk id="66" max="25" man="1"/>
    <brk id="104"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2251B1EE19E40ADD262C998ACD182" ma:contentTypeVersion="20" ma:contentTypeDescription="Create a new document." ma:contentTypeScope="" ma:versionID="167dcd481efed85bb8318320872825bf">
  <xsd:schema xmlns:xsd="http://www.w3.org/2001/XMLSchema" xmlns:xs="http://www.w3.org/2001/XMLSchema" xmlns:p="http://schemas.microsoft.com/office/2006/metadata/properties" xmlns:ns1="http://schemas.microsoft.com/sharepoint/v3" xmlns:ns2="0f3dc55c-bcca-45e2-bb95-d6030d9207f1" xmlns:ns3="bc9be6ef-036f-4d38-ab45-2a4da0c93cb0" targetNamespace="http://schemas.microsoft.com/office/2006/metadata/properties" ma:root="true" ma:fieldsID="ff3f0393e42ae996c6ffe4d78604b12b" ns1:_="" ns2:_="" ns3:_="">
    <xsd:import namespace="http://schemas.microsoft.com/sharepoint/v3"/>
    <xsd:import namespace="0f3dc55c-bcca-45e2-bb95-d6030d9207f1"/>
    <xsd:import namespace="bc9be6ef-036f-4d38-ab45-2a4da0c93cb0"/>
    <xsd:element name="properties">
      <xsd:complexType>
        <xsd:sequence>
          <xsd:element name="documentManagement">
            <xsd:complexType>
              <xsd:all>
                <xsd:element ref="ns2:MediaServiceMetadata" minOccurs="0"/>
                <xsd:element ref="ns2:MediaServiceFastMetadata" minOccurs="0"/>
                <xsd:element ref="ns2:Area" minOccurs="0"/>
                <xsd:element ref="ns2:RegLead" minOccurs="0"/>
                <xsd:element ref="ns2:Legal" minOccurs="0"/>
                <xsd:element ref="ns3:SharedWithUsers" minOccurs="0"/>
                <xsd:element ref="ns3:SharedWithDetails" minOccurs="0"/>
                <xsd:element ref="ns2:MediaServiceDateTaken" minOccurs="0"/>
                <xsd:element ref="ns2:MediaLengthInSeconds" minOccurs="0"/>
                <xsd:element ref="ns2:Intervenor" minOccurs="0"/>
                <xsd:element ref="ns2:Exhibit" minOccurs="0"/>
                <xsd:element ref="ns2:Category" minOccurs="0"/>
                <xsd:element ref="ns2:KeySupport" minOccurs="0"/>
                <xsd:element ref="ns3:_dlc_DocId" minOccurs="0"/>
                <xsd:element ref="ns3:_dlc_DocIdUrl" minOccurs="0"/>
                <xsd:element ref="ns3:_dlc_DocIdPersistId" minOccurs="0"/>
                <xsd:element ref="ns2:Witnesses" minOccurs="0"/>
                <xsd:element ref="ns2:TeamsPlannerStatus" minOccurs="0"/>
                <xsd:element ref="ns1:_ip_UnifiedCompliancePolicyProperties" minOccurs="0"/>
                <xsd:element ref="ns1:_ip_UnifiedCompliancePolicyUIAction" minOccurs="0"/>
                <xsd:element ref="ns2:Int_x002f_Exhibit_x002f_T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3dc55c-bcca-45e2-bb95-d6030d92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rea" ma:index="10"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Finance"/>
                    <xsd:enumeration value="Operations"/>
                    <xsd:enumeration value="Rates"/>
                    <xsd:enumeration value="Regulatory"/>
                  </xsd:restriction>
                </xsd:simpleType>
              </xsd:element>
            </xsd:sequence>
          </xsd:extension>
        </xsd:complexContent>
      </xsd:complexType>
    </xsd:element>
    <xsd:element name="RegLead" ma:index="11"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2"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Intervenor" ma:index="17"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hree Fires"/>
          <xsd:enumeration value="Unifor"/>
          <xsd:enumeration value="VECC"/>
          <xsd:enumeration value="STAFF"/>
        </xsd:restriction>
      </xsd:simpleType>
    </xsd:element>
    <xsd:element name="Exhibit" ma:index="18" nillable="true" ma:displayName="Exhibit" ma:internalName="Exhibit">
      <xsd:simpleType>
        <xsd:restriction base="dms:Number"/>
      </xsd:simpleType>
    </xsd:element>
    <xsd:element name="Category" ma:index="19"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20"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24"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25"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8" nillable="true" ma:displayName="Exhibit/Int/Quest" ma:internalName="Int_x002f_Exhibit_x002f_Tab">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ea xmlns="0f3dc55c-bcca-45e2-bb95-d6030d9207f1" xsi:nil="true"/>
    <Intervenor xmlns="0f3dc55c-bcca-45e2-bb95-d6030d9207f1" xsi:nil="true"/>
    <KeySupport xmlns="0f3dc55c-bcca-45e2-bb95-d6030d9207f1">
      <UserInfo>
        <DisplayName/>
        <AccountId xsi:nil="true"/>
        <AccountType/>
      </UserInfo>
    </KeySupport>
    <_ip_UnifiedCompliancePolicyUIAction xmlns="http://schemas.microsoft.com/sharepoint/v3" xsi:nil="true"/>
    <TeamsPlannerStatus xmlns="0f3dc55c-bcca-45e2-bb95-d6030d9207f1">Draft Response</TeamsPlannerStatus>
    <RegLead xmlns="0f3dc55c-bcca-45e2-bb95-d6030d9207f1">
      <UserInfo>
        <DisplayName/>
        <AccountId xsi:nil="true"/>
        <AccountType/>
      </UserInfo>
    </RegLead>
    <Legal xmlns="0f3dc55c-bcca-45e2-bb95-d6030d9207f1">
      <UserInfo>
        <DisplayName/>
        <AccountId xsi:nil="true"/>
        <AccountType/>
      </UserInfo>
    </Legal>
    <Exhibit xmlns="0f3dc55c-bcca-45e2-bb95-d6030d9207f1" xsi:nil="true"/>
    <Category xmlns="0f3dc55c-bcca-45e2-bb95-d6030d9207f1" xsi:nil="true"/>
    <_ip_UnifiedCompliancePolicyProperties xmlns="http://schemas.microsoft.com/sharepoint/v3" xsi:nil="true"/>
    <Witnesses xmlns="0f3dc55c-bcca-45e2-bb95-d6030d9207f1" xsi:nil="true"/>
    <Int_x002f_Exhibit_x002f_Tab xmlns="0f3dc55c-bcca-45e2-bb95-d6030d9207f1" xsi:nil="true"/>
    <_dlc_DocId xmlns="bc9be6ef-036f-4d38-ab45-2a4da0c93cb0">C6U45NHNYSXQ-1954422155-5901</_dlc_DocId>
    <_dlc_DocIdUrl xmlns="bc9be6ef-036f-4d38-ab45-2a4da0c93cb0">
      <Url>https://enbridge.sharepoint.com/teams/EB-2022-02002024Rebasing/_layouts/15/DocIdRedir.aspx?ID=C6U45NHNYSXQ-1954422155-5901</Url>
      <Description>C6U45NHNYSXQ-1954422155-5901</Description>
    </_dlc_DocIdUrl>
  </documentManagement>
</p:properties>
</file>

<file path=customXml/itemProps1.xml><?xml version="1.0" encoding="utf-8"?>
<ds:datastoreItem xmlns:ds="http://schemas.openxmlformats.org/officeDocument/2006/customXml" ds:itemID="{8C640905-D156-4F3B-BBF5-38FB28FF99B6}"/>
</file>

<file path=customXml/itemProps2.xml><?xml version="1.0" encoding="utf-8"?>
<ds:datastoreItem xmlns:ds="http://schemas.openxmlformats.org/officeDocument/2006/customXml" ds:itemID="{18BE2E3E-1EA1-4C3E-81A1-6DC0B22B8C7F}"/>
</file>

<file path=customXml/itemProps3.xml><?xml version="1.0" encoding="utf-8"?>
<ds:datastoreItem xmlns:ds="http://schemas.openxmlformats.org/officeDocument/2006/customXml" ds:itemID="{60A64576-4EA9-43C3-89B1-1E68CE30B26E}"/>
</file>

<file path=customXml/itemProps4.xml><?xml version="1.0" encoding="utf-8"?>
<ds:datastoreItem xmlns:ds="http://schemas.openxmlformats.org/officeDocument/2006/customXml" ds:itemID="{A857C054-D7B1-4CC3-A74A-D7461848C2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Rader</dc:creator>
  <cp:lastModifiedBy>Julie Rader</cp:lastModifiedBy>
  <cp:lastPrinted>2023-05-18T18:56:19Z</cp:lastPrinted>
  <dcterms:created xsi:type="dcterms:W3CDTF">2023-05-18T18:05:31Z</dcterms:created>
  <dcterms:modified xsi:type="dcterms:W3CDTF">2023-05-18T18:56:29Z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2023-05-18T18:05:32Z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14fbc866-2e92-4b97-90e4-72d54173ae7d</vt:lpwstr>
  </property>
  <property fmtid="{D5CDD505-2E9C-101B-9397-08002B2CF9AE}" pid="8" name="MSIP_Label_b1a6f161-e42b-4c47-8f69-f6a81e023e2d_ContentBits">
    <vt:lpwstr>0</vt:lpwstr>
  </property>
  <property fmtid="{D5CDD505-2E9C-101B-9397-08002B2CF9AE}" pid="9" name="ContentTypeId">
    <vt:lpwstr>0x010100F3E2251B1EE19E40ADD262C998ACD182</vt:lpwstr>
  </property>
  <property fmtid="{D5CDD505-2E9C-101B-9397-08002B2CF9AE}" pid="10" name="_dlc_DocIdItemGuid">
    <vt:lpwstr>f5aa95a0-c955-433f-bbf2-1f870dbd9955</vt:lpwstr>
  </property>
</Properties>
</file>