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" documentId="13_ncr:1_{8A823FFD-781B-46F2-A328-E87FFC1BB037}" xr6:coauthVersionLast="47" xr6:coauthVersionMax="47" xr10:uidLastSave="{1A063F1F-F95E-4CFF-8754-4BAA2C9171C1}"/>
  <bookViews>
    <workbookView xWindow="-120" yWindow="-120" windowWidth="29040" windowHeight="15840" xr2:uid="{E11B8CA6-C598-4EAA-A385-109288108CE9}"/>
  </bookViews>
  <sheets>
    <sheet name="Sheet1" sheetId="1" r:id="rId1"/>
  </sheets>
  <definedNames>
    <definedName name="_xlnm.Print_Area" localSheetId="0">Sheet1!$A$1:$R$149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7" i="1" l="1"/>
  <c r="P127" i="1" s="1"/>
  <c r="L124" i="1"/>
  <c r="P124" i="1" s="1"/>
  <c r="L112" i="1"/>
  <c r="P112" i="1" s="1"/>
  <c r="M130" i="1"/>
  <c r="G118" i="1"/>
  <c r="H118" i="1" s="1"/>
  <c r="L138" i="1"/>
  <c r="G135" i="1"/>
  <c r="H135" i="1" s="1"/>
  <c r="L121" i="1"/>
  <c r="L118" i="1"/>
  <c r="L114" i="1"/>
  <c r="P114" i="1" s="1"/>
  <c r="L93" i="1"/>
  <c r="P93" i="1" s="1"/>
  <c r="L115" i="1"/>
  <c r="P115" i="1" s="1"/>
  <c r="L130" i="1"/>
  <c r="M135" i="1"/>
  <c r="Q135" i="1" s="1"/>
  <c r="L75" i="1"/>
  <c r="P75" i="1" s="1"/>
  <c r="G93" i="1"/>
  <c r="H93" i="1" s="1"/>
  <c r="M74" i="1"/>
  <c r="L135" i="1" l="1"/>
  <c r="P135" i="1" s="1"/>
  <c r="R135" i="1" s="1"/>
  <c r="G63" i="1"/>
  <c r="H63" i="1" s="1"/>
  <c r="M81" i="1"/>
  <c r="Q81" i="1" s="1"/>
  <c r="M125" i="1"/>
  <c r="M118" i="1"/>
  <c r="Q118" i="1" s="1"/>
  <c r="G115" i="1"/>
  <c r="H115" i="1" s="1"/>
  <c r="G127" i="1"/>
  <c r="H127" i="1" s="1"/>
  <c r="M69" i="1"/>
  <c r="Q69" i="1" s="1"/>
  <c r="M124" i="1"/>
  <c r="Q124" i="1" s="1"/>
  <c r="R124" i="1" s="1"/>
  <c r="M122" i="1"/>
  <c r="Q122" i="1" s="1"/>
  <c r="M134" i="1"/>
  <c r="Q134" i="1" s="1"/>
  <c r="L88" i="1"/>
  <c r="P88" i="1" s="1"/>
  <c r="M136" i="1"/>
  <c r="Q136" i="1" s="1"/>
  <c r="M138" i="1"/>
  <c r="Q138" i="1" s="1"/>
  <c r="G112" i="1"/>
  <c r="H112" i="1" s="1"/>
  <c r="Q125" i="1"/>
  <c r="M121" i="1"/>
  <c r="Q121" i="1" s="1"/>
  <c r="M87" i="1"/>
  <c r="L119" i="1"/>
  <c r="P119" i="1" s="1"/>
  <c r="L132" i="1"/>
  <c r="P132" i="1" s="1"/>
  <c r="M75" i="1"/>
  <c r="Q75" i="1" s="1"/>
  <c r="R75" i="1" s="1"/>
  <c r="M66" i="1"/>
  <c r="G67" i="1"/>
  <c r="H67" i="1" s="1"/>
  <c r="M90" i="1"/>
  <c r="Q90" i="1" s="1"/>
  <c r="G138" i="1"/>
  <c r="H138" i="1" s="1"/>
  <c r="L116" i="1"/>
  <c r="P116" i="1" s="1"/>
  <c r="L128" i="1"/>
  <c r="P128" i="1" s="1"/>
  <c r="M80" i="1"/>
  <c r="Q80" i="1" s="1"/>
  <c r="M127" i="1"/>
  <c r="Q127" i="1" s="1"/>
  <c r="R127" i="1" s="1"/>
  <c r="L74" i="1"/>
  <c r="P74" i="1" s="1"/>
  <c r="M112" i="1"/>
  <c r="Q112" i="1" s="1"/>
  <c r="R112" i="1" s="1"/>
  <c r="G70" i="1"/>
  <c r="H70" i="1" s="1"/>
  <c r="M132" i="1"/>
  <c r="Q132" i="1" s="1"/>
  <c r="M72" i="1"/>
  <c r="Q72" i="1" s="1"/>
  <c r="G125" i="1"/>
  <c r="H125" i="1" s="1"/>
  <c r="G136" i="1"/>
  <c r="H136" i="1" s="1"/>
  <c r="G62" i="1"/>
  <c r="H62" i="1" s="1"/>
  <c r="Q130" i="1"/>
  <c r="G121" i="1"/>
  <c r="H121" i="1" s="1"/>
  <c r="M65" i="1"/>
  <c r="Q65" i="1" s="1"/>
  <c r="G122" i="1"/>
  <c r="H122" i="1" s="1"/>
  <c r="G134" i="1"/>
  <c r="H134" i="1" s="1"/>
  <c r="M128" i="1"/>
  <c r="Q128" i="1" s="1"/>
  <c r="L81" i="1"/>
  <c r="P81" i="1" s="1"/>
  <c r="L62" i="1"/>
  <c r="P62" i="1" s="1"/>
  <c r="G119" i="1"/>
  <c r="H119" i="1" s="1"/>
  <c r="M131" i="1"/>
  <c r="Q131" i="1" s="1"/>
  <c r="L83" i="1"/>
  <c r="P83" i="1" s="1"/>
  <c r="M63" i="1"/>
  <c r="Q63" i="1" s="1"/>
  <c r="M116" i="1"/>
  <c r="Q116" i="1" s="1"/>
  <c r="M111" i="1"/>
  <c r="Q111" i="1" s="1"/>
  <c r="L111" i="1"/>
  <c r="P111" i="1" s="1"/>
  <c r="P121" i="1"/>
  <c r="G83" i="1"/>
  <c r="H83" i="1" s="1"/>
  <c r="L84" i="1"/>
  <c r="P84" i="1" s="1"/>
  <c r="L65" i="1"/>
  <c r="P65" i="1" s="1"/>
  <c r="R65" i="1" s="1"/>
  <c r="M62" i="1"/>
  <c r="Q62" i="1" s="1"/>
  <c r="M119" i="1"/>
  <c r="G116" i="1"/>
  <c r="H116" i="1" s="1"/>
  <c r="G84" i="1"/>
  <c r="H84" i="1" s="1"/>
  <c r="G66" i="1"/>
  <c r="H66" i="1" s="1"/>
  <c r="L85" i="1"/>
  <c r="P85" i="1" s="1"/>
  <c r="L66" i="1"/>
  <c r="P66" i="1" s="1"/>
  <c r="M85" i="1"/>
  <c r="Q85" i="1" s="1"/>
  <c r="G75" i="1"/>
  <c r="H75" i="1" s="1"/>
  <c r="L87" i="1"/>
  <c r="P87" i="1" s="1"/>
  <c r="L67" i="1"/>
  <c r="P67" i="1" s="1"/>
  <c r="M67" i="1"/>
  <c r="Q67" i="1" s="1"/>
  <c r="M115" i="1"/>
  <c r="Q115" i="1" s="1"/>
  <c r="R115" i="1" s="1"/>
  <c r="G132" i="1"/>
  <c r="H132" i="1" s="1"/>
  <c r="Q87" i="1"/>
  <c r="G90" i="1"/>
  <c r="H90" i="1" s="1"/>
  <c r="L69" i="1"/>
  <c r="P69" i="1" s="1"/>
  <c r="L134" i="1"/>
  <c r="P134" i="1" s="1"/>
  <c r="L125" i="1"/>
  <c r="P125" i="1" s="1"/>
  <c r="G81" i="1"/>
  <c r="H81" i="1" s="1"/>
  <c r="G88" i="1"/>
  <c r="H88" i="1" s="1"/>
  <c r="L90" i="1"/>
  <c r="P90" i="1" s="1"/>
  <c r="L70" i="1"/>
  <c r="P70" i="1" s="1"/>
  <c r="L136" i="1"/>
  <c r="P136" i="1" s="1"/>
  <c r="G124" i="1"/>
  <c r="H124" i="1" s="1"/>
  <c r="L63" i="1"/>
  <c r="P63" i="1" s="1"/>
  <c r="L80" i="1"/>
  <c r="P80" i="1" s="1"/>
  <c r="L72" i="1"/>
  <c r="P72" i="1" s="1"/>
  <c r="M83" i="1"/>
  <c r="Q83" i="1" s="1"/>
  <c r="G114" i="1"/>
  <c r="H114" i="1" s="1"/>
  <c r="N130" i="1"/>
  <c r="G130" i="1"/>
  <c r="H130" i="1" s="1"/>
  <c r="M114" i="1"/>
  <c r="P138" i="1"/>
  <c r="L131" i="1"/>
  <c r="G131" i="1"/>
  <c r="H131" i="1" s="1"/>
  <c r="P130" i="1"/>
  <c r="G128" i="1"/>
  <c r="H128" i="1" s="1"/>
  <c r="L122" i="1"/>
  <c r="P118" i="1"/>
  <c r="M93" i="1"/>
  <c r="Q93" i="1" s="1"/>
  <c r="R93" i="1" s="1"/>
  <c r="M92" i="1"/>
  <c r="Q92" i="1" s="1"/>
  <c r="L92" i="1"/>
  <c r="P92" i="1" s="1"/>
  <c r="G74" i="1"/>
  <c r="H74" i="1" s="1"/>
  <c r="Q74" i="1"/>
  <c r="G111" i="1"/>
  <c r="H111" i="1" s="1"/>
  <c r="G65" i="1"/>
  <c r="H65" i="1" s="1"/>
  <c r="G80" i="1"/>
  <c r="H80" i="1" s="1"/>
  <c r="G92" i="1"/>
  <c r="H92" i="1" s="1"/>
  <c r="M88" i="1"/>
  <c r="Q88" i="1" s="1"/>
  <c r="M84" i="1"/>
  <c r="Q84" i="1" s="1"/>
  <c r="G69" i="1"/>
  <c r="H69" i="1" s="1"/>
  <c r="M70" i="1"/>
  <c r="Q70" i="1" s="1"/>
  <c r="G85" i="1"/>
  <c r="H85" i="1" s="1"/>
  <c r="G72" i="1"/>
  <c r="H72" i="1" s="1"/>
  <c r="G87" i="1"/>
  <c r="H87" i="1" s="1"/>
  <c r="N124" i="1" l="1"/>
  <c r="N135" i="1"/>
  <c r="R132" i="1"/>
  <c r="N121" i="1"/>
  <c r="R87" i="1"/>
  <c r="R88" i="1"/>
  <c r="R90" i="1"/>
  <c r="N66" i="1"/>
  <c r="R83" i="1"/>
  <c r="R118" i="1"/>
  <c r="N118" i="1"/>
  <c r="N74" i="1"/>
  <c r="R72" i="1"/>
  <c r="R130" i="1"/>
  <c r="R125" i="1"/>
  <c r="N80" i="1"/>
  <c r="R80" i="1"/>
  <c r="N138" i="1"/>
  <c r="R74" i="1"/>
  <c r="R69" i="1"/>
  <c r="N132" i="1"/>
  <c r="N75" i="1"/>
  <c r="N65" i="1"/>
  <c r="R138" i="1"/>
  <c r="N72" i="1"/>
  <c r="N85" i="1"/>
  <c r="N63" i="1"/>
  <c r="R81" i="1"/>
  <c r="R67" i="1"/>
  <c r="N128" i="1"/>
  <c r="N93" i="1"/>
  <c r="R62" i="1"/>
  <c r="R63" i="1"/>
  <c r="Q66" i="1"/>
  <c r="R66" i="1" s="1"/>
  <c r="R121" i="1"/>
  <c r="N127" i="1"/>
  <c r="R70" i="1"/>
  <c r="R116" i="1"/>
  <c r="N112" i="1"/>
  <c r="N62" i="1"/>
  <c r="N81" i="1"/>
  <c r="R134" i="1"/>
  <c r="N88" i="1"/>
  <c r="N92" i="1"/>
  <c r="N115" i="1"/>
  <c r="R92" i="1"/>
  <c r="R111" i="1"/>
  <c r="N111" i="1"/>
  <c r="N116" i="1"/>
  <c r="R84" i="1"/>
  <c r="R128" i="1"/>
  <c r="Q119" i="1"/>
  <c r="R119" i="1" s="1"/>
  <c r="N119" i="1"/>
  <c r="N67" i="1"/>
  <c r="N87" i="1"/>
  <c r="N134" i="1"/>
  <c r="N136" i="1"/>
  <c r="N83" i="1"/>
  <c r="R85" i="1"/>
  <c r="N90" i="1"/>
  <c r="N125" i="1"/>
  <c r="N69" i="1"/>
  <c r="R136" i="1"/>
  <c r="N114" i="1"/>
  <c r="Q114" i="1"/>
  <c r="R114" i="1" s="1"/>
  <c r="P131" i="1"/>
  <c r="R131" i="1" s="1"/>
  <c r="N131" i="1"/>
  <c r="N122" i="1"/>
  <c r="P122" i="1"/>
  <c r="R122" i="1" s="1"/>
  <c r="N70" i="1"/>
  <c r="N84" i="1"/>
  <c r="A15" i="1" l="1"/>
  <c r="L15" i="1" l="1"/>
  <c r="P15" i="1" s="1"/>
  <c r="M15" i="1"/>
  <c r="L27" i="1"/>
  <c r="P27" i="1" s="1"/>
  <c r="G22" i="1"/>
  <c r="H22" i="1" s="1"/>
  <c r="M31" i="1"/>
  <c r="Q31" i="1" s="1"/>
  <c r="A16" i="1"/>
  <c r="A18" i="1" s="1"/>
  <c r="G35" i="1"/>
  <c r="H35" i="1" s="1"/>
  <c r="M27" i="1"/>
  <c r="Q27" i="1" s="1"/>
  <c r="G24" i="1"/>
  <c r="H24" i="1" s="1"/>
  <c r="G26" i="1"/>
  <c r="H26" i="1" s="1"/>
  <c r="L19" i="1"/>
  <c r="P19" i="1" s="1"/>
  <c r="G23" i="1"/>
  <c r="H23" i="1" s="1"/>
  <c r="G28" i="1"/>
  <c r="H28" i="1" s="1"/>
  <c r="L28" i="1"/>
  <c r="P28" i="1" s="1"/>
  <c r="G42" i="1"/>
  <c r="H42" i="1" s="1"/>
  <c r="M23" i="1"/>
  <c r="Q23" i="1" s="1"/>
  <c r="L24" i="1"/>
  <c r="L26" i="1"/>
  <c r="G18" i="1"/>
  <c r="H18" i="1" s="1"/>
  <c r="G41" i="1"/>
  <c r="H41" i="1" s="1"/>
  <c r="L23" i="1"/>
  <c r="P23" i="1" s="1"/>
  <c r="M24" i="1"/>
  <c r="Q24" i="1" s="1"/>
  <c r="M18" i="1"/>
  <c r="Q18" i="1" s="1"/>
  <c r="M28" i="1"/>
  <c r="G30" i="1"/>
  <c r="H30" i="1" s="1"/>
  <c r="G20" i="1"/>
  <c r="H20" i="1" s="1"/>
  <c r="G31" i="1"/>
  <c r="H31" i="1" s="1"/>
  <c r="L20" i="1"/>
  <c r="P20" i="1" s="1"/>
  <c r="M26" i="1"/>
  <c r="Q26" i="1" s="1"/>
  <c r="G19" i="1"/>
  <c r="H19" i="1" s="1"/>
  <c r="L33" i="1"/>
  <c r="P33" i="1" s="1"/>
  <c r="G27" i="1"/>
  <c r="H27" i="1" s="1"/>
  <c r="G40" i="1"/>
  <c r="H40" i="1" s="1"/>
  <c r="L18" i="1"/>
  <c r="P18" i="1" s="1"/>
  <c r="G37" i="1"/>
  <c r="H37" i="1" s="1"/>
  <c r="L30" i="1"/>
  <c r="P30" i="1" s="1"/>
  <c r="G44" i="1"/>
  <c r="H44" i="1" s="1"/>
  <c r="G33" i="1"/>
  <c r="H33" i="1" s="1"/>
  <c r="G38" i="1"/>
  <c r="H38" i="1" s="1"/>
  <c r="L22" i="1"/>
  <c r="P22" i="1" s="1"/>
  <c r="M33" i="1"/>
  <c r="Q33" i="1" s="1"/>
  <c r="L31" i="1"/>
  <c r="M22" i="1"/>
  <c r="Q22" i="1" s="1"/>
  <c r="M19" i="1"/>
  <c r="M30" i="1"/>
  <c r="Q30" i="1" s="1"/>
  <c r="M20" i="1"/>
  <c r="Q20" i="1" s="1"/>
  <c r="G15" i="1"/>
  <c r="H15" i="1" s="1"/>
  <c r="M16" i="1"/>
  <c r="Q16" i="1" s="1"/>
  <c r="G16" i="1"/>
  <c r="H16" i="1" s="1"/>
  <c r="Q15" i="1"/>
  <c r="L16" i="1"/>
  <c r="P16" i="1" s="1"/>
  <c r="R27" i="1" l="1"/>
  <c r="R22" i="1"/>
  <c r="R15" i="1"/>
  <c r="N27" i="1"/>
  <c r="R30" i="1"/>
  <c r="R18" i="1"/>
  <c r="R23" i="1"/>
  <c r="N24" i="1"/>
  <c r="P24" i="1"/>
  <c r="R24" i="1" s="1"/>
  <c r="R16" i="1"/>
  <c r="A19" i="1"/>
  <c r="R20" i="1"/>
  <c r="N19" i="1"/>
  <c r="Q19" i="1"/>
  <c r="R19" i="1" s="1"/>
  <c r="N31" i="1"/>
  <c r="P31" i="1"/>
  <c r="R31" i="1" s="1"/>
  <c r="N28" i="1"/>
  <c r="Q28" i="1"/>
  <c r="R28" i="1" s="1"/>
  <c r="R33" i="1"/>
  <c r="N26" i="1"/>
  <c r="P26" i="1"/>
  <c r="R26" i="1" s="1"/>
  <c r="N20" i="1"/>
  <c r="N18" i="1"/>
  <c r="N23" i="1"/>
  <c r="N15" i="1"/>
  <c r="N22" i="1"/>
  <c r="N33" i="1"/>
  <c r="N30" i="1"/>
  <c r="N16" i="1"/>
  <c r="A20" i="1" l="1"/>
  <c r="A22" i="1"/>
  <c r="A23" i="1" l="1"/>
  <c r="A24" i="1"/>
  <c r="A26" i="1" s="1"/>
  <c r="A27" i="1" s="1"/>
  <c r="A28" i="1" l="1"/>
  <c r="A30" i="1" s="1"/>
  <c r="A31" i="1" l="1"/>
  <c r="A33" i="1" l="1"/>
  <c r="A35" i="1" l="1"/>
  <c r="A37" i="1" s="1"/>
  <c r="A38" i="1"/>
  <c r="A40" i="1" s="1"/>
  <c r="A41" i="1" s="1"/>
  <c r="A42" i="1" s="1"/>
  <c r="A44" i="1" s="1"/>
  <c r="A62" i="1" s="1"/>
  <c r="A63" i="1" l="1"/>
  <c r="A65" i="1" s="1"/>
  <c r="A66" i="1" s="1"/>
  <c r="A67" i="1" s="1"/>
  <c r="A69" i="1" s="1"/>
  <c r="A70" i="1" s="1"/>
  <c r="A72" i="1" s="1"/>
  <c r="A74" i="1" s="1"/>
  <c r="A75" i="1" s="1"/>
  <c r="A80" i="1" s="1"/>
  <c r="A81" i="1" s="1"/>
  <c r="A83" i="1" s="1"/>
  <c r="A84" i="1" s="1"/>
  <c r="A85" i="1" s="1"/>
  <c r="A87" i="1" s="1"/>
  <c r="A88" i="1" s="1"/>
  <c r="A90" i="1" s="1"/>
  <c r="A92" i="1" s="1"/>
  <c r="A93" i="1" s="1"/>
  <c r="A111" i="1" l="1"/>
  <c r="A112" i="1" s="1"/>
  <c r="A114" i="1" s="1"/>
  <c r="A115" i="1" s="1"/>
  <c r="A116" i="1" s="1"/>
  <c r="A118" i="1" s="1"/>
  <c r="A119" i="1" s="1"/>
  <c r="A121" i="1" s="1"/>
  <c r="A122" i="1" s="1"/>
  <c r="A124" i="1" s="1"/>
  <c r="A125" i="1" s="1"/>
  <c r="A127" i="1" s="1"/>
  <c r="A128" i="1" s="1"/>
  <c r="A130" i="1" s="1"/>
  <c r="A131" i="1" s="1"/>
  <c r="A132" i="1" s="1"/>
  <c r="A134" i="1" s="1"/>
  <c r="A135" i="1" s="1"/>
  <c r="A136" i="1" s="1"/>
  <c r="A138" i="1" s="1"/>
  <c r="L35" i="1" l="1"/>
  <c r="M37" i="1"/>
  <c r="Q37" i="1" s="1"/>
  <c r="L37" i="1"/>
  <c r="N37" i="1" s="1"/>
  <c r="L38" i="1"/>
  <c r="M38" i="1"/>
  <c r="Q38" i="1" s="1"/>
  <c r="L40" i="1"/>
  <c r="P40" i="1" s="1"/>
  <c r="M40" i="1"/>
  <c r="Q40" i="1" s="1"/>
  <c r="L41" i="1"/>
  <c r="N41" i="1" s="1"/>
  <c r="M41" i="1"/>
  <c r="Q41" i="1" s="1"/>
  <c r="L42" i="1"/>
  <c r="M42" i="1"/>
  <c r="N42" i="1" s="1"/>
  <c r="P42" i="1"/>
  <c r="L44" i="1"/>
  <c r="M44" i="1"/>
  <c r="Q44" i="1" s="1"/>
  <c r="Q42" i="1" l="1"/>
  <c r="P41" i="1"/>
  <c r="R41" i="1" s="1"/>
  <c r="N40" i="1"/>
  <c r="N38" i="1"/>
  <c r="R42" i="1"/>
  <c r="N44" i="1"/>
  <c r="P44" i="1"/>
  <c r="R44" i="1" s="1"/>
  <c r="P35" i="1"/>
  <c r="R35" i="1" s="1"/>
  <c r="R40" i="1"/>
  <c r="P37" i="1"/>
  <c r="R37" i="1" s="1"/>
  <c r="P38" i="1"/>
  <c r="R38" i="1" s="1"/>
  <c r="M35" i="1"/>
  <c r="Q35" i="1" s="1"/>
  <c r="N35" i="1" l="1"/>
</calcChain>
</file>

<file path=xl/sharedStrings.xml><?xml version="1.0" encoding="utf-8"?>
<sst xmlns="http://schemas.openxmlformats.org/spreadsheetml/2006/main" count="189" uniqueCount="100">
  <si>
    <t>Rate 1 - Small Customer</t>
  </si>
  <si>
    <t>Rate 1 - Large Customer</t>
  </si>
  <si>
    <t>Rate 6 - Small Customer</t>
  </si>
  <si>
    <t>Rate 6 - Average Customer</t>
  </si>
  <si>
    <t>Rate 6 - Large Customer</t>
  </si>
  <si>
    <t>Rate 100 - Small Customer</t>
  </si>
  <si>
    <t>Rate 100 - Average Customer</t>
  </si>
  <si>
    <t>Rate 100 - Large Customer</t>
  </si>
  <si>
    <t>Rate 110 - Small Customer</t>
  </si>
  <si>
    <t>Rate 110 - Average Customer</t>
  </si>
  <si>
    <t>Rate 110 - Large Customer</t>
  </si>
  <si>
    <t>Rate 115 - Small Customer</t>
  </si>
  <si>
    <t>Rate 115 - Large Customer</t>
  </si>
  <si>
    <t>Rate 135 - Average Customer</t>
  </si>
  <si>
    <t>Rate 145 - Small Customer</t>
  </si>
  <si>
    <t>Rate 145 - Large Customer</t>
  </si>
  <si>
    <t>Rate 170 - Small Customer</t>
  </si>
  <si>
    <t>Rate 170 - Average Customer</t>
  </si>
  <si>
    <t>Rate 170 - Large Customer</t>
  </si>
  <si>
    <t>Rate Zone</t>
  </si>
  <si>
    <t>Current</t>
  </si>
  <si>
    <t>Total</t>
  </si>
  <si>
    <t>(a)</t>
  </si>
  <si>
    <t>(b)</t>
  </si>
  <si>
    <t>(d)</t>
  </si>
  <si>
    <t>($)</t>
  </si>
  <si>
    <t>(%)</t>
  </si>
  <si>
    <t>(e)</t>
  </si>
  <si>
    <t>Line</t>
  </si>
  <si>
    <t>No.</t>
  </si>
  <si>
    <t>EGD Rate Zone</t>
  </si>
  <si>
    <t>Particulars ($)</t>
  </si>
  <si>
    <t>Union North East Rate Zone</t>
  </si>
  <si>
    <t>Rate 01 - Small Customer</t>
  </si>
  <si>
    <t>Rate 01 - Large Customer</t>
  </si>
  <si>
    <t>Rate 10 - Small Customer</t>
  </si>
  <si>
    <t>Rate 10 - Average Customer</t>
  </si>
  <si>
    <t>Rate 10 - Large Customer</t>
  </si>
  <si>
    <t>Rate 20 - Large Customer</t>
  </si>
  <si>
    <t>Rate 25 - Average Customer</t>
  </si>
  <si>
    <t>Union North West Rate Zone</t>
  </si>
  <si>
    <t>Rate 20 - Small Customer</t>
  </si>
  <si>
    <t>Rate 200 - Average Customer</t>
  </si>
  <si>
    <t>(h)</t>
  </si>
  <si>
    <t>Notes:</t>
  </si>
  <si>
    <t>(1)</t>
  </si>
  <si>
    <t xml:space="preserve">EGD rate zone Rate 125, Union North rate zone Rate 100 and Union South rate zone Rate T1, Rate T2 and Rate T3. </t>
  </si>
  <si>
    <t xml:space="preserve">Total direct purchase bill provided for rate classes that do not have sales service customers: </t>
  </si>
  <si>
    <t>Union South Rate Zone</t>
  </si>
  <si>
    <t>Rate M1 - Small Customer</t>
  </si>
  <si>
    <t>Rate M1 - Large Customer</t>
  </si>
  <si>
    <t>Rate M2 - Small Customer</t>
  </si>
  <si>
    <t>Rate M2 - Average Customer</t>
  </si>
  <si>
    <t>Rate M2 - Large Customer</t>
  </si>
  <si>
    <t>Rate M4 - Small Customer</t>
  </si>
  <si>
    <t>Rate M4 - Large Customer</t>
  </si>
  <si>
    <t>Rate M5 - Small Customer</t>
  </si>
  <si>
    <t>Rate M5 - Large Customer</t>
  </si>
  <si>
    <t>Rate M7 - Small Customer</t>
  </si>
  <si>
    <t>Rate M7 - Large Customer</t>
  </si>
  <si>
    <t>Rate M9 - Small Customer</t>
  </si>
  <si>
    <t>Rate M9 - Large Customer</t>
  </si>
  <si>
    <t>2024 Total Bill Impact ($)</t>
  </si>
  <si>
    <t>2024 Total Bill Impact (%)</t>
  </si>
  <si>
    <t>Total Bill (1)</t>
  </si>
  <si>
    <t>Rate 125 - Average Customer (2)</t>
  </si>
  <si>
    <t>Rate 100 - Large Customer (2)</t>
  </si>
  <si>
    <t>Rate 100 - Small Customer (2)</t>
  </si>
  <si>
    <t>Rate T1 - Small Customer (2)</t>
  </si>
  <si>
    <t>Rate T1 - Average Customer (2)</t>
  </si>
  <si>
    <t>Rate T1 - Large Customer (2)</t>
  </si>
  <si>
    <t>Rate T2 - Small Customer (2)</t>
  </si>
  <si>
    <t>Rate T2 - Average Customer (2)</t>
  </si>
  <si>
    <t>Rate T2 - Large Customer (2)</t>
  </si>
  <si>
    <t>Rate T3 - Large Customer (2)</t>
  </si>
  <si>
    <t>(2)</t>
  </si>
  <si>
    <t>Total bill provided is for a typical sales service customer.</t>
  </si>
  <si>
    <t>2024 Total Bill Impact</t>
  </si>
  <si>
    <t>(c) = (b-a)</t>
  </si>
  <si>
    <t>(f) = (e-a)</t>
  </si>
  <si>
    <t>(g) = (b-e)</t>
  </si>
  <si>
    <t>(i) = (f/a)</t>
  </si>
  <si>
    <t>(j) = (g/a)</t>
  </si>
  <si>
    <t>(k) = (i+j)</t>
  </si>
  <si>
    <t>Approved (3)</t>
  </si>
  <si>
    <t>Proposed (4)</t>
  </si>
  <si>
    <t>Scenario (5)</t>
  </si>
  <si>
    <t>(3)</t>
  </si>
  <si>
    <t>(4)</t>
  </si>
  <si>
    <t>(5)</t>
  </si>
  <si>
    <t>Attachment 3, column (a).</t>
  </si>
  <si>
    <t>Attachment 3, column (c).</t>
  </si>
  <si>
    <t>Attachment 7, column (c).</t>
  </si>
  <si>
    <t>Comparison of Current Approved, 2024 Proposed and Rate Zone Scenario Total Bill Impact</t>
  </si>
  <si>
    <t>Total bill rate zone scenario has been adjusted to eliminate the impact of gas supply commodity changes for these rate classes.</t>
  </si>
  <si>
    <t>One Rate Zone</t>
  </si>
  <si>
    <t>Proposal</t>
  </si>
  <si>
    <t>Other 2024</t>
  </si>
  <si>
    <t>Rebasing Impacts</t>
  </si>
  <si>
    <t>Comparison of Current Approved, 2024 Proposed and Rate Zone Scenario Total Bill Impact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</si>
</sst>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#0%;\(###0%\)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0" xfId="0" applyNumberFormat="1" applyFont="1"/>
    <xf numFmtId="164" fontId="3" fillId="0" borderId="0" xfId="1" applyNumberFormat="1" applyFont="1"/>
    <xf numFmtId="0" fontId="3" fillId="0" borderId="0" xfId="0" quotePrefix="1" applyFont="1" applyAlignment="1">
      <alignment horizontal="center"/>
    </xf>
    <xf numFmtId="9" fontId="3" fillId="0" borderId="0" xfId="2" applyFont="1" applyAlignment="1">
      <alignment horizontal="center"/>
    </xf>
    <xf numFmtId="0" fontId="4" fillId="0" borderId="0" xfId="0" applyFont="1"/>
    <xf numFmtId="3" fontId="3" fillId="0" borderId="0" xfId="0" applyNumberFormat="1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165" fontId="2" fillId="0" borderId="0" xfId="2" applyNumberFormat="1" applyFont="1" applyFill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4800-4923-4763-BEF1-675320A05BB5}">
  <sheetPr>
    <pageSetUpPr fitToPage="1"/>
  </sheetPr>
  <dimension ref="A1:R147"/>
  <sheetViews>
    <sheetView tabSelected="1" view="pageLayout" zoomScaleNormal="100" zoomScaleSheetLayoutView="80" workbookViewId="0"/>
  </sheetViews>
  <sheetFormatPr defaultColWidth="9.140625" defaultRowHeight="12.75" x14ac:dyDescent="0.2"/>
  <cols>
    <col min="1" max="1" width="5.42578125" style="2" customWidth="1"/>
    <col min="2" max="2" width="1.7109375" style="2" customWidth="1"/>
    <col min="3" max="3" width="29.140625" style="2" bestFit="1" customWidth="1"/>
    <col min="4" max="4" width="1.7109375" style="2" customWidth="1"/>
    <col min="5" max="7" width="13.5703125" style="2" customWidth="1"/>
    <col min="8" max="8" width="9.85546875" style="2" customWidth="1"/>
    <col min="9" max="9" width="1.7109375" style="2" customWidth="1"/>
    <col min="10" max="10" width="13.5703125" style="2" customWidth="1"/>
    <col min="11" max="11" width="1.7109375" style="2" customWidth="1"/>
    <col min="12" max="13" width="14.7109375" style="2" customWidth="1"/>
    <col min="14" max="14" width="13.5703125" style="2" customWidth="1"/>
    <col min="15" max="15" width="1.7109375" style="2" customWidth="1"/>
    <col min="16" max="17" width="14.7109375" style="2" customWidth="1"/>
    <col min="18" max="18" width="9.85546875" style="2" customWidth="1"/>
    <col min="19" max="16384" width="9.140625" style="2"/>
  </cols>
  <sheetData>
    <row r="1" spans="1:18" x14ac:dyDescent="0.2">
      <c r="R1" s="12"/>
    </row>
    <row r="2" spans="1:18" x14ac:dyDescent="0.2">
      <c r="R2" s="12"/>
    </row>
    <row r="3" spans="1:18" x14ac:dyDescent="0.2">
      <c r="R3" s="12"/>
    </row>
    <row r="4" spans="1:18" x14ac:dyDescent="0.2">
      <c r="R4" s="12"/>
    </row>
    <row r="5" spans="1:18" x14ac:dyDescent="0.2">
      <c r="R5" s="12"/>
    </row>
    <row r="6" spans="1:18" x14ac:dyDescent="0.2">
      <c r="A6" s="16" t="s">
        <v>93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8" spans="1:18" x14ac:dyDescent="0.2">
      <c r="E8" s="15" t="s">
        <v>64</v>
      </c>
      <c r="F8" s="15"/>
      <c r="G8" s="15" t="s">
        <v>77</v>
      </c>
      <c r="H8" s="15"/>
      <c r="J8" s="3" t="s">
        <v>64</v>
      </c>
      <c r="L8" s="15" t="s">
        <v>62</v>
      </c>
      <c r="M8" s="15"/>
      <c r="N8" s="15"/>
      <c r="P8" s="15" t="s">
        <v>63</v>
      </c>
      <c r="Q8" s="15"/>
      <c r="R8" s="15"/>
    </row>
    <row r="9" spans="1:18" x14ac:dyDescent="0.2">
      <c r="A9" s="3" t="s">
        <v>28</v>
      </c>
      <c r="E9" s="3" t="s">
        <v>20</v>
      </c>
      <c r="F9" s="3">
        <v>2024</v>
      </c>
      <c r="I9" s="3"/>
      <c r="J9" s="3" t="s">
        <v>19</v>
      </c>
      <c r="K9" s="3"/>
      <c r="L9" s="3" t="s">
        <v>97</v>
      </c>
      <c r="M9" s="3" t="s">
        <v>95</v>
      </c>
      <c r="N9" s="3"/>
      <c r="P9" s="3" t="s">
        <v>97</v>
      </c>
      <c r="Q9" s="3" t="s">
        <v>95</v>
      </c>
      <c r="R9" s="3"/>
    </row>
    <row r="10" spans="1:18" x14ac:dyDescent="0.2">
      <c r="A10" s="5" t="s">
        <v>29</v>
      </c>
      <c r="C10" s="4" t="s">
        <v>31</v>
      </c>
      <c r="E10" s="5" t="s">
        <v>84</v>
      </c>
      <c r="F10" s="5" t="s">
        <v>85</v>
      </c>
      <c r="G10" s="5" t="s">
        <v>25</v>
      </c>
      <c r="H10" s="5" t="s">
        <v>26</v>
      </c>
      <c r="I10" s="3"/>
      <c r="J10" s="5" t="s">
        <v>86</v>
      </c>
      <c r="K10" s="3"/>
      <c r="L10" s="5" t="s">
        <v>98</v>
      </c>
      <c r="M10" s="5" t="s">
        <v>96</v>
      </c>
      <c r="N10" s="5" t="s">
        <v>21</v>
      </c>
      <c r="P10" s="13" t="s">
        <v>98</v>
      </c>
      <c r="Q10" s="13" t="s">
        <v>96</v>
      </c>
      <c r="R10" s="5" t="s">
        <v>21</v>
      </c>
    </row>
    <row r="11" spans="1:18" x14ac:dyDescent="0.2">
      <c r="E11" s="8" t="s">
        <v>22</v>
      </c>
      <c r="F11" s="8" t="s">
        <v>23</v>
      </c>
      <c r="G11" s="8" t="s">
        <v>78</v>
      </c>
      <c r="H11" s="8" t="s">
        <v>24</v>
      </c>
      <c r="I11" s="3"/>
      <c r="J11" s="8" t="s">
        <v>27</v>
      </c>
      <c r="K11" s="3"/>
      <c r="L11" s="8" t="s">
        <v>79</v>
      </c>
      <c r="M11" s="8" t="s">
        <v>80</v>
      </c>
      <c r="N11" s="8" t="s">
        <v>43</v>
      </c>
      <c r="P11" s="8" t="s">
        <v>81</v>
      </c>
      <c r="Q11" s="8" t="s">
        <v>82</v>
      </c>
      <c r="R11" s="8" t="s">
        <v>83</v>
      </c>
    </row>
    <row r="13" spans="1:18" x14ac:dyDescent="0.2">
      <c r="C13" s="10" t="s">
        <v>30</v>
      </c>
    </row>
    <row r="14" spans="1:18" x14ac:dyDescent="0.2">
      <c r="L14" s="7"/>
      <c r="M14" s="7"/>
      <c r="N14" s="7"/>
      <c r="P14" s="3"/>
      <c r="Q14" s="3"/>
      <c r="R14" s="3"/>
    </row>
    <row r="15" spans="1:18" x14ac:dyDescent="0.2">
      <c r="A15" s="3">
        <f>MAX(A12:$A$12)+1</f>
        <v>1</v>
      </c>
      <c r="C15" s="1" t="s">
        <v>0</v>
      </c>
      <c r="E15" s="6">
        <v>1293.6646435690691</v>
      </c>
      <c r="F15" s="6">
        <v>1345.8826196685072</v>
      </c>
      <c r="G15" s="7">
        <f>F15-E15</f>
        <v>52.217976099438147</v>
      </c>
      <c r="H15" s="14">
        <f>G15/E15</f>
        <v>4.0364383736557007E-2</v>
      </c>
      <c r="J15" s="6">
        <v>1331.4757419782838</v>
      </c>
      <c r="K15" s="6"/>
      <c r="L15" s="7">
        <f>J15-E15</f>
        <v>37.811098409214765</v>
      </c>
      <c r="M15" s="7">
        <f>F15-J15</f>
        <v>14.406877690223382</v>
      </c>
      <c r="N15" s="7">
        <f>SUM(L15:M15)</f>
        <v>52.217976099438147</v>
      </c>
      <c r="P15" s="14">
        <f>L15/E15</f>
        <v>2.9227898124276147E-2</v>
      </c>
      <c r="Q15" s="14">
        <f>M15/E15</f>
        <v>1.1136485612280858E-2</v>
      </c>
      <c r="R15" s="14">
        <f>SUM(P15:Q15)</f>
        <v>4.0364383736557007E-2</v>
      </c>
    </row>
    <row r="16" spans="1:18" x14ac:dyDescent="0.2">
      <c r="A16" s="3">
        <f>MAX(A$12:$A15)+1</f>
        <v>2</v>
      </c>
      <c r="C16" s="1" t="s">
        <v>1</v>
      </c>
      <c r="E16" s="6">
        <v>2419.4150450501861</v>
      </c>
      <c r="F16" s="6">
        <v>2483.2860044571826</v>
      </c>
      <c r="G16" s="7">
        <f>F16-E16</f>
        <v>63.870959406996462</v>
      </c>
      <c r="H16" s="14">
        <f>G16/E16</f>
        <v>2.6399339599738489E-2</v>
      </c>
      <c r="J16" s="6">
        <v>2453.5695505804542</v>
      </c>
      <c r="K16" s="6"/>
      <c r="L16" s="7">
        <f>J16-E16</f>
        <v>34.154505530268125</v>
      </c>
      <c r="M16" s="7">
        <f>F16-J16</f>
        <v>29.716453876728337</v>
      </c>
      <c r="N16" s="7">
        <f>SUM(L16:M16)</f>
        <v>63.870959406996462</v>
      </c>
      <c r="P16" s="14">
        <f>L16/E16</f>
        <v>1.4116844317449325E-2</v>
      </c>
      <c r="Q16" s="14">
        <f>M16/E16</f>
        <v>1.2282495282289165E-2</v>
      </c>
      <c r="R16" s="14">
        <f>SUM(P16:Q16)</f>
        <v>2.6399339599738489E-2</v>
      </c>
    </row>
    <row r="17" spans="1:18" x14ac:dyDescent="0.2">
      <c r="G17" s="7"/>
      <c r="H17" s="14"/>
      <c r="L17" s="7"/>
      <c r="M17" s="7"/>
      <c r="N17" s="7"/>
      <c r="P17" s="14"/>
      <c r="Q17" s="14"/>
      <c r="R17" s="14"/>
    </row>
    <row r="18" spans="1:18" x14ac:dyDescent="0.2">
      <c r="A18" s="3">
        <f>MAX(A$12:$A17)+1</f>
        <v>3</v>
      </c>
      <c r="C18" s="1" t="s">
        <v>2</v>
      </c>
      <c r="E18" s="6">
        <v>3094.7340198525303</v>
      </c>
      <c r="F18" s="6">
        <v>3183.8881069999998</v>
      </c>
      <c r="G18" s="7">
        <f>F18-E18</f>
        <v>89.154087147469454</v>
      </c>
      <c r="H18" s="14">
        <f t="shared" ref="H18:H44" si="0">G18/E18</f>
        <v>2.880831973783576E-2</v>
      </c>
      <c r="J18" s="6">
        <v>3157.7381599999999</v>
      </c>
      <c r="L18" s="7">
        <f>J18-E18</f>
        <v>63.00414014746957</v>
      </c>
      <c r="M18" s="7">
        <f>F18-J18</f>
        <v>26.149946999999884</v>
      </c>
      <c r="N18" s="7">
        <f>SUM(L18:M18)</f>
        <v>89.154087147469454</v>
      </c>
      <c r="P18" s="14">
        <f>L18/E18</f>
        <v>2.0358499225879137E-2</v>
      </c>
      <c r="Q18" s="14">
        <f>M18/E18</f>
        <v>8.4498205119566232E-3</v>
      </c>
      <c r="R18" s="14">
        <f>SUM(P18:Q18)</f>
        <v>2.880831973783576E-2</v>
      </c>
    </row>
    <row r="19" spans="1:18" x14ac:dyDescent="0.2">
      <c r="A19" s="3">
        <f>MAX(A$12:$A18)+1</f>
        <v>4</v>
      </c>
      <c r="C19" s="1" t="s">
        <v>3</v>
      </c>
      <c r="E19" s="6">
        <v>10167.268180640736</v>
      </c>
      <c r="F19" s="6">
        <v>10307.368236999999</v>
      </c>
      <c r="G19" s="7">
        <f t="shared" ref="G19:G44" si="1">F19-E19</f>
        <v>140.10005635926245</v>
      </c>
      <c r="H19" s="14">
        <f t="shared" si="0"/>
        <v>1.3779518142938707E-2</v>
      </c>
      <c r="J19" s="6">
        <v>10208.129805</v>
      </c>
      <c r="L19" s="7">
        <f>J19-E19</f>
        <v>40.861624359264169</v>
      </c>
      <c r="M19" s="7">
        <f>F19-J19</f>
        <v>99.238431999998284</v>
      </c>
      <c r="N19" s="7">
        <f>SUM(L19:M19)</f>
        <v>140.10005635926245</v>
      </c>
      <c r="P19" s="14">
        <f>L19/E19</f>
        <v>4.0189383847539159E-3</v>
      </c>
      <c r="Q19" s="14">
        <f>M19/E19</f>
        <v>9.7605797581847911E-3</v>
      </c>
      <c r="R19" s="14">
        <f>SUM(P19:Q19)</f>
        <v>1.3779518142938707E-2</v>
      </c>
    </row>
    <row r="20" spans="1:18" x14ac:dyDescent="0.2">
      <c r="A20" s="3">
        <f>MAX(A$12:$A19)+1</f>
        <v>5</v>
      </c>
      <c r="C20" s="1" t="s">
        <v>4</v>
      </c>
      <c r="E20" s="6">
        <v>130987.05827405752</v>
      </c>
      <c r="F20" s="6">
        <v>130479.37159499999</v>
      </c>
      <c r="G20" s="7">
        <f t="shared" si="1"/>
        <v>-507.68667905752955</v>
      </c>
      <c r="H20" s="14">
        <f t="shared" si="0"/>
        <v>-3.8758537350714654E-3</v>
      </c>
      <c r="J20" s="6">
        <v>129303.06091999999</v>
      </c>
      <c r="L20" s="7">
        <f>J20-E20</f>
        <v>-1683.9973540575302</v>
      </c>
      <c r="M20" s="7">
        <f>F20-J20</f>
        <v>1176.3106750000006</v>
      </c>
      <c r="N20" s="7">
        <f>SUM(L20:M20)</f>
        <v>-507.68667905752955</v>
      </c>
      <c r="P20" s="14">
        <f>L20/E20</f>
        <v>-1.2856211722338163E-2</v>
      </c>
      <c r="Q20" s="14">
        <f>M20/E20</f>
        <v>8.9803579872666968E-3</v>
      </c>
      <c r="R20" s="14">
        <f>SUM(P20:Q20)</f>
        <v>-3.8758537350714658E-3</v>
      </c>
    </row>
    <row r="21" spans="1:18" x14ac:dyDescent="0.2">
      <c r="G21" s="7"/>
      <c r="H21" s="14"/>
      <c r="L21" s="7"/>
      <c r="M21" s="7"/>
      <c r="N21" s="7"/>
      <c r="P21" s="14"/>
      <c r="Q21" s="14"/>
      <c r="R21" s="14"/>
    </row>
    <row r="22" spans="1:18" x14ac:dyDescent="0.2">
      <c r="A22" s="3">
        <f>MAX(A$12:$A21)+1</f>
        <v>6</v>
      </c>
      <c r="C22" s="1" t="s">
        <v>5</v>
      </c>
      <c r="E22" s="6">
        <v>129510.41464193705</v>
      </c>
      <c r="F22" s="6">
        <v>131564.53994799999</v>
      </c>
      <c r="G22" s="7">
        <f t="shared" si="1"/>
        <v>2054.1253060629388</v>
      </c>
      <c r="H22" s="14">
        <f t="shared" si="0"/>
        <v>1.5860695927366664E-2</v>
      </c>
      <c r="J22" s="6">
        <v>127309.71313199999</v>
      </c>
      <c r="L22" s="7">
        <f>J22-E22</f>
        <v>-2200.7015099370619</v>
      </c>
      <c r="M22" s="7">
        <f>F22-J22</f>
        <v>4254.8268160000007</v>
      </c>
      <c r="N22" s="7">
        <f>SUM(L22:M22)</f>
        <v>2054.1253060629388</v>
      </c>
      <c r="P22" s="14">
        <f>L22/E22</f>
        <v>-1.6992467486274636E-2</v>
      </c>
      <c r="Q22" s="14">
        <f>M22/E22</f>
        <v>3.2853163413641299E-2</v>
      </c>
      <c r="R22" s="14">
        <f>SUM(P22:Q22)</f>
        <v>1.5860695927366664E-2</v>
      </c>
    </row>
    <row r="23" spans="1:18" x14ac:dyDescent="0.2">
      <c r="A23" s="3">
        <f>MAX(A$12:$A22)+1</f>
        <v>7</v>
      </c>
      <c r="C23" s="1" t="s">
        <v>6</v>
      </c>
      <c r="E23" s="6">
        <v>273519.0904515743</v>
      </c>
      <c r="F23" s="6">
        <v>278177.32401799998</v>
      </c>
      <c r="G23" s="7">
        <f t="shared" si="1"/>
        <v>4658.2335664256825</v>
      </c>
      <c r="H23" s="14">
        <f t="shared" si="0"/>
        <v>1.7030743845831881E-2</v>
      </c>
      <c r="J23" s="6">
        <v>260034.10252199997</v>
      </c>
      <c r="L23" s="7">
        <f>J23-E23</f>
        <v>-13484.98792957433</v>
      </c>
      <c r="M23" s="7">
        <f>F23-J23</f>
        <v>18143.221496000013</v>
      </c>
      <c r="N23" s="7">
        <f>SUM(L23:M23)</f>
        <v>4658.2335664256825</v>
      </c>
      <c r="P23" s="14">
        <f>L23/E23</f>
        <v>-4.9301816218059576E-2</v>
      </c>
      <c r="Q23" s="14">
        <f>M23/E23</f>
        <v>6.633256006389146E-2</v>
      </c>
      <c r="R23" s="14">
        <f>SUM(P23:Q23)</f>
        <v>1.7030743845831885E-2</v>
      </c>
    </row>
    <row r="24" spans="1:18" x14ac:dyDescent="0.2">
      <c r="A24" s="3">
        <f>MAX(A$12:$A23)+1</f>
        <v>8</v>
      </c>
      <c r="C24" s="1" t="s">
        <v>7</v>
      </c>
      <c r="E24" s="6">
        <v>646944.31500579568</v>
      </c>
      <c r="F24" s="6">
        <v>648560.15999999992</v>
      </c>
      <c r="G24" s="7">
        <f t="shared" si="1"/>
        <v>1615.8449942042353</v>
      </c>
      <c r="H24" s="14">
        <f t="shared" si="0"/>
        <v>2.4976569957025738E-3</v>
      </c>
      <c r="J24" s="6">
        <v>611399.04</v>
      </c>
      <c r="L24" s="7">
        <f>J24-E24</f>
        <v>-35545.275005795644</v>
      </c>
      <c r="M24" s="7">
        <f>F24-J24</f>
        <v>37161.119999999879</v>
      </c>
      <c r="N24" s="7">
        <f>SUM(L24:M24)</f>
        <v>1615.8449942042353</v>
      </c>
      <c r="P24" s="14">
        <f>L24/E24</f>
        <v>-5.4943330022889543E-2</v>
      </c>
      <c r="Q24" s="14">
        <f>M24/E24</f>
        <v>5.744098701859212E-2</v>
      </c>
      <c r="R24" s="14">
        <f>SUM(P24:Q24)</f>
        <v>2.4976569957025768E-3</v>
      </c>
    </row>
    <row r="25" spans="1:18" x14ac:dyDescent="0.2">
      <c r="G25" s="7"/>
      <c r="H25" s="14"/>
      <c r="L25" s="7"/>
      <c r="M25" s="7"/>
      <c r="N25" s="7"/>
      <c r="P25" s="14"/>
      <c r="Q25" s="14"/>
      <c r="R25" s="14"/>
    </row>
    <row r="26" spans="1:18" x14ac:dyDescent="0.2">
      <c r="A26" s="3">
        <f>MAX(A$12:$A25)+1</f>
        <v>9</v>
      </c>
      <c r="C26" s="1" t="s">
        <v>8</v>
      </c>
      <c r="E26" s="6">
        <v>217353.14752812259</v>
      </c>
      <c r="F26" s="6">
        <v>217867.53297599999</v>
      </c>
      <c r="G26" s="7">
        <f t="shared" si="1"/>
        <v>514.38544787740102</v>
      </c>
      <c r="H26" s="14">
        <f t="shared" si="0"/>
        <v>2.3665884470840085E-3</v>
      </c>
      <c r="J26" s="6">
        <v>216272.36978399998</v>
      </c>
      <c r="L26" s="7">
        <f>J26-E26</f>
        <v>-1080.7777441226062</v>
      </c>
      <c r="M26" s="7">
        <f>F26-J26</f>
        <v>1595.1631920000073</v>
      </c>
      <c r="N26" s="7">
        <f>SUM(L26:M26)</f>
        <v>514.38544787740102</v>
      </c>
      <c r="P26" s="14">
        <f>L26/E26</f>
        <v>-4.9724503942726117E-3</v>
      </c>
      <c r="Q26" s="14">
        <f>M26/E26</f>
        <v>7.3390388413566198E-3</v>
      </c>
      <c r="R26" s="14">
        <f>SUM(P26:Q26)</f>
        <v>2.366588447084008E-3</v>
      </c>
    </row>
    <row r="27" spans="1:18" x14ac:dyDescent="0.2">
      <c r="A27" s="3">
        <f>MAX(A$12:$A26)+1</f>
        <v>10</v>
      </c>
      <c r="C27" s="1" t="s">
        <v>9</v>
      </c>
      <c r="E27" s="6">
        <v>3445515.7673777533</v>
      </c>
      <c r="F27" s="6">
        <v>3431752.4361359999</v>
      </c>
      <c r="G27" s="7">
        <f t="shared" si="1"/>
        <v>-13763.331241753418</v>
      </c>
      <c r="H27" s="14">
        <f t="shared" si="0"/>
        <v>-3.9945634183610624E-3</v>
      </c>
      <c r="J27" s="6">
        <v>3403589.3005680004</v>
      </c>
      <c r="L27" s="7">
        <f>J27-E27</f>
        <v>-41926.466809752863</v>
      </c>
      <c r="M27" s="7">
        <f>F27-J27</f>
        <v>28163.135567999445</v>
      </c>
      <c r="N27" s="7">
        <f>SUM(L27:M27)</f>
        <v>-13763.331241753418</v>
      </c>
      <c r="P27" s="14">
        <f>L27/E27</f>
        <v>-1.2168415308591507E-2</v>
      </c>
      <c r="Q27" s="14">
        <f>M27/E27</f>
        <v>8.1738518902304425E-3</v>
      </c>
      <c r="R27" s="14">
        <f>SUM(P27:Q27)</f>
        <v>-3.9945634183610641E-3</v>
      </c>
    </row>
    <row r="28" spans="1:18" x14ac:dyDescent="0.2">
      <c r="A28" s="3">
        <f>MAX(A$12:$A27)+1</f>
        <v>11</v>
      </c>
      <c r="C28" s="1" t="s">
        <v>10</v>
      </c>
      <c r="E28" s="6">
        <v>3497553.4197177179</v>
      </c>
      <c r="F28" s="6">
        <v>3531436.4023859999</v>
      </c>
      <c r="G28" s="7">
        <f t="shared" si="1"/>
        <v>33882.982668281998</v>
      </c>
      <c r="H28" s="14">
        <f t="shared" si="0"/>
        <v>9.6876240623700437E-3</v>
      </c>
      <c r="J28" s="6">
        <v>3504765.2941950001</v>
      </c>
      <c r="L28" s="7">
        <f>J28-E28</f>
        <v>7211.8744772821665</v>
      </c>
      <c r="M28" s="7">
        <f>F28-J28</f>
        <v>26671.108190999832</v>
      </c>
      <c r="N28" s="7">
        <f>SUM(L28:M28)</f>
        <v>33882.982668281998</v>
      </c>
      <c r="P28" s="14">
        <f>L28/E28</f>
        <v>2.0619769341119099E-3</v>
      </c>
      <c r="Q28" s="14">
        <f>M28/E28</f>
        <v>7.6256471282581343E-3</v>
      </c>
      <c r="R28" s="14">
        <f>SUM(P28:Q28)</f>
        <v>9.6876240623700437E-3</v>
      </c>
    </row>
    <row r="29" spans="1:18" x14ac:dyDescent="0.2">
      <c r="G29" s="7"/>
      <c r="H29" s="14"/>
      <c r="L29" s="7"/>
      <c r="M29" s="7"/>
      <c r="N29" s="7"/>
      <c r="P29" s="14"/>
      <c r="Q29" s="14"/>
      <c r="R29" s="14"/>
    </row>
    <row r="30" spans="1:18" x14ac:dyDescent="0.2">
      <c r="A30" s="3">
        <f>MAX(A$12:$A29)+1</f>
        <v>12</v>
      </c>
      <c r="C30" s="1" t="s">
        <v>11</v>
      </c>
      <c r="E30" s="6">
        <v>1525946.6891723042</v>
      </c>
      <c r="F30" s="6">
        <v>1505178.0059469999</v>
      </c>
      <c r="G30" s="7">
        <f t="shared" si="1"/>
        <v>-20768.683225304354</v>
      </c>
      <c r="H30" s="14">
        <f t="shared" si="0"/>
        <v>-1.3610359636200392E-2</v>
      </c>
      <c r="J30" s="6">
        <v>1490223.6775420001</v>
      </c>
      <c r="L30" s="7">
        <f>J30-E30</f>
        <v>-35723.011630304158</v>
      </c>
      <c r="M30" s="7">
        <f>F30-J30</f>
        <v>14954.328404999804</v>
      </c>
      <c r="N30" s="7">
        <f>SUM(L30:M30)</f>
        <v>-20768.683225304354</v>
      </c>
      <c r="P30" s="14">
        <f>L30/E30</f>
        <v>-2.3410392960504303E-2</v>
      </c>
      <c r="Q30" s="14">
        <f>M30/E30</f>
        <v>9.8000333243039115E-3</v>
      </c>
      <c r="R30" s="14">
        <f>SUM(P30:Q30)</f>
        <v>-1.3610359636200392E-2</v>
      </c>
    </row>
    <row r="31" spans="1:18" x14ac:dyDescent="0.2">
      <c r="A31" s="3">
        <f>MAX(A$12:$A30)+1</f>
        <v>13</v>
      </c>
      <c r="C31" s="1" t="s">
        <v>12</v>
      </c>
      <c r="E31" s="6">
        <v>23651842.076428451</v>
      </c>
      <c r="F31" s="6">
        <v>23347071.519978002</v>
      </c>
      <c r="G31" s="7">
        <f t="shared" si="1"/>
        <v>-304770.55645044893</v>
      </c>
      <c r="H31" s="14">
        <f t="shared" si="0"/>
        <v>-1.2885700634462838E-2</v>
      </c>
      <c r="J31" s="6">
        <v>23113529.685791999</v>
      </c>
      <c r="L31" s="7">
        <f>J31-E31</f>
        <v>-538312.39063645154</v>
      </c>
      <c r="M31" s="7">
        <f>F31-J31</f>
        <v>233541.83418600261</v>
      </c>
      <c r="N31" s="7">
        <f>SUM(L31:M31)</f>
        <v>-304770.55645044893</v>
      </c>
      <c r="P31" s="14">
        <f>L31/E31</f>
        <v>-2.2759850539207534E-2</v>
      </c>
      <c r="Q31" s="14">
        <f>M31/E31</f>
        <v>9.874149904744698E-3</v>
      </c>
      <c r="R31" s="14">
        <f>SUM(P31:Q31)</f>
        <v>-1.2885700634462836E-2</v>
      </c>
    </row>
    <row r="32" spans="1:18" x14ac:dyDescent="0.2">
      <c r="G32" s="7"/>
      <c r="H32" s="14"/>
      <c r="L32" s="7"/>
      <c r="M32" s="7"/>
      <c r="N32" s="7"/>
      <c r="P32" s="14"/>
      <c r="Q32" s="14"/>
      <c r="R32" s="14"/>
    </row>
    <row r="33" spans="1:18" x14ac:dyDescent="0.2">
      <c r="A33" s="3">
        <f>MAX(A$12:$A32)+1</f>
        <v>14</v>
      </c>
      <c r="C33" s="1" t="s">
        <v>65</v>
      </c>
      <c r="E33" s="6">
        <v>66364680.167627595</v>
      </c>
      <c r="F33" s="6">
        <v>66185357.359999999</v>
      </c>
      <c r="G33" s="7">
        <f t="shared" si="1"/>
        <v>-179322.80762759596</v>
      </c>
      <c r="H33" s="14">
        <f t="shared" si="0"/>
        <v>-2.7020819986573047E-3</v>
      </c>
      <c r="J33" s="6">
        <v>66362454.859999999</v>
      </c>
      <c r="L33" s="7">
        <f>J33-E33</f>
        <v>-2225.3076275959611</v>
      </c>
      <c r="M33" s="7">
        <f>F33-J33</f>
        <v>-177097.5</v>
      </c>
      <c r="N33" s="7">
        <f>SUM(L33:M33)</f>
        <v>-179322.80762759596</v>
      </c>
      <c r="P33" s="14">
        <f>L33/E33</f>
        <v>-3.3531505342527916E-5</v>
      </c>
      <c r="Q33" s="14">
        <f>M33/E33</f>
        <v>-2.6685504933147766E-3</v>
      </c>
      <c r="R33" s="14">
        <f>SUM(P33:Q33)</f>
        <v>-2.7020819986573047E-3</v>
      </c>
    </row>
    <row r="34" spans="1:18" x14ac:dyDescent="0.2">
      <c r="E34" s="6"/>
      <c r="F34" s="6"/>
      <c r="G34" s="7"/>
      <c r="H34" s="14"/>
      <c r="J34" s="6"/>
      <c r="L34" s="7"/>
      <c r="M34" s="7"/>
      <c r="N34" s="7"/>
      <c r="P34" s="14"/>
      <c r="Q34" s="14"/>
      <c r="R34" s="14"/>
    </row>
    <row r="35" spans="1:18" x14ac:dyDescent="0.2">
      <c r="A35" s="3">
        <f>MAX(A$12:$A34)+1</f>
        <v>15</v>
      </c>
      <c r="C35" s="1" t="s">
        <v>13</v>
      </c>
      <c r="E35" s="6">
        <v>201702.28954940184</v>
      </c>
      <c r="F35" s="6">
        <v>210740.11510569861</v>
      </c>
      <c r="G35" s="7">
        <f t="shared" si="1"/>
        <v>9037.8255562967679</v>
      </c>
      <c r="H35" s="14">
        <f t="shared" si="0"/>
        <v>4.4807748967485975E-2</v>
      </c>
      <c r="J35" s="6">
        <v>220343.06413469862</v>
      </c>
      <c r="L35" s="7">
        <f>J35-E35</f>
        <v>18640.774585296778</v>
      </c>
      <c r="M35" s="7">
        <f>F35-J35</f>
        <v>-9602.9490290000103</v>
      </c>
      <c r="N35" s="7">
        <f>SUM(L35:M35)</f>
        <v>9037.8255562967679</v>
      </c>
      <c r="P35" s="14">
        <f>L35/E35</f>
        <v>9.2417268177470022E-2</v>
      </c>
      <c r="Q35" s="14">
        <f>M35/E35</f>
        <v>-4.760951920998404E-2</v>
      </c>
      <c r="R35" s="14">
        <f>SUM(P35:Q35)</f>
        <v>4.4807748967485982E-2</v>
      </c>
    </row>
    <row r="36" spans="1:18" x14ac:dyDescent="0.2">
      <c r="G36" s="7"/>
      <c r="H36" s="14"/>
      <c r="L36" s="7"/>
      <c r="M36" s="7"/>
      <c r="N36" s="7"/>
      <c r="P36" s="14"/>
      <c r="Q36" s="14"/>
      <c r="R36" s="14"/>
    </row>
    <row r="37" spans="1:18" x14ac:dyDescent="0.2">
      <c r="A37" s="3">
        <f>MAX(A$12:$A36)+1</f>
        <v>16</v>
      </c>
      <c r="C37" s="1" t="s">
        <v>14</v>
      </c>
      <c r="E37" s="6">
        <v>136363.1371081823</v>
      </c>
      <c r="F37" s="6">
        <v>113780.63152043836</v>
      </c>
      <c r="G37" s="7">
        <f t="shared" si="1"/>
        <v>-22582.505587743944</v>
      </c>
      <c r="H37" s="14">
        <f t="shared" si="0"/>
        <v>-0.16560564729328825</v>
      </c>
      <c r="J37" s="6">
        <v>113413.02830843834</v>
      </c>
      <c r="L37" s="7">
        <f>J37-E37</f>
        <v>-22950.108799743961</v>
      </c>
      <c r="M37" s="7">
        <f>F37-J37</f>
        <v>367.60321200001636</v>
      </c>
      <c r="N37" s="7">
        <f>SUM(L37:M37)</f>
        <v>-22582.505587743944</v>
      </c>
      <c r="P37" s="14">
        <f>L37/E37</f>
        <v>-0.16830141405104759</v>
      </c>
      <c r="Q37" s="14">
        <f>M37/E37</f>
        <v>2.6957667577593358E-3</v>
      </c>
      <c r="R37" s="14">
        <f>SUM(P37:Q37)</f>
        <v>-0.16560564729328825</v>
      </c>
    </row>
    <row r="38" spans="1:18" x14ac:dyDescent="0.2">
      <c r="A38" s="3">
        <f>MAX(A$12:$A37)+1</f>
        <v>17</v>
      </c>
      <c r="C38" s="1" t="s">
        <v>15</v>
      </c>
      <c r="E38" s="6">
        <v>236237.50143863869</v>
      </c>
      <c r="F38" s="6">
        <v>198463.72582091781</v>
      </c>
      <c r="G38" s="7">
        <f t="shared" si="1"/>
        <v>-37773.775617720879</v>
      </c>
      <c r="H38" s="14">
        <f t="shared" si="0"/>
        <v>-0.15989745653287987</v>
      </c>
      <c r="J38" s="6">
        <v>197580.8665289178</v>
      </c>
      <c r="L38" s="7">
        <f>J38-E38</f>
        <v>-38656.634909720888</v>
      </c>
      <c r="M38" s="7">
        <f>F38-J38</f>
        <v>882.85929200000828</v>
      </c>
      <c r="N38" s="7">
        <f>SUM(L38:M38)</f>
        <v>-37773.775617720879</v>
      </c>
      <c r="P38" s="14">
        <f>L38/E38</f>
        <v>-0.16363462479204099</v>
      </c>
      <c r="Q38" s="14">
        <f>M38/E38</f>
        <v>3.7371682591611131E-3</v>
      </c>
      <c r="R38" s="14">
        <f>SUM(P38:Q38)</f>
        <v>-0.15989745653287987</v>
      </c>
    </row>
    <row r="39" spans="1:18" x14ac:dyDescent="0.2">
      <c r="G39" s="7"/>
      <c r="H39" s="14"/>
      <c r="L39" s="7"/>
      <c r="M39" s="7"/>
      <c r="N39" s="7"/>
      <c r="P39" s="14"/>
      <c r="Q39" s="14"/>
      <c r="R39" s="14"/>
    </row>
    <row r="40" spans="1:18" x14ac:dyDescent="0.2">
      <c r="A40" s="3">
        <f>MAX(A$12:$A39)+1</f>
        <v>18</v>
      </c>
      <c r="C40" s="1" t="s">
        <v>16</v>
      </c>
      <c r="E40" s="6">
        <v>3185956.2169883898</v>
      </c>
      <c r="F40" s="6">
        <v>3197505.3701796713</v>
      </c>
      <c r="G40" s="7">
        <f t="shared" si="1"/>
        <v>11549.153191281483</v>
      </c>
      <c r="H40" s="14">
        <f t="shared" si="0"/>
        <v>3.6250194304925597E-3</v>
      </c>
      <c r="J40" s="6">
        <v>3161033.6607516715</v>
      </c>
      <c r="L40" s="7">
        <f>J40-E40</f>
        <v>-24922.556236718316</v>
      </c>
      <c r="M40" s="7">
        <f>F40-J40</f>
        <v>36471.709427999798</v>
      </c>
      <c r="N40" s="7">
        <f>SUM(L40:M40)</f>
        <v>11549.153191281483</v>
      </c>
      <c r="P40" s="14">
        <f>L40/E40</f>
        <v>-7.8226298603302925E-3</v>
      </c>
      <c r="Q40" s="14">
        <f>M40/E40</f>
        <v>1.1447649290822853E-2</v>
      </c>
      <c r="R40" s="14">
        <f>SUM(P40:Q40)</f>
        <v>3.6250194304925602E-3</v>
      </c>
    </row>
    <row r="41" spans="1:18" x14ac:dyDescent="0.2">
      <c r="A41" s="3">
        <f>MAX(A$12:$A40)+1</f>
        <v>19</v>
      </c>
      <c r="C41" s="1" t="s">
        <v>17</v>
      </c>
      <c r="E41" s="6">
        <v>3193960.9256745465</v>
      </c>
      <c r="F41" s="6">
        <v>3205350.6853998769</v>
      </c>
      <c r="G41" s="7">
        <f t="shared" si="1"/>
        <v>11389.759725330397</v>
      </c>
      <c r="H41" s="14">
        <f t="shared" si="0"/>
        <v>3.5660297637877159E-3</v>
      </c>
      <c r="J41" s="6">
        <v>3169056.4153908766</v>
      </c>
      <c r="L41" s="7">
        <f>J41-E41</f>
        <v>-24904.510283669923</v>
      </c>
      <c r="M41" s="7">
        <f>F41-J41</f>
        <v>36294.27000900032</v>
      </c>
      <c r="N41" s="7">
        <f>SUM(L41:M41)</f>
        <v>11389.759725330397</v>
      </c>
      <c r="P41" s="14">
        <f>L41/E41</f>
        <v>-7.7973747529206956E-3</v>
      </c>
      <c r="Q41" s="14">
        <f>M41/E41</f>
        <v>1.1363404516708411E-2</v>
      </c>
      <c r="R41" s="14">
        <f>SUM(P41:Q41)</f>
        <v>3.5660297637877154E-3</v>
      </c>
    </row>
    <row r="42" spans="1:18" x14ac:dyDescent="0.2">
      <c r="A42" s="3">
        <f>MAX(A$12:$A41)+1</f>
        <v>20</v>
      </c>
      <c r="C42" s="1" t="s">
        <v>18</v>
      </c>
      <c r="E42" s="6">
        <v>22161806.409054033</v>
      </c>
      <c r="F42" s="6">
        <v>22360630.150411755</v>
      </c>
      <c r="G42" s="7">
        <f t="shared" si="1"/>
        <v>198823.74135772139</v>
      </c>
      <c r="H42" s="14">
        <f t="shared" si="0"/>
        <v>8.9714591711483188E-3</v>
      </c>
      <c r="J42" s="6">
        <v>22105330.159957755</v>
      </c>
      <c r="L42" s="7">
        <f>J42-E42</f>
        <v>-56476.249096278101</v>
      </c>
      <c r="M42" s="7">
        <f>F42-J42</f>
        <v>255299.99045399949</v>
      </c>
      <c r="N42" s="7">
        <f>SUM(L42:M42)</f>
        <v>198823.74135772139</v>
      </c>
      <c r="P42" s="14">
        <f>L42/E42</f>
        <v>-2.5483594637486398E-3</v>
      </c>
      <c r="Q42" s="14">
        <f>M42/E42</f>
        <v>1.1519818634896957E-2</v>
      </c>
      <c r="R42" s="14">
        <f>SUM(P42:Q42)</f>
        <v>8.9714591711483171E-3</v>
      </c>
    </row>
    <row r="43" spans="1:18" x14ac:dyDescent="0.2">
      <c r="G43" s="7"/>
      <c r="H43" s="14"/>
      <c r="L43" s="7"/>
      <c r="M43" s="7"/>
      <c r="N43" s="7"/>
      <c r="P43" s="14"/>
      <c r="Q43" s="14"/>
      <c r="R43" s="14"/>
    </row>
    <row r="44" spans="1:18" x14ac:dyDescent="0.2">
      <c r="A44" s="3">
        <f>MAX(A$12:$A43)+1</f>
        <v>21</v>
      </c>
      <c r="C44" s="1" t="s">
        <v>42</v>
      </c>
      <c r="E44" s="6">
        <v>36935019.309962191</v>
      </c>
      <c r="F44" s="6">
        <v>36382186.281380825</v>
      </c>
      <c r="G44" s="7">
        <f t="shared" si="1"/>
        <v>-552833.02858136594</v>
      </c>
      <c r="H44" s="14">
        <f t="shared" si="0"/>
        <v>-1.4967720036693053E-2</v>
      </c>
      <c r="J44" s="6">
        <v>35954098.638180822</v>
      </c>
      <c r="L44" s="7">
        <f>J44-E44</f>
        <v>-980920.67178136855</v>
      </c>
      <c r="M44" s="7">
        <f>F44-J44</f>
        <v>428087.64320000261</v>
      </c>
      <c r="N44" s="7">
        <f>SUM(L44:M44)</f>
        <v>-552833.02858136594</v>
      </c>
      <c r="P44" s="14">
        <f>L44/E44</f>
        <v>-2.6558011613568931E-2</v>
      </c>
      <c r="Q44" s="14">
        <f>M44/E44</f>
        <v>1.1590291576875876E-2</v>
      </c>
      <c r="R44" s="14">
        <f>SUM(P44:Q44)</f>
        <v>-1.4967720036693055E-2</v>
      </c>
    </row>
    <row r="47" spans="1:18" x14ac:dyDescent="0.2">
      <c r="R47" s="12"/>
    </row>
    <row r="48" spans="1:18" x14ac:dyDescent="0.2">
      <c r="R48" s="12"/>
    </row>
    <row r="49" spans="1:18" x14ac:dyDescent="0.2">
      <c r="R49" s="12"/>
    </row>
    <row r="50" spans="1:18" x14ac:dyDescent="0.2">
      <c r="R50" s="12"/>
    </row>
    <row r="51" spans="1:18" x14ac:dyDescent="0.2">
      <c r="R51" s="12"/>
    </row>
    <row r="52" spans="1:18" x14ac:dyDescent="0.2">
      <c r="A52" s="16" t="s">
        <v>99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4" spans="1:18" x14ac:dyDescent="0.2">
      <c r="J54" s="3"/>
    </row>
    <row r="55" spans="1:18" x14ac:dyDescent="0.2">
      <c r="E55" s="15" t="s">
        <v>64</v>
      </c>
      <c r="F55" s="15"/>
      <c r="G55" s="15" t="s">
        <v>77</v>
      </c>
      <c r="H55" s="15"/>
      <c r="J55" s="3" t="s">
        <v>64</v>
      </c>
      <c r="L55" s="15" t="s">
        <v>62</v>
      </c>
      <c r="M55" s="15"/>
      <c r="N55" s="15"/>
      <c r="P55" s="15" t="s">
        <v>63</v>
      </c>
      <c r="Q55" s="15"/>
      <c r="R55" s="15"/>
    </row>
    <row r="56" spans="1:18" x14ac:dyDescent="0.2">
      <c r="A56" s="3" t="s">
        <v>28</v>
      </c>
      <c r="E56" s="3" t="s">
        <v>20</v>
      </c>
      <c r="F56" s="3">
        <v>2024</v>
      </c>
      <c r="I56" s="3"/>
      <c r="J56" s="3" t="s">
        <v>19</v>
      </c>
      <c r="K56" s="3"/>
      <c r="L56" s="3" t="s">
        <v>97</v>
      </c>
      <c r="M56" s="3" t="s">
        <v>95</v>
      </c>
      <c r="N56" s="3"/>
      <c r="P56" s="3" t="s">
        <v>97</v>
      </c>
      <c r="Q56" s="3" t="s">
        <v>95</v>
      </c>
      <c r="R56" s="3"/>
    </row>
    <row r="57" spans="1:18" x14ac:dyDescent="0.2">
      <c r="A57" s="5" t="s">
        <v>29</v>
      </c>
      <c r="C57" s="4" t="s">
        <v>31</v>
      </c>
      <c r="E57" s="5" t="s">
        <v>84</v>
      </c>
      <c r="F57" s="5" t="s">
        <v>85</v>
      </c>
      <c r="G57" s="5" t="s">
        <v>25</v>
      </c>
      <c r="H57" s="5" t="s">
        <v>26</v>
      </c>
      <c r="I57" s="3"/>
      <c r="J57" s="5" t="s">
        <v>86</v>
      </c>
      <c r="K57" s="3"/>
      <c r="L57" s="13" t="s">
        <v>98</v>
      </c>
      <c r="M57" s="13" t="s">
        <v>96</v>
      </c>
      <c r="N57" s="5" t="s">
        <v>21</v>
      </c>
      <c r="P57" s="13" t="s">
        <v>98</v>
      </c>
      <c r="Q57" s="13" t="s">
        <v>96</v>
      </c>
      <c r="R57" s="5" t="s">
        <v>21</v>
      </c>
    </row>
    <row r="58" spans="1:18" x14ac:dyDescent="0.2">
      <c r="E58" s="8" t="s">
        <v>22</v>
      </c>
      <c r="F58" s="8" t="s">
        <v>23</v>
      </c>
      <c r="G58" s="8" t="s">
        <v>78</v>
      </c>
      <c r="H58" s="8" t="s">
        <v>24</v>
      </c>
      <c r="I58" s="3"/>
      <c r="J58" s="8" t="s">
        <v>27</v>
      </c>
      <c r="K58" s="3"/>
      <c r="L58" s="8" t="s">
        <v>79</v>
      </c>
      <c r="M58" s="8" t="s">
        <v>80</v>
      </c>
      <c r="N58" s="8" t="s">
        <v>43</v>
      </c>
      <c r="P58" s="8" t="s">
        <v>81</v>
      </c>
      <c r="Q58" s="8" t="s">
        <v>82</v>
      </c>
      <c r="R58" s="8" t="s">
        <v>83</v>
      </c>
    </row>
    <row r="60" spans="1:18" x14ac:dyDescent="0.2">
      <c r="C60" s="10" t="s">
        <v>40</v>
      </c>
    </row>
    <row r="61" spans="1:18" x14ac:dyDescent="0.2">
      <c r="P61" s="3"/>
      <c r="Q61" s="3"/>
      <c r="R61" s="3"/>
    </row>
    <row r="62" spans="1:18" x14ac:dyDescent="0.2">
      <c r="A62" s="3">
        <f>MAX(A$12:$A61)+1</f>
        <v>22</v>
      </c>
      <c r="C62" s="1" t="s">
        <v>33</v>
      </c>
      <c r="E62" s="6">
        <v>1283.2696454000002</v>
      </c>
      <c r="F62" s="6">
        <v>1250.7740188</v>
      </c>
      <c r="G62" s="7">
        <f t="shared" ref="G62:G63" si="2">F62-E62</f>
        <v>-32.495626600000151</v>
      </c>
      <c r="H62" s="14">
        <f t="shared" ref="H62:H63" si="3">G62/E62</f>
        <v>-2.5322524160439511E-2</v>
      </c>
      <c r="J62" s="6">
        <v>1474.4670016</v>
      </c>
      <c r="K62" s="6"/>
      <c r="L62" s="7">
        <f>J62-E62</f>
        <v>191.19735619999983</v>
      </c>
      <c r="M62" s="7">
        <f>F62-J62</f>
        <v>-223.69298279999998</v>
      </c>
      <c r="N62" s="7">
        <f>SUM(L62:M62)</f>
        <v>-32.495626600000151</v>
      </c>
      <c r="P62" s="14">
        <f>L62/E62</f>
        <v>0.14899234692051247</v>
      </c>
      <c r="Q62" s="14">
        <f>M62/E62</f>
        <v>-0.17431487108095198</v>
      </c>
      <c r="R62" s="14">
        <f>SUM(P62:Q62)</f>
        <v>-2.5322524160439508E-2</v>
      </c>
    </row>
    <row r="63" spans="1:18" x14ac:dyDescent="0.2">
      <c r="A63" s="3">
        <f>MAX(A$12:$A62)+1</f>
        <v>23</v>
      </c>
      <c r="C63" s="1" t="s">
        <v>34</v>
      </c>
      <c r="E63" s="6">
        <v>18172.695199999998</v>
      </c>
      <c r="F63" s="6">
        <v>17265.338800000001</v>
      </c>
      <c r="G63" s="7">
        <f t="shared" si="2"/>
        <v>-907.35639999999694</v>
      </c>
      <c r="H63" s="14">
        <f t="shared" si="3"/>
        <v>-4.992965490336277E-2</v>
      </c>
      <c r="J63" s="6">
        <v>20985.945199999998</v>
      </c>
      <c r="K63" s="6"/>
      <c r="L63" s="7">
        <f>J63-E63</f>
        <v>2813.25</v>
      </c>
      <c r="M63" s="7">
        <f>F63-J63</f>
        <v>-3720.6063999999969</v>
      </c>
      <c r="N63" s="7">
        <f>SUM(L63:M63)</f>
        <v>-907.35639999999694</v>
      </c>
      <c r="P63" s="14">
        <f>L63/E63</f>
        <v>0.15480642629168184</v>
      </c>
      <c r="Q63" s="14">
        <f>M63/E63</f>
        <v>-0.20473608119504461</v>
      </c>
      <c r="R63" s="14">
        <f>SUM(P63:Q63)</f>
        <v>-4.9929654903362763E-2</v>
      </c>
    </row>
    <row r="64" spans="1:18" x14ac:dyDescent="0.2">
      <c r="G64" s="7"/>
      <c r="H64" s="14"/>
      <c r="L64" s="6"/>
      <c r="M64" s="6"/>
      <c r="N64" s="6"/>
      <c r="P64" s="14"/>
      <c r="Q64" s="14"/>
      <c r="R64" s="14"/>
    </row>
    <row r="65" spans="1:18" x14ac:dyDescent="0.2">
      <c r="A65" s="3">
        <f>MAX(A$12:$A64)+1</f>
        <v>24</v>
      </c>
      <c r="C65" s="1" t="s">
        <v>35</v>
      </c>
      <c r="E65" s="6">
        <v>26431.750336359997</v>
      </c>
      <c r="F65" s="6">
        <v>25711.042797080001</v>
      </c>
      <c r="G65" s="7">
        <f t="shared" ref="G65:G67" si="4">F65-E65</f>
        <v>-720.70753927999613</v>
      </c>
      <c r="H65" s="14">
        <f t="shared" ref="H65:H67" si="5">G65/E65</f>
        <v>-2.7266735275135286E-2</v>
      </c>
      <c r="J65" s="6">
        <v>29297.986092739993</v>
      </c>
      <c r="L65" s="7">
        <f>J65-E65</f>
        <v>2866.235756379996</v>
      </c>
      <c r="M65" s="7">
        <f>F65-J65</f>
        <v>-3586.9432956599921</v>
      </c>
      <c r="N65" s="7">
        <f>SUM(L65:M65)</f>
        <v>-720.70753927999613</v>
      </c>
      <c r="P65" s="14">
        <f>L65/E65</f>
        <v>0.10843912037248438</v>
      </c>
      <c r="Q65" s="14">
        <f>M65/E65</f>
        <v>-0.13570585564761967</v>
      </c>
      <c r="R65" s="14">
        <f>SUM(P65:Q65)</f>
        <v>-2.726673527513529E-2</v>
      </c>
    </row>
    <row r="66" spans="1:18" x14ac:dyDescent="0.2">
      <c r="A66" s="3">
        <f>MAX(A$12:$A65)+1</f>
        <v>25</v>
      </c>
      <c r="C66" s="1" t="s">
        <v>36</v>
      </c>
      <c r="E66" s="6">
        <v>40212.789102700001</v>
      </c>
      <c r="F66" s="6">
        <v>39146.813209699998</v>
      </c>
      <c r="G66" s="7">
        <f t="shared" si="4"/>
        <v>-1065.9758930000025</v>
      </c>
      <c r="H66" s="14">
        <f t="shared" si="5"/>
        <v>-2.6508379965328739E-2</v>
      </c>
      <c r="J66" s="6">
        <v>44600.687714749991</v>
      </c>
      <c r="L66" s="7">
        <f>J66-E66</f>
        <v>4387.8986120499903</v>
      </c>
      <c r="M66" s="7">
        <f>F66-J66</f>
        <v>-5453.8745050499929</v>
      </c>
      <c r="N66" s="7">
        <f>SUM(L66:M66)</f>
        <v>-1065.9758930000025</v>
      </c>
      <c r="P66" s="14">
        <f>L66/E66</f>
        <v>0.10911699262748663</v>
      </c>
      <c r="Q66" s="14">
        <f>M66/E66</f>
        <v>-0.13562537259281537</v>
      </c>
      <c r="R66" s="14">
        <f>SUM(P66:Q66)</f>
        <v>-2.6508379965328746E-2</v>
      </c>
    </row>
    <row r="67" spans="1:18" x14ac:dyDescent="0.2">
      <c r="A67" s="3">
        <f>MAX(A$12:$A66)+1</f>
        <v>26</v>
      </c>
      <c r="C67" s="1" t="s">
        <v>37</v>
      </c>
      <c r="E67" s="6">
        <v>104932.7775214</v>
      </c>
      <c r="F67" s="6">
        <v>102472.07652351999</v>
      </c>
      <c r="G67" s="7">
        <f t="shared" si="4"/>
        <v>-2460.7009978800052</v>
      </c>
      <c r="H67" s="14">
        <f t="shared" si="5"/>
        <v>-2.3450260786036754E-2</v>
      </c>
      <c r="J67" s="6">
        <v>116451.81887611</v>
      </c>
      <c r="L67" s="7">
        <f>J67-E67</f>
        <v>11519.041354710003</v>
      </c>
      <c r="M67" s="7">
        <f>F67-J67</f>
        <v>-13979.742352590009</v>
      </c>
      <c r="N67" s="7">
        <f>SUM(L67:M67)</f>
        <v>-2460.7009978800052</v>
      </c>
      <c r="P67" s="14">
        <f>L67/E67</f>
        <v>0.10977543553882207</v>
      </c>
      <c r="Q67" s="14">
        <f>M67/E67</f>
        <v>-0.13322569632485881</v>
      </c>
      <c r="R67" s="14">
        <f>SUM(P67:Q67)</f>
        <v>-2.3450260786036736E-2</v>
      </c>
    </row>
    <row r="68" spans="1:18" x14ac:dyDescent="0.2">
      <c r="G68" s="7"/>
      <c r="H68" s="14"/>
      <c r="L68" s="6"/>
      <c r="M68" s="6"/>
      <c r="N68" s="6"/>
      <c r="P68" s="14"/>
      <c r="Q68" s="14"/>
      <c r="R68" s="14"/>
    </row>
    <row r="69" spans="1:18" x14ac:dyDescent="0.2">
      <c r="A69" s="3">
        <f>MAX(A$12:$A68)+1</f>
        <v>27</v>
      </c>
      <c r="C69" s="1" t="s">
        <v>41</v>
      </c>
      <c r="E69" s="6">
        <v>1035739.608</v>
      </c>
      <c r="F69" s="6">
        <v>1072003.2719999999</v>
      </c>
      <c r="G69" s="7">
        <f t="shared" ref="G69:G70" si="6">F69-E69</f>
        <v>36263.663999999873</v>
      </c>
      <c r="H69" s="14">
        <f t="shared" ref="H69:H70" si="7">G69/E69</f>
        <v>3.5012336807341518E-2</v>
      </c>
      <c r="J69" s="6">
        <v>1038207.72</v>
      </c>
      <c r="L69" s="7">
        <f>J69-E69</f>
        <v>2468.1119999999646</v>
      </c>
      <c r="M69" s="7">
        <f>F69-J69</f>
        <v>33795.551999999909</v>
      </c>
      <c r="N69" s="7">
        <f>SUM(L69:M69)</f>
        <v>36263.663999999873</v>
      </c>
      <c r="P69" s="14">
        <f>L69/E69</f>
        <v>2.3829464287513898E-3</v>
      </c>
      <c r="Q69" s="14">
        <f>M69/E69</f>
        <v>3.2629390378590126E-2</v>
      </c>
      <c r="R69" s="14">
        <f>SUM(P69:Q69)</f>
        <v>3.5012336807341518E-2</v>
      </c>
    </row>
    <row r="70" spans="1:18" x14ac:dyDescent="0.2">
      <c r="A70" s="3">
        <f>MAX(A$12:$A69)+1</f>
        <v>28</v>
      </c>
      <c r="C70" s="1" t="s">
        <v>38</v>
      </c>
      <c r="E70" s="6">
        <v>5024222.4000000004</v>
      </c>
      <c r="F70" s="6">
        <v>5240981.88</v>
      </c>
      <c r="G70" s="7">
        <f t="shared" si="6"/>
        <v>216759.47999999952</v>
      </c>
      <c r="H70" s="14">
        <f t="shared" si="7"/>
        <v>4.3142891126793967E-2</v>
      </c>
      <c r="J70" s="6">
        <v>5097538.8</v>
      </c>
      <c r="L70" s="7">
        <f>J70-E70</f>
        <v>73316.399999999441</v>
      </c>
      <c r="M70" s="7">
        <f>F70-J70</f>
        <v>143443.08000000007</v>
      </c>
      <c r="N70" s="7">
        <f>SUM(L70:M70)</f>
        <v>216759.47999999952</v>
      </c>
      <c r="P70" s="14">
        <f>L70/E70</f>
        <v>1.4592586506520778E-2</v>
      </c>
      <c r="Q70" s="14">
        <f>M70/E70</f>
        <v>2.8550304620273192E-2</v>
      </c>
      <c r="R70" s="14">
        <f>SUM(P70:Q70)</f>
        <v>4.3142891126793967E-2</v>
      </c>
    </row>
    <row r="71" spans="1:18" x14ac:dyDescent="0.2">
      <c r="A71" s="3"/>
      <c r="C71" s="1"/>
      <c r="E71" s="6"/>
      <c r="F71" s="6"/>
      <c r="G71" s="7"/>
      <c r="H71" s="14"/>
      <c r="L71" s="6"/>
      <c r="M71" s="6"/>
      <c r="N71" s="6"/>
      <c r="P71" s="14"/>
      <c r="Q71" s="14"/>
      <c r="R71" s="14"/>
    </row>
    <row r="72" spans="1:18" x14ac:dyDescent="0.2">
      <c r="A72" s="3">
        <f>MAX(A$12:$A71)+1</f>
        <v>29</v>
      </c>
      <c r="C72" s="1" t="s">
        <v>39</v>
      </c>
      <c r="E72" s="6">
        <v>824687.28701321105</v>
      </c>
      <c r="F72" s="6">
        <v>765533.07000000007</v>
      </c>
      <c r="G72" s="7">
        <f t="shared" ref="G72" si="8">F72-E72</f>
        <v>-59154.21701321099</v>
      </c>
      <c r="H72" s="14">
        <f t="shared" ref="H72" si="9">G72/E72</f>
        <v>-7.1729269924180813E-2</v>
      </c>
      <c r="J72" s="6">
        <v>791001.69500000007</v>
      </c>
      <c r="L72" s="7">
        <f>J72-E72</f>
        <v>-33685.59201321099</v>
      </c>
      <c r="M72" s="7">
        <f>F72-J72</f>
        <v>-25468.625</v>
      </c>
      <c r="N72" s="7">
        <f>SUM(L72:M72)</f>
        <v>-59154.21701321099</v>
      </c>
      <c r="P72" s="14">
        <f>L72/E72</f>
        <v>-4.0846503327595693E-2</v>
      </c>
      <c r="Q72" s="14">
        <f>M72/E72</f>
        <v>-3.0882766596585121E-2</v>
      </c>
      <c r="R72" s="14">
        <f>SUM(P72:Q72)</f>
        <v>-7.1729269924180813E-2</v>
      </c>
    </row>
    <row r="73" spans="1:18" x14ac:dyDescent="0.2">
      <c r="A73" s="3"/>
      <c r="C73" s="1"/>
      <c r="E73" s="6"/>
      <c r="F73" s="6"/>
      <c r="G73" s="7"/>
      <c r="H73" s="14"/>
      <c r="L73" s="6"/>
      <c r="M73" s="6"/>
      <c r="N73" s="6"/>
      <c r="P73" s="14"/>
      <c r="Q73" s="14"/>
      <c r="R73" s="14"/>
    </row>
    <row r="74" spans="1:18" x14ac:dyDescent="0.2">
      <c r="A74" s="3">
        <f>MAX(A$12:$A73)+1</f>
        <v>30</v>
      </c>
      <c r="C74" s="1" t="s">
        <v>67</v>
      </c>
      <c r="E74" s="6">
        <v>9117120.1199999992</v>
      </c>
      <c r="F74" s="6">
        <v>8983795.7999999989</v>
      </c>
      <c r="G74" s="7">
        <f t="shared" ref="G74:G75" si="10">F74-E74</f>
        <v>-133324.3200000003</v>
      </c>
      <c r="H74" s="14">
        <f t="shared" ref="H74:H75" si="11">G74/E74</f>
        <v>-1.4623512495741946E-2</v>
      </c>
      <c r="J74" s="6">
        <v>9029202.5999999996</v>
      </c>
      <c r="L74" s="7">
        <f>J74-E74</f>
        <v>-87917.519999999553</v>
      </c>
      <c r="M74" s="7">
        <f>F74-J74</f>
        <v>-45406.800000000745</v>
      </c>
      <c r="N74" s="7">
        <f>SUM(L74:M74)</f>
        <v>-133324.3200000003</v>
      </c>
      <c r="P74" s="14">
        <f>L74/E74</f>
        <v>-9.6431240175433343E-3</v>
      </c>
      <c r="Q74" s="14">
        <f>M74/E74</f>
        <v>-4.9803884781986123E-3</v>
      </c>
      <c r="R74" s="14">
        <f>SUM(P74:Q74)</f>
        <v>-1.4623512495741946E-2</v>
      </c>
    </row>
    <row r="75" spans="1:18" x14ac:dyDescent="0.2">
      <c r="A75" s="3">
        <f>MAX(A$12:$A74)+1</f>
        <v>31</v>
      </c>
      <c r="C75" s="1" t="s">
        <v>66</v>
      </c>
      <c r="E75" s="11">
        <v>80731557.11999999</v>
      </c>
      <c r="F75" s="11">
        <v>79591537.799999997</v>
      </c>
      <c r="G75" s="7">
        <f t="shared" si="10"/>
        <v>-1140019.3199999928</v>
      </c>
      <c r="H75" s="14">
        <f t="shared" si="11"/>
        <v>-1.4121111504209681E-2</v>
      </c>
      <c r="J75" s="6">
        <v>79978545.599999994</v>
      </c>
      <c r="L75" s="7">
        <f>J75-E75</f>
        <v>-753011.51999999583</v>
      </c>
      <c r="M75" s="7">
        <f>F75-J75</f>
        <v>-387007.79999999702</v>
      </c>
      <c r="N75" s="7">
        <f>SUM(L75:M75)</f>
        <v>-1140019.3199999928</v>
      </c>
      <c r="P75" s="14">
        <f>L75/E75</f>
        <v>-9.3273503802325259E-3</v>
      </c>
      <c r="Q75" s="14">
        <f>M75/E75</f>
        <v>-4.7937611239771546E-3</v>
      </c>
      <c r="R75" s="14">
        <f>SUM(P75:Q75)</f>
        <v>-1.412111150420968E-2</v>
      </c>
    </row>
    <row r="76" spans="1:18" x14ac:dyDescent="0.2">
      <c r="A76" s="3"/>
      <c r="C76" s="1"/>
      <c r="E76" s="6"/>
      <c r="F76" s="6"/>
      <c r="G76" s="7"/>
      <c r="H76" s="14"/>
      <c r="J76" s="6"/>
      <c r="L76" s="6"/>
      <c r="M76" s="6"/>
      <c r="N76" s="6"/>
      <c r="P76" s="14"/>
      <c r="Q76" s="14"/>
      <c r="R76" s="14"/>
    </row>
    <row r="77" spans="1:18" x14ac:dyDescent="0.2">
      <c r="A77" s="3"/>
      <c r="C77" s="1"/>
      <c r="E77" s="6"/>
      <c r="F77" s="6"/>
      <c r="G77" s="7"/>
      <c r="H77" s="14"/>
      <c r="J77" s="6"/>
      <c r="L77" s="6"/>
      <c r="M77" s="6"/>
      <c r="N77" s="6"/>
      <c r="P77" s="14"/>
      <c r="Q77" s="14"/>
      <c r="R77" s="14"/>
    </row>
    <row r="78" spans="1:18" x14ac:dyDescent="0.2">
      <c r="C78" s="10" t="s">
        <v>32</v>
      </c>
      <c r="E78" s="6"/>
      <c r="F78" s="6"/>
      <c r="G78" s="7"/>
      <c r="H78" s="14"/>
      <c r="J78" s="6"/>
      <c r="L78" s="6"/>
      <c r="M78" s="6"/>
      <c r="N78" s="6"/>
      <c r="P78" s="14"/>
      <c r="Q78" s="14"/>
      <c r="R78" s="14"/>
    </row>
    <row r="79" spans="1:18" x14ac:dyDescent="0.2">
      <c r="G79" s="7"/>
      <c r="H79" s="14"/>
      <c r="L79" s="6"/>
      <c r="M79" s="6"/>
      <c r="N79" s="6"/>
      <c r="P79" s="14"/>
      <c r="Q79" s="14"/>
      <c r="R79" s="14"/>
    </row>
    <row r="80" spans="1:18" x14ac:dyDescent="0.2">
      <c r="A80" s="3">
        <f>MAX(A$12:$A79)+1</f>
        <v>32</v>
      </c>
      <c r="C80" s="1" t="s">
        <v>33</v>
      </c>
      <c r="E80" s="6">
        <v>1411.4576151276428</v>
      </c>
      <c r="F80" s="6">
        <v>1250.7740188</v>
      </c>
      <c r="G80" s="7">
        <f t="shared" ref="G80:G81" si="12">F80-E80</f>
        <v>-160.68359632764282</v>
      </c>
      <c r="H80" s="14">
        <f t="shared" ref="H80:H81" si="13">G80/E80</f>
        <v>-0.11384231067619531</v>
      </c>
      <c r="J80" s="6">
        <v>1541.6440015999999</v>
      </c>
      <c r="L80" s="7">
        <f>J80-E80</f>
        <v>130.18638647235707</v>
      </c>
      <c r="M80" s="7">
        <f>F80-J80</f>
        <v>-290.86998279999989</v>
      </c>
      <c r="N80" s="7">
        <f>SUM(L80:M80)</f>
        <v>-160.68359632764282</v>
      </c>
      <c r="P80" s="14">
        <f>L80/E80</f>
        <v>9.2235420374691082E-2</v>
      </c>
      <c r="Q80" s="14">
        <f>M80/E80</f>
        <v>-0.20607773105088639</v>
      </c>
      <c r="R80" s="14">
        <f>SUM(P80:Q80)</f>
        <v>-0.11384231067619531</v>
      </c>
    </row>
    <row r="81" spans="1:18" x14ac:dyDescent="0.2">
      <c r="A81" s="3">
        <f>MAX(A$12:$A80)+1</f>
        <v>33</v>
      </c>
      <c r="C81" s="1" t="s">
        <v>34</v>
      </c>
      <c r="E81" s="6">
        <v>20503.385558684415</v>
      </c>
      <c r="F81" s="6">
        <v>17265.338800000001</v>
      </c>
      <c r="G81" s="7">
        <f t="shared" si="12"/>
        <v>-3238.0467586844134</v>
      </c>
      <c r="H81" s="14">
        <f t="shared" si="13"/>
        <v>-0.15792741883610076</v>
      </c>
      <c r="J81" s="6">
        <v>22207.3452</v>
      </c>
      <c r="L81" s="7">
        <f>J81-E81</f>
        <v>1703.959641315585</v>
      </c>
      <c r="M81" s="7">
        <f>F81-J81</f>
        <v>-4942.0063999999984</v>
      </c>
      <c r="N81" s="7">
        <f>SUM(L81:M81)</f>
        <v>-3238.0467586844134</v>
      </c>
      <c r="P81" s="14">
        <f>L81/E81</f>
        <v>8.3106257570904229E-2</v>
      </c>
      <c r="Q81" s="14">
        <f>M81/E81</f>
        <v>-0.24103367640700499</v>
      </c>
      <c r="R81" s="14">
        <f>SUM(P81:Q81)</f>
        <v>-0.15792741883610076</v>
      </c>
    </row>
    <row r="82" spans="1:18" x14ac:dyDescent="0.2">
      <c r="E82" s="6"/>
      <c r="G82" s="7"/>
      <c r="H82" s="14"/>
      <c r="L82" s="6"/>
      <c r="M82" s="6"/>
      <c r="N82" s="6"/>
      <c r="P82" s="14"/>
      <c r="Q82" s="14"/>
      <c r="R82" s="14"/>
    </row>
    <row r="83" spans="1:18" x14ac:dyDescent="0.2">
      <c r="A83" s="3">
        <f>MAX(A$12:$A82)+1</f>
        <v>34</v>
      </c>
      <c r="C83" s="1" t="s">
        <v>35</v>
      </c>
      <c r="E83" s="6">
        <v>29479.885874386626</v>
      </c>
      <c r="F83" s="6">
        <v>25711.042797080001</v>
      </c>
      <c r="G83" s="7">
        <f t="shared" ref="G83:G85" si="14">F83-E83</f>
        <v>-3768.8430773066248</v>
      </c>
      <c r="H83" s="14">
        <f t="shared" ref="H83:H85" si="15">G83/E83</f>
        <v>-0.12784456131769342</v>
      </c>
      <c r="J83" s="6">
        <v>29998.426092739999</v>
      </c>
      <c r="L83" s="7">
        <f>J83-E83</f>
        <v>518.54021835337335</v>
      </c>
      <c r="M83" s="7">
        <f>F83-J83</f>
        <v>-4287.3832956599981</v>
      </c>
      <c r="N83" s="7">
        <f>SUM(L83:M83)</f>
        <v>-3768.8430773066248</v>
      </c>
      <c r="P83" s="14">
        <f>L83/E83</f>
        <v>1.7589627740177347E-2</v>
      </c>
      <c r="Q83" s="14">
        <f>M83/E83</f>
        <v>-0.14543418905787076</v>
      </c>
      <c r="R83" s="14">
        <f>SUM(P83:Q83)</f>
        <v>-0.12784456131769339</v>
      </c>
    </row>
    <row r="84" spans="1:18" x14ac:dyDescent="0.2">
      <c r="A84" s="3">
        <f>MAX(A$12:$A83)+1</f>
        <v>35</v>
      </c>
      <c r="C84" s="1" t="s">
        <v>36</v>
      </c>
      <c r="E84" s="6">
        <v>44937.399186641269</v>
      </c>
      <c r="F84" s="6">
        <v>39146.813209699998</v>
      </c>
      <c r="G84" s="7">
        <f t="shared" si="14"/>
        <v>-5790.5859769412709</v>
      </c>
      <c r="H84" s="14">
        <f t="shared" si="15"/>
        <v>-0.12885894781962956</v>
      </c>
      <c r="J84" s="6">
        <v>45686.369714749992</v>
      </c>
      <c r="L84" s="7">
        <f>J84-E84</f>
        <v>748.97052810872265</v>
      </c>
      <c r="M84" s="7">
        <f>F84-J84</f>
        <v>-6539.5565050499936</v>
      </c>
      <c r="N84" s="7">
        <f>SUM(L84:M84)</f>
        <v>-5790.5859769412709</v>
      </c>
      <c r="P84" s="14">
        <f>L84/E84</f>
        <v>1.6666975429485299E-2</v>
      </c>
      <c r="Q84" s="14">
        <f>M84/E84</f>
        <v>-0.14552592324911484</v>
      </c>
      <c r="R84" s="14">
        <f>SUM(P84:Q84)</f>
        <v>-0.12885894781962953</v>
      </c>
    </row>
    <row r="85" spans="1:18" x14ac:dyDescent="0.2">
      <c r="A85" s="3">
        <f>MAX(A$12:$A84)+1</f>
        <v>36</v>
      </c>
      <c r="C85" s="1" t="s">
        <v>37</v>
      </c>
      <c r="E85" s="6">
        <v>117633.34226317759</v>
      </c>
      <c r="F85" s="6">
        <v>102472.07652351999</v>
      </c>
      <c r="G85" s="7">
        <f t="shared" si="14"/>
        <v>-15161.265739657596</v>
      </c>
      <c r="H85" s="14">
        <f t="shared" si="15"/>
        <v>-0.12888578567918052</v>
      </c>
      <c r="J85" s="6">
        <v>119370.31887611</v>
      </c>
      <c r="L85" s="7">
        <f>J85-E85</f>
        <v>1736.9766129324125</v>
      </c>
      <c r="M85" s="7">
        <f>F85-J85</f>
        <v>-16898.242352590009</v>
      </c>
      <c r="N85" s="7">
        <f>SUM(L85:M85)</f>
        <v>-15161.265739657596</v>
      </c>
      <c r="P85" s="14">
        <f>L85/E85</f>
        <v>1.4766022791789136E-2</v>
      </c>
      <c r="Q85" s="14">
        <f>M85/E85</f>
        <v>-0.14365180847096967</v>
      </c>
      <c r="R85" s="14">
        <f>SUM(P85:Q85)</f>
        <v>-0.12888578567918055</v>
      </c>
    </row>
    <row r="86" spans="1:18" x14ac:dyDescent="0.2">
      <c r="G86" s="7"/>
      <c r="H86" s="14"/>
      <c r="L86" s="6"/>
      <c r="M86" s="6"/>
      <c r="N86" s="6"/>
      <c r="P86" s="14"/>
      <c r="Q86" s="14"/>
      <c r="R86" s="14"/>
    </row>
    <row r="87" spans="1:18" x14ac:dyDescent="0.2">
      <c r="A87" s="3">
        <f>MAX(A$12:$A86)+1</f>
        <v>37</v>
      </c>
      <c r="C87" s="1" t="s">
        <v>41</v>
      </c>
      <c r="E87" s="6">
        <v>1143795.6329013312</v>
      </c>
      <c r="F87" s="6">
        <v>1072003.2719999999</v>
      </c>
      <c r="G87" s="7">
        <f t="shared" ref="G87:G88" si="16">F87-E87</f>
        <v>-71792.360901331296</v>
      </c>
      <c r="H87" s="14">
        <f t="shared" ref="H87:H88" si="17">G87/E87</f>
        <v>-6.2766773046006571E-2</v>
      </c>
      <c r="J87" s="6">
        <v>1123989.8639999998</v>
      </c>
      <c r="L87" s="7">
        <f>J87-E87</f>
        <v>-19805.76890133135</v>
      </c>
      <c r="M87" s="7">
        <f>F87-J87</f>
        <v>-51986.591999999946</v>
      </c>
      <c r="N87" s="7">
        <f>SUM(L87:M87)</f>
        <v>-71792.360901331296</v>
      </c>
      <c r="P87" s="14">
        <f>L87/E87</f>
        <v>-1.7315828397676602E-2</v>
      </c>
      <c r="Q87" s="14">
        <f>M87/E87</f>
        <v>-4.5450944648329966E-2</v>
      </c>
      <c r="R87" s="14">
        <f>SUM(P87:Q87)</f>
        <v>-6.2766773046006571E-2</v>
      </c>
    </row>
    <row r="88" spans="1:18" x14ac:dyDescent="0.2">
      <c r="A88" s="3">
        <f>MAX(A$12:$A87)+1</f>
        <v>38</v>
      </c>
      <c r="C88" s="1" t="s">
        <v>38</v>
      </c>
      <c r="E88" s="6">
        <v>5562722.2045066562</v>
      </c>
      <c r="F88" s="6">
        <v>5240981.88</v>
      </c>
      <c r="G88" s="7">
        <f t="shared" si="16"/>
        <v>-321740.32450665627</v>
      </c>
      <c r="H88" s="14">
        <f t="shared" si="17"/>
        <v>-5.783864674133779E-2</v>
      </c>
      <c r="J88" s="6">
        <v>5516041.5600000005</v>
      </c>
      <c r="L88" s="7">
        <f>J88-E88</f>
        <v>-46680.644506655633</v>
      </c>
      <c r="M88" s="7">
        <f>F88-J88</f>
        <v>-275059.68000000063</v>
      </c>
      <c r="N88" s="7">
        <f>SUM(L88:M88)</f>
        <v>-321740.32450665627</v>
      </c>
      <c r="P88" s="14">
        <f>L88/E88</f>
        <v>-8.3916907568810772E-3</v>
      </c>
      <c r="Q88" s="14">
        <f>M88/E88</f>
        <v>-4.9446955984456711E-2</v>
      </c>
      <c r="R88" s="14">
        <f>SUM(P88:Q88)</f>
        <v>-5.783864674133779E-2</v>
      </c>
    </row>
    <row r="89" spans="1:18" x14ac:dyDescent="0.2">
      <c r="A89" s="3"/>
      <c r="C89" s="1"/>
      <c r="E89" s="6"/>
      <c r="F89" s="6"/>
      <c r="G89" s="7"/>
      <c r="H89" s="14"/>
      <c r="J89" s="6"/>
      <c r="L89" s="6"/>
      <c r="M89" s="6"/>
      <c r="N89" s="6"/>
      <c r="P89" s="14"/>
      <c r="Q89" s="14"/>
      <c r="R89" s="14"/>
    </row>
    <row r="90" spans="1:18" x14ac:dyDescent="0.2">
      <c r="A90" s="3">
        <f>MAX(A$12:$A89)+1</f>
        <v>39</v>
      </c>
      <c r="C90" s="1" t="s">
        <v>39</v>
      </c>
      <c r="E90" s="6">
        <v>824687.28701321105</v>
      </c>
      <c r="F90" s="6">
        <v>765533.07000000007</v>
      </c>
      <c r="G90" s="7">
        <f t="shared" ref="G90" si="18">F90-E90</f>
        <v>-59154.21701321099</v>
      </c>
      <c r="H90" s="14">
        <f t="shared" ref="H90" si="19">G90/E90</f>
        <v>-7.1729269924180813E-2</v>
      </c>
      <c r="J90" s="6">
        <v>836538.09499999997</v>
      </c>
      <c r="L90" s="7">
        <f>J90-E90</f>
        <v>11850.807986788917</v>
      </c>
      <c r="M90" s="7">
        <f>F90-J90</f>
        <v>-71005.024999999907</v>
      </c>
      <c r="N90" s="7">
        <f>SUM(L90:M90)</f>
        <v>-59154.21701321099</v>
      </c>
      <c r="P90" s="14">
        <f>L90/E90</f>
        <v>1.4370062656972998E-2</v>
      </c>
      <c r="Q90" s="14">
        <f>M90/E90</f>
        <v>-8.6099332581153806E-2</v>
      </c>
      <c r="R90" s="14">
        <f>SUM(P90:Q90)</f>
        <v>-7.1729269924180813E-2</v>
      </c>
    </row>
    <row r="91" spans="1:18" x14ac:dyDescent="0.2">
      <c r="A91" s="3"/>
      <c r="C91" s="1"/>
      <c r="E91" s="6"/>
      <c r="F91" s="6"/>
      <c r="G91" s="7"/>
      <c r="H91" s="14"/>
      <c r="J91" s="6"/>
      <c r="L91" s="6"/>
      <c r="M91" s="6"/>
      <c r="N91" s="6"/>
      <c r="P91" s="14"/>
      <c r="Q91" s="14"/>
      <c r="R91" s="14"/>
    </row>
    <row r="92" spans="1:18" x14ac:dyDescent="0.2">
      <c r="A92" s="3">
        <f>MAX(A$12:$A91)+1</f>
        <v>40</v>
      </c>
      <c r="C92" s="1" t="s">
        <v>67</v>
      </c>
      <c r="E92" s="6">
        <v>9161083.3200000003</v>
      </c>
      <c r="F92" s="6">
        <v>9027759</v>
      </c>
      <c r="G92" s="7">
        <f t="shared" ref="G92:G93" si="20">F92-E92</f>
        <v>-133324.3200000003</v>
      </c>
      <c r="H92" s="14">
        <f t="shared" ref="H92:H93" si="21">G92/E92</f>
        <v>-1.4553335598305669E-2</v>
      </c>
      <c r="J92" s="6">
        <v>9073165.7999999989</v>
      </c>
      <c r="L92" s="7">
        <f>J92-E92</f>
        <v>-87917.520000001416</v>
      </c>
      <c r="M92" s="7">
        <f>F92-J92</f>
        <v>-45406.799999998882</v>
      </c>
      <c r="N92" s="7">
        <f>SUM(L92:M92)</f>
        <v>-133324.3200000003</v>
      </c>
      <c r="P92" s="14">
        <f>L92/E92</f>
        <v>-9.5968475483750332E-3</v>
      </c>
      <c r="Q92" s="14">
        <f>M92/E92</f>
        <v>-4.9564880499306362E-3</v>
      </c>
      <c r="R92" s="14">
        <f>SUM(P92:Q92)</f>
        <v>-1.4553335598305669E-2</v>
      </c>
    </row>
    <row r="93" spans="1:18" x14ac:dyDescent="0.2">
      <c r="A93" s="3">
        <f>MAX(A$12:$A92)+1</f>
        <v>41</v>
      </c>
      <c r="C93" s="1" t="s">
        <v>66</v>
      </c>
      <c r="E93" s="6">
        <v>81100309.319999993</v>
      </c>
      <c r="F93" s="6">
        <v>79960290</v>
      </c>
      <c r="G93" s="7">
        <f t="shared" si="20"/>
        <v>-1140019.3199999928</v>
      </c>
      <c r="H93" s="14">
        <f t="shared" si="21"/>
        <v>-1.4056904709225996E-2</v>
      </c>
      <c r="J93" s="6">
        <v>80347297.799999997</v>
      </c>
      <c r="L93" s="7">
        <f>J93-E93</f>
        <v>-753011.51999999583</v>
      </c>
      <c r="M93" s="7">
        <f>F93-J93</f>
        <v>-387007.79999999702</v>
      </c>
      <c r="N93" s="7">
        <f>SUM(L93:M93)</f>
        <v>-1140019.3199999928</v>
      </c>
      <c r="P93" s="14">
        <f>L93/E93</f>
        <v>-9.2849401724081591E-3</v>
      </c>
      <c r="Q93" s="14">
        <f>M93/E93</f>
        <v>-4.7719645368178359E-3</v>
      </c>
      <c r="R93" s="14">
        <f>SUM(P93:Q93)</f>
        <v>-1.4056904709225996E-2</v>
      </c>
    </row>
    <row r="96" spans="1:18" x14ac:dyDescent="0.2">
      <c r="R96" s="12"/>
    </row>
    <row r="97" spans="1:18" x14ac:dyDescent="0.2">
      <c r="R97" s="12"/>
    </row>
    <row r="98" spans="1:18" x14ac:dyDescent="0.2">
      <c r="R98" s="12"/>
    </row>
    <row r="99" spans="1:18" x14ac:dyDescent="0.2">
      <c r="R99" s="12"/>
    </row>
    <row r="100" spans="1:18" x14ac:dyDescent="0.2">
      <c r="R100" s="12"/>
    </row>
    <row r="101" spans="1:18" x14ac:dyDescent="0.2">
      <c r="A101" s="16" t="s">
        <v>99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3" spans="1:18" x14ac:dyDescent="0.2">
      <c r="J103" s="3"/>
    </row>
    <row r="104" spans="1:18" x14ac:dyDescent="0.2">
      <c r="E104" s="15" t="s">
        <v>64</v>
      </c>
      <c r="F104" s="15"/>
      <c r="G104" s="15" t="s">
        <v>77</v>
      </c>
      <c r="H104" s="15"/>
      <c r="J104" s="3" t="s">
        <v>64</v>
      </c>
      <c r="L104" s="15" t="s">
        <v>62</v>
      </c>
      <c r="M104" s="15"/>
      <c r="N104" s="15"/>
      <c r="P104" s="15" t="s">
        <v>63</v>
      </c>
      <c r="Q104" s="15"/>
      <c r="R104" s="15"/>
    </row>
    <row r="105" spans="1:18" x14ac:dyDescent="0.2">
      <c r="A105" s="3" t="s">
        <v>28</v>
      </c>
      <c r="E105" s="3" t="s">
        <v>20</v>
      </c>
      <c r="F105" s="3">
        <v>2024</v>
      </c>
      <c r="I105" s="3"/>
      <c r="J105" s="3" t="s">
        <v>19</v>
      </c>
      <c r="K105" s="3"/>
      <c r="L105" s="3" t="s">
        <v>97</v>
      </c>
      <c r="M105" s="3" t="s">
        <v>95</v>
      </c>
      <c r="N105" s="3"/>
      <c r="P105" s="3" t="s">
        <v>97</v>
      </c>
      <c r="Q105" s="3" t="s">
        <v>95</v>
      </c>
      <c r="R105" s="3"/>
    </row>
    <row r="106" spans="1:18" x14ac:dyDescent="0.2">
      <c r="A106" s="5" t="s">
        <v>29</v>
      </c>
      <c r="C106" s="4" t="s">
        <v>31</v>
      </c>
      <c r="E106" s="5" t="s">
        <v>84</v>
      </c>
      <c r="F106" s="5" t="s">
        <v>85</v>
      </c>
      <c r="G106" s="5" t="s">
        <v>25</v>
      </c>
      <c r="H106" s="5" t="s">
        <v>26</v>
      </c>
      <c r="I106" s="3"/>
      <c r="J106" s="5" t="s">
        <v>86</v>
      </c>
      <c r="K106" s="3"/>
      <c r="L106" s="13" t="s">
        <v>98</v>
      </c>
      <c r="M106" s="13" t="s">
        <v>96</v>
      </c>
      <c r="N106" s="5" t="s">
        <v>21</v>
      </c>
      <c r="P106" s="13" t="s">
        <v>98</v>
      </c>
      <c r="Q106" s="13" t="s">
        <v>96</v>
      </c>
      <c r="R106" s="5" t="s">
        <v>21</v>
      </c>
    </row>
    <row r="107" spans="1:18" x14ac:dyDescent="0.2">
      <c r="E107" s="8" t="s">
        <v>22</v>
      </c>
      <c r="F107" s="8" t="s">
        <v>23</v>
      </c>
      <c r="G107" s="8" t="s">
        <v>78</v>
      </c>
      <c r="H107" s="8" t="s">
        <v>24</v>
      </c>
      <c r="I107" s="3"/>
      <c r="J107" s="8" t="s">
        <v>27</v>
      </c>
      <c r="K107" s="3"/>
      <c r="L107" s="8" t="s">
        <v>79</v>
      </c>
      <c r="M107" s="8" t="s">
        <v>80</v>
      </c>
      <c r="N107" s="8" t="s">
        <v>43</v>
      </c>
      <c r="P107" s="8" t="s">
        <v>81</v>
      </c>
      <c r="Q107" s="8" t="s">
        <v>82</v>
      </c>
      <c r="R107" s="8" t="s">
        <v>83</v>
      </c>
    </row>
    <row r="109" spans="1:18" x14ac:dyDescent="0.2">
      <c r="C109" s="10" t="s">
        <v>48</v>
      </c>
    </row>
    <row r="110" spans="1:18" x14ac:dyDescent="0.2">
      <c r="P110" s="3"/>
      <c r="Q110" s="3"/>
      <c r="R110" s="3"/>
    </row>
    <row r="111" spans="1:18" x14ac:dyDescent="0.2">
      <c r="A111" s="3">
        <f>MAX(A$12:$A110)+1</f>
        <v>42</v>
      </c>
      <c r="C111" s="1" t="s">
        <v>49</v>
      </c>
      <c r="E111" s="6">
        <v>1138.3437518721005</v>
      </c>
      <c r="F111" s="6">
        <v>1251.3450941999999</v>
      </c>
      <c r="G111" s="7">
        <f t="shared" ref="G111" si="22">F111-E111</f>
        <v>113.00134232789947</v>
      </c>
      <c r="H111" s="14">
        <f t="shared" ref="H111" si="23">G111/E111</f>
        <v>9.9268206235646667E-2</v>
      </c>
      <c r="J111" s="6">
        <v>1202.3186412</v>
      </c>
      <c r="K111" s="6"/>
      <c r="L111" s="7">
        <f>J111-E111</f>
        <v>63.974889327899518</v>
      </c>
      <c r="M111" s="7">
        <f>F111-J111</f>
        <v>49.026452999999947</v>
      </c>
      <c r="N111" s="7">
        <f>SUM(L111:M111)</f>
        <v>113.00134232789947</v>
      </c>
      <c r="P111" s="14">
        <f>L111/E111</f>
        <v>5.6199974061163442E-2</v>
      </c>
      <c r="Q111" s="14">
        <f>M111/E111</f>
        <v>4.3068232174483224E-2</v>
      </c>
      <c r="R111" s="14">
        <f>SUM(P111:Q111)</f>
        <v>9.9268206235646667E-2</v>
      </c>
    </row>
    <row r="112" spans="1:18" x14ac:dyDescent="0.2">
      <c r="A112" s="3">
        <f>MAX(A$12:$A111)+1</f>
        <v>43</v>
      </c>
      <c r="C112" s="1" t="s">
        <v>50</v>
      </c>
      <c r="E112" s="6">
        <v>15666.290055856371</v>
      </c>
      <c r="F112" s="6">
        <v>17078.956599999998</v>
      </c>
      <c r="G112" s="7">
        <f t="shared" ref="G112:G138" si="24">F112-E112</f>
        <v>1412.6665441436271</v>
      </c>
      <c r="H112" s="14">
        <f t="shared" ref="H112:H138" si="25">G112/E112</f>
        <v>9.0172372597910902E-2</v>
      </c>
      <c r="J112" s="6">
        <v>16279.015599999999</v>
      </c>
      <c r="K112" s="6"/>
      <c r="L112" s="7">
        <f t="shared" ref="L112:L138" si="26">J112-E112</f>
        <v>612.72554414362821</v>
      </c>
      <c r="M112" s="7">
        <f t="shared" ref="M112:M138" si="27">F112-J112</f>
        <v>799.94099999999889</v>
      </c>
      <c r="N112" s="7">
        <f t="shared" ref="N112:N138" si="28">SUM(L112:M112)</f>
        <v>1412.6665441436271</v>
      </c>
      <c r="P112" s="14">
        <f t="shared" ref="P112:P138" si="29">L112/E112</f>
        <v>3.9111081306360672E-2</v>
      </c>
      <c r="Q112" s="14">
        <f t="shared" ref="Q112:Q138" si="30">M112/E112</f>
        <v>5.106129129155023E-2</v>
      </c>
      <c r="R112" s="14">
        <f t="shared" ref="R112:R138" si="31">SUM(P112:Q112)</f>
        <v>9.0172372597910902E-2</v>
      </c>
    </row>
    <row r="113" spans="1:18" x14ac:dyDescent="0.2">
      <c r="G113" s="7"/>
      <c r="H113" s="14"/>
      <c r="J113" s="6"/>
      <c r="K113" s="6"/>
      <c r="L113" s="7"/>
      <c r="M113" s="7"/>
      <c r="N113" s="7"/>
      <c r="P113" s="14"/>
      <c r="Q113" s="14"/>
      <c r="R113" s="14"/>
    </row>
    <row r="114" spans="1:18" x14ac:dyDescent="0.2">
      <c r="A114" s="3">
        <f>MAX(A$12:$A113)+1</f>
        <v>44</v>
      </c>
      <c r="C114" s="1" t="s">
        <v>51</v>
      </c>
      <c r="E114" s="6">
        <v>24341.697403784558</v>
      </c>
      <c r="F114" s="6">
        <v>25533.341359999999</v>
      </c>
      <c r="G114" s="7">
        <f t="shared" si="24"/>
        <v>1191.643956215441</v>
      </c>
      <c r="H114" s="14">
        <f t="shared" si="25"/>
        <v>4.8954842238330042E-2</v>
      </c>
      <c r="J114" s="6">
        <v>25097.53572</v>
      </c>
      <c r="K114" s="6"/>
      <c r="L114" s="7">
        <f t="shared" si="26"/>
        <v>755.83831621544232</v>
      </c>
      <c r="M114" s="7">
        <f t="shared" si="27"/>
        <v>435.80563999999868</v>
      </c>
      <c r="N114" s="7">
        <f t="shared" si="28"/>
        <v>1191.643956215441</v>
      </c>
      <c r="P114" s="14">
        <f t="shared" si="29"/>
        <v>3.1051175424517741E-2</v>
      </c>
      <c r="Q114" s="14">
        <f t="shared" si="30"/>
        <v>1.7903666813812304E-2</v>
      </c>
      <c r="R114" s="14">
        <f t="shared" si="31"/>
        <v>4.8954842238330049E-2</v>
      </c>
    </row>
    <row r="115" spans="1:18" x14ac:dyDescent="0.2">
      <c r="A115" s="3">
        <f>MAX(A$12:$A114)+1</f>
        <v>45</v>
      </c>
      <c r="C115" s="1" t="s">
        <v>52</v>
      </c>
      <c r="E115" s="6">
        <v>29391.103107937874</v>
      </c>
      <c r="F115" s="6">
        <v>30823.175987999999</v>
      </c>
      <c r="G115" s="7">
        <f t="shared" si="24"/>
        <v>1432.0728800621255</v>
      </c>
      <c r="H115" s="14">
        <f t="shared" si="25"/>
        <v>4.8724706752342174E-2</v>
      </c>
      <c r="J115" s="6">
        <v>30295.089926000001</v>
      </c>
      <c r="K115" s="6"/>
      <c r="L115" s="7">
        <f t="shared" si="26"/>
        <v>903.98681806212699</v>
      </c>
      <c r="M115" s="7">
        <f t="shared" si="27"/>
        <v>528.08606199999849</v>
      </c>
      <c r="N115" s="7">
        <f t="shared" si="28"/>
        <v>1432.0728800621255</v>
      </c>
      <c r="P115" s="14">
        <f t="shared" si="29"/>
        <v>3.0757158543599561E-2</v>
      </c>
      <c r="Q115" s="14">
        <f t="shared" si="30"/>
        <v>1.796754820874261E-2</v>
      </c>
      <c r="R115" s="14">
        <f t="shared" si="31"/>
        <v>4.8724706752342167E-2</v>
      </c>
    </row>
    <row r="116" spans="1:18" x14ac:dyDescent="0.2">
      <c r="A116" s="3">
        <f>MAX(A$12:$A115)+1</f>
        <v>46</v>
      </c>
      <c r="C116" s="1" t="s">
        <v>53</v>
      </c>
      <c r="E116" s="6">
        <v>97667.077599102326</v>
      </c>
      <c r="F116" s="6">
        <v>102208.1535</v>
      </c>
      <c r="G116" s="7">
        <f t="shared" si="24"/>
        <v>4541.0759008976747</v>
      </c>
      <c r="H116" s="14">
        <f t="shared" si="25"/>
        <v>4.6495462058746113E-2</v>
      </c>
      <c r="J116" s="6">
        <v>100463.4615</v>
      </c>
      <c r="K116" s="6"/>
      <c r="L116" s="7">
        <f t="shared" si="26"/>
        <v>2796.3839008976793</v>
      </c>
      <c r="M116" s="7">
        <f t="shared" si="27"/>
        <v>1744.6919999999955</v>
      </c>
      <c r="N116" s="7">
        <f t="shared" si="28"/>
        <v>4541.0759008976747</v>
      </c>
      <c r="P116" s="14">
        <f t="shared" si="29"/>
        <v>2.8631796605772315E-2</v>
      </c>
      <c r="Q116" s="14">
        <f t="shared" si="30"/>
        <v>1.7863665452973798E-2</v>
      </c>
      <c r="R116" s="14">
        <f t="shared" si="31"/>
        <v>4.6495462058746113E-2</v>
      </c>
    </row>
    <row r="117" spans="1:18" x14ac:dyDescent="0.2">
      <c r="G117" s="7"/>
      <c r="H117" s="14"/>
      <c r="J117" s="6"/>
      <c r="K117" s="6"/>
      <c r="L117" s="7"/>
      <c r="M117" s="7"/>
      <c r="N117" s="7"/>
      <c r="P117" s="14"/>
      <c r="Q117" s="14"/>
      <c r="R117" s="14"/>
    </row>
    <row r="118" spans="1:18" x14ac:dyDescent="0.2">
      <c r="A118" s="3">
        <f>MAX(A$12:$A117)+1</f>
        <v>47</v>
      </c>
      <c r="C118" s="1" t="s">
        <v>54</v>
      </c>
      <c r="E118" s="6">
        <v>338596.88644685812</v>
      </c>
      <c r="F118" s="6">
        <v>329358.60200000001</v>
      </c>
      <c r="G118" s="7">
        <f t="shared" si="24"/>
        <v>-9238.2844468581025</v>
      </c>
      <c r="H118" s="14">
        <f t="shared" si="25"/>
        <v>-2.7284020664815022E-2</v>
      </c>
      <c r="J118" s="6">
        <v>338585.81959999999</v>
      </c>
      <c r="K118" s="6"/>
      <c r="L118" s="7">
        <f t="shared" si="26"/>
        <v>-11.066846858127974</v>
      </c>
      <c r="M118" s="7">
        <f t="shared" si="27"/>
        <v>-9227.2175999999745</v>
      </c>
      <c r="N118" s="7">
        <f t="shared" si="28"/>
        <v>-9238.2844468581025</v>
      </c>
      <c r="P118" s="14">
        <f t="shared" si="29"/>
        <v>-3.2684431845373413E-5</v>
      </c>
      <c r="Q118" s="14">
        <f t="shared" si="30"/>
        <v>-2.7251336232969648E-2</v>
      </c>
      <c r="R118" s="14">
        <f t="shared" si="31"/>
        <v>-2.7284020664815022E-2</v>
      </c>
    </row>
    <row r="119" spans="1:18" x14ac:dyDescent="0.2">
      <c r="A119" s="3">
        <f>MAX(A$12:$A118)+1</f>
        <v>48</v>
      </c>
      <c r="C119" s="1" t="s">
        <v>55</v>
      </c>
      <c r="E119" s="6">
        <v>4318248.275956911</v>
      </c>
      <c r="F119" s="6">
        <v>4220879.4881999996</v>
      </c>
      <c r="G119" s="7">
        <f t="shared" si="24"/>
        <v>-97368.787756911479</v>
      </c>
      <c r="H119" s="14">
        <f t="shared" si="25"/>
        <v>-2.2548214353269171E-2</v>
      </c>
      <c r="J119" s="6">
        <v>4350776.2757999999</v>
      </c>
      <c r="K119" s="6"/>
      <c r="L119" s="7">
        <f t="shared" si="26"/>
        <v>32527.99984308891</v>
      </c>
      <c r="M119" s="7">
        <f t="shared" si="27"/>
        <v>-129896.78760000039</v>
      </c>
      <c r="N119" s="7">
        <f t="shared" si="28"/>
        <v>-97368.787756911479</v>
      </c>
      <c r="P119" s="14">
        <f t="shared" si="29"/>
        <v>7.5326840339861659E-3</v>
      </c>
      <c r="Q119" s="14">
        <f t="shared" si="30"/>
        <v>-3.0080898387255337E-2</v>
      </c>
      <c r="R119" s="14">
        <f t="shared" si="31"/>
        <v>-2.2548214353269171E-2</v>
      </c>
    </row>
    <row r="120" spans="1:18" x14ac:dyDescent="0.2">
      <c r="A120" s="3"/>
      <c r="C120" s="1"/>
      <c r="E120" s="6"/>
      <c r="F120" s="6"/>
      <c r="G120" s="7"/>
      <c r="H120" s="14"/>
      <c r="J120" s="6"/>
      <c r="K120" s="6"/>
      <c r="L120" s="7"/>
      <c r="M120" s="7"/>
      <c r="N120" s="7"/>
      <c r="P120" s="14"/>
      <c r="Q120" s="14"/>
      <c r="R120" s="14"/>
    </row>
    <row r="121" spans="1:18" x14ac:dyDescent="0.2">
      <c r="A121" s="3">
        <f>MAX(A$12:$A120)+1</f>
        <v>49</v>
      </c>
      <c r="C121" s="1" t="s">
        <v>56</v>
      </c>
      <c r="E121" s="6">
        <v>303458.11202703766</v>
      </c>
      <c r="F121" s="6">
        <v>285359.02500000002</v>
      </c>
      <c r="G121" s="7">
        <f t="shared" si="24"/>
        <v>-18099.087027037633</v>
      </c>
      <c r="H121" s="14">
        <f t="shared" si="25"/>
        <v>-5.9642785312738755E-2</v>
      </c>
      <c r="J121" s="6">
        <v>288041.09999999998</v>
      </c>
      <c r="K121" s="6"/>
      <c r="L121" s="7">
        <f t="shared" si="26"/>
        <v>-15417.012027037679</v>
      </c>
      <c r="M121" s="7">
        <f t="shared" si="27"/>
        <v>-2682.0749999999534</v>
      </c>
      <c r="N121" s="7">
        <f t="shared" si="28"/>
        <v>-18099.087027037633</v>
      </c>
      <c r="P121" s="14">
        <f t="shared" si="29"/>
        <v>-5.0804415555264666E-2</v>
      </c>
      <c r="Q121" s="14">
        <f t="shared" si="30"/>
        <v>-8.8383697574740874E-3</v>
      </c>
      <c r="R121" s="14">
        <f t="shared" si="31"/>
        <v>-5.9642785312738755E-2</v>
      </c>
    </row>
    <row r="122" spans="1:18" x14ac:dyDescent="0.2">
      <c r="A122" s="3">
        <f>MAX(A$12:$A121)+1</f>
        <v>50</v>
      </c>
      <c r="C122" s="1" t="s">
        <v>57</v>
      </c>
      <c r="E122" s="6">
        <v>2312491.13657666</v>
      </c>
      <c r="F122" s="6">
        <v>2191014</v>
      </c>
      <c r="G122" s="7">
        <f t="shared" si="24"/>
        <v>-121477.13657665998</v>
      </c>
      <c r="H122" s="14">
        <f t="shared" si="25"/>
        <v>-5.2530854996698906E-2</v>
      </c>
      <c r="J122" s="6">
        <v>2212145.5</v>
      </c>
      <c r="K122" s="6"/>
      <c r="L122" s="7">
        <f t="shared" si="26"/>
        <v>-100345.63657665998</v>
      </c>
      <c r="M122" s="7">
        <f t="shared" si="27"/>
        <v>-21131.5</v>
      </c>
      <c r="N122" s="7">
        <f t="shared" si="28"/>
        <v>-121477.13657665998</v>
      </c>
      <c r="P122" s="14">
        <f t="shared" si="29"/>
        <v>-4.3392874026409692E-2</v>
      </c>
      <c r="Q122" s="14">
        <f t="shared" si="30"/>
        <v>-9.1379809702892157E-3</v>
      </c>
      <c r="R122" s="14">
        <f t="shared" si="31"/>
        <v>-5.2530854996698906E-2</v>
      </c>
    </row>
    <row r="123" spans="1:18" x14ac:dyDescent="0.2">
      <c r="A123" s="3"/>
      <c r="C123" s="1"/>
      <c r="E123" s="6"/>
      <c r="F123" s="6"/>
      <c r="G123" s="7"/>
      <c r="H123" s="14"/>
      <c r="J123" s="6"/>
      <c r="K123" s="6"/>
      <c r="L123" s="7"/>
      <c r="M123" s="7"/>
      <c r="N123" s="7"/>
      <c r="P123" s="14"/>
      <c r="Q123" s="14"/>
      <c r="R123" s="14"/>
    </row>
    <row r="124" spans="1:18" x14ac:dyDescent="0.2">
      <c r="A124" s="3">
        <f>MAX(A$12:$A123)+1</f>
        <v>51</v>
      </c>
      <c r="C124" s="1" t="s">
        <v>58</v>
      </c>
      <c r="E124" s="6">
        <v>12391357.370270735</v>
      </c>
      <c r="F124" s="6">
        <v>12572501.579999998</v>
      </c>
      <c r="G124" s="7">
        <f t="shared" si="24"/>
        <v>181144.20972926356</v>
      </c>
      <c r="H124" s="14">
        <f t="shared" si="25"/>
        <v>1.4618592968988497E-2</v>
      </c>
      <c r="J124" s="6">
        <v>12697640.460000001</v>
      </c>
      <c r="K124" s="6"/>
      <c r="L124" s="7">
        <f t="shared" si="26"/>
        <v>306283.08972926624</v>
      </c>
      <c r="M124" s="7">
        <f t="shared" si="27"/>
        <v>-125138.88000000268</v>
      </c>
      <c r="N124" s="7">
        <f t="shared" si="28"/>
        <v>181144.20972926356</v>
      </c>
      <c r="P124" s="14">
        <f t="shared" si="29"/>
        <v>2.4717476913715578E-2</v>
      </c>
      <c r="Q124" s="14">
        <f t="shared" si="30"/>
        <v>-1.0098883944727079E-2</v>
      </c>
      <c r="R124" s="14">
        <f t="shared" si="31"/>
        <v>1.4618592968988499E-2</v>
      </c>
    </row>
    <row r="125" spans="1:18" x14ac:dyDescent="0.2">
      <c r="A125" s="3">
        <f>MAX(A$12:$A124)+1</f>
        <v>52</v>
      </c>
      <c r="C125" s="1" t="s">
        <v>59</v>
      </c>
      <c r="E125" s="6">
        <v>19865821.41261328</v>
      </c>
      <c r="F125" s="6">
        <v>20448125.439999998</v>
      </c>
      <c r="G125" s="7">
        <f t="shared" si="24"/>
        <v>582304.0273867175</v>
      </c>
      <c r="H125" s="14">
        <f t="shared" si="25"/>
        <v>2.9311852517560584E-2</v>
      </c>
      <c r="J125" s="6">
        <v>21117037.280000001</v>
      </c>
      <c r="K125" s="6"/>
      <c r="L125" s="7">
        <f t="shared" si="26"/>
        <v>1251215.8673867211</v>
      </c>
      <c r="M125" s="7">
        <f t="shared" si="27"/>
        <v>-668911.84000000358</v>
      </c>
      <c r="N125" s="7">
        <f t="shared" si="28"/>
        <v>582304.0273867175</v>
      </c>
      <c r="P125" s="14">
        <f t="shared" si="29"/>
        <v>6.2983344176863215E-2</v>
      </c>
      <c r="Q125" s="14">
        <f t="shared" si="30"/>
        <v>-3.3671491659302624E-2</v>
      </c>
      <c r="R125" s="14">
        <f t="shared" si="31"/>
        <v>2.9311852517560591E-2</v>
      </c>
    </row>
    <row r="126" spans="1:18" x14ac:dyDescent="0.2">
      <c r="A126" s="3"/>
      <c r="C126" s="1"/>
      <c r="E126" s="6"/>
      <c r="F126" s="6"/>
      <c r="G126" s="7"/>
      <c r="H126" s="14"/>
      <c r="J126" s="6"/>
      <c r="K126" s="6"/>
      <c r="L126" s="7"/>
      <c r="M126" s="7"/>
      <c r="N126" s="7"/>
      <c r="P126" s="14"/>
      <c r="Q126" s="14"/>
      <c r="R126" s="14"/>
    </row>
    <row r="127" spans="1:18" x14ac:dyDescent="0.2">
      <c r="A127" s="3">
        <f>MAX(A$12:$A126)+1</f>
        <v>53</v>
      </c>
      <c r="C127" s="2" t="s">
        <v>60</v>
      </c>
      <c r="E127" s="6">
        <v>1755716.6450670448</v>
      </c>
      <c r="F127" s="6">
        <v>1771783.078916</v>
      </c>
      <c r="G127" s="7">
        <f t="shared" si="24"/>
        <v>16066.433848955203</v>
      </c>
      <c r="H127" s="14">
        <f t="shared" si="25"/>
        <v>9.1509264288723996E-3</v>
      </c>
      <c r="J127" s="6">
        <v>1781555.913496</v>
      </c>
      <c r="K127" s="6"/>
      <c r="L127" s="7">
        <f t="shared" si="26"/>
        <v>25839.268428955227</v>
      </c>
      <c r="M127" s="7">
        <f t="shared" si="27"/>
        <v>-9772.8345800000243</v>
      </c>
      <c r="N127" s="7">
        <f t="shared" si="28"/>
        <v>16066.433848955203</v>
      </c>
      <c r="P127" s="14">
        <f t="shared" si="29"/>
        <v>1.4717220174197593E-2</v>
      </c>
      <c r="Q127" s="14">
        <f t="shared" si="30"/>
        <v>-5.5662937453251939E-3</v>
      </c>
      <c r="R127" s="14">
        <f t="shared" si="31"/>
        <v>9.1509264288723996E-3</v>
      </c>
    </row>
    <row r="128" spans="1:18" x14ac:dyDescent="0.2">
      <c r="A128" s="3">
        <f>MAX(A$12:$A127)+1</f>
        <v>54</v>
      </c>
      <c r="C128" s="2" t="s">
        <v>61</v>
      </c>
      <c r="E128" s="6">
        <v>5111242.7692867462</v>
      </c>
      <c r="F128" s="6">
        <v>5159427.9144000001</v>
      </c>
      <c r="G128" s="7">
        <f t="shared" si="24"/>
        <v>48185.145113253966</v>
      </c>
      <c r="H128" s="14">
        <f t="shared" si="25"/>
        <v>9.4272855523115789E-3</v>
      </c>
      <c r="J128" s="6">
        <v>5187429.2784000002</v>
      </c>
      <c r="K128" s="6"/>
      <c r="L128" s="7">
        <f t="shared" si="26"/>
        <v>76186.509113254026</v>
      </c>
      <c r="M128" s="7">
        <f t="shared" si="27"/>
        <v>-28001.36400000006</v>
      </c>
      <c r="N128" s="7">
        <f t="shared" si="28"/>
        <v>48185.145113253966</v>
      </c>
      <c r="P128" s="14">
        <f t="shared" si="29"/>
        <v>1.4905672172540055E-2</v>
      </c>
      <c r="Q128" s="14">
        <f t="shared" si="30"/>
        <v>-5.4783866202284771E-3</v>
      </c>
      <c r="R128" s="14">
        <f t="shared" si="31"/>
        <v>9.4272855523115789E-3</v>
      </c>
    </row>
    <row r="129" spans="1:18" x14ac:dyDescent="0.2">
      <c r="A129" s="3"/>
      <c r="C129" s="1"/>
      <c r="E129" s="6"/>
      <c r="F129" s="6"/>
      <c r="G129" s="7"/>
      <c r="H129" s="14"/>
      <c r="J129" s="6"/>
      <c r="K129" s="6"/>
      <c r="L129" s="7"/>
      <c r="M129" s="7"/>
      <c r="N129" s="7"/>
      <c r="P129" s="14"/>
      <c r="Q129" s="14"/>
      <c r="R129" s="14"/>
    </row>
    <row r="130" spans="1:18" x14ac:dyDescent="0.2">
      <c r="A130" s="3">
        <f>MAX(A$12:$A129)+1</f>
        <v>55</v>
      </c>
      <c r="C130" s="1" t="s">
        <v>68</v>
      </c>
      <c r="E130" s="6">
        <v>2488658.2550000004</v>
      </c>
      <c r="F130" s="6">
        <v>2465654.0160000003</v>
      </c>
      <c r="G130" s="7">
        <f t="shared" si="24"/>
        <v>-23004.23900000006</v>
      </c>
      <c r="H130" s="14">
        <f t="shared" si="25"/>
        <v>-9.2436311630099879E-3</v>
      </c>
      <c r="J130" s="6">
        <v>2458412.91</v>
      </c>
      <c r="K130" s="6"/>
      <c r="L130" s="7">
        <f t="shared" si="26"/>
        <v>-30245.345000000205</v>
      </c>
      <c r="M130" s="7">
        <f t="shared" si="27"/>
        <v>7241.1060000001453</v>
      </c>
      <c r="N130" s="7">
        <f t="shared" si="28"/>
        <v>-23004.23900000006</v>
      </c>
      <c r="P130" s="14">
        <f t="shared" si="29"/>
        <v>-1.2153273732636385E-2</v>
      </c>
      <c r="Q130" s="14">
        <f t="shared" si="30"/>
        <v>2.9096425696263964E-3</v>
      </c>
      <c r="R130" s="14">
        <f t="shared" si="31"/>
        <v>-9.2436311630099879E-3</v>
      </c>
    </row>
    <row r="131" spans="1:18" x14ac:dyDescent="0.2">
      <c r="A131" s="3">
        <f>MAX(A$12:$A130)+1</f>
        <v>56</v>
      </c>
      <c r="C131" s="2" t="s">
        <v>69</v>
      </c>
      <c r="E131" s="6">
        <v>3822640.2512260005</v>
      </c>
      <c r="F131" s="6">
        <v>3779126.5534260003</v>
      </c>
      <c r="G131" s="7">
        <f t="shared" si="24"/>
        <v>-43513.697800000198</v>
      </c>
      <c r="H131" s="14">
        <f t="shared" si="25"/>
        <v>-1.1383152726978284E-2</v>
      </c>
      <c r="J131" s="6">
        <v>3767040.2842260003</v>
      </c>
      <c r="K131" s="6"/>
      <c r="L131" s="7">
        <f t="shared" si="26"/>
        <v>-55599.967000000179</v>
      </c>
      <c r="M131" s="7">
        <f t="shared" si="27"/>
        <v>12086.269199999981</v>
      </c>
      <c r="N131" s="7">
        <f t="shared" si="28"/>
        <v>-43513.697800000198</v>
      </c>
      <c r="P131" s="14">
        <f t="shared" si="29"/>
        <v>-1.4544912245448184E-2</v>
      </c>
      <c r="Q131" s="14">
        <f t="shared" si="30"/>
        <v>3.1617595184699008E-3</v>
      </c>
      <c r="R131" s="14">
        <f t="shared" si="31"/>
        <v>-1.1383152726978284E-2</v>
      </c>
    </row>
    <row r="132" spans="1:18" x14ac:dyDescent="0.2">
      <c r="A132" s="3">
        <f>MAX(A$12:$A131)+1</f>
        <v>57</v>
      </c>
      <c r="C132" s="1" t="s">
        <v>70</v>
      </c>
      <c r="E132" s="6">
        <v>8479501.1139599998</v>
      </c>
      <c r="F132" s="6">
        <v>8364104.0433600005</v>
      </c>
      <c r="G132" s="7">
        <f t="shared" si="24"/>
        <v>-115397.07059999928</v>
      </c>
      <c r="H132" s="14">
        <f t="shared" si="25"/>
        <v>-1.3608945744463479E-2</v>
      </c>
      <c r="J132" s="6">
        <v>8334962.2041600002</v>
      </c>
      <c r="K132" s="6"/>
      <c r="L132" s="7">
        <f t="shared" si="26"/>
        <v>-144538.90979999956</v>
      </c>
      <c r="M132" s="7">
        <f t="shared" si="27"/>
        <v>29141.839200000279</v>
      </c>
      <c r="N132" s="7">
        <f t="shared" si="28"/>
        <v>-115397.07059999928</v>
      </c>
      <c r="P132" s="14">
        <f t="shared" si="29"/>
        <v>-1.7045685572473337E-2</v>
      </c>
      <c r="Q132" s="14">
        <f t="shared" si="30"/>
        <v>3.4367398280098567E-3</v>
      </c>
      <c r="R132" s="14">
        <f t="shared" si="31"/>
        <v>-1.3608945744463481E-2</v>
      </c>
    </row>
    <row r="133" spans="1:18" x14ac:dyDescent="0.2">
      <c r="A133" s="3"/>
      <c r="C133" s="1"/>
      <c r="E133" s="6"/>
      <c r="F133" s="6"/>
      <c r="G133" s="7"/>
      <c r="H133" s="14"/>
      <c r="J133" s="6"/>
      <c r="K133" s="6"/>
      <c r="L133" s="7"/>
      <c r="M133" s="7"/>
      <c r="N133" s="7"/>
      <c r="P133" s="14"/>
      <c r="Q133" s="14"/>
      <c r="R133" s="14"/>
    </row>
    <row r="134" spans="1:18" x14ac:dyDescent="0.2">
      <c r="A134" s="3">
        <f>MAX(A$12:$A133)+1</f>
        <v>58</v>
      </c>
      <c r="C134" s="1" t="s">
        <v>71</v>
      </c>
      <c r="E134" s="6">
        <v>18965428.174080003</v>
      </c>
      <c r="F134" s="6">
        <v>19002951.260880001</v>
      </c>
      <c r="G134" s="7">
        <f t="shared" si="24"/>
        <v>37523.086799997836</v>
      </c>
      <c r="H134" s="14">
        <f t="shared" si="25"/>
        <v>1.9784993228510669E-3</v>
      </c>
      <c r="J134" s="6">
        <v>18941427.510480002</v>
      </c>
      <c r="K134" s="6"/>
      <c r="L134" s="7">
        <f t="shared" si="26"/>
        <v>-24000.663600001484</v>
      </c>
      <c r="M134" s="7">
        <f t="shared" si="27"/>
        <v>61523.750399999321</v>
      </c>
      <c r="N134" s="7">
        <f t="shared" si="28"/>
        <v>37523.086799997836</v>
      </c>
      <c r="P134" s="14">
        <f t="shared" si="29"/>
        <v>-1.2654954783885724E-3</v>
      </c>
      <c r="Q134" s="14">
        <f t="shared" si="30"/>
        <v>3.2439948012396398E-3</v>
      </c>
      <c r="R134" s="14">
        <f t="shared" si="31"/>
        <v>1.9784993228510674E-3</v>
      </c>
    </row>
    <row r="135" spans="1:18" x14ac:dyDescent="0.2">
      <c r="A135" s="3">
        <f>MAX(A$12:$A134)+1</f>
        <v>59</v>
      </c>
      <c r="C135" s="2" t="s">
        <v>72</v>
      </c>
      <c r="E135" s="6">
        <v>62610459.540629998</v>
      </c>
      <c r="F135" s="6">
        <v>62778427.881329998</v>
      </c>
      <c r="G135" s="7">
        <f t="shared" si="24"/>
        <v>167968.34070000052</v>
      </c>
      <c r="H135" s="14">
        <f t="shared" si="25"/>
        <v>2.682752082198028E-3</v>
      </c>
      <c r="J135" s="6">
        <v>62617883.334930003</v>
      </c>
      <c r="K135" s="6"/>
      <c r="L135" s="7">
        <f t="shared" si="26"/>
        <v>7423.7943000048399</v>
      </c>
      <c r="M135" s="7">
        <f t="shared" si="27"/>
        <v>160544.54639999568</v>
      </c>
      <c r="N135" s="7">
        <f t="shared" si="28"/>
        <v>167968.34070000052</v>
      </c>
      <c r="P135" s="14">
        <f t="shared" si="29"/>
        <v>1.1857115176078997E-4</v>
      </c>
      <c r="Q135" s="14">
        <f t="shared" si="30"/>
        <v>2.5641809304372382E-3</v>
      </c>
      <c r="R135" s="14">
        <f t="shared" si="31"/>
        <v>2.6827520821980284E-3</v>
      </c>
    </row>
    <row r="136" spans="1:18" x14ac:dyDescent="0.2">
      <c r="A136" s="3">
        <f>MAX(A$12:$A135)+1</f>
        <v>60</v>
      </c>
      <c r="C136" s="1" t="s">
        <v>73</v>
      </c>
      <c r="E136" s="6">
        <v>116749669.09308001</v>
      </c>
      <c r="F136" s="6">
        <v>117056513.56188001</v>
      </c>
      <c r="G136" s="7">
        <f t="shared" si="24"/>
        <v>306844.4687999934</v>
      </c>
      <c r="H136" s="14">
        <f t="shared" si="25"/>
        <v>2.6282255974135406E-3</v>
      </c>
      <c r="J136" s="6">
        <v>116786198.57148001</v>
      </c>
      <c r="K136" s="6"/>
      <c r="L136" s="7">
        <f t="shared" si="26"/>
        <v>36529.478399991989</v>
      </c>
      <c r="M136" s="7">
        <f t="shared" si="27"/>
        <v>270314.99040000141</v>
      </c>
      <c r="N136" s="7">
        <f t="shared" si="28"/>
        <v>306844.4687999934</v>
      </c>
      <c r="P136" s="14">
        <f t="shared" si="29"/>
        <v>3.1288721144784098E-4</v>
      </c>
      <c r="Q136" s="14">
        <f t="shared" si="30"/>
        <v>2.3153383859656996E-3</v>
      </c>
      <c r="R136" s="14">
        <f t="shared" si="31"/>
        <v>2.6282255974135406E-3</v>
      </c>
    </row>
    <row r="137" spans="1:18" x14ac:dyDescent="0.2">
      <c r="A137" s="3"/>
      <c r="C137" s="1"/>
      <c r="E137" s="6"/>
      <c r="F137" s="6"/>
      <c r="G137" s="7"/>
      <c r="H137" s="14"/>
      <c r="J137" s="6"/>
      <c r="K137" s="6"/>
      <c r="L137" s="7"/>
      <c r="M137" s="7"/>
      <c r="N137" s="7"/>
      <c r="P137" s="14"/>
      <c r="Q137" s="14"/>
      <c r="R137" s="14"/>
    </row>
    <row r="138" spans="1:18" x14ac:dyDescent="0.2">
      <c r="A138" s="3">
        <f>MAX(A$12:$A137)+1</f>
        <v>61</v>
      </c>
      <c r="C138" s="1" t="s">
        <v>74</v>
      </c>
      <c r="E138" s="6">
        <v>63382569.935999997</v>
      </c>
      <c r="F138" s="6">
        <v>64532090.303999998</v>
      </c>
      <c r="G138" s="7">
        <f t="shared" si="24"/>
        <v>1149520.3680000007</v>
      </c>
      <c r="H138" s="14">
        <f t="shared" si="25"/>
        <v>1.8136222137422307E-2</v>
      </c>
      <c r="J138" s="6">
        <v>63961230.263999999</v>
      </c>
      <c r="K138" s="6"/>
      <c r="L138" s="7">
        <f t="shared" si="26"/>
        <v>578660.32800000161</v>
      </c>
      <c r="M138" s="7">
        <f t="shared" si="27"/>
        <v>570860.03999999911</v>
      </c>
      <c r="N138" s="7">
        <f t="shared" si="28"/>
        <v>1149520.3680000007</v>
      </c>
      <c r="P138" s="14">
        <f t="shared" si="29"/>
        <v>9.1296444524780057E-3</v>
      </c>
      <c r="Q138" s="14">
        <f t="shared" si="30"/>
        <v>9.0065776849443009E-3</v>
      </c>
      <c r="R138" s="14">
        <f t="shared" si="31"/>
        <v>1.8136222137422307E-2</v>
      </c>
    </row>
    <row r="139" spans="1:18" x14ac:dyDescent="0.2">
      <c r="A139" s="3"/>
      <c r="C139" s="1"/>
      <c r="E139" s="6"/>
      <c r="F139" s="6"/>
      <c r="G139" s="7"/>
      <c r="H139" s="9"/>
      <c r="J139" s="6"/>
      <c r="L139" s="7"/>
      <c r="M139" s="7"/>
      <c r="N139" s="7"/>
      <c r="P139" s="9"/>
      <c r="Q139" s="9"/>
      <c r="R139" s="9"/>
    </row>
    <row r="140" spans="1:18" x14ac:dyDescent="0.2">
      <c r="A140" s="10" t="s">
        <v>44</v>
      </c>
    </row>
    <row r="141" spans="1:18" x14ac:dyDescent="0.2">
      <c r="A141" s="8" t="s">
        <v>45</v>
      </c>
      <c r="C141" s="2" t="s">
        <v>76</v>
      </c>
    </row>
    <row r="142" spans="1:18" x14ac:dyDescent="0.2">
      <c r="A142" s="8" t="s">
        <v>75</v>
      </c>
      <c r="C142" s="2" t="s">
        <v>47</v>
      </c>
    </row>
    <row r="143" spans="1:18" x14ac:dyDescent="0.2">
      <c r="C143" s="2" t="s">
        <v>46</v>
      </c>
    </row>
    <row r="144" spans="1:18" x14ac:dyDescent="0.2">
      <c r="C144" s="2" t="s">
        <v>94</v>
      </c>
    </row>
    <row r="145" spans="1:3" x14ac:dyDescent="0.2">
      <c r="A145" s="8" t="s">
        <v>87</v>
      </c>
      <c r="C145" s="1" t="s">
        <v>90</v>
      </c>
    </row>
    <row r="146" spans="1:3" x14ac:dyDescent="0.2">
      <c r="A146" s="8" t="s">
        <v>88</v>
      </c>
      <c r="C146" s="1" t="s">
        <v>91</v>
      </c>
    </row>
    <row r="147" spans="1:3" x14ac:dyDescent="0.2">
      <c r="A147" s="8" t="s">
        <v>89</v>
      </c>
      <c r="C147" s="1" t="s">
        <v>92</v>
      </c>
    </row>
  </sheetData>
  <mergeCells count="15">
    <mergeCell ref="E104:F104"/>
    <mergeCell ref="L104:N104"/>
    <mergeCell ref="P104:R104"/>
    <mergeCell ref="G104:H104"/>
    <mergeCell ref="A6:R6"/>
    <mergeCell ref="A52:R52"/>
    <mergeCell ref="A101:R101"/>
    <mergeCell ref="L8:N8"/>
    <mergeCell ref="E8:F8"/>
    <mergeCell ref="G8:H8"/>
    <mergeCell ref="P8:R8"/>
    <mergeCell ref="E55:F55"/>
    <mergeCell ref="L55:N55"/>
    <mergeCell ref="P55:R55"/>
    <mergeCell ref="G55:H55"/>
  </mergeCells>
  <pageMargins left="0.7" right="0.7" top="0.75" bottom="0.75" header="0.3" footer="0.3"/>
  <pageSetup scale="65" fitToHeight="0" orientation="landscape" r:id="rId1"/>
  <headerFooter>
    <oddHeader>&amp;R&amp;"Arial,Regular"&amp;10Filed: 2023-05-18
EB-2022-0200
Exhibit I.7.0-STAFF-237
Attachment 8
Page &amp;P of &amp;N</oddHeader>
  </headerFooter>
  <rowBreaks count="2" manualBreakCount="2">
    <brk id="46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C6U45NHNYSXQ-1954422155-5860</_dlc_DocId>
    <_dlc_DocIdUrl xmlns="bc9be6ef-036f-4d38-ab45-2a4da0c93cb0">
      <Url>https://enbridge.sharepoint.com/teams/EB-2022-02002024Rebasing/_layouts/15/DocIdRedir.aspx?ID=C6U45NHNYSXQ-1954422155-5860</Url>
      <Description>C6U45NHNYSXQ-1954422155-5860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F1822F-3C38-444E-A4AA-50A134ED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0922B4-F3E9-4665-9BE5-2C69F4914289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C0CE8181-D759-4C08-9D5B-4679E4D16D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6E5980-B79B-40C3-A0E9-FD77870BF1D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Mikhaila</dc:creator>
  <cp:lastModifiedBy>Julie Rader</cp:lastModifiedBy>
  <cp:lastPrinted>2023-05-18T14:13:30Z</cp:lastPrinted>
  <dcterms:created xsi:type="dcterms:W3CDTF">2023-05-16T16:44:01Z</dcterms:created>
  <dcterms:modified xsi:type="dcterms:W3CDTF">2023-05-18T18:45:36Z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2023-05-16T16:44:01Z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fdfaa51c-2c2a-4266-8fe3-c02408988060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a87d62c7-9b16-4d48-9501-dfd20b6fe64f</vt:lpwstr>
  </property>
</Properties>
</file>