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4765CA0F-13AF-4D9A-837E-F5EF631E88A3}" xr6:coauthVersionLast="47" xr6:coauthVersionMax="47" xr10:uidLastSave="{62D97ED1-7167-43CE-B34A-A3460DA15064}"/>
  <bookViews>
    <workbookView xWindow="-120" yWindow="-120" windowWidth="29040" windowHeight="15840" activeTab="3" xr2:uid="{C23D4955-3C07-4957-B612-F3E5D43413C2}"/>
  </bookViews>
  <sheets>
    <sheet name="Sheet1" sheetId="12" r:id="rId1"/>
    <sheet name="Sheet2" sheetId="1" r:id="rId2"/>
    <sheet name="Sheet3" sheetId="7" r:id="rId3"/>
    <sheet name="Sheet4" sheetId="8" r:id="rId4"/>
    <sheet name="Sheet5" sheetId="9" r:id="rId5"/>
    <sheet name="Sheet6" sheetId="10" r:id="rId6"/>
    <sheet name="Sheet7" sheetId="11" r:id="rId7"/>
  </sheets>
  <definedNames>
    <definedName name="_xlnm.Print_Area" localSheetId="0">Sheet1!$A$1:$R$39</definedName>
    <definedName name="_xlnm.Print_Area" localSheetId="2">Sheet3!$A$1:$AG$40</definedName>
    <definedName name="_xlnm.Print_Area" localSheetId="3">Sheet4!$A$1:$BD$40</definedName>
    <definedName name="_xlnm.Print_Area" localSheetId="4">Sheet5!$A$1:$AA$40</definedName>
    <definedName name="_xlnm.Print_Area" localSheetId="5">Sheet6!$A$1:$AC$40</definedName>
    <definedName name="_xlnm.Print_Area" localSheetId="6">Sheet7!$A$1:$BE$40</definedName>
    <definedName name="_xlnm.Print_Titles" localSheetId="1">Sheet2!$A:$C</definedName>
    <definedName name="_xlnm.Print_Titles" localSheetId="2">Sheet3!$A:$C</definedName>
    <definedName name="_xlnm.Print_Titles" localSheetId="3">Sheet4!$A:$C</definedName>
    <definedName name="_xlnm.Print_Titles" localSheetId="4">Sheet5!$A:$C</definedName>
    <definedName name="_xlnm.Print_Titles" localSheetId="5">Sheet6!$A:$C</definedName>
    <definedName name="_xlnm.Print_Titles" localSheetId="6">Sheet7!$A:$C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2" l="1"/>
  <c r="A15" i="12" l="1"/>
  <c r="A16" i="12" s="1"/>
  <c r="A17" i="12" s="1"/>
  <c r="A18" i="12" s="1"/>
  <c r="A19" i="12" s="1"/>
  <c r="A20" i="12" s="1"/>
  <c r="A23" i="12" s="1"/>
  <c r="A24" i="12" s="1"/>
  <c r="A25" i="12" s="1"/>
  <c r="A26" i="12" s="1"/>
  <c r="A27" i="12" s="1"/>
  <c r="A30" i="12" s="1"/>
  <c r="A31" i="12" s="1"/>
  <c r="A32" i="12" s="1"/>
  <c r="A33" i="12" s="1"/>
  <c r="A34" i="12" s="1"/>
  <c r="A35" i="12" s="1"/>
  <c r="A36" i="12" s="1"/>
  <c r="A37" i="12" s="1"/>
  <c r="A39" i="12" s="1"/>
  <c r="J27" i="12" l="1"/>
  <c r="J37" i="12"/>
  <c r="H28" i="11" l="1"/>
  <c r="H21" i="11"/>
  <c r="H21" i="10"/>
  <c r="A16" i="11"/>
  <c r="A17" i="11" s="1"/>
  <c r="A18" i="11" s="1"/>
  <c r="A19" i="11" s="1"/>
  <c r="A20" i="11" s="1"/>
  <c r="A21" i="11" s="1"/>
  <c r="A24" i="11" s="1"/>
  <c r="A25" i="11" s="1"/>
  <c r="A26" i="11" s="1"/>
  <c r="A27" i="11" s="1"/>
  <c r="A28" i="11" s="1"/>
  <c r="A31" i="11" s="1"/>
  <c r="A32" i="11" s="1"/>
  <c r="A33" i="11" s="1"/>
  <c r="A34" i="11" s="1"/>
  <c r="A35" i="11" s="1"/>
  <c r="A36" i="11" s="1"/>
  <c r="A37" i="11" s="1"/>
  <c r="A38" i="11" s="1"/>
  <c r="A16" i="10"/>
  <c r="A17" i="10" s="1"/>
  <c r="A18" i="10" s="1"/>
  <c r="A19" i="10" s="1"/>
  <c r="A20" i="10" s="1"/>
  <c r="A21" i="10" s="1"/>
  <c r="A24" i="10" s="1"/>
  <c r="A25" i="10" s="1"/>
  <c r="A26" i="10" s="1"/>
  <c r="A27" i="10" s="1"/>
  <c r="A28" i="10" s="1"/>
  <c r="A31" i="10" s="1"/>
  <c r="A32" i="10" s="1"/>
  <c r="A33" i="10" s="1"/>
  <c r="A34" i="10" s="1"/>
  <c r="A35" i="10" s="1"/>
  <c r="A36" i="10" s="1"/>
  <c r="A37" i="10" s="1"/>
  <c r="A38" i="10" s="1"/>
  <c r="A16" i="9"/>
  <c r="A17" i="9" s="1"/>
  <c r="A18" i="9" s="1"/>
  <c r="A19" i="9" s="1"/>
  <c r="A20" i="9" s="1"/>
  <c r="A21" i="9" s="1"/>
  <c r="A24" i="9" s="1"/>
  <c r="A25" i="9" s="1"/>
  <c r="A26" i="9" s="1"/>
  <c r="A27" i="9" s="1"/>
  <c r="A28" i="9" s="1"/>
  <c r="A31" i="9" s="1"/>
  <c r="A32" i="9" s="1"/>
  <c r="A33" i="9" s="1"/>
  <c r="A34" i="9" s="1"/>
  <c r="A35" i="9" s="1"/>
  <c r="A36" i="9" s="1"/>
  <c r="A37" i="9" s="1"/>
  <c r="A38" i="9" s="1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16" i="8"/>
  <c r="A17" i="8" s="1"/>
  <c r="A18" i="8" s="1"/>
  <c r="A19" i="8" s="1"/>
  <c r="A20" i="8" s="1"/>
  <c r="A21" i="8" s="1"/>
  <c r="A24" i="8" s="1"/>
  <c r="A25" i="8" s="1"/>
  <c r="A26" i="8" s="1"/>
  <c r="A27" i="8" s="1"/>
  <c r="A28" i="8" s="1"/>
  <c r="A31" i="8" s="1"/>
  <c r="A32" i="8" s="1"/>
  <c r="A33" i="8" s="1"/>
  <c r="A34" i="8" s="1"/>
  <c r="A35" i="8" s="1"/>
  <c r="A36" i="8" s="1"/>
  <c r="A37" i="8" s="1"/>
  <c r="A38" i="8" s="1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16" i="7"/>
  <c r="A17" i="7" s="1"/>
  <c r="A18" i="7" s="1"/>
  <c r="A19" i="7" s="1"/>
  <c r="A20" i="7" s="1"/>
  <c r="A21" i="7" s="1"/>
  <c r="A24" i="7" s="1"/>
  <c r="A25" i="7" s="1"/>
  <c r="A26" i="7" s="1"/>
  <c r="A27" i="7" s="1"/>
  <c r="A28" i="7" s="1"/>
  <c r="A31" i="7" s="1"/>
  <c r="A32" i="7" s="1"/>
  <c r="A33" i="7" s="1"/>
  <c r="A34" i="7" s="1"/>
  <c r="A35" i="7" s="1"/>
  <c r="A36" i="7" s="1"/>
  <c r="A37" i="7" s="1"/>
  <c r="A38" i="7" s="1"/>
  <c r="S21" i="7" l="1"/>
  <c r="X38" i="7"/>
  <c r="D28" i="11"/>
  <c r="D38" i="9"/>
  <c r="AA21" i="7"/>
  <c r="D28" i="9"/>
  <c r="T28" i="7"/>
  <c r="D38" i="10"/>
  <c r="D28" i="10"/>
  <c r="F21" i="11"/>
  <c r="L21" i="11"/>
  <c r="P38" i="7"/>
  <c r="S38" i="7"/>
  <c r="T21" i="7"/>
  <c r="V21" i="7"/>
  <c r="Z21" i="7"/>
  <c r="R21" i="7"/>
  <c r="V28" i="7"/>
  <c r="Z28" i="7"/>
  <c r="R28" i="7"/>
  <c r="T38" i="7"/>
  <c r="Z38" i="7"/>
  <c r="R38" i="7"/>
  <c r="V38" i="7"/>
  <c r="W21" i="7"/>
  <c r="AA28" i="7"/>
  <c r="S28" i="7"/>
  <c r="AA38" i="7"/>
  <c r="W38" i="7"/>
  <c r="D28" i="7"/>
  <c r="Y21" i="7"/>
  <c r="Q21" i="7"/>
  <c r="X21" i="7"/>
  <c r="P21" i="7"/>
  <c r="U21" i="7"/>
  <c r="Y28" i="7"/>
  <c r="Q28" i="7"/>
  <c r="Q38" i="7"/>
  <c r="U38" i="7"/>
  <c r="X28" i="7"/>
  <c r="P28" i="7"/>
  <c r="W28" i="7"/>
  <c r="U28" i="7"/>
  <c r="D38" i="11"/>
  <c r="Y38" i="7"/>
  <c r="D38" i="7"/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H21" i="7" l="1"/>
  <c r="H21" i="9"/>
  <c r="H21" i="8"/>
  <c r="BA21" i="11" l="1"/>
  <c r="Y21" i="11"/>
  <c r="R21" i="11"/>
  <c r="AX21" i="11"/>
  <c r="BC21" i="11"/>
  <c r="AY21" i="11"/>
  <c r="BD21" i="11"/>
  <c r="BB21" i="11"/>
  <c r="AZ21" i="11"/>
  <c r="AD21" i="11"/>
  <c r="AW21" i="11"/>
  <c r="BE21" i="11"/>
  <c r="AB21" i="11" l="1"/>
  <c r="U21" i="11"/>
  <c r="V21" i="11"/>
  <c r="AU21" i="11"/>
  <c r="AO21" i="11"/>
  <c r="AI21" i="11"/>
  <c r="AL21" i="11"/>
  <c r="AR21" i="11"/>
  <c r="AA21" i="11"/>
  <c r="P21" i="11"/>
  <c r="X21" i="11"/>
  <c r="AQ21" i="11"/>
  <c r="Z21" i="11"/>
  <c r="AF21" i="11"/>
  <c r="AV21" i="11"/>
  <c r="AC21" i="11"/>
  <c r="AH21" i="11"/>
  <c r="AJ21" i="11"/>
  <c r="AS21" i="11"/>
  <c r="T21" i="11"/>
  <c r="AT21" i="11"/>
  <c r="Q21" i="11"/>
  <c r="AE21" i="11"/>
  <c r="W21" i="11"/>
  <c r="S21" i="11"/>
  <c r="AN21" i="11"/>
  <c r="AG21" i="11"/>
  <c r="AP21" i="11"/>
  <c r="AK21" i="11"/>
  <c r="AM21" i="11"/>
  <c r="BC21" i="1" l="1"/>
  <c r="AX21" i="1"/>
  <c r="BB21" i="1"/>
  <c r="AZ21" i="1"/>
  <c r="BA21" i="1"/>
  <c r="AY21" i="1"/>
  <c r="BE21" i="1"/>
  <c r="AW21" i="1"/>
  <c r="BD21" i="1"/>
  <c r="H38" i="10" l="1"/>
  <c r="H38" i="7"/>
  <c r="H38" i="11"/>
  <c r="H40" i="11" s="1"/>
  <c r="H38" i="9"/>
  <c r="H38" i="8" l="1"/>
  <c r="AI38" i="8" l="1"/>
  <c r="AH38" i="8"/>
  <c r="AV38" i="8"/>
  <c r="AR38" i="8"/>
  <c r="AQ38" i="8"/>
  <c r="BD38" i="8"/>
  <c r="BA38" i="8"/>
  <c r="AG38" i="8"/>
  <c r="AK38" i="8"/>
  <c r="AZ38" i="8"/>
  <c r="AM38" i="8"/>
  <c r="BC38" i="8"/>
  <c r="BB38" i="8"/>
  <c r="AT38" i="8"/>
  <c r="AS38" i="8"/>
  <c r="AY38" i="8"/>
  <c r="AL38" i="8"/>
  <c r="AU38" i="8"/>
  <c r="AX38" i="8"/>
  <c r="AW38" i="8"/>
  <c r="AO38" i="8"/>
  <c r="AP38" i="8"/>
  <c r="AN38" i="8"/>
  <c r="AJ38" i="8"/>
  <c r="N37" i="12" l="1"/>
  <c r="P20" i="12"/>
  <c r="N20" i="12" l="1"/>
  <c r="D21" i="7"/>
  <c r="D21" i="9"/>
  <c r="D21" i="10"/>
  <c r="O20" i="12"/>
  <c r="D21" i="8"/>
  <c r="R37" i="12"/>
  <c r="F21" i="7"/>
  <c r="L21" i="7"/>
  <c r="P37" i="12"/>
  <c r="Q37" i="12"/>
  <c r="L28" i="11"/>
  <c r="Q20" i="12"/>
  <c r="L21" i="8"/>
  <c r="L38" i="7"/>
  <c r="F21" i="8" l="1"/>
  <c r="AJ28" i="7"/>
  <c r="BC28" i="7"/>
  <c r="O37" i="12"/>
  <c r="D38" i="8"/>
  <c r="AY28" i="8"/>
  <c r="AO28" i="8"/>
  <c r="AZ28" i="8"/>
  <c r="BD28" i="8"/>
  <c r="AR28" i="8"/>
  <c r="AJ28" i="8"/>
  <c r="BB28" i="8"/>
  <c r="AN28" i="8"/>
  <c r="AK28" i="8"/>
  <c r="AG28" i="8"/>
  <c r="AV28" i="8"/>
  <c r="L21" i="9"/>
  <c r="BA28" i="8"/>
  <c r="AP28" i="8"/>
  <c r="AH28" i="8"/>
  <c r="F21" i="9"/>
  <c r="AQ28" i="8"/>
  <c r="AL28" i="8"/>
  <c r="L40" i="11"/>
  <c r="AM28" i="8"/>
  <c r="AW28" i="7"/>
  <c r="AM28" i="7"/>
  <c r="AU28" i="7"/>
  <c r="BA28" i="7"/>
  <c r="AX28" i="7"/>
  <c r="AL28" i="7"/>
  <c r="AP28" i="7"/>
  <c r="AH28" i="7"/>
  <c r="BD28" i="7"/>
  <c r="AR28" i="7"/>
  <c r="AV28" i="7"/>
  <c r="AO28" i="7"/>
  <c r="AZ28" i="7"/>
  <c r="AS28" i="7"/>
  <c r="AI28" i="7"/>
  <c r="AY28" i="7"/>
  <c r="AQ28" i="7"/>
  <c r="F38" i="7"/>
  <c r="AI28" i="8"/>
  <c r="AS28" i="8"/>
  <c r="AT28" i="7"/>
  <c r="AN28" i="7"/>
  <c r="L38" i="11"/>
  <c r="AU28" i="8"/>
  <c r="AW28" i="8"/>
  <c r="AT28" i="8"/>
  <c r="AK28" i="7"/>
  <c r="BE28" i="7"/>
  <c r="F38" i="11"/>
  <c r="BC28" i="8"/>
  <c r="AX28" i="8"/>
  <c r="BB28" i="7"/>
  <c r="F21" i="10"/>
  <c r="L21" i="10"/>
  <c r="AR38" i="11"/>
  <c r="AM38" i="11"/>
  <c r="F38" i="8"/>
  <c r="L38" i="8"/>
  <c r="L38" i="9"/>
  <c r="L38" i="10"/>
  <c r="F38" i="10"/>
  <c r="P21" i="9"/>
  <c r="AA21" i="9"/>
  <c r="Y21" i="9"/>
  <c r="AW28" i="11"/>
  <c r="AZ28" i="11"/>
  <c r="BD28" i="11"/>
  <c r="BE28" i="11"/>
  <c r="BB28" i="11"/>
  <c r="BC28" i="11"/>
  <c r="AY28" i="11"/>
  <c r="BA28" i="11"/>
  <c r="AX28" i="11"/>
  <c r="AG21" i="7"/>
  <c r="AF21" i="7"/>
  <c r="AC21" i="7"/>
  <c r="AD21" i="7"/>
  <c r="AV28" i="11" l="1"/>
  <c r="AF38" i="11"/>
  <c r="Y28" i="11"/>
  <c r="AS28" i="11"/>
  <c r="X28" i="11"/>
  <c r="Q28" i="11"/>
  <c r="AE28" i="11"/>
  <c r="Q21" i="9"/>
  <c r="AA38" i="11"/>
  <c r="AH38" i="11"/>
  <c r="T28" i="11"/>
  <c r="AW38" i="11"/>
  <c r="AW40" i="11" s="1"/>
  <c r="X21" i="8"/>
  <c r="BB38" i="11"/>
  <c r="BB40" i="11" s="1"/>
  <c r="S38" i="11"/>
  <c r="AH28" i="11"/>
  <c r="AD28" i="11"/>
  <c r="AR28" i="11"/>
  <c r="T21" i="9"/>
  <c r="BD38" i="11"/>
  <c r="BD40" i="11" s="1"/>
  <c r="AV38" i="11"/>
  <c r="AC38" i="11"/>
  <c r="AP28" i="11"/>
  <c r="R21" i="9"/>
  <c r="AG38" i="7"/>
  <c r="AF21" i="8"/>
  <c r="T21" i="8"/>
  <c r="AE38" i="11"/>
  <c r="AY38" i="11"/>
  <c r="AY40" i="11" s="1"/>
  <c r="V28" i="11"/>
  <c r="AJ28" i="11"/>
  <c r="AU28" i="11"/>
  <c r="AM28" i="11"/>
  <c r="S28" i="11"/>
  <c r="U21" i="9"/>
  <c r="AP38" i="11"/>
  <c r="AG38" i="11"/>
  <c r="R38" i="11"/>
  <c r="AE21" i="7"/>
  <c r="AB21" i="7"/>
  <c r="AG28" i="11"/>
  <c r="AF38" i="7"/>
  <c r="AC21" i="8"/>
  <c r="V21" i="8"/>
  <c r="W38" i="11"/>
  <c r="P28" i="11"/>
  <c r="AC28" i="11"/>
  <c r="U28" i="11"/>
  <c r="AO28" i="11"/>
  <c r="S21" i="9"/>
  <c r="AS38" i="11"/>
  <c r="T38" i="11"/>
  <c r="P38" i="11"/>
  <c r="AI38" i="11"/>
  <c r="U38" i="11"/>
  <c r="P21" i="8"/>
  <c r="R21" i="8"/>
  <c r="AD21" i="8"/>
  <c r="Q38" i="11"/>
  <c r="AF28" i="11"/>
  <c r="AK28" i="11"/>
  <c r="AQ28" i="11"/>
  <c r="AI28" i="11"/>
  <c r="AA28" i="11"/>
  <c r="AT28" i="11"/>
  <c r="BA38" i="11"/>
  <c r="BA40" i="11" s="1"/>
  <c r="AO38" i="11"/>
  <c r="AL38" i="11"/>
  <c r="W21" i="9"/>
  <c r="Y21" i="8"/>
  <c r="AE21" i="8"/>
  <c r="Z21" i="8"/>
  <c r="AD38" i="7"/>
  <c r="AX38" i="11"/>
  <c r="AX40" i="11" s="1"/>
  <c r="S21" i="8"/>
  <c r="Q21" i="8"/>
  <c r="R28" i="11"/>
  <c r="Z21" i="9"/>
  <c r="AZ38" i="11"/>
  <c r="AZ40" i="11" s="1"/>
  <c r="BE38" i="11"/>
  <c r="BE40" i="11" s="1"/>
  <c r="AJ38" i="11"/>
  <c r="AB38" i="11"/>
  <c r="X38" i="11"/>
  <c r="Z38" i="11"/>
  <c r="AU38" i="11"/>
  <c r="AN28" i="11"/>
  <c r="Y38" i="11"/>
  <c r="W21" i="8"/>
  <c r="AB21" i="8"/>
  <c r="AC38" i="7"/>
  <c r="AA21" i="8"/>
  <c r="U21" i="8"/>
  <c r="AD38" i="11"/>
  <c r="BC38" i="11"/>
  <c r="BC40" i="11" s="1"/>
  <c r="AB28" i="11"/>
  <c r="Z28" i="11"/>
  <c r="W28" i="11"/>
  <c r="AL28" i="11"/>
  <c r="X21" i="9"/>
  <c r="V21" i="9"/>
  <c r="F38" i="9"/>
  <c r="AN38" i="11"/>
  <c r="AK38" i="11"/>
  <c r="AT38" i="11"/>
  <c r="AQ38" i="11"/>
  <c r="V38" i="11"/>
  <c r="R21" i="10"/>
  <c r="T21" i="10"/>
  <c r="AB21" i="10"/>
  <c r="Y21" i="10"/>
  <c r="W21" i="10"/>
  <c r="V21" i="10"/>
  <c r="Q21" i="10"/>
  <c r="S21" i="10"/>
  <c r="U21" i="10"/>
  <c r="Z21" i="10"/>
  <c r="P21" i="10"/>
  <c r="X21" i="10"/>
  <c r="R38" i="10"/>
  <c r="T38" i="10"/>
  <c r="Y38" i="10"/>
  <c r="AA38" i="10"/>
  <c r="W38" i="10"/>
  <c r="V38" i="10"/>
  <c r="Z38" i="10"/>
  <c r="S38" i="10"/>
  <c r="U38" i="10"/>
  <c r="P38" i="10"/>
  <c r="V38" i="8"/>
  <c r="R38" i="8"/>
  <c r="Z38" i="8"/>
  <c r="W38" i="8"/>
  <c r="S38" i="8"/>
  <c r="AA38" i="8"/>
  <c r="P38" i="8"/>
  <c r="Y38" i="8"/>
  <c r="T38" i="8"/>
  <c r="U38" i="8"/>
  <c r="Q38" i="8"/>
  <c r="W38" i="9" l="1"/>
  <c r="AW28" i="1"/>
  <c r="Q38" i="9"/>
  <c r="AE21" i="1"/>
  <c r="AY38" i="1"/>
  <c r="P21" i="1"/>
  <c r="Q38" i="10"/>
  <c r="O21" i="1"/>
  <c r="X38" i="10"/>
  <c r="AC38" i="10"/>
  <c r="BB28" i="1"/>
  <c r="BE28" i="1"/>
  <c r="AY28" i="1"/>
  <c r="AC38" i="8"/>
  <c r="AZ28" i="1"/>
  <c r="Z38" i="9"/>
  <c r="AB38" i="10"/>
  <c r="X21" i="1"/>
  <c r="BD28" i="1"/>
  <c r="BC28" i="1"/>
  <c r="AX28" i="1"/>
  <c r="P38" i="9"/>
  <c r="BA28" i="1"/>
  <c r="Y38" i="9"/>
  <c r="X38" i="8"/>
  <c r="AE38" i="8"/>
  <c r="AA21" i="10"/>
  <c r="AB38" i="7"/>
  <c r="W21" i="1"/>
  <c r="V21" i="1"/>
  <c r="AW38" i="1"/>
  <c r="AZ38" i="1"/>
  <c r="V38" i="9"/>
  <c r="T38" i="9"/>
  <c r="AF38" i="8"/>
  <c r="AD38" i="8"/>
  <c r="AB38" i="8"/>
  <c r="AB21" i="1"/>
  <c r="AC21" i="10"/>
  <c r="BC38" i="1"/>
  <c r="AE38" i="7"/>
  <c r="O38" i="1"/>
  <c r="AJ38" i="1" l="1"/>
  <c r="AD21" i="1"/>
  <c r="AA21" i="1"/>
  <c r="AP21" i="1"/>
  <c r="AE38" i="1"/>
  <c r="AM38" i="1"/>
  <c r="AT38" i="1"/>
  <c r="AQ38" i="1"/>
  <c r="AS38" i="1"/>
  <c r="AX38" i="1"/>
  <c r="Y21" i="1"/>
  <c r="AM21" i="1"/>
  <c r="S21" i="1"/>
  <c r="AK21" i="1"/>
  <c r="AR21" i="1"/>
  <c r="AT21" i="1"/>
  <c r="AU38" i="1"/>
  <c r="AQ21" i="1"/>
  <c r="AI38" i="1"/>
  <c r="BE38" i="1"/>
  <c r="S38" i="9"/>
  <c r="AD38" i="1"/>
  <c r="AA38" i="1"/>
  <c r="T21" i="1"/>
  <c r="Q21" i="1"/>
  <c r="AJ21" i="1"/>
  <c r="AN38" i="1"/>
  <c r="AL21" i="1"/>
  <c r="AO38" i="1"/>
  <c r="AU21" i="1"/>
  <c r="P38" i="1"/>
  <c r="AC21" i="1"/>
  <c r="BB38" i="1"/>
  <c r="R38" i="9"/>
  <c r="R21" i="1"/>
  <c r="AH38" i="1"/>
  <c r="AK38" i="1"/>
  <c r="AF38" i="1"/>
  <c r="AP38" i="1"/>
  <c r="X38" i="9"/>
  <c r="BA38" i="1"/>
  <c r="U21" i="1"/>
  <c r="AA38" i="9"/>
  <c r="AC38" i="1"/>
  <c r="AS21" i="1"/>
  <c r="AO21" i="1"/>
  <c r="AL38" i="1"/>
  <c r="U38" i="1"/>
  <c r="AF21" i="1"/>
  <c r="BD38" i="1"/>
  <c r="AN21" i="1"/>
  <c r="AR38" i="1"/>
  <c r="AH21" i="1"/>
  <c r="AI21" i="1"/>
  <c r="AB38" i="1"/>
  <c r="U38" i="9"/>
  <c r="H28" i="7"/>
  <c r="H40" i="7" s="1"/>
  <c r="H28" i="10"/>
  <c r="H40" i="10" s="1"/>
  <c r="H28" i="9"/>
  <c r="H40" i="9" s="1"/>
  <c r="H28" i="8"/>
  <c r="H40" i="8" s="1"/>
  <c r="L28" i="10"/>
  <c r="L40" i="10" s="1"/>
  <c r="L28" i="9"/>
  <c r="L40" i="9" s="1"/>
  <c r="Q38" i="1" l="1"/>
  <c r="S38" i="1"/>
  <c r="T38" i="1"/>
  <c r="V38" i="1"/>
  <c r="Y38" i="1"/>
  <c r="R38" i="1"/>
  <c r="L28" i="7"/>
  <c r="L40" i="7" s="1"/>
  <c r="L28" i="8"/>
  <c r="L40" i="8" s="1"/>
  <c r="X38" i="1"/>
  <c r="W38" i="1"/>
  <c r="AA28" i="10"/>
  <c r="AA40" i="10" s="1"/>
  <c r="AB28" i="10"/>
  <c r="AB40" i="10" s="1"/>
  <c r="T28" i="10"/>
  <c r="T40" i="10" s="1"/>
  <c r="AC28" i="10"/>
  <c r="AC40" i="10" s="1"/>
  <c r="S28" i="10"/>
  <c r="S40" i="10" s="1"/>
  <c r="Q28" i="10"/>
  <c r="Q40" i="10" s="1"/>
  <c r="W28" i="10"/>
  <c r="W40" i="10" s="1"/>
  <c r="Y28" i="10"/>
  <c r="Y40" i="10" s="1"/>
  <c r="R28" i="10"/>
  <c r="R40" i="10" s="1"/>
  <c r="Z28" i="10"/>
  <c r="Z40" i="10" s="1"/>
  <c r="U28" i="10"/>
  <c r="U40" i="10" s="1"/>
  <c r="V28" i="10"/>
  <c r="V40" i="10" s="1"/>
  <c r="P28" i="10"/>
  <c r="P40" i="10" s="1"/>
  <c r="X28" i="10"/>
  <c r="X40" i="10" s="1"/>
  <c r="AG28" i="7"/>
  <c r="AG40" i="7" s="1"/>
  <c r="AC28" i="7"/>
  <c r="AC40" i="7" s="1"/>
  <c r="AD28" i="7"/>
  <c r="AD40" i="7" s="1"/>
  <c r="AF28" i="7"/>
  <c r="AF40" i="7" s="1"/>
  <c r="Q28" i="8"/>
  <c r="Q40" i="8" s="1"/>
  <c r="R28" i="8"/>
  <c r="R40" i="8" s="1"/>
  <c r="V28" i="8"/>
  <c r="V40" i="8" s="1"/>
  <c r="Y28" i="8"/>
  <c r="Y40" i="8" s="1"/>
  <c r="Z28" i="8"/>
  <c r="Z40" i="8" s="1"/>
  <c r="W28" i="8"/>
  <c r="W40" i="8" s="1"/>
  <c r="S28" i="8"/>
  <c r="S40" i="8" s="1"/>
  <c r="X28" i="8"/>
  <c r="X40" i="8" s="1"/>
  <c r="T28" i="8"/>
  <c r="T40" i="8" s="1"/>
  <c r="P28" i="8"/>
  <c r="P40" i="8" s="1"/>
  <c r="AA28" i="8"/>
  <c r="AA40" i="8" s="1"/>
  <c r="U28" i="8"/>
  <c r="U40" i="8" s="1"/>
  <c r="R27" i="12"/>
  <c r="R39" i="12" s="1"/>
  <c r="N27" i="12"/>
  <c r="N39" i="12" s="1"/>
  <c r="Y28" i="9" l="1"/>
  <c r="Y40" i="9" s="1"/>
  <c r="AB28" i="8"/>
  <c r="AB40" i="8" s="1"/>
  <c r="W28" i="9"/>
  <c r="W40" i="9" s="1"/>
  <c r="X28" i="9"/>
  <c r="X40" i="9" s="1"/>
  <c r="AA28" i="9"/>
  <c r="AA40" i="9" s="1"/>
  <c r="V28" i="9"/>
  <c r="V40" i="9" s="1"/>
  <c r="AF28" i="8"/>
  <c r="AF40" i="8" s="1"/>
  <c r="S28" i="9"/>
  <c r="S40" i="9" s="1"/>
  <c r="AE28" i="8"/>
  <c r="AE40" i="8" s="1"/>
  <c r="Q28" i="9"/>
  <c r="Q40" i="9" s="1"/>
  <c r="U28" i="9"/>
  <c r="U40" i="9" s="1"/>
  <c r="P28" i="9"/>
  <c r="P40" i="9" s="1"/>
  <c r="Z28" i="9"/>
  <c r="Z40" i="9" s="1"/>
  <c r="R28" i="9"/>
  <c r="R40" i="9" s="1"/>
  <c r="AC28" i="8"/>
  <c r="AC40" i="8" s="1"/>
  <c r="AD28" i="8"/>
  <c r="AD40" i="8" s="1"/>
  <c r="AE28" i="7"/>
  <c r="AE40" i="7" s="1"/>
  <c r="AB28" i="7"/>
  <c r="AB40" i="7" s="1"/>
  <c r="T28" i="9"/>
  <c r="T40" i="9" s="1"/>
  <c r="O28" i="1"/>
  <c r="F28" i="7"/>
  <c r="F40" i="7" s="1"/>
  <c r="F28" i="11"/>
  <c r="F40" i="11" s="1"/>
  <c r="P27" i="12"/>
  <c r="P39" i="12" s="1"/>
  <c r="Q27" i="12"/>
  <c r="Q39" i="12" s="1"/>
  <c r="Y28" i="1" l="1"/>
  <c r="W28" i="1"/>
  <c r="AP28" i="1"/>
  <c r="AR28" i="1"/>
  <c r="AQ28" i="1"/>
  <c r="R28" i="1"/>
  <c r="Q28" i="1"/>
  <c r="AH28" i="1"/>
  <c r="AC28" i="1"/>
  <c r="AL28" i="1"/>
  <c r="S28" i="1"/>
  <c r="P28" i="1"/>
  <c r="O27" i="12"/>
  <c r="O39" i="12" s="1"/>
  <c r="D28" i="8"/>
  <c r="D40" i="8" s="1"/>
  <c r="AU28" i="1"/>
  <c r="AK28" i="1"/>
  <c r="AM28" i="1"/>
  <c r="X28" i="1"/>
  <c r="AO28" i="1"/>
  <c r="AN28" i="1"/>
  <c r="AI28" i="1"/>
  <c r="AS28" i="1"/>
  <c r="AF28" i="1"/>
  <c r="AT28" i="1"/>
  <c r="AB28" i="1"/>
  <c r="U28" i="1"/>
  <c r="T28" i="1"/>
  <c r="V28" i="1"/>
  <c r="AJ28" i="1"/>
  <c r="AE28" i="1"/>
  <c r="F28" i="10"/>
  <c r="F40" i="10" s="1"/>
  <c r="F28" i="9"/>
  <c r="F40" i="9" s="1"/>
  <c r="F28" i="8"/>
  <c r="F40" i="8" s="1"/>
  <c r="AD28" i="1" l="1"/>
  <c r="AA28" i="1"/>
  <c r="G38" i="1" l="1"/>
  <c r="F37" i="12" l="1"/>
  <c r="J14" i="12" l="1"/>
  <c r="J20" i="12" s="1"/>
  <c r="J15" i="12"/>
  <c r="J16" i="12"/>
  <c r="J18" i="12"/>
  <c r="J19" i="12"/>
  <c r="D20" i="12"/>
  <c r="D39" i="12" s="1"/>
  <c r="F20" i="12"/>
  <c r="D27" i="12"/>
  <c r="F27" i="12"/>
  <c r="F39" i="12" s="1"/>
  <c r="D37" i="12"/>
  <c r="J39" i="12"/>
  <c r="E21" i="1"/>
  <c r="G21" i="1"/>
  <c r="K21" i="1"/>
  <c r="E28" i="1"/>
  <c r="G28" i="1"/>
  <c r="K28" i="1"/>
  <c r="E38" i="1"/>
  <c r="K38" i="1"/>
  <c r="K58" i="1" s="1"/>
  <c r="E56" i="1"/>
  <c r="G56" i="1"/>
  <c r="K56" i="1"/>
  <c r="O56" i="1"/>
  <c r="P56" i="1"/>
  <c r="Q56" i="1"/>
  <c r="R56" i="1"/>
  <c r="S56" i="1"/>
  <c r="S58" i="1" s="1"/>
  <c r="T56" i="1"/>
  <c r="U56" i="1"/>
  <c r="V56" i="1"/>
  <c r="W56" i="1"/>
  <c r="X56" i="1"/>
  <c r="Y56" i="1"/>
  <c r="AA56" i="1"/>
  <c r="AB56" i="1"/>
  <c r="AB58" i="1" s="1"/>
  <c r="AC56" i="1"/>
  <c r="AD56" i="1"/>
  <c r="AE56" i="1"/>
  <c r="AF56" i="1"/>
  <c r="AH56" i="1"/>
  <c r="AI56" i="1"/>
  <c r="AJ56" i="1"/>
  <c r="AK56" i="1"/>
  <c r="AK58" i="1" s="1"/>
  <c r="AL56" i="1"/>
  <c r="AM56" i="1"/>
  <c r="AN56" i="1"/>
  <c r="AO56" i="1"/>
  <c r="AP56" i="1"/>
  <c r="AQ56" i="1"/>
  <c r="AR56" i="1"/>
  <c r="AS56" i="1"/>
  <c r="AS58" i="1" s="1"/>
  <c r="AT56" i="1"/>
  <c r="AU56" i="1"/>
  <c r="AW56" i="1"/>
  <c r="AX56" i="1"/>
  <c r="AY56" i="1"/>
  <c r="AZ56" i="1"/>
  <c r="BA56" i="1"/>
  <c r="BB56" i="1"/>
  <c r="BB58" i="1" s="1"/>
  <c r="BC56" i="1"/>
  <c r="BD56" i="1"/>
  <c r="BE56" i="1"/>
  <c r="E58" i="1"/>
  <c r="G58" i="1"/>
  <c r="O58" i="1"/>
  <c r="P58" i="1"/>
  <c r="Q58" i="1"/>
  <c r="R58" i="1"/>
  <c r="T58" i="1"/>
  <c r="U58" i="1"/>
  <c r="V58" i="1"/>
  <c r="W58" i="1"/>
  <c r="X58" i="1"/>
  <c r="Y58" i="1"/>
  <c r="AC58" i="1"/>
  <c r="AD58" i="1"/>
  <c r="AE58" i="1"/>
  <c r="AF58" i="1"/>
  <c r="AH58" i="1"/>
  <c r="AI58" i="1"/>
  <c r="AJ58" i="1"/>
  <c r="AL58" i="1"/>
  <c r="AM58" i="1"/>
  <c r="AN58" i="1"/>
  <c r="AO58" i="1"/>
  <c r="AP58" i="1"/>
  <c r="AQ58" i="1"/>
  <c r="AR58" i="1"/>
  <c r="AT58" i="1"/>
  <c r="AU58" i="1"/>
  <c r="AW58" i="1"/>
  <c r="AX58" i="1"/>
  <c r="AY58" i="1"/>
  <c r="AZ58" i="1"/>
  <c r="BA58" i="1"/>
  <c r="BC58" i="1"/>
  <c r="BD58" i="1"/>
  <c r="BE58" i="1"/>
  <c r="D21" i="11"/>
</calcChain>
</file>

<file path=xl/sharedStrings.xml><?xml version="1.0" encoding="utf-8"?>
<sst xmlns="http://schemas.openxmlformats.org/spreadsheetml/2006/main" count="991" uniqueCount="230">
  <si>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</si>
  <si>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</si>
  <si>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</si>
  <si>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</si>
  <si>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</si>
  <si>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</si>
  <si>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</si>
  <si>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</si>
  <si>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</si>
  <si>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</si>
  <si>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</si>
  <si>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</si>
  <si>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</si>
  <si>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</si>
  <si>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</si>
  <si>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</si>
  <si>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</si>
  <si>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</si>
  <si>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</si>
  <si>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</si>
  <si>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</si>
  <si>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</si>
  <si>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</si>
  <si>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</si>
  <si>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</si>
  <si>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</si>
  <si>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</si>
  <si>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</si>
  <si>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</si>
  <si>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</si>
  <si>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</si>
  <si>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</si>
  <si>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</si>
  <si>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</si>
  <si>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</si>
  <si>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</si>
  <si>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</si>
  <si>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</si>
  <si>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</si>
  <si>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</si>
  <si>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</si>
  <si>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</si>
  <si>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</si>
  <si>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</si>
  <si>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</si>
  <si>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</si>
  <si>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</si>
  <si>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</si>
  <si>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</si>
  <si>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</si>
  <si>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</si>
  <si>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</si>
  <si>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</si>
  <si>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</si>
  <si>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</si>
  <si>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</si>
  <si>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</si>
  <si>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</si>
  <si>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</si>
  <si>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</si>
  <si>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</si>
  <si>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</si>
  <si>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</si>
  <si>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</si>
  <si>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</si>
  <si>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</si>
  <si>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</si>
  <si>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</si>
  <si>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</si>
  <si>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</si>
  <si>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</si>
  <si>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</si>
  <si>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</si>
  <si>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</si>
  <si>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</si>
  <si>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</si>
  <si>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</si>
  <si>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</si>
  <si>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</si>
  <si>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</si>
  <si>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</si>
  <si>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</si>
  <si>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</si>
  <si>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</si>
  <si>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</si>
  <si>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</si>
  <si>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</si>
  <si>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</si>
  <si>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</si>
  <si>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</si>
  <si>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</si>
  <si>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</si>
  <si>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</si>
  <si>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</si>
  <si>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</si>
  <si>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</si>
  <si>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</si>
  <si>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</si>
  <si>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</si>
  <si>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</si>
  <si>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</si>
  <si>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</si>
  <si>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</si>
  <si>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</si>
  <si>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</si>
  <si>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</si>
  <si>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</si>
  <si>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</si>
  <si>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</si>
  <si>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Union North Rate Zone</t>
  </si>
  <si>
    <t>Rate 01</t>
  </si>
  <si>
    <t>Rate 10</t>
  </si>
  <si>
    <t>Rate 20</t>
  </si>
  <si>
    <t>Rate 25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</si>
  <si>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</si>
  <si>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</si>
  <si>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</si>
  <si>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</si>
  <si>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</si>
  <si>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</si>
  <si>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</si>
  <si>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</si>
  <si>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</si>
  <si>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</si>
  <si>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</si>
  <si>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</si>
  <si>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</si>
  <si>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</si>
  <si>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</si>
  <si>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Ex-Franchise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</si>
  <si>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</si>
  <si>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</si>
  <si>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</si>
  <si>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</si>
  <si>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</si>
  <si>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</si>
  <si>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</si>
  <si>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</si>
  <si>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</si>
  <si>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North Unb</t>
  </si>
  <si>
    <t>Ex-franchise Allocation</t>
  </si>
  <si>
    <t>Rate</t>
  </si>
  <si>
    <t xml:space="preserve">Requirement </t>
  </si>
  <si>
    <t>Storage</t>
  </si>
  <si>
    <t>01</t>
  </si>
  <si>
    <t>M1</t>
  </si>
  <si>
    <t>M2</t>
  </si>
  <si>
    <t>M4 (F)</t>
  </si>
  <si>
    <t>M4 (I)</t>
  </si>
  <si>
    <t>M5 (F)</t>
  </si>
  <si>
    <t>M5 (I)</t>
  </si>
  <si>
    <t>M7 (F)</t>
  </si>
  <si>
    <t>M7 (I)</t>
  </si>
  <si>
    <t>M9</t>
  </si>
  <si>
    <t>M10</t>
  </si>
  <si>
    <t>T1 (F)</t>
  </si>
  <si>
    <t>T1 (I)</t>
  </si>
  <si>
    <t>T2 (F)</t>
  </si>
  <si>
    <t>T2 (I)</t>
  </si>
  <si>
    <t>T3</t>
  </si>
  <si>
    <t>C1 (F)</t>
  </si>
  <si>
    <t>C1 (I)</t>
  </si>
  <si>
    <t>M12</t>
  </si>
  <si>
    <t>M13</t>
  </si>
  <si>
    <t>M16</t>
  </si>
  <si>
    <t>M17</t>
  </si>
  <si>
    <t>(a)</t>
  </si>
  <si>
    <t>(e)</t>
  </si>
  <si>
    <t>(at)</t>
  </si>
  <si>
    <t>(au)</t>
  </si>
  <si>
    <t>(av)</t>
  </si>
  <si>
    <t>Total Revenue Requirement Excluding Distribution</t>
  </si>
  <si>
    <t xml:space="preserve"> </t>
  </si>
  <si>
    <t>East Service Area Allocation</t>
  </si>
  <si>
    <t>North Service Area Allocation</t>
  </si>
  <si>
    <t>Central Service Area Allocation</t>
  </si>
  <si>
    <t>South Service Area Allocation</t>
  </si>
  <si>
    <t>2024 Cost Allocation Study - Service Areas</t>
  </si>
  <si>
    <t>(d) = (a-b)</t>
  </si>
  <si>
    <t>North</t>
  </si>
  <si>
    <t>East</t>
  </si>
  <si>
    <t>Central</t>
  </si>
  <si>
    <t>South</t>
  </si>
  <si>
    <t>Ex-franchise</t>
  </si>
  <si>
    <t>Direct</t>
  </si>
  <si>
    <t>TRANSPT_DEMAND_OPT</t>
  </si>
  <si>
    <t>SUPPLY_VOL</t>
  </si>
  <si>
    <t>NETFROMSTOR</t>
  </si>
  <si>
    <t>GASSTORALLO</t>
  </si>
  <si>
    <t>STORAGEXCESS</t>
  </si>
  <si>
    <t>OP_CONTINGENCY</t>
  </si>
  <si>
    <t>STORCOMM</t>
  </si>
  <si>
    <t>TRANS_COMPFUEL</t>
  </si>
  <si>
    <t>TRANSCOMM</t>
  </si>
  <si>
    <t>Functional Classification Summary by Service Area</t>
  </si>
  <si>
    <t>Service Areas</t>
  </si>
  <si>
    <t>Total Allocation (1)</t>
  </si>
  <si>
    <t>(1)</t>
  </si>
  <si>
    <t>Total allocation is the sum of the North, East,</t>
  </si>
  <si>
    <t xml:space="preserve">Central and South service areas and Ex-franchise </t>
  </si>
  <si>
    <t>allocation by rate class.</t>
  </si>
  <si>
    <t>Ex-franchise Allocation (Continued)</t>
  </si>
  <si>
    <t>South Service Area Allocation (Continued)</t>
  </si>
  <si>
    <t>Central Service Area Allocation (Continued)</t>
  </si>
  <si>
    <t>East Service Area Allocation (Continued)</t>
  </si>
  <si>
    <t>North Service Area Allocation (Continued)</t>
  </si>
  <si>
    <t>Total Allocation (1) (Continued)</t>
  </si>
  <si>
    <t>Note:</t>
  </si>
  <si>
    <t>LOAD_BALANCING</t>
  </si>
  <si>
    <t>TRANS_DEMAND</t>
  </si>
  <si>
    <t>TRANS_FUEL</t>
  </si>
  <si>
    <t>DAWNCOMP</t>
  </si>
  <si>
    <t>KIRKWALL_DEMAND</t>
  </si>
  <si>
    <t>PKWY_DEMAND</t>
  </si>
  <si>
    <t>D-PTRANS</t>
  </si>
  <si>
    <t>ALBIONTRANS</t>
  </si>
  <si>
    <t>PAN_STCLAIR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</si>
  <si>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</si>
  <si>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</si>
  <si>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</si>
  <si>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</si>
  <si>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</si>
  <si>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</si>
  <si>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</si>
  <si>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</si>
  <si>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</si>
  <si>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</si>
  <si>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</si>
  <si>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</si>
  <si>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TRANSFUEL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</si>
</sst>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2" borderId="0" xfId="1" applyNumberFormat="1" applyFont="1" applyFill="1"/>
    <xf numFmtId="164" fontId="2" fillId="0" borderId="0" xfId="0" applyNumberFormat="1" applyFont="1"/>
    <xf numFmtId="164" fontId="2" fillId="2" borderId="2" xfId="1" applyNumberFormat="1" applyFont="1" applyFill="1" applyBorder="1"/>
    <xf numFmtId="164" fontId="2" fillId="0" borderId="2" xfId="0" applyNumberFormat="1" applyFont="1" applyBorder="1"/>
    <xf numFmtId="164" fontId="2" fillId="2" borderId="2" xfId="0" applyNumberFormat="1" applyFont="1" applyFill="1" applyBorder="1"/>
    <xf numFmtId="0" fontId="2" fillId="2" borderId="0" xfId="0" applyFont="1" applyFill="1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/>
    <xf numFmtId="164" fontId="2" fillId="0" borderId="3" xfId="0" applyNumberFormat="1" applyFont="1" applyBorder="1"/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2" borderId="0" xfId="0" applyNumberFormat="1" applyFont="1" applyFill="1" applyBorder="1"/>
    <xf numFmtId="164" fontId="2" fillId="0" borderId="0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46D8-EFF8-43DA-B2E9-CCDB07B809B6}">
  <sheetPr>
    <pageSetUpPr fitToPage="1"/>
  </sheetPr>
  <dimension ref="A2:S40"/>
  <sheetViews>
    <sheetView view="pageLayout" zoomScaleNormal="100" workbookViewId="0">
      <selection activeCell="F31" sqref="F31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customWidth="1"/>
    <col min="5" max="5" width="1.7109375" style="31" customWidth="1"/>
    <col min="6" max="6" width="12.140625" style="31" customWidth="1"/>
    <col min="7" max="7" width="1.7109375" style="31" customWidth="1"/>
    <col min="8" max="8" width="21.42578125" style="30" customWidth="1"/>
    <col min="9" max="9" width="1.7109375" style="31" customWidth="1"/>
    <col min="10" max="10" width="15.7109375" style="31" customWidth="1"/>
    <col min="11" max="11" width="1.7109375" style="31" customWidth="1"/>
    <col min="12" max="12" width="15.7109375" style="30" customWidth="1"/>
    <col min="13" max="13" width="1.7109375" style="31" customWidth="1"/>
    <col min="14" max="18" width="11.28515625" style="31" customWidth="1"/>
    <col min="19" max="19" width="11.28515625" style="31" bestFit="1" customWidth="1"/>
    <col min="20" max="16384" width="9.140625" style="31"/>
  </cols>
  <sheetData>
    <row r="2" spans="1:19" x14ac:dyDescent="0.2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9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9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9" x14ac:dyDescent="0.2">
      <c r="B6" s="57" t="s">
        <v>194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8" spans="1:19" x14ac:dyDescent="0.2">
      <c r="D8" s="30" t="s">
        <v>0</v>
      </c>
    </row>
    <row r="9" spans="1:19" x14ac:dyDescent="0.2">
      <c r="A9" s="30" t="s">
        <v>46</v>
      </c>
      <c r="D9" s="30" t="s">
        <v>1</v>
      </c>
      <c r="F9" s="30" t="s">
        <v>2</v>
      </c>
      <c r="H9" s="30" t="s">
        <v>3</v>
      </c>
      <c r="I9" s="30"/>
      <c r="J9" s="30" t="s">
        <v>4</v>
      </c>
      <c r="L9" s="30" t="s">
        <v>5</v>
      </c>
      <c r="N9" s="56" t="s">
        <v>195</v>
      </c>
      <c r="O9" s="56"/>
      <c r="P9" s="56"/>
      <c r="Q9" s="56"/>
    </row>
    <row r="10" spans="1:19" x14ac:dyDescent="0.2">
      <c r="A10" s="32" t="s">
        <v>47</v>
      </c>
      <c r="B10" s="33" t="s">
        <v>49</v>
      </c>
      <c r="D10" s="32" t="s">
        <v>6</v>
      </c>
      <c r="F10" s="32" t="s">
        <v>7</v>
      </c>
      <c r="H10" s="32" t="s">
        <v>8</v>
      </c>
      <c r="I10" s="30"/>
      <c r="J10" s="32" t="s">
        <v>9</v>
      </c>
      <c r="L10" s="32" t="s">
        <v>8</v>
      </c>
      <c r="N10" s="47" t="s">
        <v>179</v>
      </c>
      <c r="O10" s="47" t="s">
        <v>180</v>
      </c>
      <c r="P10" s="47" t="s">
        <v>181</v>
      </c>
      <c r="Q10" s="47" t="s">
        <v>182</v>
      </c>
      <c r="R10" s="32" t="s">
        <v>183</v>
      </c>
    </row>
    <row r="11" spans="1:19" x14ac:dyDescent="0.2">
      <c r="D11" s="36" t="s">
        <v>166</v>
      </c>
      <c r="F11" s="36" t="s">
        <v>48</v>
      </c>
      <c r="H11" s="36" t="s">
        <v>51</v>
      </c>
      <c r="J11" s="36" t="s">
        <v>50</v>
      </c>
      <c r="L11" s="36" t="s">
        <v>167</v>
      </c>
      <c r="N11" s="36" t="s">
        <v>52</v>
      </c>
      <c r="O11" s="36" t="s">
        <v>53</v>
      </c>
      <c r="P11" s="36" t="s">
        <v>54</v>
      </c>
      <c r="Q11" s="36" t="s">
        <v>55</v>
      </c>
      <c r="R11" s="36" t="s">
        <v>56</v>
      </c>
    </row>
    <row r="12" spans="1:19" x14ac:dyDescent="0.2">
      <c r="D12" s="36"/>
      <c r="F12" s="36"/>
      <c r="H12" s="36"/>
      <c r="J12" s="36"/>
      <c r="L12" s="36"/>
      <c r="N12" s="36"/>
      <c r="O12" s="36"/>
      <c r="P12" s="36"/>
      <c r="Q12" s="36"/>
      <c r="R12" s="36"/>
    </row>
    <row r="13" spans="1:19" x14ac:dyDescent="0.2">
      <c r="B13" s="34" t="s">
        <v>94</v>
      </c>
    </row>
    <row r="14" spans="1:19" x14ac:dyDescent="0.2">
      <c r="A14" s="30">
        <v>1</v>
      </c>
      <c r="B14" s="31" t="s">
        <v>10</v>
      </c>
      <c r="D14" s="6">
        <v>2728040.5732561182</v>
      </c>
      <c r="F14" s="6"/>
      <c r="J14" s="6">
        <f>D14-F14</f>
        <v>2728040.5732561182</v>
      </c>
      <c r="L14" s="30" t="s">
        <v>184</v>
      </c>
      <c r="N14" s="6">
        <v>155051.0391516751</v>
      </c>
      <c r="O14" s="6">
        <v>288082.72267071699</v>
      </c>
      <c r="P14" s="6">
        <v>1434103.1533085806</v>
      </c>
      <c r="Q14" s="6">
        <v>850803.67494332988</v>
      </c>
      <c r="R14" s="6">
        <v>0</v>
      </c>
      <c r="S14" s="38"/>
    </row>
    <row r="15" spans="1:19" x14ac:dyDescent="0.2">
      <c r="A15" s="30">
        <f>A14+1</f>
        <v>2</v>
      </c>
      <c r="B15" s="31" t="s">
        <v>92</v>
      </c>
      <c r="D15" s="6">
        <v>167268.06038887406</v>
      </c>
      <c r="F15" s="6"/>
      <c r="J15" s="6">
        <f t="shared" ref="J15:J19" si="0">D15-F15</f>
        <v>167268.06038887406</v>
      </c>
      <c r="L15" s="30" t="s">
        <v>184</v>
      </c>
      <c r="N15" s="6">
        <v>31612.213008150989</v>
      </c>
      <c r="O15" s="6">
        <v>120065.32344575142</v>
      </c>
      <c r="P15" s="6">
        <v>15590.52393497165</v>
      </c>
      <c r="Q15" s="6">
        <v>0</v>
      </c>
      <c r="R15" s="6">
        <v>0</v>
      </c>
      <c r="S15" s="38"/>
    </row>
    <row r="16" spans="1:19" x14ac:dyDescent="0.2">
      <c r="A16" s="30">
        <f t="shared" ref="A16:A20" si="1">A15+1</f>
        <v>3</v>
      </c>
      <c r="B16" s="31" t="s">
        <v>93</v>
      </c>
      <c r="D16" s="6">
        <v>23590.657623593441</v>
      </c>
      <c r="F16" s="6"/>
      <c r="J16" s="6">
        <f t="shared" si="0"/>
        <v>23590.657623593441</v>
      </c>
      <c r="L16" s="30" t="s">
        <v>184</v>
      </c>
      <c r="N16" s="6">
        <v>1160.0687152841808</v>
      </c>
      <c r="O16" s="6">
        <v>2674.3435298501413</v>
      </c>
      <c r="P16" s="6">
        <v>11702.475730283124</v>
      </c>
      <c r="Q16" s="6">
        <v>8053.7695677340034</v>
      </c>
      <c r="R16" s="6">
        <v>0</v>
      </c>
      <c r="S16" s="38"/>
    </row>
    <row r="17" spans="1:19" x14ac:dyDescent="0.2">
      <c r="A17" s="30">
        <f t="shared" si="1"/>
        <v>4</v>
      </c>
      <c r="B17" s="31" t="s">
        <v>11</v>
      </c>
      <c r="D17" s="6">
        <v>154681.88509897413</v>
      </c>
      <c r="F17" s="6">
        <v>-7368.5151634722424</v>
      </c>
      <c r="H17" s="30" t="s">
        <v>185</v>
      </c>
      <c r="J17" s="6">
        <v>154681.88509897413</v>
      </c>
      <c r="L17" s="30" t="s">
        <v>184</v>
      </c>
      <c r="N17" s="6">
        <v>19346.89536697177</v>
      </c>
      <c r="O17" s="6">
        <v>91416.648981081147</v>
      </c>
      <c r="P17" s="6">
        <v>42446.770190921219</v>
      </c>
      <c r="Q17" s="6">
        <v>1471.5705599999997</v>
      </c>
      <c r="R17" s="6">
        <v>0</v>
      </c>
      <c r="S17" s="38"/>
    </row>
    <row r="18" spans="1:19" x14ac:dyDescent="0.2">
      <c r="A18" s="30">
        <f t="shared" si="1"/>
        <v>5</v>
      </c>
      <c r="B18" s="31" t="s">
        <v>12</v>
      </c>
      <c r="D18" s="6">
        <v>23898.700496907863</v>
      </c>
      <c r="F18" s="6"/>
      <c r="J18" s="6">
        <f t="shared" si="0"/>
        <v>23898.700496907863</v>
      </c>
      <c r="L18" s="30" t="s">
        <v>184</v>
      </c>
      <c r="N18" s="6">
        <v>3679.3293345266661</v>
      </c>
      <c r="O18" s="6">
        <v>19359.306111227506</v>
      </c>
      <c r="P18" s="6">
        <v>661.64512873869307</v>
      </c>
      <c r="Q18" s="6">
        <v>198.41992241499997</v>
      </c>
      <c r="R18" s="6">
        <v>0</v>
      </c>
      <c r="S18" s="38"/>
    </row>
    <row r="19" spans="1:19" x14ac:dyDescent="0.2">
      <c r="A19" s="30">
        <f t="shared" si="1"/>
        <v>6</v>
      </c>
      <c r="B19" s="31" t="s">
        <v>13</v>
      </c>
      <c r="D19" s="6">
        <v>15491.673000000001</v>
      </c>
      <c r="F19" s="6"/>
      <c r="J19" s="6">
        <f t="shared" si="0"/>
        <v>15491.673000000001</v>
      </c>
      <c r="L19" s="30" t="s">
        <v>186</v>
      </c>
      <c r="N19" s="6">
        <v>925.2963666317969</v>
      </c>
      <c r="O19" s="6">
        <v>1927.3795266072052</v>
      </c>
      <c r="P19" s="6">
        <v>8073.599430383063</v>
      </c>
      <c r="Q19" s="6">
        <v>4565.3976763779365</v>
      </c>
      <c r="R19" s="6">
        <v>0</v>
      </c>
      <c r="S19" s="38"/>
    </row>
    <row r="20" spans="1:19" x14ac:dyDescent="0.2">
      <c r="A20" s="30">
        <f t="shared" si="1"/>
        <v>7</v>
      </c>
      <c r="B20" s="31" t="s">
        <v>95</v>
      </c>
      <c r="D20" s="12">
        <f>SUM(D14:D19)</f>
        <v>3112971.5498644677</v>
      </c>
      <c r="F20" s="12">
        <f>SUM(F14:F19)</f>
        <v>-7368.5151634722424</v>
      </c>
      <c r="J20" s="40">
        <f>SUM(J14:J19)</f>
        <v>3112971.5498644677</v>
      </c>
      <c r="N20" s="40">
        <f t="shared" ref="N20:Q20" si="2">SUM(N14:N19)</f>
        <v>211774.84194324049</v>
      </c>
      <c r="O20" s="40">
        <f t="shared" si="2"/>
        <v>523525.72426523437</v>
      </c>
      <c r="P20" s="40">
        <f t="shared" si="2"/>
        <v>1512578.1677238781</v>
      </c>
      <c r="Q20" s="40">
        <f t="shared" si="2"/>
        <v>865092.83266985684</v>
      </c>
      <c r="R20" s="40">
        <f t="shared" ref="R20" si="3">SUM(R14:R19)</f>
        <v>0</v>
      </c>
      <c r="S20" s="38"/>
    </row>
    <row r="21" spans="1:19" x14ac:dyDescent="0.2">
      <c r="D21" s="6"/>
      <c r="N21" s="6" t="s">
        <v>172</v>
      </c>
      <c r="O21" s="6"/>
      <c r="P21" s="6"/>
      <c r="Q21" s="6"/>
      <c r="S21" s="38"/>
    </row>
    <row r="22" spans="1:19" x14ac:dyDescent="0.2">
      <c r="B22" s="34" t="s">
        <v>14</v>
      </c>
      <c r="D22" s="6"/>
      <c r="N22" s="6"/>
      <c r="O22" s="6"/>
      <c r="P22" s="6"/>
      <c r="Q22" s="6"/>
      <c r="S22" s="38"/>
    </row>
    <row r="23" spans="1:19" x14ac:dyDescent="0.2">
      <c r="A23" s="30">
        <f>A20+1</f>
        <v>8</v>
      </c>
      <c r="B23" s="31" t="s">
        <v>15</v>
      </c>
      <c r="D23" s="6">
        <v>132486.45444445519</v>
      </c>
      <c r="F23" s="6"/>
      <c r="J23" s="6">
        <v>132486.45444445519</v>
      </c>
      <c r="L23" s="30" t="s">
        <v>187</v>
      </c>
      <c r="N23" s="6">
        <v>6515.0108986493124</v>
      </c>
      <c r="O23" s="6">
        <v>15019.263095494955</v>
      </c>
      <c r="P23" s="6">
        <v>65721.759340175588</v>
      </c>
      <c r="Q23" s="6">
        <v>45230.421110135336</v>
      </c>
      <c r="R23" s="6">
        <v>0</v>
      </c>
      <c r="S23" s="38"/>
    </row>
    <row r="24" spans="1:19" x14ac:dyDescent="0.2">
      <c r="A24" s="30">
        <f>A23+1</f>
        <v>9</v>
      </c>
      <c r="B24" s="31" t="s">
        <v>16</v>
      </c>
      <c r="D24" s="6">
        <v>81118.123706522776</v>
      </c>
      <c r="F24" s="6">
        <v>39116.721621913872</v>
      </c>
      <c r="H24" s="30" t="s">
        <v>188</v>
      </c>
      <c r="J24" s="6">
        <v>81118.123706522776</v>
      </c>
      <c r="L24" s="30" t="s">
        <v>189</v>
      </c>
      <c r="N24" s="6">
        <v>4639.3786038434509</v>
      </c>
      <c r="O24" s="6">
        <v>9876.7316803799167</v>
      </c>
      <c r="P24" s="6">
        <v>40652.642132981986</v>
      </c>
      <c r="Q24" s="6">
        <v>25949.371289317423</v>
      </c>
      <c r="R24" s="6">
        <v>0</v>
      </c>
      <c r="S24" s="38"/>
    </row>
    <row r="25" spans="1:19" x14ac:dyDescent="0.2">
      <c r="A25" s="30">
        <f t="shared" ref="A25:A27" si="4">A24+1</f>
        <v>10</v>
      </c>
      <c r="B25" s="31" t="s">
        <v>17</v>
      </c>
      <c r="D25" s="6">
        <v>7138.3490998511634</v>
      </c>
      <c r="F25" s="6"/>
      <c r="J25" s="6">
        <v>7138.3490998511634</v>
      </c>
      <c r="L25" s="30" t="s">
        <v>190</v>
      </c>
      <c r="N25" s="6">
        <v>391.13128300009396</v>
      </c>
      <c r="O25" s="6">
        <v>756.69695776458809</v>
      </c>
      <c r="P25" s="6">
        <v>3419.172212347507</v>
      </c>
      <c r="Q25" s="6">
        <v>2081.9066883843975</v>
      </c>
      <c r="R25" s="6">
        <v>489.44195835457668</v>
      </c>
      <c r="S25" s="38"/>
    </row>
    <row r="26" spans="1:19" x14ac:dyDescent="0.2">
      <c r="A26" s="30">
        <f t="shared" si="4"/>
        <v>11</v>
      </c>
      <c r="B26" s="31" t="s">
        <v>18</v>
      </c>
      <c r="D26" s="6">
        <v>21502.76014077627</v>
      </c>
      <c r="F26" s="6"/>
      <c r="J26" s="6">
        <v>21502.76014077627</v>
      </c>
      <c r="L26" s="30" t="s">
        <v>191</v>
      </c>
      <c r="N26" s="6">
        <v>999.05525036725408</v>
      </c>
      <c r="O26" s="6">
        <v>2292.849484870856</v>
      </c>
      <c r="P26" s="6">
        <v>10218.774239565546</v>
      </c>
      <c r="Q26" s="6">
        <v>7992.0811659726141</v>
      </c>
      <c r="R26" s="6">
        <v>0</v>
      </c>
      <c r="S26" s="38"/>
    </row>
    <row r="27" spans="1:19" x14ac:dyDescent="0.2">
      <c r="A27" s="30">
        <f t="shared" si="4"/>
        <v>12</v>
      </c>
      <c r="B27" s="31" t="s">
        <v>19</v>
      </c>
      <c r="D27" s="40">
        <f>SUM(D23:D26)</f>
        <v>242245.6873916054</v>
      </c>
      <c r="F27" s="40">
        <f>SUM(F23:F26)</f>
        <v>39116.721621913872</v>
      </c>
      <c r="H27" s="43"/>
      <c r="J27" s="40">
        <f>SUM(J23:J26)</f>
        <v>242245.6873916054</v>
      </c>
      <c r="N27" s="40">
        <f t="shared" ref="N27:R27" si="5">SUM(N23:N26)</f>
        <v>12544.576035860109</v>
      </c>
      <c r="O27" s="40">
        <f t="shared" si="5"/>
        <v>27945.541218510312</v>
      </c>
      <c r="P27" s="40">
        <f t="shared" si="5"/>
        <v>120012.34792507063</v>
      </c>
      <c r="Q27" s="40">
        <f t="shared" si="5"/>
        <v>81253.780253809775</v>
      </c>
      <c r="R27" s="40">
        <f t="shared" si="5"/>
        <v>489.44195835457668</v>
      </c>
      <c r="S27" s="38"/>
    </row>
    <row r="28" spans="1:19" x14ac:dyDescent="0.2">
      <c r="N28" s="6"/>
      <c r="O28" s="6"/>
      <c r="P28" s="6"/>
      <c r="Q28" s="6"/>
      <c r="S28" s="38"/>
    </row>
    <row r="29" spans="1:19" x14ac:dyDescent="0.2">
      <c r="B29" s="34" t="s">
        <v>20</v>
      </c>
      <c r="N29" s="6"/>
      <c r="O29" s="6"/>
      <c r="P29" s="6"/>
      <c r="Q29" s="6"/>
      <c r="S29" s="38"/>
    </row>
    <row r="30" spans="1:19" x14ac:dyDescent="0.2">
      <c r="A30" s="30">
        <f>A27+1</f>
        <v>13</v>
      </c>
      <c r="B30" s="31" t="s">
        <v>21</v>
      </c>
      <c r="D30" s="6">
        <v>12523.671291923149</v>
      </c>
      <c r="F30" s="6"/>
      <c r="J30" s="6">
        <v>12523.671291923149</v>
      </c>
      <c r="L30" s="30" t="s">
        <v>184</v>
      </c>
      <c r="N30" s="6">
        <v>336.71114874215834</v>
      </c>
      <c r="O30" s="6">
        <v>661.50867991543566</v>
      </c>
      <c r="P30" s="6">
        <v>4253.7224862363901</v>
      </c>
      <c r="Q30" s="6">
        <v>2721.5699077671779</v>
      </c>
      <c r="R30" s="6">
        <v>4550.1590692619857</v>
      </c>
      <c r="S30" s="38"/>
    </row>
    <row r="31" spans="1:19" x14ac:dyDescent="0.2">
      <c r="A31" s="30">
        <f>A30+1</f>
        <v>14</v>
      </c>
      <c r="B31" s="31" t="s">
        <v>22</v>
      </c>
      <c r="D31" s="6">
        <v>1452.0154432174706</v>
      </c>
      <c r="F31" s="6"/>
      <c r="J31" s="6">
        <v>1452.0154432174706</v>
      </c>
      <c r="L31" s="30" t="s">
        <v>184</v>
      </c>
      <c r="N31" s="6">
        <v>0</v>
      </c>
      <c r="O31" s="6">
        <v>138.97372252338511</v>
      </c>
      <c r="P31" s="6">
        <v>0</v>
      </c>
      <c r="Q31" s="6">
        <v>292.83796617898537</v>
      </c>
      <c r="R31" s="6">
        <v>1020.2037545151001</v>
      </c>
      <c r="S31" s="38"/>
    </row>
    <row r="32" spans="1:19" x14ac:dyDescent="0.2">
      <c r="A32" s="30">
        <f t="shared" ref="A32:A37" si="6">A31+1</f>
        <v>15</v>
      </c>
      <c r="B32" s="31" t="s">
        <v>23</v>
      </c>
      <c r="D32" s="6">
        <v>47264.710948384934</v>
      </c>
      <c r="F32" s="6"/>
      <c r="J32" s="6">
        <v>47264.710948384934</v>
      </c>
      <c r="L32" s="30" t="s">
        <v>184</v>
      </c>
      <c r="N32" s="6">
        <v>2306.5855737269276</v>
      </c>
      <c r="O32" s="6">
        <v>3829.4509602014127</v>
      </c>
      <c r="P32" s="6">
        <v>16844.303149680582</v>
      </c>
      <c r="Q32" s="6">
        <v>0</v>
      </c>
      <c r="R32" s="6">
        <v>24284.371264776008</v>
      </c>
      <c r="S32" s="38"/>
    </row>
    <row r="33" spans="1:19" x14ac:dyDescent="0.2">
      <c r="A33" s="30">
        <f t="shared" si="6"/>
        <v>16</v>
      </c>
      <c r="B33" s="31" t="s">
        <v>24</v>
      </c>
      <c r="D33" s="6">
        <v>243137.02190119354</v>
      </c>
      <c r="F33" s="6"/>
      <c r="J33" s="6">
        <v>243137.02190119354</v>
      </c>
      <c r="L33" s="30" t="s">
        <v>184</v>
      </c>
      <c r="N33" s="6">
        <v>8032.0973577920331</v>
      </c>
      <c r="O33" s="6">
        <v>15349.946384070297</v>
      </c>
      <c r="P33" s="6">
        <v>101470.69163024132</v>
      </c>
      <c r="Q33" s="6">
        <v>47840.535421940142</v>
      </c>
      <c r="R33" s="6">
        <v>70443.751107149743</v>
      </c>
      <c r="S33" s="38"/>
    </row>
    <row r="34" spans="1:19" x14ac:dyDescent="0.2">
      <c r="A34" s="30">
        <f t="shared" si="6"/>
        <v>17</v>
      </c>
      <c r="B34" s="31" t="s">
        <v>25</v>
      </c>
      <c r="D34" s="6">
        <v>36183.519639537146</v>
      </c>
      <c r="F34" s="6"/>
      <c r="J34" s="6">
        <v>36183.519639537146</v>
      </c>
      <c r="L34" s="30" t="s">
        <v>184</v>
      </c>
      <c r="N34" s="6">
        <v>0</v>
      </c>
      <c r="O34" s="6">
        <v>0</v>
      </c>
      <c r="P34" s="6">
        <v>14473.407855814859</v>
      </c>
      <c r="Q34" s="6">
        <v>0</v>
      </c>
      <c r="R34" s="6">
        <v>21710.111783722288</v>
      </c>
      <c r="S34" s="38"/>
    </row>
    <row r="35" spans="1:19" x14ac:dyDescent="0.2">
      <c r="A35" s="30">
        <f t="shared" si="6"/>
        <v>18</v>
      </c>
      <c r="B35" s="31" t="s">
        <v>26</v>
      </c>
      <c r="D35" s="6">
        <v>84631.996759477552</v>
      </c>
      <c r="F35" s="6"/>
      <c r="J35" s="6">
        <v>84631.996759477552</v>
      </c>
      <c r="L35" s="30" t="s">
        <v>184</v>
      </c>
      <c r="N35" s="6">
        <v>0</v>
      </c>
      <c r="O35" s="6">
        <v>0</v>
      </c>
      <c r="P35" s="6">
        <v>0</v>
      </c>
      <c r="Q35" s="6">
        <v>84631.996759477552</v>
      </c>
      <c r="R35" s="6">
        <v>0</v>
      </c>
      <c r="S35" s="38"/>
    </row>
    <row r="36" spans="1:19" x14ac:dyDescent="0.2">
      <c r="A36" s="30">
        <f t="shared" si="6"/>
        <v>19</v>
      </c>
      <c r="B36" s="31" t="s">
        <v>27</v>
      </c>
      <c r="D36" s="6">
        <v>45188.632751580699</v>
      </c>
      <c r="F36" s="6">
        <v>26965.613624531987</v>
      </c>
      <c r="H36" s="30" t="s">
        <v>192</v>
      </c>
      <c r="J36" s="6">
        <v>45188.632751580699</v>
      </c>
      <c r="L36" s="30" t="s">
        <v>193</v>
      </c>
      <c r="N36" s="6">
        <v>984.01747180872792</v>
      </c>
      <c r="O36" s="6">
        <v>1275.4160147744926</v>
      </c>
      <c r="P36" s="6">
        <v>4442.3803500382937</v>
      </c>
      <c r="Q36" s="6">
        <v>6820.3534506732958</v>
      </c>
      <c r="R36" s="6">
        <v>31666.465423220347</v>
      </c>
      <c r="S36" s="38"/>
    </row>
    <row r="37" spans="1:19" x14ac:dyDescent="0.2">
      <c r="A37" s="30">
        <f t="shared" si="6"/>
        <v>20</v>
      </c>
      <c r="B37" s="31" t="s">
        <v>28</v>
      </c>
      <c r="D37" s="40">
        <f>SUM(D30:D36)</f>
        <v>470381.56873531447</v>
      </c>
      <c r="F37" s="40">
        <f>SUM(F30:F36)</f>
        <v>26965.613624531987</v>
      </c>
      <c r="J37" s="40">
        <f>SUM(J30:J36)</f>
        <v>470381.56873531447</v>
      </c>
      <c r="N37" s="40">
        <f t="shared" ref="N37:R37" si="7">SUM(N30:N36)</f>
        <v>11659.411552069847</v>
      </c>
      <c r="O37" s="40">
        <f t="shared" si="7"/>
        <v>21255.295761485024</v>
      </c>
      <c r="P37" s="40">
        <f t="shared" si="7"/>
        <v>141484.50547201143</v>
      </c>
      <c r="Q37" s="40">
        <f t="shared" si="7"/>
        <v>142307.29350603715</v>
      </c>
      <c r="R37" s="40">
        <f t="shared" si="7"/>
        <v>153675.06240264548</v>
      </c>
      <c r="S37" s="38"/>
    </row>
    <row r="38" spans="1:19" x14ac:dyDescent="0.2">
      <c r="N38" s="6"/>
      <c r="O38" s="6"/>
      <c r="P38" s="6"/>
      <c r="Q38" s="6"/>
    </row>
    <row r="39" spans="1:19" ht="13.5" thickBot="1" x14ac:dyDescent="0.25">
      <c r="A39" s="30">
        <f>+A37+1</f>
        <v>21</v>
      </c>
      <c r="B39" s="31" t="s">
        <v>171</v>
      </c>
      <c r="D39" s="45">
        <f>+D20+D27+D37</f>
        <v>3825598.8059913875</v>
      </c>
      <c r="F39" s="45">
        <f>+F20+F27+F37</f>
        <v>58713.820082973616</v>
      </c>
      <c r="J39" s="45">
        <f>+J20+J27+J37</f>
        <v>3825598.8059913875</v>
      </c>
      <c r="N39" s="45">
        <f>N20+N27+N37</f>
        <v>235978.82953117046</v>
      </c>
      <c r="O39" s="45">
        <f t="shared" ref="O39:R39" si="8">O20+O27+O37</f>
        <v>572726.56124522968</v>
      </c>
      <c r="P39" s="45">
        <f t="shared" si="8"/>
        <v>1774075.0211209601</v>
      </c>
      <c r="Q39" s="45">
        <f t="shared" si="8"/>
        <v>1088653.9064297038</v>
      </c>
      <c r="R39" s="45">
        <f t="shared" si="8"/>
        <v>154164.50436100006</v>
      </c>
      <c r="S39" s="38"/>
    </row>
    <row r="40" spans="1:19" ht="13.5" thickTop="1" x14ac:dyDescent="0.2">
      <c r="D40" s="38"/>
      <c r="N40" s="38"/>
      <c r="O40" s="38"/>
      <c r="P40" s="38"/>
      <c r="Q40" s="38"/>
    </row>
  </sheetData>
  <mergeCells count="2">
    <mergeCell ref="N9:Q9"/>
    <mergeCell ref="B6:R6"/>
  </mergeCells>
  <pageMargins left="0.7" right="0.7" top="0.75" bottom="0.75" header="0.3" footer="0.3"/>
  <pageSetup scale="61" orientation="landscape" r:id="rId1"/>
  <headerFooter>
    <oddHeader>&amp;R&amp;"Arial,Regular"&amp;10Filed: 2023-05-18
EB-2022-0200
Exhibit I.7.0-STAFF-237
Attachment 9.8
Page &amp;P of 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view="pageLayout" topLeftCell="A49" zoomScaleNormal="70" zoomScaleSheetLayoutView="80" workbookViewId="0">
      <selection activeCell="N9" sqref="N9"/>
    </sheetView>
  </sheetViews>
  <sheetFormatPr defaultColWidth="9.140625" defaultRowHeight="13.5" customHeight="1" x14ac:dyDescent="0.2"/>
  <cols>
    <col min="1" max="1" width="5.140625" style="2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1.425781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" customWidth="1"/>
    <col min="14" max="14" width="1.7109375" style="3" customWidth="1"/>
    <col min="15" max="16" width="12.85546875" style="3" customWidth="1"/>
    <col min="17" max="25" width="10.7109375" style="3" customWidth="1"/>
    <col min="26" max="26" width="1.85546875" style="3" customWidth="1"/>
    <col min="27" max="27" width="12" style="19" hidden="1" customWidth="1"/>
    <col min="28" max="31" width="10.5703125" style="3" customWidth="1"/>
    <col min="32" max="32" width="10.140625" style="3" customWidth="1"/>
    <col min="33" max="33" width="1.7109375" style="19" customWidth="1"/>
    <col min="34" max="34" width="11.28515625" style="3" customWidth="1"/>
    <col min="35" max="47" width="10.7109375" style="3" customWidth="1"/>
    <col min="48" max="48" width="1.7109375" style="19" customWidth="1"/>
    <col min="49" max="51" width="11.28515625" style="3" customWidth="1"/>
    <col min="52" max="53" width="10.5703125" style="3" customWidth="1"/>
    <col min="54" max="54" width="12.140625" style="3" bestFit="1" customWidth="1"/>
    <col min="55" max="57" width="10.5703125" style="3" customWidth="1"/>
    <col min="58" max="16384" width="9.140625" style="3"/>
  </cols>
  <sheetData>
    <row r="2" spans="1:58" ht="13.5" customHeight="1" x14ac:dyDescent="0.2">
      <c r="A2" s="15"/>
      <c r="M2" s="15"/>
    </row>
    <row r="3" spans="1:58" ht="13.5" customHeight="1" x14ac:dyDescent="0.2">
      <c r="A3" s="15"/>
      <c r="M3" s="15"/>
    </row>
    <row r="4" spans="1:58" ht="13.5" customHeight="1" x14ac:dyDescent="0.2">
      <c r="A4" s="15"/>
      <c r="M4" s="15"/>
    </row>
    <row r="5" spans="1:5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.5" customHeight="1" x14ac:dyDescent="0.2">
      <c r="B6" s="24"/>
      <c r="C6" s="24"/>
      <c r="D6" s="24"/>
      <c r="E6" s="24"/>
      <c r="F6" s="24"/>
      <c r="H6" s="17" t="s">
        <v>177</v>
      </c>
      <c r="I6" s="24"/>
      <c r="J6" s="24"/>
      <c r="K6" s="24"/>
      <c r="L6" s="24"/>
      <c r="M6" s="24"/>
      <c r="N6" s="24"/>
      <c r="O6" s="24"/>
      <c r="P6" s="24"/>
      <c r="R6" s="24"/>
      <c r="S6" s="24"/>
      <c r="T6" s="24"/>
      <c r="V6" s="16" t="s">
        <v>177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M6" s="16" t="s">
        <v>177</v>
      </c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6" t="s">
        <v>177</v>
      </c>
      <c r="BC6" s="24"/>
      <c r="BD6" s="24"/>
      <c r="BE6" s="24"/>
    </row>
    <row r="7" spans="1:58" ht="13.5" customHeight="1" x14ac:dyDescent="0.2">
      <c r="B7" s="24"/>
      <c r="C7" s="24"/>
      <c r="D7" s="24"/>
      <c r="E7" s="24"/>
      <c r="F7" s="24"/>
      <c r="H7" s="17" t="s">
        <v>196</v>
      </c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V7" s="17" t="s">
        <v>206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M7" s="17" t="s">
        <v>206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7" t="s">
        <v>206</v>
      </c>
      <c r="BC7" s="24"/>
      <c r="BD7" s="24"/>
      <c r="BE7" s="24"/>
    </row>
    <row r="8" spans="1:58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58" ht="13.5" customHeight="1" x14ac:dyDescent="0.2">
      <c r="E9" s="2" t="s">
        <v>0</v>
      </c>
    </row>
    <row r="10" spans="1:58" ht="13.5" customHeight="1" x14ac:dyDescent="0.2">
      <c r="A10" s="2" t="s">
        <v>46</v>
      </c>
      <c r="E10" s="2" t="s">
        <v>1</v>
      </c>
      <c r="G10" s="2" t="s">
        <v>2</v>
      </c>
      <c r="I10" s="2" t="s">
        <v>3</v>
      </c>
      <c r="J10" s="2"/>
      <c r="K10" s="2" t="s">
        <v>4</v>
      </c>
      <c r="M10" s="2" t="s">
        <v>5</v>
      </c>
      <c r="O10" s="59" t="s">
        <v>97</v>
      </c>
      <c r="P10" s="59"/>
      <c r="Q10" s="59" t="s">
        <v>97</v>
      </c>
      <c r="R10" s="59"/>
      <c r="S10" s="59"/>
      <c r="T10" s="59"/>
      <c r="U10" s="59"/>
      <c r="V10" s="59"/>
      <c r="W10" s="59"/>
      <c r="X10" s="59"/>
      <c r="Y10" s="59"/>
      <c r="Z10" s="29"/>
      <c r="AA10" s="59" t="s">
        <v>109</v>
      </c>
      <c r="AB10" s="59"/>
      <c r="AC10" s="59"/>
      <c r="AD10" s="59"/>
      <c r="AE10" s="59"/>
      <c r="AF10" s="59"/>
      <c r="AG10" s="20"/>
      <c r="AH10" s="59" t="s">
        <v>114</v>
      </c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20"/>
      <c r="AW10" s="59" t="s">
        <v>129</v>
      </c>
      <c r="AX10" s="59"/>
      <c r="AY10" s="59"/>
      <c r="AZ10" s="59"/>
      <c r="BA10" s="59"/>
      <c r="BB10" s="59"/>
      <c r="BC10" s="59"/>
      <c r="BD10" s="59"/>
      <c r="BE10" s="59"/>
    </row>
    <row r="11" spans="1:58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"/>
      <c r="K11" s="4" t="s">
        <v>9</v>
      </c>
      <c r="M11" s="4" t="s">
        <v>8</v>
      </c>
      <c r="O11" s="18" t="s">
        <v>98</v>
      </c>
      <c r="P11" s="18" t="s">
        <v>99</v>
      </c>
      <c r="Q11" s="18" t="s">
        <v>100</v>
      </c>
      <c r="R11" s="18" t="s">
        <v>101</v>
      </c>
      <c r="S11" s="18" t="s">
        <v>102</v>
      </c>
      <c r="T11" s="18" t="s">
        <v>103</v>
      </c>
      <c r="U11" s="18" t="s">
        <v>104</v>
      </c>
      <c r="V11" s="18" t="s">
        <v>105</v>
      </c>
      <c r="W11" s="18" t="s">
        <v>106</v>
      </c>
      <c r="X11" s="18" t="s">
        <v>107</v>
      </c>
      <c r="Y11" s="18" t="s">
        <v>108</v>
      </c>
      <c r="Z11" s="29"/>
      <c r="AA11" s="26" t="s">
        <v>139</v>
      </c>
      <c r="AB11" s="18" t="s">
        <v>110</v>
      </c>
      <c r="AC11" s="18" t="s">
        <v>111</v>
      </c>
      <c r="AD11" s="18" t="s">
        <v>112</v>
      </c>
      <c r="AE11" s="18" t="s">
        <v>113</v>
      </c>
      <c r="AF11" s="18" t="s">
        <v>100</v>
      </c>
      <c r="AG11" s="20"/>
      <c r="AH11" s="18" t="s">
        <v>115</v>
      </c>
      <c r="AI11" s="18" t="s">
        <v>116</v>
      </c>
      <c r="AJ11" s="18" t="s">
        <v>117</v>
      </c>
      <c r="AK11" s="18" t="s">
        <v>118</v>
      </c>
      <c r="AL11" s="18" t="s">
        <v>119</v>
      </c>
      <c r="AM11" s="18" t="s">
        <v>120</v>
      </c>
      <c r="AN11" s="18" t="s">
        <v>121</v>
      </c>
      <c r="AO11" s="18" t="s">
        <v>122</v>
      </c>
      <c r="AP11" s="18" t="s">
        <v>123</v>
      </c>
      <c r="AQ11" s="18" t="s">
        <v>124</v>
      </c>
      <c r="AR11" s="18" t="s">
        <v>125</v>
      </c>
      <c r="AS11" s="18" t="s">
        <v>126</v>
      </c>
      <c r="AT11" s="18" t="s">
        <v>127</v>
      </c>
      <c r="AU11" s="18" t="s">
        <v>128</v>
      </c>
      <c r="AV11" s="20"/>
      <c r="AW11" s="18" t="s">
        <v>130</v>
      </c>
      <c r="AX11" s="18" t="s">
        <v>131</v>
      </c>
      <c r="AY11" s="18" t="s">
        <v>132</v>
      </c>
      <c r="AZ11" s="18" t="s">
        <v>133</v>
      </c>
      <c r="BA11" s="18" t="s">
        <v>134</v>
      </c>
      <c r="BB11" s="18" t="s">
        <v>135</v>
      </c>
      <c r="BC11" s="18" t="s">
        <v>136</v>
      </c>
      <c r="BD11" s="18" t="s">
        <v>137</v>
      </c>
      <c r="BE11" s="18" t="s">
        <v>138</v>
      </c>
    </row>
    <row r="12" spans="1:58" ht="13.5" customHeight="1" x14ac:dyDescent="0.2">
      <c r="E12" s="11" t="s">
        <v>166</v>
      </c>
      <c r="F12" s="2"/>
      <c r="G12" s="2" t="s">
        <v>48</v>
      </c>
      <c r="H12" s="2"/>
      <c r="I12" s="2" t="s">
        <v>51</v>
      </c>
      <c r="J12" s="2"/>
      <c r="K12" s="2" t="s">
        <v>178</v>
      </c>
      <c r="L12" s="2"/>
      <c r="M12" s="2" t="s">
        <v>167</v>
      </c>
      <c r="N12" s="2"/>
      <c r="O12" s="2" t="s">
        <v>52</v>
      </c>
      <c r="P12" s="2" t="s">
        <v>53</v>
      </c>
      <c r="Q12" s="46" t="s">
        <v>54</v>
      </c>
      <c r="R12" s="2" t="s">
        <v>55</v>
      </c>
      <c r="S12" s="2" t="s">
        <v>56</v>
      </c>
      <c r="T12" s="2" t="s">
        <v>57</v>
      </c>
      <c r="U12" s="2" t="s">
        <v>58</v>
      </c>
      <c r="V12" s="2" t="s">
        <v>59</v>
      </c>
      <c r="W12" s="2" t="s">
        <v>60</v>
      </c>
      <c r="X12" s="2" t="s">
        <v>61</v>
      </c>
      <c r="Y12" s="2" t="s">
        <v>62</v>
      </c>
      <c r="AA12" s="21"/>
      <c r="AB12" s="2" t="s">
        <v>63</v>
      </c>
      <c r="AC12" s="2" t="s">
        <v>65</v>
      </c>
      <c r="AD12" s="2" t="s">
        <v>64</v>
      </c>
      <c r="AE12" s="2" t="s">
        <v>66</v>
      </c>
      <c r="AF12" s="2" t="s">
        <v>67</v>
      </c>
      <c r="AH12" s="2" t="s">
        <v>68</v>
      </c>
      <c r="AI12" s="2" t="s">
        <v>69</v>
      </c>
      <c r="AJ12" s="2" t="s">
        <v>70</v>
      </c>
      <c r="AK12" s="2" t="s">
        <v>71</v>
      </c>
      <c r="AL12" s="2" t="s">
        <v>72</v>
      </c>
      <c r="AM12" s="2" t="s">
        <v>73</v>
      </c>
      <c r="AN12" s="2" t="s">
        <v>74</v>
      </c>
      <c r="AO12" s="2" t="s">
        <v>75</v>
      </c>
      <c r="AP12" s="2" t="s">
        <v>76</v>
      </c>
      <c r="AQ12" s="2" t="s">
        <v>77</v>
      </c>
      <c r="AR12" s="2" t="s">
        <v>78</v>
      </c>
      <c r="AS12" s="2" t="s">
        <v>79</v>
      </c>
      <c r="AT12" s="2" t="s">
        <v>80</v>
      </c>
      <c r="AU12" s="2" t="s">
        <v>81</v>
      </c>
      <c r="AW12" s="2" t="s">
        <v>82</v>
      </c>
      <c r="AX12" s="2" t="s">
        <v>83</v>
      </c>
      <c r="AY12" s="2" t="s">
        <v>84</v>
      </c>
      <c r="AZ12" s="2" t="s">
        <v>85</v>
      </c>
      <c r="BA12" s="2" t="s">
        <v>86</v>
      </c>
      <c r="BB12" s="2" t="s">
        <v>87</v>
      </c>
      <c r="BC12" s="2" t="s">
        <v>88</v>
      </c>
      <c r="BD12" s="2" t="s">
        <v>89</v>
      </c>
      <c r="BE12" s="2" t="s">
        <v>90</v>
      </c>
      <c r="BF12" s="2"/>
    </row>
    <row r="13" spans="1:58" ht="13.5" customHeight="1" x14ac:dyDescent="0.2">
      <c r="A13" s="55"/>
      <c r="E13" s="1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AA13" s="21"/>
      <c r="AB13" s="55"/>
      <c r="AC13" s="55"/>
      <c r="AD13" s="55"/>
      <c r="AE13" s="55"/>
      <c r="AF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</row>
    <row r="14" spans="1:58" ht="13.5" customHeight="1" x14ac:dyDescent="0.2">
      <c r="C14" s="10" t="s">
        <v>94</v>
      </c>
    </row>
    <row r="15" spans="1:58" ht="13.5" customHeight="1" x14ac:dyDescent="0.2">
      <c r="A15" s="2">
        <f>1</f>
        <v>1</v>
      </c>
      <c r="C15" s="3" t="s">
        <v>10</v>
      </c>
      <c r="E15" s="6">
        <v>2728040.5732561182</v>
      </c>
      <c r="G15" s="6">
        <v>0</v>
      </c>
      <c r="K15" s="6">
        <v>2728040.5732561182</v>
      </c>
      <c r="M15" s="28" t="s">
        <v>186</v>
      </c>
      <c r="O15" s="6">
        <v>1003805.7592459867</v>
      </c>
      <c r="P15" s="6">
        <v>609608.71445888351</v>
      </c>
      <c r="Q15" s="6">
        <v>2731.5738669480656</v>
      </c>
      <c r="R15" s="6">
        <v>20395.100861078459</v>
      </c>
      <c r="S15" s="6">
        <v>345.57930441337999</v>
      </c>
      <c r="T15" s="6">
        <v>0</v>
      </c>
      <c r="U15" s="6">
        <v>902.89705397116541</v>
      </c>
      <c r="V15" s="6">
        <v>120.05841405325258</v>
      </c>
      <c r="W15" s="6">
        <v>1121.8785047583619</v>
      </c>
      <c r="X15" s="6">
        <v>24710.205291928152</v>
      </c>
      <c r="Y15" s="6">
        <v>0</v>
      </c>
      <c r="Z15" s="6"/>
      <c r="AA15" s="6">
        <v>0</v>
      </c>
      <c r="AB15" s="6">
        <v>178218.36783713533</v>
      </c>
      <c r="AC15" s="6">
        <v>31171.787930137802</v>
      </c>
      <c r="AD15" s="6">
        <v>2983.5875039168895</v>
      </c>
      <c r="AE15" s="6">
        <v>1121.4048577616991</v>
      </c>
      <c r="AF15" s="22">
        <v>0</v>
      </c>
      <c r="AH15" s="6">
        <v>674846.30668335839</v>
      </c>
      <c r="AI15" s="6">
        <v>151157.57295281815</v>
      </c>
      <c r="AJ15" s="6">
        <v>13034.89085821534</v>
      </c>
      <c r="AK15" s="6">
        <v>0</v>
      </c>
      <c r="AL15" s="6">
        <v>66.697585776537792</v>
      </c>
      <c r="AM15" s="6">
        <v>408.47626522293098</v>
      </c>
      <c r="AN15" s="6">
        <v>7343.9379341893682</v>
      </c>
      <c r="AO15" s="6">
        <v>477.38133621173466</v>
      </c>
      <c r="AP15" s="6">
        <v>3468.4113275373124</v>
      </c>
      <c r="AQ15" s="6">
        <v>0</v>
      </c>
      <c r="AR15" s="6">
        <v>0</v>
      </c>
      <c r="AS15" s="6">
        <v>0</v>
      </c>
      <c r="AT15" s="6">
        <v>0</v>
      </c>
      <c r="AU15" s="22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</row>
    <row r="16" spans="1:58" ht="13.5" customHeight="1" x14ac:dyDescent="0.2">
      <c r="A16" s="2">
        <f>A15+1</f>
        <v>2</v>
      </c>
      <c r="C16" s="3" t="s">
        <v>92</v>
      </c>
      <c r="E16" s="6">
        <v>167268.06038887406</v>
      </c>
      <c r="G16" s="6">
        <v>0</v>
      </c>
      <c r="K16" s="6">
        <v>167268.06038887406</v>
      </c>
      <c r="M16" s="28" t="s">
        <v>208</v>
      </c>
      <c r="O16" s="6">
        <v>58140.433165403345</v>
      </c>
      <c r="P16" s="6">
        <v>41916.518000745142</v>
      </c>
      <c r="Q16" s="6">
        <v>355.62313615854441</v>
      </c>
      <c r="R16" s="6">
        <v>3726.6343670543897</v>
      </c>
      <c r="S16" s="6">
        <v>22.025508069605422</v>
      </c>
      <c r="T16" s="6">
        <v>0</v>
      </c>
      <c r="U16" s="6">
        <v>0</v>
      </c>
      <c r="V16" s="6">
        <v>0</v>
      </c>
      <c r="W16" s="6">
        <v>0</v>
      </c>
      <c r="X16" s="6">
        <v>5970.4036864642821</v>
      </c>
      <c r="Y16" s="6">
        <v>0</v>
      </c>
      <c r="Z16" s="6"/>
      <c r="AA16" s="6">
        <v>1711.6983472578161</v>
      </c>
      <c r="AB16" s="6">
        <v>42116.263156070469</v>
      </c>
      <c r="AC16" s="6">
        <v>11632.627647487669</v>
      </c>
      <c r="AD16" s="6">
        <v>3387.531721420597</v>
      </c>
      <c r="AE16" s="6">
        <v>0</v>
      </c>
      <c r="AF16" s="22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22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</row>
    <row r="17" spans="1:57" ht="13.5" customHeight="1" x14ac:dyDescent="0.2">
      <c r="A17" s="2">
        <f t="shared" ref="A17:A21" si="0">A16+1</f>
        <v>3</v>
      </c>
      <c r="C17" s="3" t="s">
        <v>93</v>
      </c>
      <c r="E17" s="6">
        <v>23590.657623593441</v>
      </c>
      <c r="G17" s="6">
        <v>0</v>
      </c>
      <c r="K17" s="6">
        <v>23590.657623593441</v>
      </c>
      <c r="M17" s="28" t="s">
        <v>187</v>
      </c>
      <c r="O17" s="6">
        <v>7058.9650746348607</v>
      </c>
      <c r="P17" s="6">
        <v>6135.0897702075745</v>
      </c>
      <c r="Q17" s="6">
        <v>16.449500743861119</v>
      </c>
      <c r="R17" s="6">
        <v>448.26899723695402</v>
      </c>
      <c r="S17" s="6">
        <v>16.532669120473738</v>
      </c>
      <c r="T17" s="6">
        <v>0</v>
      </c>
      <c r="U17" s="6">
        <v>0</v>
      </c>
      <c r="V17" s="6">
        <v>0</v>
      </c>
      <c r="W17" s="6">
        <v>0</v>
      </c>
      <c r="X17" s="6">
        <v>132.98519515256584</v>
      </c>
      <c r="Y17" s="6">
        <v>0</v>
      </c>
      <c r="Z17" s="6"/>
      <c r="AA17" s="6">
        <v>54.512124223278029</v>
      </c>
      <c r="AB17" s="6">
        <v>1265.6864371180861</v>
      </c>
      <c r="AC17" s="6">
        <v>357.79867193438781</v>
      </c>
      <c r="AD17" s="6">
        <v>105.11165926868162</v>
      </c>
      <c r="AE17" s="6">
        <v>0</v>
      </c>
      <c r="AF17" s="22">
        <v>0</v>
      </c>
      <c r="AH17" s="6">
        <v>4005.0880316388088</v>
      </c>
      <c r="AI17" s="6">
        <v>1428.0988872259854</v>
      </c>
      <c r="AJ17" s="6">
        <v>447.14654061289798</v>
      </c>
      <c r="AK17" s="6">
        <v>0</v>
      </c>
      <c r="AL17" s="6">
        <v>4.3275265554429003</v>
      </c>
      <c r="AM17" s="6">
        <v>0</v>
      </c>
      <c r="AN17" s="6">
        <v>742.55327841694157</v>
      </c>
      <c r="AO17" s="6">
        <v>0</v>
      </c>
      <c r="AP17" s="6">
        <v>44.920078316611267</v>
      </c>
      <c r="AQ17" s="6">
        <v>156.30484664232651</v>
      </c>
      <c r="AR17" s="6">
        <v>0</v>
      </c>
      <c r="AS17" s="6">
        <v>975.05630324662786</v>
      </c>
      <c r="AT17" s="6">
        <v>0</v>
      </c>
      <c r="AU17" s="22">
        <v>250.27407507836239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</row>
    <row r="18" spans="1:57" ht="13.5" customHeight="1" x14ac:dyDescent="0.2">
      <c r="A18" s="2">
        <f t="shared" si="0"/>
        <v>4</v>
      </c>
      <c r="C18" s="3" t="s">
        <v>11</v>
      </c>
      <c r="E18" s="6">
        <v>154681.88509897413</v>
      </c>
      <c r="G18" s="6">
        <v>-7368.5151634722424</v>
      </c>
      <c r="I18" s="25" t="s">
        <v>185</v>
      </c>
      <c r="K18" s="6">
        <v>162050.40026244638</v>
      </c>
      <c r="M18" s="28" t="s">
        <v>209</v>
      </c>
      <c r="O18" s="6">
        <v>47588.033220011821</v>
      </c>
      <c r="P18" s="6">
        <v>43126.198956586653</v>
      </c>
      <c r="Q18" s="6">
        <v>497.39672519748603</v>
      </c>
      <c r="R18" s="6">
        <v>10610.461064701522</v>
      </c>
      <c r="S18" s="6">
        <v>1478.612536958434</v>
      </c>
      <c r="T18" s="6">
        <v>0</v>
      </c>
      <c r="U18" s="6">
        <v>511.5376229799918</v>
      </c>
      <c r="V18" s="6">
        <v>143.39693875883128</v>
      </c>
      <c r="W18" s="6">
        <v>2547.1331504558584</v>
      </c>
      <c r="X18" s="6">
        <v>7598.4727508799142</v>
      </c>
      <c r="Y18" s="6">
        <v>0</v>
      </c>
      <c r="Z18" s="6"/>
      <c r="AA18" s="6">
        <v>212.90598858547909</v>
      </c>
      <c r="AB18" s="6">
        <v>24593.971936925242</v>
      </c>
      <c r="AC18" s="6">
        <v>9360.8079272394716</v>
      </c>
      <c r="AD18" s="6">
        <v>5044.8160926493292</v>
      </c>
      <c r="AE18" s="6">
        <v>109.47561562958276</v>
      </c>
      <c r="AF18" s="22">
        <v>0</v>
      </c>
      <c r="AH18" s="6">
        <v>406.15736952005221</v>
      </c>
      <c r="AI18" s="6">
        <v>164.62448440086547</v>
      </c>
      <c r="AJ18" s="6">
        <v>74.073781151387124</v>
      </c>
      <c r="AK18" s="6">
        <v>2.9697525503687722E-2</v>
      </c>
      <c r="AL18" s="6">
        <v>0.54974102054070773</v>
      </c>
      <c r="AM18" s="6">
        <v>6.8734538812319466</v>
      </c>
      <c r="AN18" s="6">
        <v>89.056233082052842</v>
      </c>
      <c r="AO18" s="6">
        <v>9.4827374989922149</v>
      </c>
      <c r="AP18" s="6">
        <v>11.238863517881139</v>
      </c>
      <c r="AQ18" s="6">
        <v>49.130443540286933</v>
      </c>
      <c r="AR18" s="6">
        <v>4.6834720507804617</v>
      </c>
      <c r="AS18" s="6">
        <v>619.36560897105096</v>
      </c>
      <c r="AT18" s="6">
        <v>5.2108590022186174</v>
      </c>
      <c r="AU18" s="22">
        <v>31.093814837155396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</row>
    <row r="19" spans="1:57" ht="13.5" customHeight="1" x14ac:dyDescent="0.2">
      <c r="A19" s="2">
        <f t="shared" si="0"/>
        <v>5</v>
      </c>
      <c r="C19" s="3" t="s">
        <v>12</v>
      </c>
      <c r="E19" s="6">
        <v>23898.700496907863</v>
      </c>
      <c r="G19" s="6">
        <v>0</v>
      </c>
      <c r="I19" s="25"/>
      <c r="K19" s="6">
        <v>23898.700496907863</v>
      </c>
      <c r="M19" s="28" t="s">
        <v>210</v>
      </c>
      <c r="O19" s="6">
        <v>6853.3557012671818</v>
      </c>
      <c r="P19" s="6">
        <v>5278.1023215537352</v>
      </c>
      <c r="Q19" s="6">
        <v>93.146235479480737</v>
      </c>
      <c r="R19" s="6">
        <v>1533.2425618207615</v>
      </c>
      <c r="S19" s="6">
        <v>25.057326108091047</v>
      </c>
      <c r="T19" s="6">
        <v>0</v>
      </c>
      <c r="U19" s="6">
        <v>75.302798053817426</v>
      </c>
      <c r="V19" s="6">
        <v>20.308052913076359</v>
      </c>
      <c r="W19" s="6">
        <v>323.71980429540349</v>
      </c>
      <c r="X19" s="6">
        <v>1615.9412689667599</v>
      </c>
      <c r="Y19" s="6">
        <v>0</v>
      </c>
      <c r="Z19" s="6"/>
      <c r="AA19" s="6">
        <v>0</v>
      </c>
      <c r="AB19" s="6">
        <v>2463.8760276230209</v>
      </c>
      <c r="AC19" s="6">
        <v>3741.8934178527779</v>
      </c>
      <c r="AD19" s="6">
        <v>1453.9416610686517</v>
      </c>
      <c r="AE19" s="6">
        <v>201.67256328326636</v>
      </c>
      <c r="AF19" s="22">
        <v>20.720834206840042</v>
      </c>
      <c r="AH19" s="6">
        <v>54.764423765347182</v>
      </c>
      <c r="AI19" s="6">
        <v>22.197221329590274</v>
      </c>
      <c r="AJ19" s="6">
        <v>9.9877738170053636</v>
      </c>
      <c r="AK19" s="6">
        <v>4.0042800981009031E-3</v>
      </c>
      <c r="AL19" s="6">
        <v>7.4124594232185606E-2</v>
      </c>
      <c r="AM19" s="6">
        <v>0.92678545148193459</v>
      </c>
      <c r="AN19" s="6">
        <v>12.007939910617049</v>
      </c>
      <c r="AO19" s="6">
        <v>1.2786094598357867</v>
      </c>
      <c r="AP19" s="6">
        <v>1.5153975540600306</v>
      </c>
      <c r="AQ19" s="6">
        <v>6.6245269241308211</v>
      </c>
      <c r="AR19" s="6">
        <v>0.63149820077175234</v>
      </c>
      <c r="AS19" s="6">
        <v>83.512459014235205</v>
      </c>
      <c r="AT19" s="6">
        <v>0.70260867337256472</v>
      </c>
      <c r="AU19" s="22">
        <v>4.1925494402217103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</row>
    <row r="20" spans="1:57" ht="13.5" customHeight="1" x14ac:dyDescent="0.2">
      <c r="A20" s="2">
        <f t="shared" si="0"/>
        <v>6</v>
      </c>
      <c r="C20" s="3" t="s">
        <v>13</v>
      </c>
      <c r="E20" s="6">
        <v>15491.673000000001</v>
      </c>
      <c r="G20" s="6">
        <v>0</v>
      </c>
      <c r="I20" s="25"/>
      <c r="K20" s="6">
        <v>15491.673000000001</v>
      </c>
      <c r="M20" s="28" t="s">
        <v>186</v>
      </c>
      <c r="O20" s="6">
        <v>5792.1966976828671</v>
      </c>
      <c r="P20" s="6">
        <v>3500.5325871986133</v>
      </c>
      <c r="Q20" s="6">
        <v>17.387569098364537</v>
      </c>
      <c r="R20" s="6">
        <v>120.41737988861277</v>
      </c>
      <c r="S20" s="6">
        <v>1.9455147761352782</v>
      </c>
      <c r="T20" s="6">
        <v>0</v>
      </c>
      <c r="U20" s="6">
        <v>5.1744596480491989</v>
      </c>
      <c r="V20" s="6">
        <v>0.67589527369546598</v>
      </c>
      <c r="W20" s="6">
        <v>6.3158620327133193</v>
      </c>
      <c r="X20" s="6">
        <v>165.32037512142139</v>
      </c>
      <c r="Y20" s="6">
        <v>0</v>
      </c>
      <c r="Z20" s="6"/>
      <c r="AA20" s="6">
        <v>0</v>
      </c>
      <c r="AB20" s="6">
        <v>1097.2370031330311</v>
      </c>
      <c r="AC20" s="6">
        <v>193.93460501358379</v>
      </c>
      <c r="AD20" s="6">
        <v>18.417885892049654</v>
      </c>
      <c r="AE20" s="6">
        <v>6.7194888629292393</v>
      </c>
      <c r="AF20" s="22">
        <v>0</v>
      </c>
      <c r="AH20" s="6">
        <v>3621.2135080982707</v>
      </c>
      <c r="AI20" s="6">
        <v>811.1088993259109</v>
      </c>
      <c r="AJ20" s="6">
        <v>69.944996934692497</v>
      </c>
      <c r="AK20" s="6">
        <v>0</v>
      </c>
      <c r="AL20" s="6">
        <v>0.35789808165145254</v>
      </c>
      <c r="AM20" s="6">
        <v>2.1918765127907101</v>
      </c>
      <c r="AN20" s="6">
        <v>39.407442830386401</v>
      </c>
      <c r="AO20" s="6">
        <v>2.5616199215787536</v>
      </c>
      <c r="AP20" s="6">
        <v>18.611434672654031</v>
      </c>
      <c r="AQ20" s="6">
        <v>0</v>
      </c>
      <c r="AR20" s="6">
        <v>0</v>
      </c>
      <c r="AS20" s="6">
        <v>0</v>
      </c>
      <c r="AT20" s="6">
        <v>0</v>
      </c>
      <c r="AU20" s="22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</row>
    <row r="21" spans="1:57" ht="13.5" customHeight="1" x14ac:dyDescent="0.2">
      <c r="A21" s="2">
        <f t="shared" si="0"/>
        <v>7</v>
      </c>
      <c r="C21" s="3" t="s">
        <v>95</v>
      </c>
      <c r="E21" s="12">
        <f>SUM(E15:E20)</f>
        <v>3112971.5498644677</v>
      </c>
      <c r="G21" s="12">
        <f>SUM(G15:G20)</f>
        <v>-7368.5151634722424</v>
      </c>
      <c r="I21" s="25"/>
      <c r="K21" s="12">
        <f>SUM(K15:K20)</f>
        <v>3120340.0650279401</v>
      </c>
      <c r="M21" s="25"/>
      <c r="O21" s="12">
        <f t="shared" ref="O21:X21" si="1">SUM(O15:O20)</f>
        <v>1129238.7431049868</v>
      </c>
      <c r="P21" s="12">
        <f t="shared" si="1"/>
        <v>709565.15609517519</v>
      </c>
      <c r="Q21" s="12">
        <f t="shared" si="1"/>
        <v>3711.5770336258029</v>
      </c>
      <c r="R21" s="12">
        <f t="shared" si="1"/>
        <v>36834.125231780701</v>
      </c>
      <c r="S21" s="12">
        <f t="shared" si="1"/>
        <v>1889.7528594461194</v>
      </c>
      <c r="T21" s="12">
        <f t="shared" si="1"/>
        <v>0</v>
      </c>
      <c r="U21" s="12">
        <f t="shared" si="1"/>
        <v>1494.9119346530238</v>
      </c>
      <c r="V21" s="12">
        <f t="shared" si="1"/>
        <v>284.43930099885569</v>
      </c>
      <c r="W21" s="12">
        <f t="shared" si="1"/>
        <v>3999.0473215423376</v>
      </c>
      <c r="X21" s="12">
        <f t="shared" si="1"/>
        <v>40193.328568513098</v>
      </c>
      <c r="Y21" s="12">
        <f>SUM(Y15:Y20)</f>
        <v>0</v>
      </c>
      <c r="Z21" s="12"/>
      <c r="AA21" s="12">
        <f>SUM(AA15:AA20)</f>
        <v>1979.1164600665732</v>
      </c>
      <c r="AB21" s="12">
        <f>SUM(AB15:AB20)</f>
        <v>249755.40239800516</v>
      </c>
      <c r="AC21" s="12">
        <f>SUM(AC15:AC20)</f>
        <v>56458.8501996657</v>
      </c>
      <c r="AD21" s="12">
        <f>SUM(AD15:AD20)</f>
        <v>12993.406524216198</v>
      </c>
      <c r="AE21" s="12">
        <f t="shared" ref="AE21:AF21" si="2">SUM(AE15:AE20)</f>
        <v>1439.2725255374773</v>
      </c>
      <c r="AF21" s="12">
        <f t="shared" si="2"/>
        <v>20.720834206840042</v>
      </c>
      <c r="AH21" s="12">
        <f t="shared" ref="AH21:AU21" si="3">SUM(AH15:AH20)</f>
        <v>682933.53001638083</v>
      </c>
      <c r="AI21" s="12">
        <f t="shared" si="3"/>
        <v>153583.60244510052</v>
      </c>
      <c r="AJ21" s="12">
        <f t="shared" si="3"/>
        <v>13636.043950731322</v>
      </c>
      <c r="AK21" s="12">
        <f t="shared" si="3"/>
        <v>3.3701805601788627E-2</v>
      </c>
      <c r="AL21" s="12">
        <f t="shared" si="3"/>
        <v>72.006876028405046</v>
      </c>
      <c r="AM21" s="12">
        <f t="shared" si="3"/>
        <v>418.46838106843558</v>
      </c>
      <c r="AN21" s="12">
        <f t="shared" si="3"/>
        <v>8226.9628284293667</v>
      </c>
      <c r="AO21" s="12">
        <f t="shared" si="3"/>
        <v>490.7043030921414</v>
      </c>
      <c r="AP21" s="12">
        <f t="shared" si="3"/>
        <v>3544.6971015985191</v>
      </c>
      <c r="AQ21" s="12">
        <f t="shared" si="3"/>
        <v>212.05981710674428</v>
      </c>
      <c r="AR21" s="12">
        <f t="shared" si="3"/>
        <v>5.3149702515522144</v>
      </c>
      <c r="AS21" s="12">
        <f t="shared" si="3"/>
        <v>1677.9343712319139</v>
      </c>
      <c r="AT21" s="12">
        <f t="shared" si="3"/>
        <v>5.9134676755911819</v>
      </c>
      <c r="AU21" s="12">
        <f t="shared" si="3"/>
        <v>285.56043935573945</v>
      </c>
      <c r="AW21" s="12">
        <f t="shared" ref="AW21:BE21" si="4">SUM(AW15:AW20)</f>
        <v>0</v>
      </c>
      <c r="AX21" s="12">
        <f t="shared" si="4"/>
        <v>0</v>
      </c>
      <c r="AY21" s="12">
        <f t="shared" si="4"/>
        <v>0</v>
      </c>
      <c r="AZ21" s="12">
        <f t="shared" si="4"/>
        <v>0</v>
      </c>
      <c r="BA21" s="12">
        <f t="shared" si="4"/>
        <v>0</v>
      </c>
      <c r="BB21" s="12">
        <f t="shared" si="4"/>
        <v>0</v>
      </c>
      <c r="BC21" s="12">
        <f t="shared" si="4"/>
        <v>0</v>
      </c>
      <c r="BD21" s="12">
        <f t="shared" si="4"/>
        <v>0</v>
      </c>
      <c r="BE21" s="12">
        <f t="shared" si="4"/>
        <v>0</v>
      </c>
    </row>
    <row r="22" spans="1:57" ht="13.5" customHeight="1" x14ac:dyDescent="0.2">
      <c r="E22" s="6"/>
      <c r="G22" s="6"/>
      <c r="I22" s="25"/>
      <c r="K22" s="6"/>
      <c r="M22" s="2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22"/>
      <c r="AF22" s="22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2"/>
      <c r="AU22" s="22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3.5" customHeight="1" x14ac:dyDescent="0.2">
      <c r="C23" s="10" t="s">
        <v>14</v>
      </c>
      <c r="E23" s="6"/>
      <c r="G23" s="6"/>
      <c r="I23" s="25"/>
      <c r="K23" s="6"/>
      <c r="M23" s="2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22"/>
      <c r="AF23" s="22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2"/>
      <c r="AU23" s="22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3.5" customHeight="1" x14ac:dyDescent="0.2">
      <c r="A24" s="2">
        <f>A21+1</f>
        <v>8</v>
      </c>
      <c r="C24" s="3" t="s">
        <v>15</v>
      </c>
      <c r="E24" s="6">
        <v>132486.45444445519</v>
      </c>
      <c r="G24" s="6">
        <v>0</v>
      </c>
      <c r="I24" s="25"/>
      <c r="K24" s="6">
        <v>132486.45444445519</v>
      </c>
      <c r="M24" s="28" t="s">
        <v>187</v>
      </c>
      <c r="O24" s="6">
        <v>39643.54334231402</v>
      </c>
      <c r="P24" s="6">
        <v>34455.007871928341</v>
      </c>
      <c r="Q24" s="6">
        <v>92.381317771630577</v>
      </c>
      <c r="R24" s="6">
        <v>2517.5038030483629</v>
      </c>
      <c r="S24" s="6">
        <v>92.848396034250086</v>
      </c>
      <c r="T24" s="6">
        <v>0</v>
      </c>
      <c r="U24" s="6">
        <v>0</v>
      </c>
      <c r="V24" s="6">
        <v>0</v>
      </c>
      <c r="W24" s="6">
        <v>0</v>
      </c>
      <c r="X24" s="6">
        <v>746.85230655990142</v>
      </c>
      <c r="Y24" s="6">
        <v>0</v>
      </c>
      <c r="Z24" s="6"/>
      <c r="AA24" s="6">
        <v>306.14314371556992</v>
      </c>
      <c r="AB24" s="6">
        <v>7108.1659417709106</v>
      </c>
      <c r="AC24" s="6">
        <v>2009.4173874896269</v>
      </c>
      <c r="AD24" s="6">
        <v>590.312967402813</v>
      </c>
      <c r="AE24" s="6">
        <v>0</v>
      </c>
      <c r="AF24" s="22">
        <v>0</v>
      </c>
      <c r="AH24" s="6">
        <v>22492.798773376744</v>
      </c>
      <c r="AI24" s="6">
        <v>8020.283360841293</v>
      </c>
      <c r="AJ24" s="6">
        <v>2511.2000237612929</v>
      </c>
      <c r="AK24" s="6">
        <v>0</v>
      </c>
      <c r="AL24" s="6">
        <v>24.303631587891054</v>
      </c>
      <c r="AM24" s="6">
        <v>0</v>
      </c>
      <c r="AN24" s="6">
        <v>4170.2208136257295</v>
      </c>
      <c r="AO24" s="6">
        <v>0</v>
      </c>
      <c r="AP24" s="6">
        <v>252.27367650304379</v>
      </c>
      <c r="AQ24" s="6">
        <v>877.8167758252215</v>
      </c>
      <c r="AR24" s="6">
        <v>0</v>
      </c>
      <c r="AS24" s="6">
        <v>5475.9708272042517</v>
      </c>
      <c r="AT24" s="6">
        <v>0</v>
      </c>
      <c r="AU24" s="22">
        <v>1405.5532274098746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</row>
    <row r="25" spans="1:57" ht="13.5" customHeight="1" x14ac:dyDescent="0.2">
      <c r="A25" s="2">
        <f>A24+1</f>
        <v>9</v>
      </c>
      <c r="C25" s="3" t="s">
        <v>16</v>
      </c>
      <c r="E25" s="6">
        <v>81118.123706522776</v>
      </c>
      <c r="G25" s="6">
        <v>39116.721621913872</v>
      </c>
      <c r="I25" s="25" t="s">
        <v>188</v>
      </c>
      <c r="K25" s="6">
        <v>42001.402084608904</v>
      </c>
      <c r="M25" s="28" t="s">
        <v>189</v>
      </c>
      <c r="O25" s="6">
        <v>25190.13773918834</v>
      </c>
      <c r="P25" s="6">
        <v>20381.491985951514</v>
      </c>
      <c r="Q25" s="6">
        <v>80.623451727640358</v>
      </c>
      <c r="R25" s="6">
        <v>1720.6461227320337</v>
      </c>
      <c r="S25" s="6">
        <v>221.60801509299537</v>
      </c>
      <c r="T25" s="6">
        <v>0</v>
      </c>
      <c r="U25" s="6">
        <v>0</v>
      </c>
      <c r="V25" s="6">
        <v>42.065801747800535</v>
      </c>
      <c r="W25" s="6">
        <v>189.84374466069872</v>
      </c>
      <c r="X25" s="6">
        <v>730.39278477413177</v>
      </c>
      <c r="Y25" s="6">
        <v>0</v>
      </c>
      <c r="Z25" s="6"/>
      <c r="AA25" s="6">
        <v>189.53352653676936</v>
      </c>
      <c r="AB25" s="6">
        <v>5008.1258571668213</v>
      </c>
      <c r="AC25" s="6">
        <v>1244.1068983972191</v>
      </c>
      <c r="AD25" s="6">
        <v>359.71001576615447</v>
      </c>
      <c r="AE25" s="6">
        <v>0</v>
      </c>
      <c r="AF25" s="22">
        <v>0</v>
      </c>
      <c r="AH25" s="6">
        <v>15849.857823179575</v>
      </c>
      <c r="AI25" s="6">
        <v>4770.4535177189864</v>
      </c>
      <c r="AJ25" s="6">
        <v>980.65037348431963</v>
      </c>
      <c r="AK25" s="6">
        <v>2.1123639345644931</v>
      </c>
      <c r="AL25" s="6">
        <v>3.8906152497723059</v>
      </c>
      <c r="AM25" s="6">
        <v>0</v>
      </c>
      <c r="AN25" s="6">
        <v>1347.3810139066632</v>
      </c>
      <c r="AO25" s="6">
        <v>139.99126788768291</v>
      </c>
      <c r="AP25" s="6">
        <v>136.48663287327815</v>
      </c>
      <c r="AQ25" s="6">
        <v>286.36323371788279</v>
      </c>
      <c r="AR25" s="6">
        <v>0</v>
      </c>
      <c r="AS25" s="6">
        <v>1813.7794444632912</v>
      </c>
      <c r="AT25" s="6">
        <v>0</v>
      </c>
      <c r="AU25" s="22">
        <v>618.40500290140687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</row>
    <row r="26" spans="1:57" ht="13.5" customHeight="1" x14ac:dyDescent="0.2">
      <c r="A26" s="2">
        <f t="shared" ref="A26:A28" si="5">A25+1</f>
        <v>10</v>
      </c>
      <c r="C26" s="3" t="s">
        <v>17</v>
      </c>
      <c r="E26" s="6">
        <v>7138.3490998511634</v>
      </c>
      <c r="G26" s="6">
        <v>0</v>
      </c>
      <c r="I26" s="25"/>
      <c r="K26" s="6">
        <v>7138.3490998511634</v>
      </c>
      <c r="M26" s="28" t="s">
        <v>190</v>
      </c>
      <c r="O26" s="6">
        <v>2065.5689739439276</v>
      </c>
      <c r="P26" s="6">
        <v>1797.5420024311672</v>
      </c>
      <c r="Q26" s="6">
        <v>2.8272679875603699</v>
      </c>
      <c r="R26" s="6">
        <v>73.569673665058133</v>
      </c>
      <c r="S26" s="6">
        <v>14.571736207515603</v>
      </c>
      <c r="T26" s="6">
        <v>12.74289897078835</v>
      </c>
      <c r="U26" s="6">
        <v>0.86480947307998268</v>
      </c>
      <c r="V26" s="6">
        <v>1.2916377291835037</v>
      </c>
      <c r="W26" s="6">
        <v>9.7269158720408004</v>
      </c>
      <c r="X26" s="6">
        <v>23.431360864784804</v>
      </c>
      <c r="Y26" s="6">
        <v>0</v>
      </c>
      <c r="Z26" s="6"/>
      <c r="AA26" s="6">
        <v>10.124843408888797</v>
      </c>
      <c r="AB26" s="6">
        <v>402.65504300737842</v>
      </c>
      <c r="AC26" s="6">
        <v>113.58283551851478</v>
      </c>
      <c r="AD26" s="6">
        <v>30.039950163862354</v>
      </c>
      <c r="AE26" s="6">
        <v>1.9590895624037943</v>
      </c>
      <c r="AF26" s="22">
        <v>16.62625771492419</v>
      </c>
      <c r="AH26" s="6">
        <v>1273.0342997108708</v>
      </c>
      <c r="AI26" s="6">
        <v>437.59037499193761</v>
      </c>
      <c r="AJ26" s="6">
        <v>39.440086582223849</v>
      </c>
      <c r="AK26" s="6">
        <v>5.6348514427183638E-2</v>
      </c>
      <c r="AL26" s="6">
        <v>0.21617308039921457</v>
      </c>
      <c r="AM26" s="6">
        <v>0.85090096219184153</v>
      </c>
      <c r="AN26" s="6">
        <v>53.226906252558258</v>
      </c>
      <c r="AO26" s="6">
        <v>4.6646205005426964</v>
      </c>
      <c r="AP26" s="6">
        <v>5.497119331213451</v>
      </c>
      <c r="AQ26" s="6">
        <v>23.315877065868055</v>
      </c>
      <c r="AR26" s="6">
        <v>0.57979160743178226</v>
      </c>
      <c r="AS26" s="6">
        <v>204.39701931474031</v>
      </c>
      <c r="AT26" s="6">
        <v>0.64507960851250179</v>
      </c>
      <c r="AU26" s="22">
        <v>38.392090861479851</v>
      </c>
      <c r="AW26" s="6">
        <v>4.7793769695434616</v>
      </c>
      <c r="AX26" s="6">
        <v>40.097345924465401</v>
      </c>
      <c r="AY26" s="6">
        <v>0</v>
      </c>
      <c r="AZ26" s="6">
        <v>103.69138175720107</v>
      </c>
      <c r="BA26" s="6">
        <v>17.948211292286366</v>
      </c>
      <c r="BB26" s="6">
        <v>315.72170834128679</v>
      </c>
      <c r="BC26" s="6">
        <v>1.883102890449518</v>
      </c>
      <c r="BD26" s="6">
        <v>4.2798922401787634</v>
      </c>
      <c r="BE26" s="6">
        <v>1.0409389391652077</v>
      </c>
    </row>
    <row r="27" spans="1:57" ht="13.5" customHeight="1" x14ac:dyDescent="0.2">
      <c r="A27" s="2">
        <f t="shared" si="5"/>
        <v>11</v>
      </c>
      <c r="C27" s="3" t="s">
        <v>18</v>
      </c>
      <c r="E27" s="6">
        <v>21502.76014077627</v>
      </c>
      <c r="G27" s="6">
        <v>0</v>
      </c>
      <c r="I27" s="25"/>
      <c r="K27" s="6">
        <v>21502.76014077627</v>
      </c>
      <c r="M27" s="28" t="s">
        <v>191</v>
      </c>
      <c r="O27" s="6">
        <v>5068.141012303483</v>
      </c>
      <c r="P27" s="6">
        <v>4860.0520316717138</v>
      </c>
      <c r="Q27" s="6">
        <v>27.797251035076201</v>
      </c>
      <c r="R27" s="6">
        <v>1082.6175939701207</v>
      </c>
      <c r="S27" s="6">
        <v>386.99772343805643</v>
      </c>
      <c r="T27" s="6">
        <v>0</v>
      </c>
      <c r="U27" s="6">
        <v>53.353018300316322</v>
      </c>
      <c r="V27" s="6">
        <v>15.92453963617556</v>
      </c>
      <c r="W27" s="6">
        <v>327.59183604818361</v>
      </c>
      <c r="X27" s="6">
        <v>191.38651379571911</v>
      </c>
      <c r="Y27" s="6">
        <v>0</v>
      </c>
      <c r="Z27" s="6"/>
      <c r="AA27" s="6">
        <v>23.177545277406828</v>
      </c>
      <c r="AB27" s="6">
        <v>1002.2771598976389</v>
      </c>
      <c r="AC27" s="6">
        <v>328.44249978338888</v>
      </c>
      <c r="AD27" s="6">
        <v>160.31850642320529</v>
      </c>
      <c r="AE27" s="6">
        <v>5.7792885005771222</v>
      </c>
      <c r="AF27" s="22">
        <v>0</v>
      </c>
      <c r="AH27" s="6">
        <v>3298.8163190451614</v>
      </c>
      <c r="AI27" s="6">
        <v>1337.0825606284095</v>
      </c>
      <c r="AJ27" s="6">
        <v>601.62837464780182</v>
      </c>
      <c r="AK27" s="6">
        <v>0.24120375282760506</v>
      </c>
      <c r="AL27" s="6">
        <v>4.4650049116459396</v>
      </c>
      <c r="AM27" s="6">
        <v>55.826296734209095</v>
      </c>
      <c r="AN27" s="6">
        <v>723.31607660084921</v>
      </c>
      <c r="AO27" s="6">
        <v>77.01893787588314</v>
      </c>
      <c r="AP27" s="6">
        <v>91.282220052090452</v>
      </c>
      <c r="AQ27" s="6">
        <v>132.65573568451987</v>
      </c>
      <c r="AR27" s="6">
        <v>0</v>
      </c>
      <c r="AS27" s="6">
        <v>1384.2982040538595</v>
      </c>
      <c r="AT27" s="6">
        <v>0</v>
      </c>
      <c r="AU27" s="22">
        <v>285.45023198535654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</row>
    <row r="28" spans="1:57" ht="13.5" customHeight="1" x14ac:dyDescent="0.2">
      <c r="A28" s="2">
        <f t="shared" si="5"/>
        <v>12</v>
      </c>
      <c r="C28" s="3" t="s">
        <v>19</v>
      </c>
      <c r="E28" s="12">
        <f>SUM(E24:E27)</f>
        <v>242245.6873916054</v>
      </c>
      <c r="G28" s="12">
        <f>SUM(G24:G27)</f>
        <v>39116.721621913872</v>
      </c>
      <c r="I28" s="27"/>
      <c r="K28" s="12">
        <f>SUM(K24:K27)</f>
        <v>203128.96576969151</v>
      </c>
      <c r="M28" s="25"/>
      <c r="O28" s="12">
        <f t="shared" ref="O28:X28" si="6">SUM(O24:O27)</f>
        <v>71967.391067749777</v>
      </c>
      <c r="P28" s="12">
        <f t="shared" si="6"/>
        <v>61494.093891982739</v>
      </c>
      <c r="Q28" s="12">
        <f t="shared" si="6"/>
        <v>203.62928852190748</v>
      </c>
      <c r="R28" s="12">
        <f t="shared" si="6"/>
        <v>5394.3371934155757</v>
      </c>
      <c r="S28" s="12">
        <f t="shared" si="6"/>
        <v>716.02587077281748</v>
      </c>
      <c r="T28" s="12">
        <f t="shared" si="6"/>
        <v>12.74289897078835</v>
      </c>
      <c r="U28" s="12">
        <f t="shared" si="6"/>
        <v>54.217827773396301</v>
      </c>
      <c r="V28" s="12">
        <f t="shared" si="6"/>
        <v>59.281979113159601</v>
      </c>
      <c r="W28" s="12">
        <f t="shared" si="6"/>
        <v>527.16249658092306</v>
      </c>
      <c r="X28" s="12">
        <f t="shared" si="6"/>
        <v>1692.0629659945371</v>
      </c>
      <c r="Y28" s="12">
        <f t="shared" ref="Y28:AF28" si="7">SUM(Y24:Y27)</f>
        <v>0</v>
      </c>
      <c r="Z28" s="12"/>
      <c r="AA28" s="12">
        <f t="shared" si="7"/>
        <v>528.97905893863492</v>
      </c>
      <c r="AB28" s="12">
        <f t="shared" si="7"/>
        <v>13521.224001842749</v>
      </c>
      <c r="AC28" s="12">
        <f t="shared" si="7"/>
        <v>3695.5496211887498</v>
      </c>
      <c r="AD28" s="12">
        <f t="shared" si="7"/>
        <v>1140.3814397560352</v>
      </c>
      <c r="AE28" s="12">
        <f t="shared" si="7"/>
        <v>7.7383780629809165</v>
      </c>
      <c r="AF28" s="12">
        <f t="shared" si="7"/>
        <v>16.62625771492419</v>
      </c>
      <c r="AH28" s="12">
        <f t="shared" ref="AH28:AT28" si="8">SUM(AH24:AH27)</f>
        <v>42914.507215312347</v>
      </c>
      <c r="AI28" s="12">
        <f t="shared" si="8"/>
        <v>14565.409814180626</v>
      </c>
      <c r="AJ28" s="12">
        <f t="shared" si="8"/>
        <v>4132.9188584756384</v>
      </c>
      <c r="AK28" s="12">
        <f t="shared" si="8"/>
        <v>2.4099162018192821</v>
      </c>
      <c r="AL28" s="12">
        <f t="shared" si="8"/>
        <v>32.875424829708514</v>
      </c>
      <c r="AM28" s="12">
        <f t="shared" si="8"/>
        <v>56.677197696400938</v>
      </c>
      <c r="AN28" s="12">
        <f t="shared" si="8"/>
        <v>6294.1448103858011</v>
      </c>
      <c r="AO28" s="12">
        <f t="shared" si="8"/>
        <v>221.67482626410873</v>
      </c>
      <c r="AP28" s="12">
        <f t="shared" si="8"/>
        <v>485.53964875962589</v>
      </c>
      <c r="AQ28" s="12">
        <f t="shared" si="8"/>
        <v>1320.1516222934922</v>
      </c>
      <c r="AR28" s="12">
        <f t="shared" si="8"/>
        <v>0.57979160743178226</v>
      </c>
      <c r="AS28" s="12">
        <f t="shared" si="8"/>
        <v>8878.4454950361433</v>
      </c>
      <c r="AT28" s="12">
        <f t="shared" si="8"/>
        <v>0.64507960851250179</v>
      </c>
      <c r="AU28" s="12">
        <f t="shared" ref="AU28" si="9">SUM(AU24:AU27)</f>
        <v>2347.800553158118</v>
      </c>
      <c r="AW28" s="12">
        <f t="shared" ref="AW28:BE28" si="10">SUM(AW24:AW27)</f>
        <v>4.7793769695434616</v>
      </c>
      <c r="AX28" s="12">
        <f t="shared" si="10"/>
        <v>40.097345924465401</v>
      </c>
      <c r="AY28" s="12">
        <f t="shared" si="10"/>
        <v>0</v>
      </c>
      <c r="AZ28" s="12">
        <f t="shared" si="10"/>
        <v>103.69138175720107</v>
      </c>
      <c r="BA28" s="12">
        <f t="shared" si="10"/>
        <v>17.948211292286366</v>
      </c>
      <c r="BB28" s="12">
        <f t="shared" si="10"/>
        <v>315.72170834128679</v>
      </c>
      <c r="BC28" s="12">
        <f t="shared" si="10"/>
        <v>1.883102890449518</v>
      </c>
      <c r="BD28" s="12">
        <f t="shared" si="10"/>
        <v>4.2798922401787634</v>
      </c>
      <c r="BE28" s="12">
        <f t="shared" si="10"/>
        <v>1.0409389391652077</v>
      </c>
    </row>
    <row r="29" spans="1:57" ht="13.5" customHeight="1" x14ac:dyDescent="0.2">
      <c r="E29" s="7"/>
      <c r="G29" s="7"/>
      <c r="I29" s="25"/>
      <c r="M29" s="2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22"/>
      <c r="AF29" s="22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2"/>
      <c r="AU29" s="22"/>
      <c r="AW29" s="6"/>
      <c r="AX29" s="6"/>
      <c r="AY29" s="6"/>
      <c r="AZ29" s="8"/>
      <c r="BA29" s="8"/>
      <c r="BB29" s="8"/>
      <c r="BC29" s="8"/>
      <c r="BD29" s="8"/>
      <c r="BE29" s="8"/>
    </row>
    <row r="30" spans="1:57" ht="13.5" customHeight="1" x14ac:dyDescent="0.2">
      <c r="C30" s="10" t="s">
        <v>20</v>
      </c>
      <c r="I30" s="25"/>
      <c r="M30" s="2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22"/>
      <c r="AF30" s="22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2"/>
      <c r="AU30" s="22"/>
      <c r="AW30" s="6"/>
      <c r="AX30" s="6"/>
      <c r="AY30" s="6"/>
      <c r="AZ30" s="8"/>
      <c r="BA30" s="8"/>
      <c r="BB30" s="8"/>
      <c r="BC30" s="8"/>
      <c r="BD30" s="8"/>
      <c r="BE30" s="8"/>
    </row>
    <row r="31" spans="1:57" ht="13.5" customHeight="1" x14ac:dyDescent="0.2">
      <c r="A31" s="2">
        <f>A28+1</f>
        <v>13</v>
      </c>
      <c r="C31" s="3" t="s">
        <v>21</v>
      </c>
      <c r="E31" s="6">
        <v>12523.671291923149</v>
      </c>
      <c r="G31" s="6">
        <v>0</v>
      </c>
      <c r="I31" s="25"/>
      <c r="K31" s="6">
        <v>12523.671291923149</v>
      </c>
      <c r="M31" s="28" t="s">
        <v>211</v>
      </c>
      <c r="O31" s="6">
        <v>2331.4026960077281</v>
      </c>
      <c r="P31" s="6">
        <v>2102.9902093608916</v>
      </c>
      <c r="Q31" s="6">
        <v>6.6609009001874497</v>
      </c>
      <c r="R31" s="6">
        <v>238.43945873406591</v>
      </c>
      <c r="S31" s="6">
        <v>52.815961539416243</v>
      </c>
      <c r="T31" s="6">
        <v>0</v>
      </c>
      <c r="U31" s="6">
        <v>0.86661442395530586</v>
      </c>
      <c r="V31" s="6">
        <v>0</v>
      </c>
      <c r="W31" s="6">
        <v>0</v>
      </c>
      <c r="X31" s="6">
        <v>39.709521592759771</v>
      </c>
      <c r="Y31" s="6">
        <v>0</v>
      </c>
      <c r="Z31" s="6"/>
      <c r="AA31" s="6">
        <v>12.957113490449986</v>
      </c>
      <c r="AB31" s="6">
        <v>342.59077303841076</v>
      </c>
      <c r="AC31" s="6">
        <v>101.13904255942298</v>
      </c>
      <c r="AD31" s="6">
        <v>35.327136737146347</v>
      </c>
      <c r="AE31" s="6">
        <v>0</v>
      </c>
      <c r="AF31" s="22">
        <v>0</v>
      </c>
      <c r="AH31" s="6">
        <v>1004.430304605531</v>
      </c>
      <c r="AI31" s="6">
        <v>372.17074811256845</v>
      </c>
      <c r="AJ31" s="6">
        <v>132.48065465505363</v>
      </c>
      <c r="AK31" s="6">
        <v>0</v>
      </c>
      <c r="AL31" s="6">
        <v>1.1638071383785815</v>
      </c>
      <c r="AM31" s="6">
        <v>0</v>
      </c>
      <c r="AN31" s="6">
        <v>195.96224200626921</v>
      </c>
      <c r="AO31" s="6">
        <v>0</v>
      </c>
      <c r="AP31" s="6">
        <v>15.997743321166434</v>
      </c>
      <c r="AQ31" s="6">
        <v>67.145490261465298</v>
      </c>
      <c r="AR31" s="6">
        <v>0</v>
      </c>
      <c r="AS31" s="6">
        <v>848.10555663062109</v>
      </c>
      <c r="AT31" s="6">
        <v>0</v>
      </c>
      <c r="AU31" s="22">
        <v>84.113361036124189</v>
      </c>
      <c r="AW31" s="6">
        <v>0</v>
      </c>
      <c r="AX31" s="6">
        <v>0</v>
      </c>
      <c r="AY31" s="6">
        <v>0</v>
      </c>
      <c r="AZ31" s="6">
        <v>47.989787822271609</v>
      </c>
      <c r="BA31" s="6">
        <v>0</v>
      </c>
      <c r="BB31" s="6">
        <v>4489.3561020612296</v>
      </c>
      <c r="BC31" s="6">
        <v>0</v>
      </c>
      <c r="BD31" s="6">
        <v>0</v>
      </c>
      <c r="BE31" s="6">
        <v>12.813179378484508</v>
      </c>
    </row>
    <row r="32" spans="1:57" ht="13.5" customHeight="1" x14ac:dyDescent="0.2">
      <c r="A32" s="2">
        <f>A31+1</f>
        <v>14</v>
      </c>
      <c r="C32" s="3" t="s">
        <v>22</v>
      </c>
      <c r="E32" s="6">
        <v>1452.0154432174706</v>
      </c>
      <c r="G32" s="6">
        <v>0</v>
      </c>
      <c r="I32" s="25"/>
      <c r="K32" s="6">
        <v>1452.0154432174706</v>
      </c>
      <c r="M32" s="28" t="s">
        <v>212</v>
      </c>
      <c r="O32" s="6">
        <v>55.249317731561185</v>
      </c>
      <c r="P32" s="6">
        <v>39.207919691207074</v>
      </c>
      <c r="Q32" s="6">
        <v>0.47835583881272242</v>
      </c>
      <c r="R32" s="6">
        <v>5.7862404956226694</v>
      </c>
      <c r="S32" s="6">
        <v>0</v>
      </c>
      <c r="T32" s="6">
        <v>0</v>
      </c>
      <c r="U32" s="6">
        <v>4.6109685870026418E-3</v>
      </c>
      <c r="V32" s="6">
        <v>0</v>
      </c>
      <c r="W32" s="6">
        <v>0</v>
      </c>
      <c r="X32" s="6">
        <v>8.3424151533038646</v>
      </c>
      <c r="Y32" s="6">
        <v>0</v>
      </c>
      <c r="Z32" s="6"/>
      <c r="AA32" s="6">
        <v>0</v>
      </c>
      <c r="AB32" s="6">
        <v>21.440356356496473</v>
      </c>
      <c r="AC32" s="6">
        <v>6.329584112254441</v>
      </c>
      <c r="AD32" s="6">
        <v>2.1349221755396668</v>
      </c>
      <c r="AE32" s="6">
        <v>0</v>
      </c>
      <c r="AF32" s="22">
        <v>0</v>
      </c>
      <c r="AH32" s="6">
        <v>108.07560986391715</v>
      </c>
      <c r="AI32" s="6">
        <v>40.04516828230576</v>
      </c>
      <c r="AJ32" s="6">
        <v>14.254774553660029</v>
      </c>
      <c r="AK32" s="6">
        <v>0</v>
      </c>
      <c r="AL32" s="6">
        <v>0.12522438407873659</v>
      </c>
      <c r="AM32" s="6">
        <v>0</v>
      </c>
      <c r="AN32" s="6">
        <v>21.085324405306125</v>
      </c>
      <c r="AO32" s="6">
        <v>0</v>
      </c>
      <c r="AP32" s="6">
        <v>1.7213398062103324</v>
      </c>
      <c r="AQ32" s="6">
        <v>7.2247818254244365</v>
      </c>
      <c r="AR32" s="6">
        <v>0</v>
      </c>
      <c r="AS32" s="6">
        <v>91.255236766107586</v>
      </c>
      <c r="AT32" s="6">
        <v>0</v>
      </c>
      <c r="AU32" s="22">
        <v>9.0505062919752426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1020.2037545151001</v>
      </c>
      <c r="BC32" s="6">
        <v>0</v>
      </c>
      <c r="BD32" s="6">
        <v>0</v>
      </c>
      <c r="BE32" s="6">
        <v>0</v>
      </c>
    </row>
    <row r="33" spans="1:57" ht="13.5" customHeight="1" x14ac:dyDescent="0.2">
      <c r="A33" s="2">
        <f t="shared" ref="A33:A38" si="11">A32+1</f>
        <v>15</v>
      </c>
      <c r="C33" s="3" t="s">
        <v>23</v>
      </c>
      <c r="E33" s="6">
        <v>47264.710948384934</v>
      </c>
      <c r="G33" s="6">
        <v>0</v>
      </c>
      <c r="I33" s="25"/>
      <c r="K33" s="6">
        <v>47264.710948384934</v>
      </c>
      <c r="M33" s="28" t="s">
        <v>213</v>
      </c>
      <c r="O33" s="6">
        <v>9713.1309186833787</v>
      </c>
      <c r="P33" s="6">
        <v>8668.9800194219861</v>
      </c>
      <c r="Q33" s="6">
        <v>30.541183613127743</v>
      </c>
      <c r="R33" s="6">
        <v>994.57236324514975</v>
      </c>
      <c r="S33" s="6">
        <v>209.14577060219565</v>
      </c>
      <c r="T33" s="6">
        <v>0</v>
      </c>
      <c r="U33" s="6">
        <v>3.4718483076642253</v>
      </c>
      <c r="V33" s="6">
        <v>0</v>
      </c>
      <c r="W33" s="6">
        <v>0</v>
      </c>
      <c r="X33" s="6">
        <v>229.87705257619911</v>
      </c>
      <c r="Y33" s="6">
        <v>0</v>
      </c>
      <c r="Z33" s="6"/>
      <c r="AA33" s="6">
        <v>88.760622170846716</v>
      </c>
      <c r="AB33" s="6">
        <v>2238.5443671296398</v>
      </c>
      <c r="AC33" s="6">
        <v>660.85911190870593</v>
      </c>
      <c r="AD33" s="6">
        <v>231.21704812087367</v>
      </c>
      <c r="AE33" s="6">
        <v>0</v>
      </c>
      <c r="AF33" s="22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22">
        <v>0</v>
      </c>
      <c r="AW33" s="6">
        <v>0</v>
      </c>
      <c r="AX33" s="6">
        <v>0</v>
      </c>
      <c r="AY33" s="6">
        <v>0</v>
      </c>
      <c r="AZ33" s="6">
        <v>328.74665869213936</v>
      </c>
      <c r="BA33" s="6">
        <v>0</v>
      </c>
      <c r="BB33" s="6">
        <v>23955.624606083868</v>
      </c>
      <c r="BC33" s="6">
        <v>0</v>
      </c>
      <c r="BD33" s="6">
        <v>0</v>
      </c>
      <c r="BE33" s="6">
        <v>0</v>
      </c>
    </row>
    <row r="34" spans="1:57" ht="13.5" customHeight="1" x14ac:dyDescent="0.2">
      <c r="A34" s="2">
        <f t="shared" si="11"/>
        <v>16</v>
      </c>
      <c r="C34" s="3" t="s">
        <v>24</v>
      </c>
      <c r="E34" s="6">
        <v>243137.02190119354</v>
      </c>
      <c r="G34" s="6">
        <v>0</v>
      </c>
      <c r="I34" s="25"/>
      <c r="K34" s="6">
        <v>243137.02190119354</v>
      </c>
      <c r="M34" s="28" t="s">
        <v>214</v>
      </c>
      <c r="O34" s="6">
        <v>55443.623802367467</v>
      </c>
      <c r="P34" s="6">
        <v>50044.583824334812</v>
      </c>
      <c r="Q34" s="6">
        <v>157.41260893720712</v>
      </c>
      <c r="R34" s="6">
        <v>5669.9636021601355</v>
      </c>
      <c r="S34" s="6">
        <v>1259.9016893700955</v>
      </c>
      <c r="T34" s="6">
        <v>0</v>
      </c>
      <c r="U34" s="6">
        <v>20.658439852294279</v>
      </c>
      <c r="V34" s="6">
        <v>0</v>
      </c>
      <c r="W34" s="6">
        <v>0</v>
      </c>
      <c r="X34" s="6">
        <v>921.43768614474573</v>
      </c>
      <c r="Y34" s="6">
        <v>0</v>
      </c>
      <c r="Z34" s="6"/>
      <c r="AA34" s="6">
        <v>309.08628187702254</v>
      </c>
      <c r="AB34" s="6">
        <v>8106.0060433491963</v>
      </c>
      <c r="AC34" s="6">
        <v>2393.0407784605327</v>
      </c>
      <c r="AD34" s="6">
        <v>836.10689712715896</v>
      </c>
      <c r="AE34" s="6">
        <v>0</v>
      </c>
      <c r="AF34" s="22">
        <v>0</v>
      </c>
      <c r="AH34" s="6">
        <v>17656.163609544798</v>
      </c>
      <c r="AI34" s="6">
        <v>6542.124017198842</v>
      </c>
      <c r="AJ34" s="6">
        <v>2328.7828960993588</v>
      </c>
      <c r="AK34" s="6">
        <v>0</v>
      </c>
      <c r="AL34" s="6">
        <v>20.457735246487132</v>
      </c>
      <c r="AM34" s="6">
        <v>0</v>
      </c>
      <c r="AN34" s="6">
        <v>3444.6804226150075</v>
      </c>
      <c r="AO34" s="6">
        <v>0</v>
      </c>
      <c r="AP34" s="6">
        <v>281.21291459136819</v>
      </c>
      <c r="AQ34" s="6">
        <v>1180.3026613828831</v>
      </c>
      <c r="AR34" s="6">
        <v>0</v>
      </c>
      <c r="AS34" s="6">
        <v>14908.242411020388</v>
      </c>
      <c r="AT34" s="6">
        <v>0</v>
      </c>
      <c r="AU34" s="22">
        <v>1478.568754241011</v>
      </c>
      <c r="AW34" s="6">
        <v>0</v>
      </c>
      <c r="AX34" s="6">
        <v>0</v>
      </c>
      <c r="AY34" s="6">
        <v>0</v>
      </c>
      <c r="AZ34" s="6">
        <v>1144.7754237072766</v>
      </c>
      <c r="BA34" s="6">
        <v>0</v>
      </c>
      <c r="BB34" s="6">
        <v>69086.177573734516</v>
      </c>
      <c r="BC34" s="6">
        <v>0</v>
      </c>
      <c r="BD34" s="6">
        <v>0</v>
      </c>
      <c r="BE34" s="6">
        <v>212.79810970794202</v>
      </c>
    </row>
    <row r="35" spans="1:57" ht="13.5" customHeight="1" x14ac:dyDescent="0.2">
      <c r="A35" s="2">
        <f t="shared" si="11"/>
        <v>17</v>
      </c>
      <c r="C35" s="3" t="s">
        <v>25</v>
      </c>
      <c r="E35" s="6">
        <v>36183.519639537146</v>
      </c>
      <c r="G35" s="6">
        <v>0</v>
      </c>
      <c r="I35" s="25"/>
      <c r="K35" s="6">
        <v>36183.519639537146</v>
      </c>
      <c r="M35" s="28" t="s">
        <v>215</v>
      </c>
      <c r="O35" s="6">
        <v>7037.850627220766</v>
      </c>
      <c r="P35" s="6">
        <v>6520.4753836923774</v>
      </c>
      <c r="Q35" s="6">
        <v>14.916505736504678</v>
      </c>
      <c r="R35" s="6">
        <v>717.58357536282699</v>
      </c>
      <c r="S35" s="6">
        <v>179.70776305469624</v>
      </c>
      <c r="T35" s="6">
        <v>0</v>
      </c>
      <c r="U35" s="6">
        <v>2.8740007476891862</v>
      </c>
      <c r="V35" s="6">
        <v>0</v>
      </c>
      <c r="W35" s="6">
        <v>0</v>
      </c>
      <c r="X35" s="6">
        <v>0</v>
      </c>
      <c r="Y35" s="6">
        <v>0</v>
      </c>
      <c r="Z35" s="6"/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22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22">
        <v>0</v>
      </c>
      <c r="AW35" s="6">
        <v>0</v>
      </c>
      <c r="AX35" s="6">
        <v>21710.111783722288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</row>
    <row r="36" spans="1:57" ht="13.5" customHeight="1" x14ac:dyDescent="0.2">
      <c r="A36" s="2">
        <f t="shared" si="11"/>
        <v>18</v>
      </c>
      <c r="C36" s="3" t="s">
        <v>26</v>
      </c>
      <c r="E36" s="6">
        <v>84631.996759477552</v>
      </c>
      <c r="G36" s="6">
        <v>0</v>
      </c>
      <c r="I36" s="25"/>
      <c r="K36" s="6">
        <v>84631.996759477552</v>
      </c>
      <c r="M36" s="28" t="s">
        <v>216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22">
        <v>0</v>
      </c>
      <c r="AH36" s="6">
        <v>31234.524618269857</v>
      </c>
      <c r="AI36" s="6">
        <v>11573.303135937578</v>
      </c>
      <c r="AJ36" s="6">
        <v>4119.7186607117374</v>
      </c>
      <c r="AK36" s="6">
        <v>0</v>
      </c>
      <c r="AL36" s="6">
        <v>36.190627212188787</v>
      </c>
      <c r="AM36" s="6">
        <v>0</v>
      </c>
      <c r="AN36" s="6">
        <v>6093.7901257369795</v>
      </c>
      <c r="AO36" s="6">
        <v>0</v>
      </c>
      <c r="AP36" s="6">
        <v>497.47792884243461</v>
      </c>
      <c r="AQ36" s="6">
        <v>2088.0069617186537</v>
      </c>
      <c r="AR36" s="6">
        <v>0</v>
      </c>
      <c r="AS36" s="6">
        <v>26373.331993277581</v>
      </c>
      <c r="AT36" s="6">
        <v>0</v>
      </c>
      <c r="AU36" s="22">
        <v>2615.6527077705364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</row>
    <row r="37" spans="1:57" ht="13.5" customHeight="1" x14ac:dyDescent="0.2">
      <c r="A37" s="2">
        <f t="shared" si="11"/>
        <v>19</v>
      </c>
      <c r="C37" s="3" t="s">
        <v>27</v>
      </c>
      <c r="E37" s="6">
        <v>45188.632751580699</v>
      </c>
      <c r="G37" s="6">
        <v>26965.613624531987</v>
      </c>
      <c r="I37" s="25" t="s">
        <v>192</v>
      </c>
      <c r="K37" s="6">
        <v>18223.019127048712</v>
      </c>
      <c r="M37" s="28" t="s">
        <v>193</v>
      </c>
      <c r="O37" s="6">
        <v>2297.9068816260651</v>
      </c>
      <c r="P37" s="6">
        <v>2184.7914320577188</v>
      </c>
      <c r="Q37" s="6">
        <v>13.409196394465582</v>
      </c>
      <c r="R37" s="6">
        <v>491.86624174604566</v>
      </c>
      <c r="S37" s="6">
        <v>168.23848357999037</v>
      </c>
      <c r="T37" s="6">
        <v>0</v>
      </c>
      <c r="U37" s="6">
        <v>24.236168060213174</v>
      </c>
      <c r="V37" s="6">
        <v>7.2024432532687177</v>
      </c>
      <c r="W37" s="6">
        <v>146.80098661110625</v>
      </c>
      <c r="X37" s="6">
        <v>106.46029157935253</v>
      </c>
      <c r="Y37" s="6">
        <v>0</v>
      </c>
      <c r="Z37" s="6"/>
      <c r="AA37" s="6">
        <v>13.471769224449822</v>
      </c>
      <c r="AB37" s="6">
        <v>871.17639568374352</v>
      </c>
      <c r="AC37" s="6">
        <v>270.80555116328702</v>
      </c>
      <c r="AD37" s="6">
        <v>113.26730041635926</v>
      </c>
      <c r="AE37" s="6">
        <v>5.6524644498991865</v>
      </c>
      <c r="AF37" s="22">
        <v>0</v>
      </c>
      <c r="AH37" s="6">
        <v>1882.4356045302225</v>
      </c>
      <c r="AI37" s="6">
        <v>762.99241148773399</v>
      </c>
      <c r="AJ37" s="6">
        <v>343.31304431659856</v>
      </c>
      <c r="AK37" s="6">
        <v>0.13764044079920623</v>
      </c>
      <c r="AL37" s="6">
        <v>2.5479091307870929</v>
      </c>
      <c r="AM37" s="6">
        <v>31.856702064564317</v>
      </c>
      <c r="AN37" s="6">
        <v>412.75287989258527</v>
      </c>
      <c r="AO37" s="6">
        <v>43.950064768270856</v>
      </c>
      <c r="AP37" s="6">
        <v>52.089260045965354</v>
      </c>
      <c r="AQ37" s="6">
        <v>227.70704935351895</v>
      </c>
      <c r="AR37" s="6">
        <v>21.706695982469547</v>
      </c>
      <c r="AS37" s="6">
        <v>2870.6013039388845</v>
      </c>
      <c r="AT37" s="6">
        <v>24.150999716081408</v>
      </c>
      <c r="AU37" s="22">
        <v>144.11188500481376</v>
      </c>
      <c r="AW37" s="6">
        <v>0</v>
      </c>
      <c r="AX37" s="6">
        <v>0</v>
      </c>
      <c r="AY37" s="6">
        <v>0</v>
      </c>
      <c r="AZ37" s="6">
        <v>7622.5387822327648</v>
      </c>
      <c r="BA37" s="6">
        <v>3068.4172029248048</v>
      </c>
      <c r="BB37" s="6">
        <v>20343.910440489424</v>
      </c>
      <c r="BC37" s="6">
        <v>122.93940175319962</v>
      </c>
      <c r="BD37" s="6">
        <v>449.71580345454356</v>
      </c>
      <c r="BE37" s="6">
        <v>58.943792365609369</v>
      </c>
    </row>
    <row r="38" spans="1:57" ht="13.5" customHeight="1" x14ac:dyDescent="0.2">
      <c r="A38" s="2">
        <f t="shared" si="11"/>
        <v>20</v>
      </c>
      <c r="C38" s="3" t="s">
        <v>28</v>
      </c>
      <c r="E38" s="13">
        <f>SUM(E31:E37)</f>
        <v>470381.56873531447</v>
      </c>
      <c r="G38" s="13">
        <f>SUM(G31:G37)</f>
        <v>26965.613624531987</v>
      </c>
      <c r="I38" s="25"/>
      <c r="K38" s="13">
        <f>SUM(K31:K37)</f>
        <v>443415.95511078252</v>
      </c>
      <c r="M38" s="25"/>
      <c r="O38" s="13">
        <f t="shared" ref="O38:X38" si="12">SUM(O31:O37)</f>
        <v>76879.164243636958</v>
      </c>
      <c r="P38" s="13">
        <f t="shared" si="12"/>
        <v>69561.028788559008</v>
      </c>
      <c r="Q38" s="13">
        <f t="shared" si="12"/>
        <v>223.41875142030534</v>
      </c>
      <c r="R38" s="13">
        <f t="shared" si="12"/>
        <v>8118.2114817438469</v>
      </c>
      <c r="S38" s="13">
        <f t="shared" si="12"/>
        <v>1869.809668146394</v>
      </c>
      <c r="T38" s="13">
        <f t="shared" si="12"/>
        <v>0</v>
      </c>
      <c r="U38" s="13">
        <f t="shared" si="12"/>
        <v>52.111682360403179</v>
      </c>
      <c r="V38" s="13">
        <f t="shared" si="12"/>
        <v>7.2024432532687177</v>
      </c>
      <c r="W38" s="13">
        <f t="shared" si="12"/>
        <v>146.80098661110625</v>
      </c>
      <c r="X38" s="13">
        <f t="shared" si="12"/>
        <v>1305.826967046361</v>
      </c>
      <c r="Y38" s="13">
        <f>SUM(Y31:Y37)</f>
        <v>0</v>
      </c>
      <c r="Z38" s="13"/>
      <c r="AA38" s="13">
        <f>SUM(AA31:AA37)</f>
        <v>424.27578676276909</v>
      </c>
      <c r="AB38" s="13">
        <f>SUM(AB31:AB37)</f>
        <v>11579.757935557487</v>
      </c>
      <c r="AC38" s="13">
        <f>SUM(AC31:AC37)</f>
        <v>3432.1740682042032</v>
      </c>
      <c r="AD38" s="13">
        <f>SUM(AD31:AD37)</f>
        <v>1218.0533045770781</v>
      </c>
      <c r="AE38" s="13">
        <f t="shared" ref="AE38:AF38" si="13">SUM(AE31:AE37)</f>
        <v>5.6524644498991865</v>
      </c>
      <c r="AF38" s="13">
        <f t="shared" si="13"/>
        <v>0</v>
      </c>
      <c r="AH38" s="13">
        <f t="shared" ref="AH38:AU38" si="14">SUM(AH31:AH37)</f>
        <v>51885.629746814324</v>
      </c>
      <c r="AI38" s="13">
        <f t="shared" si="14"/>
        <v>19290.635481019031</v>
      </c>
      <c r="AJ38" s="13">
        <f t="shared" si="14"/>
        <v>6938.5500303364088</v>
      </c>
      <c r="AK38" s="13">
        <f t="shared" si="14"/>
        <v>0.13764044079920623</v>
      </c>
      <c r="AL38" s="13">
        <f t="shared" si="14"/>
        <v>60.485303111920331</v>
      </c>
      <c r="AM38" s="13">
        <f t="shared" si="14"/>
        <v>31.856702064564317</v>
      </c>
      <c r="AN38" s="13">
        <f t="shared" si="14"/>
        <v>10168.270994656148</v>
      </c>
      <c r="AO38" s="13">
        <f t="shared" si="14"/>
        <v>43.950064768270856</v>
      </c>
      <c r="AP38" s="13">
        <f t="shared" si="14"/>
        <v>848.49918660714502</v>
      </c>
      <c r="AQ38" s="13">
        <f t="shared" si="14"/>
        <v>3570.3869445419455</v>
      </c>
      <c r="AR38" s="13">
        <f t="shared" si="14"/>
        <v>21.706695982469547</v>
      </c>
      <c r="AS38" s="13">
        <f t="shared" si="14"/>
        <v>45091.536501633585</v>
      </c>
      <c r="AT38" s="13">
        <f t="shared" si="14"/>
        <v>24.150999716081408</v>
      </c>
      <c r="AU38" s="13">
        <f t="shared" si="14"/>
        <v>4331.4972143444611</v>
      </c>
      <c r="AW38" s="13">
        <f t="shared" ref="AW38:BE38" si="15">SUM(AW31:AW37)</f>
        <v>0</v>
      </c>
      <c r="AX38" s="13">
        <f t="shared" si="15"/>
        <v>21710.111783722288</v>
      </c>
      <c r="AY38" s="13">
        <f t="shared" si="15"/>
        <v>0</v>
      </c>
      <c r="AZ38" s="13">
        <f t="shared" si="15"/>
        <v>9144.0506524544526</v>
      </c>
      <c r="BA38" s="13">
        <f t="shared" si="15"/>
        <v>3068.4172029248048</v>
      </c>
      <c r="BB38" s="13">
        <f t="shared" si="15"/>
        <v>118895.27247688413</v>
      </c>
      <c r="BC38" s="13">
        <f t="shared" si="15"/>
        <v>122.93940175319962</v>
      </c>
      <c r="BD38" s="13">
        <f t="shared" si="15"/>
        <v>449.71580345454356</v>
      </c>
      <c r="BE38" s="13">
        <f t="shared" si="15"/>
        <v>284.55508145203589</v>
      </c>
    </row>
    <row r="39" spans="1:57" ht="13.5" customHeight="1" x14ac:dyDescent="0.2">
      <c r="E39" s="7"/>
      <c r="G39" s="7"/>
      <c r="I39" s="25"/>
      <c r="M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22"/>
      <c r="AF39" s="22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22"/>
      <c r="AU39" s="22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13.5" customHeight="1" x14ac:dyDescent="0.2">
      <c r="C40" s="10" t="s">
        <v>29</v>
      </c>
      <c r="I40" s="25"/>
      <c r="M40" s="2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22"/>
      <c r="AF40" s="22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22"/>
      <c r="AU40" s="22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13.5" customHeight="1" x14ac:dyDescent="0.2">
      <c r="A41" s="2">
        <f>A38+1</f>
        <v>21</v>
      </c>
      <c r="C41" s="3" t="s">
        <v>30</v>
      </c>
      <c r="E41" s="6">
        <v>265424.7155042793</v>
      </c>
      <c r="G41" s="6">
        <v>0</v>
      </c>
      <c r="I41" s="25"/>
      <c r="K41" s="6">
        <v>265424.7155042793</v>
      </c>
      <c r="M41" s="28" t="s">
        <v>218</v>
      </c>
      <c r="O41" s="6">
        <v>62201.823935823682</v>
      </c>
      <c r="P41" s="6">
        <v>55508.448096104243</v>
      </c>
      <c r="Q41" s="6">
        <v>195.78640391755226</v>
      </c>
      <c r="R41" s="6">
        <v>6369.2183892372714</v>
      </c>
      <c r="S41" s="6">
        <v>1338.5518834076931</v>
      </c>
      <c r="T41" s="6">
        <v>10922.255709556604</v>
      </c>
      <c r="U41" s="6">
        <v>22.193507896306716</v>
      </c>
      <c r="V41" s="6">
        <v>0</v>
      </c>
      <c r="W41" s="6">
        <v>0</v>
      </c>
      <c r="X41" s="6">
        <v>1476.806604101313</v>
      </c>
      <c r="Y41" s="6">
        <v>0</v>
      </c>
      <c r="Z41" s="6"/>
      <c r="AA41" s="6">
        <v>0</v>
      </c>
      <c r="AB41" s="6">
        <v>11450.38858308952</v>
      </c>
      <c r="AC41" s="6">
        <v>3416.1400244952415</v>
      </c>
      <c r="AD41" s="6">
        <v>8975.159747483438</v>
      </c>
      <c r="AE41" s="6">
        <v>0</v>
      </c>
      <c r="AF41" s="22">
        <v>4007.9256725035025</v>
      </c>
      <c r="AH41" s="6">
        <v>36637.799448945225</v>
      </c>
      <c r="AI41" s="6">
        <v>13575.374187328265</v>
      </c>
      <c r="AJ41" s="6">
        <v>4832.3906933722546</v>
      </c>
      <c r="AK41" s="6">
        <v>0</v>
      </c>
      <c r="AL41" s="6">
        <v>42.451260518181023</v>
      </c>
      <c r="AM41" s="6">
        <v>0</v>
      </c>
      <c r="AN41" s="6">
        <v>7147.9576923069926</v>
      </c>
      <c r="AO41" s="6">
        <v>0</v>
      </c>
      <c r="AP41" s="6">
        <v>583.53686537443343</v>
      </c>
      <c r="AQ41" s="6">
        <v>2449.2122497905002</v>
      </c>
      <c r="AR41" s="6">
        <v>0</v>
      </c>
      <c r="AS41" s="6">
        <v>30935.666867968419</v>
      </c>
      <c r="AT41" s="6">
        <v>0</v>
      </c>
      <c r="AU41" s="22">
        <v>3068.135676998043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267.49200406060783</v>
      </c>
    </row>
    <row r="42" spans="1:57" ht="13.5" customHeight="1" x14ac:dyDescent="0.2">
      <c r="A42" s="2">
        <f>A41+1</f>
        <v>22</v>
      </c>
      <c r="C42" s="3" t="s">
        <v>31</v>
      </c>
      <c r="E42" s="6">
        <v>48674.3642716744</v>
      </c>
      <c r="G42" s="6">
        <v>0</v>
      </c>
      <c r="I42" s="25"/>
      <c r="K42" s="6">
        <v>48674.3642716744</v>
      </c>
      <c r="M42" s="28" t="s">
        <v>219</v>
      </c>
      <c r="O42" s="6">
        <v>15280.957445804275</v>
      </c>
      <c r="P42" s="6">
        <v>13636.613519795688</v>
      </c>
      <c r="Q42" s="6">
        <v>44.355644922802121</v>
      </c>
      <c r="R42" s="6">
        <v>950.44120466114714</v>
      </c>
      <c r="S42" s="6">
        <v>34.361517803436541</v>
      </c>
      <c r="T42" s="6">
        <v>0</v>
      </c>
      <c r="U42" s="6">
        <v>3.8066273392571928</v>
      </c>
      <c r="V42" s="6">
        <v>0</v>
      </c>
      <c r="W42" s="6">
        <v>0</v>
      </c>
      <c r="X42" s="6">
        <v>0</v>
      </c>
      <c r="Y42" s="6">
        <v>0</v>
      </c>
      <c r="Z42" s="6"/>
      <c r="AA42" s="6">
        <v>0</v>
      </c>
      <c r="AB42" s="6">
        <v>2812.9866554498649</v>
      </c>
      <c r="AC42" s="6">
        <v>839.23407771899906</v>
      </c>
      <c r="AD42" s="6">
        <v>226.29864423607356</v>
      </c>
      <c r="AE42" s="6">
        <v>0</v>
      </c>
      <c r="AF42" s="22">
        <v>38.085836464217749</v>
      </c>
      <c r="AH42" s="6">
        <v>9000.711214913501</v>
      </c>
      <c r="AI42" s="6">
        <v>3335.0262442699864</v>
      </c>
      <c r="AJ42" s="6">
        <v>941.12744857001542</v>
      </c>
      <c r="AK42" s="6">
        <v>0</v>
      </c>
      <c r="AL42" s="6">
        <v>10.428888808282583</v>
      </c>
      <c r="AM42" s="6">
        <v>0</v>
      </c>
      <c r="AN42" s="6">
        <v>914.26615117797166</v>
      </c>
      <c r="AO42" s="6">
        <v>0</v>
      </c>
      <c r="AP42" s="6">
        <v>62.486646840139329</v>
      </c>
      <c r="AQ42" s="6">
        <v>413.30201609786252</v>
      </c>
      <c r="AR42" s="6">
        <v>0</v>
      </c>
      <c r="AS42" s="6">
        <v>129.87448680087965</v>
      </c>
      <c r="AT42" s="6">
        <v>0</v>
      </c>
      <c r="AU42" s="22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</row>
    <row r="43" spans="1:57" ht="13.5" customHeight="1" x14ac:dyDescent="0.2">
      <c r="A43" s="2">
        <f t="shared" ref="A43" si="16">A42+1</f>
        <v>23</v>
      </c>
      <c r="C43" s="3" t="s">
        <v>32</v>
      </c>
      <c r="E43" s="6">
        <v>494984.22409932246</v>
      </c>
      <c r="G43" s="6">
        <v>0</v>
      </c>
      <c r="I43" s="25"/>
      <c r="K43" s="6">
        <v>494984.22409932246</v>
      </c>
      <c r="M43" s="28" t="s">
        <v>220</v>
      </c>
      <c r="O43" s="6">
        <v>158236.82572520131</v>
      </c>
      <c r="P43" s="6">
        <v>141209.37412899543</v>
      </c>
      <c r="Q43" s="6">
        <v>332.17022023636844</v>
      </c>
      <c r="R43" s="6">
        <v>8142.0765392740204</v>
      </c>
      <c r="S43" s="6">
        <v>320.67467803993765</v>
      </c>
      <c r="T43" s="6">
        <v>0</v>
      </c>
      <c r="U43" s="6">
        <v>24.231665348749267</v>
      </c>
      <c r="V43" s="6">
        <v>50.123430288306572</v>
      </c>
      <c r="W43" s="6">
        <v>249.09094392232305</v>
      </c>
      <c r="X43" s="6">
        <v>0</v>
      </c>
      <c r="Y43" s="6">
        <v>0</v>
      </c>
      <c r="Z43" s="6"/>
      <c r="AA43" s="6">
        <v>0</v>
      </c>
      <c r="AB43" s="6">
        <v>29128.939122067524</v>
      </c>
      <c r="AC43" s="6">
        <v>8690.4068000748139</v>
      </c>
      <c r="AD43" s="6">
        <v>315.34038901850874</v>
      </c>
      <c r="AE43" s="6">
        <v>2600.4275543542954</v>
      </c>
      <c r="AF43" s="22">
        <v>0</v>
      </c>
      <c r="AH43" s="6">
        <v>93203.843867007832</v>
      </c>
      <c r="AI43" s="6">
        <v>34534.744859748345</v>
      </c>
      <c r="AJ43" s="6">
        <v>7615.2467670715578</v>
      </c>
      <c r="AK43" s="6">
        <v>2.5907105229602188</v>
      </c>
      <c r="AL43" s="6">
        <v>83.989110604860485</v>
      </c>
      <c r="AM43" s="6">
        <v>48.599890827787583</v>
      </c>
      <c r="AN43" s="6">
        <v>6334.0254318082534</v>
      </c>
      <c r="AO43" s="6">
        <v>91.57731193962492</v>
      </c>
      <c r="AP43" s="6">
        <v>0</v>
      </c>
      <c r="AQ43" s="6">
        <v>2422.2439195247152</v>
      </c>
      <c r="AR43" s="6">
        <v>17.393118501613671</v>
      </c>
      <c r="AS43" s="6">
        <v>790.49902303237945</v>
      </c>
      <c r="AT43" s="6">
        <v>539.78889191092424</v>
      </c>
      <c r="AU43" s="22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</row>
    <row r="44" spans="1:57" ht="13.5" customHeight="1" x14ac:dyDescent="0.2">
      <c r="C44" s="3" t="s">
        <v>33</v>
      </c>
      <c r="E44" s="6"/>
      <c r="G44" s="6"/>
      <c r="I44" s="25"/>
      <c r="K44" s="6"/>
      <c r="M44" s="28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22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22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3.5" customHeight="1" x14ac:dyDescent="0.2">
      <c r="A45" s="2">
        <f>A43+1</f>
        <v>24</v>
      </c>
      <c r="C45" s="9" t="s">
        <v>34</v>
      </c>
      <c r="E45" s="6">
        <v>144347.57149315687</v>
      </c>
      <c r="G45" s="6">
        <v>0</v>
      </c>
      <c r="I45" s="25"/>
      <c r="K45" s="6">
        <v>144347.57149315687</v>
      </c>
      <c r="M45" s="28" t="s">
        <v>221</v>
      </c>
      <c r="O45" s="6">
        <v>56460.992602128201</v>
      </c>
      <c r="P45" s="6">
        <v>23192.688405700643</v>
      </c>
      <c r="Q45" s="6">
        <v>184.73747524735788</v>
      </c>
      <c r="R45" s="6">
        <v>1664.9070491573086</v>
      </c>
      <c r="S45" s="6">
        <v>714.84768900906147</v>
      </c>
      <c r="T45" s="6">
        <v>139.25157143873889</v>
      </c>
      <c r="U45" s="6">
        <v>661.02361534366526</v>
      </c>
      <c r="V45" s="6">
        <v>233.43877489657126</v>
      </c>
      <c r="W45" s="6">
        <v>262.02972680496083</v>
      </c>
      <c r="X45" s="6">
        <v>33.69032795198293</v>
      </c>
      <c r="Y45" s="6">
        <v>0</v>
      </c>
      <c r="Z45" s="6"/>
      <c r="AA45" s="6">
        <v>0</v>
      </c>
      <c r="AB45" s="6">
        <v>9869.4265011394036</v>
      </c>
      <c r="AC45" s="6">
        <v>1252.0740772384988</v>
      </c>
      <c r="AD45" s="6">
        <v>931.12032184095222</v>
      </c>
      <c r="AE45" s="6">
        <v>62.982296081059019</v>
      </c>
      <c r="AF45" s="22">
        <v>717.18715307386015</v>
      </c>
      <c r="AH45" s="6">
        <v>32210.126820670972</v>
      </c>
      <c r="AI45" s="6">
        <v>5198.7408015945784</v>
      </c>
      <c r="AJ45" s="6">
        <v>3793.5025278462781</v>
      </c>
      <c r="AK45" s="6">
        <v>1.5208841282015346</v>
      </c>
      <c r="AL45" s="6">
        <v>21.666346437717859</v>
      </c>
      <c r="AM45" s="6">
        <v>270.89598092565882</v>
      </c>
      <c r="AN45" s="6">
        <v>2601.8623555395016</v>
      </c>
      <c r="AO45" s="6">
        <v>277.0471742652548</v>
      </c>
      <c r="AP45" s="6">
        <v>14.128103887367409</v>
      </c>
      <c r="AQ45" s="6">
        <v>627.82817381424832</v>
      </c>
      <c r="AR45" s="6">
        <v>59.849158543427983</v>
      </c>
      <c r="AS45" s="6">
        <v>2777.7372495714553</v>
      </c>
      <c r="AT45" s="6">
        <v>23.36971401556125</v>
      </c>
      <c r="AU45" s="22">
        <v>88.898614864400031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</row>
    <row r="46" spans="1:57" ht="13.5" customHeight="1" x14ac:dyDescent="0.2">
      <c r="A46" s="2">
        <f>A45+1</f>
        <v>25</v>
      </c>
      <c r="C46" s="9" t="s">
        <v>35</v>
      </c>
      <c r="E46" s="6">
        <v>65384.312088260514</v>
      </c>
      <c r="G46" s="6">
        <v>0</v>
      </c>
      <c r="I46" s="25"/>
      <c r="K46" s="6">
        <v>65384.312088260514</v>
      </c>
      <c r="M46" s="28" t="s">
        <v>222</v>
      </c>
      <c r="O46" s="6">
        <v>20216.908654023158</v>
      </c>
      <c r="P46" s="6">
        <v>14522.17495451329</v>
      </c>
      <c r="Q46" s="6">
        <v>160.53499495858449</v>
      </c>
      <c r="R46" s="6">
        <v>1326.2868044765498</v>
      </c>
      <c r="S46" s="6">
        <v>605.68437025610251</v>
      </c>
      <c r="T46" s="6">
        <v>58.800009754726233</v>
      </c>
      <c r="U46" s="6">
        <v>584.46137249551612</v>
      </c>
      <c r="V46" s="6">
        <v>152.14718770736917</v>
      </c>
      <c r="W46" s="6">
        <v>188.71247653326719</v>
      </c>
      <c r="X46" s="6">
        <v>14.225991073199644</v>
      </c>
      <c r="Y46" s="6">
        <v>0</v>
      </c>
      <c r="Z46" s="6"/>
      <c r="AA46" s="6">
        <v>0</v>
      </c>
      <c r="AB46" s="6">
        <v>3533.9317437648056</v>
      </c>
      <c r="AC46" s="6">
        <v>693.26517904603941</v>
      </c>
      <c r="AD46" s="6">
        <v>690.25971937504096</v>
      </c>
      <c r="AE46" s="6">
        <v>26.594742060563018</v>
      </c>
      <c r="AF46" s="22">
        <v>314.23100126309362</v>
      </c>
      <c r="AH46" s="6">
        <v>11533.435061208276</v>
      </c>
      <c r="AI46" s="6">
        <v>3262.4901320334743</v>
      </c>
      <c r="AJ46" s="6">
        <v>3146.0265742561864</v>
      </c>
      <c r="AK46" s="6">
        <v>1.2612992474801301</v>
      </c>
      <c r="AL46" s="6">
        <v>14.439969683865662</v>
      </c>
      <c r="AM46" s="6">
        <v>180.5440415758251</v>
      </c>
      <c r="AN46" s="6">
        <v>2156.7788147682913</v>
      </c>
      <c r="AO46" s="6">
        <v>229.65452990799034</v>
      </c>
      <c r="AP46" s="6">
        <v>5.9656967444597502</v>
      </c>
      <c r="AQ46" s="6">
        <v>454.93359845842298</v>
      </c>
      <c r="AR46" s="6">
        <v>43.367587178280992</v>
      </c>
      <c r="AS46" s="6">
        <v>1219.3984149599544</v>
      </c>
      <c r="AT46" s="6">
        <v>10.259066883679976</v>
      </c>
      <c r="AU46" s="22">
        <v>37.538100053025232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</row>
    <row r="47" spans="1:57" ht="13.5" customHeight="1" x14ac:dyDescent="0.2">
      <c r="A47" s="2">
        <f>A46+1</f>
        <v>26</v>
      </c>
      <c r="C47" s="3" t="s">
        <v>36</v>
      </c>
      <c r="E47" s="6">
        <v>354223.59900020377</v>
      </c>
      <c r="G47" s="6">
        <v>0</v>
      </c>
      <c r="I47" s="25"/>
      <c r="K47" s="6">
        <v>354223.59900020377</v>
      </c>
      <c r="M47" s="28" t="s">
        <v>223</v>
      </c>
      <c r="O47" s="6">
        <v>195314.5434842571</v>
      </c>
      <c r="P47" s="6">
        <v>15639.807687165512</v>
      </c>
      <c r="Q47" s="6">
        <v>1.2668000367596988</v>
      </c>
      <c r="R47" s="6">
        <v>37.642058235145335</v>
      </c>
      <c r="S47" s="6">
        <v>1.9906857720509552</v>
      </c>
      <c r="T47" s="6">
        <v>0.36194286764562822</v>
      </c>
      <c r="U47" s="6">
        <v>3.7099143933676895</v>
      </c>
      <c r="V47" s="6">
        <v>0.45242858455703527</v>
      </c>
      <c r="W47" s="6">
        <v>0.9953428860254776</v>
      </c>
      <c r="X47" s="6">
        <v>9.0485716911407055E-2</v>
      </c>
      <c r="Y47" s="6">
        <v>0</v>
      </c>
      <c r="Z47" s="6"/>
      <c r="AA47" s="6">
        <v>0</v>
      </c>
      <c r="AB47" s="6">
        <v>33404.491464561601</v>
      </c>
      <c r="AC47" s="6">
        <v>199.43052007274113</v>
      </c>
      <c r="AD47" s="6">
        <v>5.610114448507237</v>
      </c>
      <c r="AE47" s="6">
        <v>0.36194286764562822</v>
      </c>
      <c r="AF47" s="22">
        <v>1.0858286029368847</v>
      </c>
      <c r="AH47" s="6">
        <v>108844.07747745886</v>
      </c>
      <c r="AI47" s="6">
        <v>730.1292497581436</v>
      </c>
      <c r="AJ47" s="6">
        <v>20.35928630506659</v>
      </c>
      <c r="AK47" s="6">
        <v>0</v>
      </c>
      <c r="AL47" s="6">
        <v>0.63340001837984938</v>
      </c>
      <c r="AM47" s="6">
        <v>2.7145715073422112</v>
      </c>
      <c r="AN47" s="6">
        <v>5.1576858639502019</v>
      </c>
      <c r="AO47" s="6">
        <v>0.36194286764562822</v>
      </c>
      <c r="AP47" s="6">
        <v>0.36194286764562822</v>
      </c>
      <c r="AQ47" s="6">
        <v>4.162342977924725</v>
      </c>
      <c r="AR47" s="6">
        <v>0</v>
      </c>
      <c r="AS47" s="6">
        <v>3.7099143933676895</v>
      </c>
      <c r="AT47" s="6">
        <v>0</v>
      </c>
      <c r="AU47" s="22">
        <v>9.0485716911407055E-2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</row>
    <row r="48" spans="1:57" ht="13.5" customHeight="1" x14ac:dyDescent="0.2">
      <c r="A48" s="2">
        <f>A47+1</f>
        <v>27</v>
      </c>
      <c r="C48" s="3" t="s">
        <v>37</v>
      </c>
      <c r="E48" s="6">
        <v>569261.48275761667</v>
      </c>
      <c r="G48" s="6">
        <v>0</v>
      </c>
      <c r="I48" s="25"/>
      <c r="K48" s="6">
        <v>569261.48275761667</v>
      </c>
      <c r="M48" s="28" t="s">
        <v>223</v>
      </c>
      <c r="O48" s="6">
        <v>313883.79244577442</v>
      </c>
      <c r="P48" s="6">
        <v>25134.237637381942</v>
      </c>
      <c r="Q48" s="6">
        <v>2.0358340588223052</v>
      </c>
      <c r="R48" s="6">
        <v>60.493354890719921</v>
      </c>
      <c r="S48" s="6">
        <v>3.199167806720765</v>
      </c>
      <c r="T48" s="6">
        <v>0.58166687394923</v>
      </c>
      <c r="U48" s="6">
        <v>5.9620854579796081</v>
      </c>
      <c r="V48" s="6">
        <v>0.72708359243653753</v>
      </c>
      <c r="W48" s="6">
        <v>1.5995839033603825</v>
      </c>
      <c r="X48" s="6">
        <v>0.1454167184873075</v>
      </c>
      <c r="Y48" s="6">
        <v>0</v>
      </c>
      <c r="Z48" s="6"/>
      <c r="AA48" s="6">
        <v>0</v>
      </c>
      <c r="AB48" s="6">
        <v>53683.29607500133</v>
      </c>
      <c r="AC48" s="6">
        <v>320.49844754602572</v>
      </c>
      <c r="AD48" s="6">
        <v>9.0158365462130643</v>
      </c>
      <c r="AE48" s="6">
        <v>0.58166687394923</v>
      </c>
      <c r="AF48" s="22">
        <v>1.7450006218476901</v>
      </c>
      <c r="AH48" s="6">
        <v>174919.85601492209</v>
      </c>
      <c r="AI48" s="6">
        <v>1173.3675014740843</v>
      </c>
      <c r="AJ48" s="6">
        <v>32.718761659644187</v>
      </c>
      <c r="AK48" s="6">
        <v>0</v>
      </c>
      <c r="AL48" s="6">
        <v>1.0179170294111526</v>
      </c>
      <c r="AM48" s="6">
        <v>4.3625015546192243</v>
      </c>
      <c r="AN48" s="6">
        <v>8.2887529537765268</v>
      </c>
      <c r="AO48" s="6">
        <v>0.58166687394923</v>
      </c>
      <c r="AP48" s="6">
        <v>0.58166687394923</v>
      </c>
      <c r="AQ48" s="6">
        <v>6.6891690504161447</v>
      </c>
      <c r="AR48" s="6">
        <v>0</v>
      </c>
      <c r="AS48" s="6">
        <v>5.9620854579796081</v>
      </c>
      <c r="AT48" s="6">
        <v>0</v>
      </c>
      <c r="AU48" s="22">
        <v>0.1454167184873075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</row>
    <row r="49" spans="1:57" ht="13.5" customHeight="1" x14ac:dyDescent="0.2">
      <c r="A49" s="2">
        <f t="shared" ref="A49:A50" si="17">A48+1</f>
        <v>28</v>
      </c>
      <c r="C49" s="3" t="s">
        <v>38</v>
      </c>
      <c r="E49" s="6">
        <v>301277.7136856147</v>
      </c>
      <c r="G49" s="6">
        <v>0</v>
      </c>
      <c r="I49" s="25"/>
      <c r="K49" s="6">
        <v>301277.7136856147</v>
      </c>
      <c r="M49" s="28" t="s">
        <v>224</v>
      </c>
      <c r="O49" s="6">
        <v>131106.31607501797</v>
      </c>
      <c r="P49" s="6">
        <v>47012.689486637275</v>
      </c>
      <c r="Q49" s="6">
        <v>84.698290556581398</v>
      </c>
      <c r="R49" s="6">
        <v>1032.5621414247755</v>
      </c>
      <c r="S49" s="6">
        <v>175.0897636416334</v>
      </c>
      <c r="T49" s="6">
        <v>45.206868698271634</v>
      </c>
      <c r="U49" s="6">
        <v>293.79569349111046</v>
      </c>
      <c r="V49" s="6">
        <v>26.014150371966775</v>
      </c>
      <c r="W49" s="6">
        <v>115.85243853041617</v>
      </c>
      <c r="X49" s="6">
        <v>0</v>
      </c>
      <c r="Y49" s="6">
        <v>0</v>
      </c>
      <c r="Z49" s="6"/>
      <c r="AA49" s="6">
        <v>0</v>
      </c>
      <c r="AB49" s="6">
        <v>25359.639747024332</v>
      </c>
      <c r="AC49" s="6">
        <v>1590.1813507793036</v>
      </c>
      <c r="AD49" s="6">
        <v>292.73059212984828</v>
      </c>
      <c r="AE49" s="6">
        <v>11.526017039999045</v>
      </c>
      <c r="AF49" s="22">
        <v>186.81436262710568</v>
      </c>
      <c r="AH49" s="6">
        <v>83634.384771175828</v>
      </c>
      <c r="AI49" s="6">
        <v>7272.6861528884274</v>
      </c>
      <c r="AJ49" s="6">
        <v>977.83795288925933</v>
      </c>
      <c r="AK49" s="6">
        <v>0</v>
      </c>
      <c r="AL49" s="6">
        <v>39.656976036500964</v>
      </c>
      <c r="AM49" s="6">
        <v>169.95846872786129</v>
      </c>
      <c r="AN49" s="6">
        <v>602.1543008840506</v>
      </c>
      <c r="AO49" s="6">
        <v>42.256442167301799</v>
      </c>
      <c r="AP49" s="6">
        <v>23.312422814434154</v>
      </c>
      <c r="AQ49" s="6">
        <v>392.8187199861631</v>
      </c>
      <c r="AR49" s="6">
        <v>0</v>
      </c>
      <c r="AS49" s="6">
        <v>766.92706572502811</v>
      </c>
      <c r="AT49" s="6">
        <v>0</v>
      </c>
      <c r="AU49" s="22">
        <v>22.603434349135817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</row>
    <row r="50" spans="1:57" ht="13.5" customHeight="1" x14ac:dyDescent="0.2">
      <c r="A50" s="2">
        <f t="shared" si="17"/>
        <v>29</v>
      </c>
      <c r="C50" s="3" t="s">
        <v>39</v>
      </c>
      <c r="E50" s="6">
        <v>50115.933307719606</v>
      </c>
      <c r="G50" s="6">
        <v>0</v>
      </c>
      <c r="I50" s="25"/>
      <c r="K50" s="6">
        <v>50115.933307719606</v>
      </c>
      <c r="M50" s="28" t="s">
        <v>225</v>
      </c>
      <c r="O50" s="6">
        <v>0</v>
      </c>
      <c r="P50" s="6">
        <v>13877.876739246485</v>
      </c>
      <c r="Q50" s="6">
        <v>37.068220452698256</v>
      </c>
      <c r="R50" s="6">
        <v>1496.4021531195312</v>
      </c>
      <c r="S50" s="6">
        <v>188.4328397181728</v>
      </c>
      <c r="T50" s="6">
        <v>496.04632549234691</v>
      </c>
      <c r="U50" s="6">
        <v>216.9156429988881</v>
      </c>
      <c r="V50" s="6">
        <v>145.34344910718482</v>
      </c>
      <c r="W50" s="6">
        <v>57.127911312503983</v>
      </c>
      <c r="X50" s="6">
        <v>0</v>
      </c>
      <c r="Y50" s="6">
        <v>0</v>
      </c>
      <c r="Z50" s="6"/>
      <c r="AA50" s="6">
        <v>0</v>
      </c>
      <c r="AB50" s="6">
        <v>1606.5942616557054</v>
      </c>
      <c r="AC50" s="6">
        <v>2288.7692017452755</v>
      </c>
      <c r="AD50" s="6">
        <v>712.54585322743446</v>
      </c>
      <c r="AE50" s="6">
        <v>9.3774000741081647</v>
      </c>
      <c r="AF50" s="22">
        <v>262.69492485735043</v>
      </c>
      <c r="AH50" s="6">
        <v>9225.8856173894546</v>
      </c>
      <c r="AI50" s="6">
        <v>11765.281180443812</v>
      </c>
      <c r="AJ50" s="6">
        <v>757.08130244710469</v>
      </c>
      <c r="AK50" s="6">
        <v>0</v>
      </c>
      <c r="AL50" s="6">
        <v>37.963977562575721</v>
      </c>
      <c r="AM50" s="6">
        <v>162.70276098246734</v>
      </c>
      <c r="AN50" s="6">
        <v>1850.2596901566201</v>
      </c>
      <c r="AO50" s="6">
        <v>129.84278527414875</v>
      </c>
      <c r="AP50" s="6">
        <v>73.369539897433114</v>
      </c>
      <c r="AQ50" s="6">
        <v>515.52184637284643</v>
      </c>
      <c r="AR50" s="6">
        <v>0</v>
      </c>
      <c r="AS50" s="6">
        <v>3869.4408828307091</v>
      </c>
      <c r="AT50" s="6">
        <v>0</v>
      </c>
      <c r="AU50" s="22">
        <v>333.38880135475341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</row>
    <row r="51" spans="1:57" ht="13.5" customHeight="1" x14ac:dyDescent="0.2">
      <c r="C51" s="3" t="s">
        <v>40</v>
      </c>
      <c r="E51" s="6"/>
      <c r="G51" s="6"/>
      <c r="I51" s="25"/>
      <c r="K51" s="6"/>
      <c r="M51" s="2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22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22"/>
      <c r="AW51" s="6"/>
      <c r="AX51" s="6"/>
      <c r="AY51" s="6"/>
      <c r="AZ51" s="6"/>
      <c r="BA51" s="6"/>
      <c r="BB51" s="6"/>
      <c r="BC51" s="6"/>
      <c r="BD51" s="6"/>
      <c r="BE51" s="6"/>
    </row>
    <row r="52" spans="1:57" ht="13.5" customHeight="1" x14ac:dyDescent="0.2">
      <c r="A52" s="2">
        <f>A50+1</f>
        <v>30</v>
      </c>
      <c r="C52" s="9" t="s">
        <v>41</v>
      </c>
      <c r="E52" s="6">
        <v>12503.479643539997</v>
      </c>
      <c r="G52" s="6">
        <v>0</v>
      </c>
      <c r="I52" s="25"/>
      <c r="K52" s="6">
        <v>12503.479643539997</v>
      </c>
      <c r="M52" s="28" t="s">
        <v>226</v>
      </c>
      <c r="O52" s="6">
        <v>6194.7515822700607</v>
      </c>
      <c r="P52" s="6">
        <v>496.04459395660524</v>
      </c>
      <c r="Q52" s="6">
        <v>17.6777030996627</v>
      </c>
      <c r="R52" s="6">
        <v>525.28032067569166</v>
      </c>
      <c r="S52" s="6">
        <v>27.779247728041387</v>
      </c>
      <c r="T52" s="6">
        <v>5.0507723141893441</v>
      </c>
      <c r="U52" s="6">
        <v>51.770416220440765</v>
      </c>
      <c r="V52" s="6">
        <v>6.3134653927366795</v>
      </c>
      <c r="W52" s="6">
        <v>13.889623864020693</v>
      </c>
      <c r="X52" s="6">
        <v>1.262693078547336</v>
      </c>
      <c r="Y52" s="6">
        <v>0</v>
      </c>
      <c r="Z52" s="6"/>
      <c r="AA52" s="6">
        <v>0</v>
      </c>
      <c r="AB52" s="6">
        <v>1059.4834499444175</v>
      </c>
      <c r="AC52" s="6">
        <v>6.3252971731372005</v>
      </c>
      <c r="AD52" s="6">
        <v>78.286970869934819</v>
      </c>
      <c r="AE52" s="6">
        <v>5.0507723141893441</v>
      </c>
      <c r="AF52" s="22">
        <v>15.15231694256803</v>
      </c>
      <c r="AH52" s="6">
        <v>3452.1854294406949</v>
      </c>
      <c r="AI52" s="6">
        <v>23.157360657914733</v>
      </c>
      <c r="AJ52" s="6">
        <v>284.10594267315054</v>
      </c>
      <c r="AK52" s="6">
        <v>0</v>
      </c>
      <c r="AL52" s="6">
        <v>8.8388515498313502</v>
      </c>
      <c r="AM52" s="6">
        <v>37.880792356420073</v>
      </c>
      <c r="AN52" s="6">
        <v>71.973505477198145</v>
      </c>
      <c r="AO52" s="6">
        <v>5.0507723141893441</v>
      </c>
      <c r="AP52" s="6">
        <v>5.0507723141893441</v>
      </c>
      <c r="AQ52" s="6">
        <v>58.083881613177446</v>
      </c>
      <c r="AR52" s="6">
        <v>0</v>
      </c>
      <c r="AS52" s="6">
        <v>51.770416220440765</v>
      </c>
      <c r="AT52" s="6">
        <v>0</v>
      </c>
      <c r="AU52" s="22">
        <v>1.262693078547336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</row>
    <row r="53" spans="1:57" ht="13.5" customHeight="1" x14ac:dyDescent="0.2">
      <c r="A53" s="2">
        <f>A52+1</f>
        <v>31</v>
      </c>
      <c r="C53" s="9" t="s">
        <v>42</v>
      </c>
      <c r="E53" s="6">
        <v>140092.04893640493</v>
      </c>
      <c r="G53" s="6">
        <v>11615.53513385792</v>
      </c>
      <c r="I53" s="25" t="s">
        <v>217</v>
      </c>
      <c r="K53" s="6">
        <v>128476.51380254701</v>
      </c>
      <c r="M53" s="28" t="s">
        <v>223</v>
      </c>
      <c r="O53" s="6">
        <v>75776.858266334006</v>
      </c>
      <c r="P53" s="6">
        <v>6067.8302254465098</v>
      </c>
      <c r="Q53" s="6">
        <v>37.217892557895603</v>
      </c>
      <c r="R53" s="6">
        <v>1105.9030931488981</v>
      </c>
      <c r="S53" s="6">
        <v>58.485259733835953</v>
      </c>
      <c r="T53" s="6">
        <v>10.633683587970172</v>
      </c>
      <c r="U53" s="6">
        <v>108.99525677669428</v>
      </c>
      <c r="V53" s="6">
        <v>13.292104484962719</v>
      </c>
      <c r="W53" s="6">
        <v>29.242629866917976</v>
      </c>
      <c r="X53" s="6">
        <v>2.6584208969925429</v>
      </c>
      <c r="Y53" s="6">
        <v>0</v>
      </c>
      <c r="Z53" s="6"/>
      <c r="AA53" s="6">
        <v>0</v>
      </c>
      <c r="AB53" s="6">
        <v>12960.055969273362</v>
      </c>
      <c r="AC53" s="6">
        <v>77.373747924467651</v>
      </c>
      <c r="AD53" s="6">
        <v>164.82209561353767</v>
      </c>
      <c r="AE53" s="6">
        <v>10.633683587970172</v>
      </c>
      <c r="AF53" s="22">
        <v>31.901050763910522</v>
      </c>
      <c r="AH53" s="6">
        <v>42228.612805805104</v>
      </c>
      <c r="AI53" s="6">
        <v>283.2707676962475</v>
      </c>
      <c r="AJ53" s="6">
        <v>598.14470182332229</v>
      </c>
      <c r="AK53" s="6">
        <v>0</v>
      </c>
      <c r="AL53" s="6">
        <v>18.608946278947801</v>
      </c>
      <c r="AM53" s="6">
        <v>79.752626909776311</v>
      </c>
      <c r="AN53" s="6">
        <v>151.52999112857498</v>
      </c>
      <c r="AO53" s="6">
        <v>10.633683587970172</v>
      </c>
      <c r="AP53" s="6">
        <v>10.633683587970172</v>
      </c>
      <c r="AQ53" s="6">
        <v>122.28736126165698</v>
      </c>
      <c r="AR53" s="6">
        <v>0</v>
      </c>
      <c r="AS53" s="6">
        <v>108.99525677669428</v>
      </c>
      <c r="AT53" s="6">
        <v>0</v>
      </c>
      <c r="AU53" s="22">
        <v>2.6584208969925429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21.017310653740001</v>
      </c>
      <c r="BC53" s="6">
        <v>0</v>
      </c>
      <c r="BD53" s="6">
        <v>0</v>
      </c>
      <c r="BE53" s="6">
        <v>0</v>
      </c>
    </row>
    <row r="54" spans="1:57" ht="13.5" customHeight="1" x14ac:dyDescent="0.2">
      <c r="A54" s="2">
        <f>A53+1</f>
        <v>32</v>
      </c>
      <c r="C54" s="9" t="s">
        <v>43</v>
      </c>
      <c r="E54" s="6">
        <v>11717.941662557112</v>
      </c>
      <c r="G54" s="6">
        <v>0</v>
      </c>
      <c r="K54" s="6">
        <v>11717.941662557112</v>
      </c>
      <c r="M54" s="28" t="s">
        <v>227</v>
      </c>
      <c r="O54" s="6">
        <v>0</v>
      </c>
      <c r="P54" s="6">
        <v>0</v>
      </c>
      <c r="Q54" s="6">
        <v>162.91080762244246</v>
      </c>
      <c r="R54" s="6">
        <v>4840.7782836382903</v>
      </c>
      <c r="S54" s="6">
        <v>256.00269769240958</v>
      </c>
      <c r="T54" s="6">
        <v>46.545945034983561</v>
      </c>
      <c r="U54" s="6">
        <v>477.0959366085815</v>
      </c>
      <c r="V54" s="6">
        <v>58.182431293729458</v>
      </c>
      <c r="W54" s="6">
        <v>128.00134884620479</v>
      </c>
      <c r="X54" s="6">
        <v>11.63648625874589</v>
      </c>
      <c r="Y54" s="6">
        <v>0</v>
      </c>
      <c r="Z54" s="6"/>
      <c r="AA54" s="6">
        <v>0</v>
      </c>
      <c r="AB54" s="6">
        <v>0</v>
      </c>
      <c r="AC54" s="6">
        <v>0</v>
      </c>
      <c r="AD54" s="6">
        <v>721.4621480422453</v>
      </c>
      <c r="AE54" s="6">
        <v>46.545945034983561</v>
      </c>
      <c r="AF54" s="22">
        <v>139.63783510495071</v>
      </c>
      <c r="AH54" s="6">
        <v>0</v>
      </c>
      <c r="AI54" s="6">
        <v>0</v>
      </c>
      <c r="AJ54" s="6">
        <v>2618.2094082178255</v>
      </c>
      <c r="AK54" s="6">
        <v>0</v>
      </c>
      <c r="AL54" s="6">
        <v>81.455403811221231</v>
      </c>
      <c r="AM54" s="6">
        <v>349.0945877623767</v>
      </c>
      <c r="AN54" s="6">
        <v>663.27971674851574</v>
      </c>
      <c r="AO54" s="6">
        <v>46.545945034983561</v>
      </c>
      <c r="AP54" s="6">
        <v>46.545945034983561</v>
      </c>
      <c r="AQ54" s="6">
        <v>535.27836790231095</v>
      </c>
      <c r="AR54" s="6">
        <v>0</v>
      </c>
      <c r="AS54" s="6">
        <v>477.0959366085815</v>
      </c>
      <c r="AT54" s="6">
        <v>0</v>
      </c>
      <c r="AU54" s="22">
        <v>11.63648625874589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</row>
    <row r="55" spans="1:57" ht="13.5" customHeight="1" x14ac:dyDescent="0.2">
      <c r="A55" s="2">
        <f>A54+1</f>
        <v>33</v>
      </c>
      <c r="C55" s="3" t="s">
        <v>44</v>
      </c>
      <c r="E55" s="6">
        <v>29299.306713229351</v>
      </c>
      <c r="G55" s="6">
        <v>0</v>
      </c>
      <c r="K55" s="6">
        <v>29299.306713229351</v>
      </c>
      <c r="M55" s="28" t="s">
        <v>228</v>
      </c>
      <c r="O55" s="6">
        <v>5345.1698519382235</v>
      </c>
      <c r="P55" s="6">
        <v>5125.7065530494729</v>
      </c>
      <c r="Q55" s="6">
        <v>29.316672097076761</v>
      </c>
      <c r="R55" s="6">
        <v>1141.7943799154239</v>
      </c>
      <c r="S55" s="6">
        <v>408.15134367180053</v>
      </c>
      <c r="T55" s="6">
        <v>336.67656477704406</v>
      </c>
      <c r="U55" s="6">
        <v>56.269339040971879</v>
      </c>
      <c r="V55" s="6">
        <v>16.794988332535343</v>
      </c>
      <c r="W55" s="6">
        <v>345.49828063879994</v>
      </c>
      <c r="X55" s="6">
        <v>201.84786120295493</v>
      </c>
      <c r="Y55" s="6">
        <v>0</v>
      </c>
      <c r="Z55" s="6"/>
      <c r="AA55" s="6">
        <v>0</v>
      </c>
      <c r="AB55" s="6">
        <v>1057.0624703151659</v>
      </c>
      <c r="AC55" s="6">
        <v>350.54352142213509</v>
      </c>
      <c r="AD55" s="6">
        <v>993.03672525634522</v>
      </c>
      <c r="AE55" s="6">
        <v>135.55855041479725</v>
      </c>
      <c r="AF55" s="22">
        <v>1150.4483703580656</v>
      </c>
      <c r="AH55" s="6">
        <v>3479.1323865765726</v>
      </c>
      <c r="AI55" s="6">
        <v>1410.1686151339022</v>
      </c>
      <c r="AJ55" s="6">
        <v>634.51388634043428</v>
      </c>
      <c r="AK55" s="6">
        <v>0.25438815231435219</v>
      </c>
      <c r="AL55" s="6">
        <v>4.7090658260194518</v>
      </c>
      <c r="AM55" s="6">
        <v>58.877808949011012</v>
      </c>
      <c r="AN55" s="6">
        <v>762.8531401717803</v>
      </c>
      <c r="AO55" s="6">
        <v>81.228857634993901</v>
      </c>
      <c r="AP55" s="6">
        <v>96.271782781091972</v>
      </c>
      <c r="AQ55" s="6">
        <v>420.84997125589518</v>
      </c>
      <c r="AR55" s="6">
        <v>40.118487355655468</v>
      </c>
      <c r="AS55" s="6">
        <v>5305.4680550281573</v>
      </c>
      <c r="AT55" s="6">
        <v>44.636068866424495</v>
      </c>
      <c r="AU55" s="22">
        <v>266.34872672628336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</row>
    <row r="56" spans="1:57" ht="13.5" customHeight="1" x14ac:dyDescent="0.2">
      <c r="A56" s="2">
        <f>A55+1</f>
        <v>34</v>
      </c>
      <c r="C56" s="3" t="s">
        <v>96</v>
      </c>
      <c r="E56" s="13">
        <f>SUM(E41:E55)</f>
        <v>2487306.6931635793</v>
      </c>
      <c r="G56" s="13">
        <f>SUM(G41:G55)</f>
        <v>11615.53513385792</v>
      </c>
      <c r="K56" s="13">
        <f>SUM(K41:K55)</f>
        <v>2475691.1580297216</v>
      </c>
      <c r="O56" s="13">
        <f t="shared" ref="O56:X56" si="18">SUM(O41:O55)</f>
        <v>1040018.9400685725</v>
      </c>
      <c r="P56" s="13">
        <f t="shared" si="18"/>
        <v>361423.49202799308</v>
      </c>
      <c r="Q56" s="13">
        <f t="shared" si="18"/>
        <v>1289.7769597646043</v>
      </c>
      <c r="R56" s="13">
        <f t="shared" si="18"/>
        <v>28693.785771854775</v>
      </c>
      <c r="S56" s="13">
        <f t="shared" si="18"/>
        <v>4133.2511442808973</v>
      </c>
      <c r="T56" s="13">
        <f t="shared" si="18"/>
        <v>12061.411060396469</v>
      </c>
      <c r="U56" s="13">
        <f t="shared" si="18"/>
        <v>2510.2310734115285</v>
      </c>
      <c r="V56" s="13">
        <f t="shared" si="18"/>
        <v>702.82949405235638</v>
      </c>
      <c r="W56" s="13">
        <f t="shared" si="18"/>
        <v>1392.0403071088006</v>
      </c>
      <c r="X56" s="13">
        <f t="shared" si="18"/>
        <v>1742.3642869991347</v>
      </c>
      <c r="Y56" s="13">
        <f t="shared" ref="Y56:AF56" si="19">SUM(Y41:Y55)</f>
        <v>0</v>
      </c>
      <c r="Z56" s="13"/>
      <c r="AA56" s="13">
        <f t="shared" si="19"/>
        <v>0</v>
      </c>
      <c r="AB56" s="13">
        <f t="shared" si="19"/>
        <v>185926.29604328703</v>
      </c>
      <c r="AC56" s="13">
        <f t="shared" si="19"/>
        <v>19724.242245236681</v>
      </c>
      <c r="AD56" s="13">
        <f t="shared" si="19"/>
        <v>14115.68915808808</v>
      </c>
      <c r="AE56" s="13">
        <f t="shared" si="19"/>
        <v>2909.6405707035601</v>
      </c>
      <c r="AF56" s="13">
        <f t="shared" si="19"/>
        <v>6866.9093531834087</v>
      </c>
      <c r="AH56" s="13">
        <f t="shared" ref="AH56:AU56" si="20">SUM(AH41:AH55)</f>
        <v>608370.05091551435</v>
      </c>
      <c r="AI56" s="13">
        <f t="shared" si="20"/>
        <v>82564.437053027199</v>
      </c>
      <c r="AJ56" s="13">
        <f t="shared" si="20"/>
        <v>26251.265253472106</v>
      </c>
      <c r="AK56" s="13">
        <f t="shared" si="20"/>
        <v>5.6272820509562349</v>
      </c>
      <c r="AL56" s="13">
        <f t="shared" si="20"/>
        <v>365.86011416579521</v>
      </c>
      <c r="AM56" s="13">
        <f t="shared" si="20"/>
        <v>1365.3840320791455</v>
      </c>
      <c r="AN56" s="13">
        <f t="shared" si="20"/>
        <v>23270.387228985477</v>
      </c>
      <c r="AO56" s="13">
        <f t="shared" si="20"/>
        <v>914.78111186805234</v>
      </c>
      <c r="AP56" s="13">
        <f t="shared" si="20"/>
        <v>922.24506901809696</v>
      </c>
      <c r="AQ56" s="13">
        <f t="shared" si="20"/>
        <v>8423.211618106141</v>
      </c>
      <c r="AR56" s="13">
        <f t="shared" si="20"/>
        <v>160.72835157897811</v>
      </c>
      <c r="AS56" s="13">
        <f t="shared" si="20"/>
        <v>46442.545655374037</v>
      </c>
      <c r="AT56" s="13">
        <f t="shared" si="20"/>
        <v>618.05374167658999</v>
      </c>
      <c r="AU56" s="13">
        <f t="shared" si="20"/>
        <v>3832.7068570153251</v>
      </c>
      <c r="AW56" s="13">
        <f t="shared" ref="AW56:BE56" si="21">SUM(AW41:AW55)</f>
        <v>0</v>
      </c>
      <c r="AX56" s="13">
        <f t="shared" si="21"/>
        <v>0</v>
      </c>
      <c r="AY56" s="13">
        <f t="shared" si="21"/>
        <v>0</v>
      </c>
      <c r="AZ56" s="13">
        <f t="shared" si="21"/>
        <v>0</v>
      </c>
      <c r="BA56" s="13">
        <f t="shared" si="21"/>
        <v>0</v>
      </c>
      <c r="BB56" s="13">
        <f t="shared" si="21"/>
        <v>21.017310653740001</v>
      </c>
      <c r="BC56" s="13">
        <f t="shared" si="21"/>
        <v>0</v>
      </c>
      <c r="BD56" s="13">
        <f t="shared" si="21"/>
        <v>0</v>
      </c>
      <c r="BE56" s="13">
        <f t="shared" si="21"/>
        <v>267.49200406060783</v>
      </c>
    </row>
    <row r="57" spans="1:57" ht="13.5" customHeight="1" x14ac:dyDescent="0.2">
      <c r="E57" s="7"/>
      <c r="G57" s="7"/>
      <c r="AA57" s="3"/>
      <c r="AE57" s="19"/>
      <c r="AF57" s="22"/>
      <c r="AT57" s="19"/>
      <c r="AU57" s="6"/>
    </row>
    <row r="58" spans="1:57" ht="13.5" customHeight="1" thickBot="1" x14ac:dyDescent="0.25">
      <c r="A58" s="2">
        <f>A56+1</f>
        <v>35</v>
      </c>
      <c r="C58" s="3" t="s">
        <v>45</v>
      </c>
      <c r="E58" s="14">
        <f>E21+E28+E38+E56</f>
        <v>6312905.4991549663</v>
      </c>
      <c r="G58" s="14">
        <f>G21+G28+G38+G56</f>
        <v>70329.355216831536</v>
      </c>
      <c r="K58" s="14">
        <f>K21+K28+K38+K56</f>
        <v>6242576.1439381354</v>
      </c>
      <c r="O58" s="14">
        <f t="shared" ref="O58:X58" si="22">O21+O28+O38+O56</f>
        <v>2318104.2384849461</v>
      </c>
      <c r="P58" s="14">
        <f t="shared" si="22"/>
        <v>1202043.77080371</v>
      </c>
      <c r="Q58" s="14">
        <f t="shared" si="22"/>
        <v>5428.4020333326189</v>
      </c>
      <c r="R58" s="14">
        <f t="shared" si="22"/>
        <v>79040.459678794898</v>
      </c>
      <c r="S58" s="14">
        <f t="shared" si="22"/>
        <v>8608.8395426462284</v>
      </c>
      <c r="T58" s="14">
        <f t="shared" si="22"/>
        <v>12074.153959367257</v>
      </c>
      <c r="U58" s="14">
        <f t="shared" si="22"/>
        <v>4111.4725181983522</v>
      </c>
      <c r="V58" s="14">
        <f t="shared" si="22"/>
        <v>1053.7532174176404</v>
      </c>
      <c r="W58" s="14">
        <f t="shared" si="22"/>
        <v>6065.0511118431668</v>
      </c>
      <c r="X58" s="14">
        <f t="shared" si="22"/>
        <v>44933.58278855314</v>
      </c>
      <c r="Y58" s="14">
        <f t="shared" ref="Y58:AF58" si="23">Y21+Y28+Y38+Y56</f>
        <v>0</v>
      </c>
      <c r="Z58" s="14"/>
      <c r="AA58" s="14"/>
      <c r="AB58" s="14">
        <f t="shared" si="23"/>
        <v>460782.68037869246</v>
      </c>
      <c r="AC58" s="14">
        <f t="shared" si="23"/>
        <v>83310.816134295339</v>
      </c>
      <c r="AD58" s="14">
        <f t="shared" si="23"/>
        <v>29467.53042663739</v>
      </c>
      <c r="AE58" s="14">
        <f t="shared" si="23"/>
        <v>4362.3039387539175</v>
      </c>
      <c r="AF58" s="14">
        <f t="shared" si="23"/>
        <v>6904.256445105173</v>
      </c>
      <c r="AH58" s="14">
        <f t="shared" ref="AH58:AU58" si="24">AH21+AH28+AH38+AH56</f>
        <v>1386103.7178940219</v>
      </c>
      <c r="AI58" s="14">
        <f t="shared" si="24"/>
        <v>270004.08479332738</v>
      </c>
      <c r="AJ58" s="14">
        <f t="shared" si="24"/>
        <v>50958.778093015477</v>
      </c>
      <c r="AK58" s="14">
        <f t="shared" si="24"/>
        <v>8.208540499176511</v>
      </c>
      <c r="AL58" s="14">
        <f t="shared" si="24"/>
        <v>531.22771813582904</v>
      </c>
      <c r="AM58" s="14">
        <f t="shared" si="24"/>
        <v>1872.3863129085464</v>
      </c>
      <c r="AN58" s="14">
        <f t="shared" si="24"/>
        <v>47959.765862456792</v>
      </c>
      <c r="AO58" s="14">
        <f t="shared" si="24"/>
        <v>1671.1103059925733</v>
      </c>
      <c r="AP58" s="14">
        <f t="shared" si="24"/>
        <v>5800.9810059833862</v>
      </c>
      <c r="AQ58" s="14">
        <f t="shared" si="24"/>
        <v>13525.810002048323</v>
      </c>
      <c r="AR58" s="14">
        <f t="shared" si="24"/>
        <v>188.32980942043164</v>
      </c>
      <c r="AS58" s="14">
        <f t="shared" si="24"/>
        <v>102090.46202327567</v>
      </c>
      <c r="AT58" s="14">
        <f t="shared" si="24"/>
        <v>648.76328867677512</v>
      </c>
      <c r="AU58" s="14">
        <f t="shared" si="24"/>
        <v>10797.565063873644</v>
      </c>
      <c r="AW58" s="14">
        <f t="shared" ref="AW58:BE58" si="25">AW21+AW28+AW38+AW56</f>
        <v>4.7793769695434616</v>
      </c>
      <c r="AX58" s="14">
        <f t="shared" si="25"/>
        <v>21750.209129646755</v>
      </c>
      <c r="AY58" s="14">
        <f t="shared" si="25"/>
        <v>0</v>
      </c>
      <c r="AZ58" s="14">
        <f t="shared" si="25"/>
        <v>9247.7420342116529</v>
      </c>
      <c r="BA58" s="14">
        <f t="shared" si="25"/>
        <v>3086.3654142170913</v>
      </c>
      <c r="BB58" s="14">
        <f t="shared" si="25"/>
        <v>119232.01149587915</v>
      </c>
      <c r="BC58" s="14">
        <f t="shared" si="25"/>
        <v>124.82250464364914</v>
      </c>
      <c r="BD58" s="14">
        <f t="shared" si="25"/>
        <v>453.99569569472231</v>
      </c>
      <c r="BE58" s="14">
        <f t="shared" si="25"/>
        <v>553.08802445180891</v>
      </c>
    </row>
    <row r="59" spans="1:57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  <c r="AB59" s="7"/>
      <c r="AC59" s="7"/>
      <c r="AD59" s="7"/>
      <c r="AE59" s="7"/>
      <c r="AF59" s="7"/>
      <c r="AG59" s="23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23"/>
      <c r="AW59" s="7"/>
      <c r="AX59" s="7"/>
      <c r="AY59" s="7"/>
      <c r="AZ59" s="7"/>
      <c r="BA59" s="7"/>
      <c r="BB59" s="7"/>
      <c r="BC59" s="7"/>
      <c r="BD59" s="7"/>
      <c r="BE59" s="7"/>
    </row>
    <row r="60" spans="1:57" ht="13.5" customHeight="1" x14ac:dyDescent="0.2">
      <c r="A60" s="52" t="s">
        <v>207</v>
      </c>
      <c r="B60" s="31"/>
      <c r="C60" s="3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22"/>
      <c r="AB60" s="6"/>
      <c r="AC60" s="6"/>
      <c r="AD60" s="6"/>
      <c r="AE60" s="6"/>
      <c r="AF60" s="6"/>
      <c r="AG60" s="22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22"/>
      <c r="AW60" s="6"/>
      <c r="AX60" s="6"/>
      <c r="AY60" s="6"/>
      <c r="AZ60" s="6"/>
      <c r="BA60" s="6"/>
      <c r="BB60" s="6"/>
      <c r="BC60" s="6"/>
      <c r="BD60" s="6"/>
      <c r="BE60" s="6"/>
    </row>
    <row r="61" spans="1:57" ht="13.5" customHeight="1" x14ac:dyDescent="0.2">
      <c r="A61" s="36" t="s">
        <v>197</v>
      </c>
      <c r="B61" s="31"/>
      <c r="C61" s="31" t="s">
        <v>198</v>
      </c>
      <c r="E61" s="7"/>
      <c r="G61" s="7"/>
      <c r="I61" s="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22"/>
      <c r="AB61" s="6"/>
      <c r="AC61" s="6"/>
      <c r="AD61" s="6"/>
      <c r="AE61" s="6"/>
      <c r="AF61" s="6"/>
      <c r="AG61" s="22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22"/>
      <c r="AW61" s="6"/>
      <c r="AX61" s="6"/>
      <c r="AY61" s="6"/>
      <c r="AZ61" s="6"/>
      <c r="BA61" s="6"/>
      <c r="BB61" s="6"/>
      <c r="BC61" s="6"/>
      <c r="BD61" s="6"/>
      <c r="BE61" s="6"/>
    </row>
    <row r="62" spans="1:57" ht="13.5" customHeight="1" x14ac:dyDescent="0.2">
      <c r="A62" s="30"/>
      <c r="B62" s="31"/>
      <c r="C62" s="31" t="s">
        <v>199</v>
      </c>
      <c r="E62" s="7"/>
      <c r="G62" s="7"/>
      <c r="I62" s="7"/>
      <c r="O62" s="6"/>
    </row>
    <row r="63" spans="1:57" ht="13.5" customHeight="1" x14ac:dyDescent="0.2">
      <c r="A63" s="30"/>
      <c r="B63" s="31"/>
      <c r="C63" s="31" t="s">
        <v>200</v>
      </c>
      <c r="E63" s="7"/>
      <c r="G63" s="7"/>
      <c r="I63" s="7"/>
      <c r="O63" s="7"/>
    </row>
    <row r="64" spans="1:57" ht="13.5" customHeight="1" x14ac:dyDescent="0.2">
      <c r="E64" s="7"/>
      <c r="G64" s="7"/>
      <c r="I64" s="7"/>
    </row>
    <row r="65" spans="5:15" ht="13.5" customHeight="1" x14ac:dyDescent="0.2">
      <c r="E65" s="7"/>
      <c r="G65" s="7"/>
      <c r="I65" s="7"/>
      <c r="O65" s="7"/>
    </row>
    <row r="66" spans="5:15" ht="13.5" customHeight="1" x14ac:dyDescent="0.2">
      <c r="G66" s="7"/>
    </row>
  </sheetData>
  <mergeCells count="6">
    <mergeCell ref="A8:M8"/>
    <mergeCell ref="AW10:BE10"/>
    <mergeCell ref="AH10:AU10"/>
    <mergeCell ref="O10:P10"/>
    <mergeCell ref="Q10:Y10"/>
    <mergeCell ref="AA10:AF10"/>
  </mergeCells>
  <phoneticPr fontId="5" type="noConversion"/>
  <pageMargins left="0.4" right="0.4" top="0.75" bottom="0.75" header="0.3" footer="0.3"/>
  <pageSetup scale="61" orientation="landscape" r:id="rId1"/>
  <headerFooter>
    <oddHeader>&amp;R&amp;"Arial,Regular"&amp;10Filed: 2023-05-18
EB-2022-0200
Exhibit I.7.0-STAFF-237
Attachment 9.8
Page &amp;P of 16</oddHeader>
  </headerFooter>
  <colBreaks count="3" manualBreakCount="3">
    <brk id="16" max="1048575" man="1"/>
    <brk id="32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9227-79F8-41F1-8E8A-244568E24F52}">
  <dimension ref="A6:BF43"/>
  <sheetViews>
    <sheetView view="pageLayout" topLeftCell="A43" zoomScaleNormal="80" workbookViewId="0">
      <selection activeCell="N9" sqref="N9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hidden="1" customWidth="1"/>
    <col min="5" max="5" width="1.7109375" style="31" hidden="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1.42578125" style="30" customWidth="1"/>
    <col min="11" max="11" width="1.7109375" style="31" customWidth="1"/>
    <col min="12" max="12" width="17.140625" style="31" customWidth="1"/>
    <col min="13" max="13" width="1.7109375" style="31" customWidth="1"/>
    <col min="14" max="14" width="20" style="30" customWidth="1"/>
    <col min="15" max="15" width="1.7109375" style="31" customWidth="1"/>
    <col min="16" max="17" width="12.85546875" style="31" hidden="1" customWidth="1"/>
    <col min="18" max="28" width="10.7109375" style="31" hidden="1" customWidth="1"/>
    <col min="29" max="33" width="11.5703125" style="31" customWidth="1"/>
    <col min="34" max="34" width="11.28515625" style="31" hidden="1" customWidth="1"/>
    <col min="35" max="48" width="10.7109375" style="31" hidden="1" customWidth="1"/>
    <col min="49" max="51" width="11.28515625" style="31" hidden="1" customWidth="1"/>
    <col min="52" max="53" width="10.5703125" style="31" hidden="1" customWidth="1"/>
    <col min="54" max="54" width="12.140625" style="31" hidden="1" customWidth="1"/>
    <col min="55" max="57" width="10.5703125" style="31" hidden="1" customWidth="1"/>
    <col min="58" max="16384" width="9.140625" style="31"/>
  </cols>
  <sheetData>
    <row r="6" spans="1:58" x14ac:dyDescent="0.2">
      <c r="C6" s="49"/>
      <c r="D6" s="49"/>
      <c r="E6" s="49"/>
      <c r="F6" s="49"/>
      <c r="G6" s="49"/>
      <c r="H6" s="49"/>
      <c r="I6" s="53" t="s">
        <v>177</v>
      </c>
      <c r="J6" s="49"/>
      <c r="K6" s="49"/>
      <c r="L6" s="49"/>
      <c r="M6" s="49"/>
      <c r="N6" s="49"/>
      <c r="AD6" s="53" t="s">
        <v>177</v>
      </c>
    </row>
    <row r="7" spans="1:58" x14ac:dyDescent="0.2">
      <c r="C7" s="49"/>
      <c r="D7" s="49"/>
      <c r="E7" s="49"/>
      <c r="F7" s="49"/>
      <c r="G7" s="49"/>
      <c r="H7" s="49"/>
      <c r="I7" s="53" t="s">
        <v>174</v>
      </c>
      <c r="J7" s="49"/>
      <c r="K7" s="49"/>
      <c r="L7" s="49"/>
      <c r="M7" s="49"/>
      <c r="N7" s="49"/>
      <c r="AD7" s="53" t="s">
        <v>205</v>
      </c>
    </row>
    <row r="9" spans="1:58" x14ac:dyDescent="0.2">
      <c r="F9" s="30" t="s">
        <v>0</v>
      </c>
    </row>
    <row r="10" spans="1:58" x14ac:dyDescent="0.2">
      <c r="A10" s="30" t="s">
        <v>46</v>
      </c>
      <c r="D10" s="30" t="s">
        <v>0</v>
      </c>
      <c r="F10" s="30" t="s">
        <v>1</v>
      </c>
      <c r="H10" s="30" t="s">
        <v>2</v>
      </c>
      <c r="J10" s="30" t="s">
        <v>3</v>
      </c>
      <c r="K10" s="30"/>
      <c r="L10" s="30" t="s">
        <v>4</v>
      </c>
      <c r="N10" s="30" t="s">
        <v>5</v>
      </c>
      <c r="P10" s="30" t="s">
        <v>141</v>
      </c>
      <c r="Q10" s="30" t="s">
        <v>141</v>
      </c>
      <c r="R10" s="30" t="s">
        <v>141</v>
      </c>
      <c r="S10" s="30" t="s">
        <v>141</v>
      </c>
      <c r="T10" s="30" t="s">
        <v>141</v>
      </c>
      <c r="U10" s="30" t="s">
        <v>141</v>
      </c>
      <c r="V10" s="30" t="s">
        <v>141</v>
      </c>
      <c r="W10" s="30" t="s">
        <v>141</v>
      </c>
      <c r="X10" s="30" t="s">
        <v>141</v>
      </c>
      <c r="Y10" s="30" t="s">
        <v>141</v>
      </c>
      <c r="Z10" s="30" t="s">
        <v>141</v>
      </c>
      <c r="AA10" s="30" t="s">
        <v>141</v>
      </c>
      <c r="AB10" s="30" t="s">
        <v>139</v>
      </c>
      <c r="AC10" s="30" t="s">
        <v>141</v>
      </c>
      <c r="AD10" s="30" t="s">
        <v>141</v>
      </c>
      <c r="AE10" s="30" t="s">
        <v>141</v>
      </c>
      <c r="AF10" s="30" t="s">
        <v>141</v>
      </c>
      <c r="AG10" s="30" t="s">
        <v>141</v>
      </c>
      <c r="AH10" s="30" t="s">
        <v>141</v>
      </c>
      <c r="AI10" s="30" t="s">
        <v>141</v>
      </c>
      <c r="AJ10" s="30" t="s">
        <v>141</v>
      </c>
      <c r="AK10" s="30" t="s">
        <v>141</v>
      </c>
      <c r="AL10" s="30" t="s">
        <v>141</v>
      </c>
      <c r="AM10" s="30" t="s">
        <v>141</v>
      </c>
      <c r="AN10" s="30" t="s">
        <v>141</v>
      </c>
      <c r="AO10" s="30" t="s">
        <v>141</v>
      </c>
      <c r="AP10" s="30" t="s">
        <v>141</v>
      </c>
      <c r="AQ10" s="30" t="s">
        <v>141</v>
      </c>
      <c r="AR10" s="30" t="s">
        <v>141</v>
      </c>
      <c r="AS10" s="30" t="s">
        <v>141</v>
      </c>
      <c r="AT10" s="30" t="s">
        <v>141</v>
      </c>
      <c r="AU10" s="30" t="s">
        <v>141</v>
      </c>
      <c r="AV10" s="30" t="s">
        <v>141</v>
      </c>
      <c r="AW10" s="30" t="s">
        <v>141</v>
      </c>
      <c r="AX10" s="30" t="s">
        <v>141</v>
      </c>
      <c r="AY10" s="30" t="s">
        <v>141</v>
      </c>
      <c r="AZ10" s="30" t="s">
        <v>141</v>
      </c>
      <c r="BA10" s="30" t="s">
        <v>141</v>
      </c>
      <c r="BB10" s="30" t="s">
        <v>141</v>
      </c>
      <c r="BC10" s="30" t="s">
        <v>141</v>
      </c>
      <c r="BD10" s="30" t="s">
        <v>141</v>
      </c>
      <c r="BE10" s="30" t="s">
        <v>141</v>
      </c>
    </row>
    <row r="11" spans="1:58" x14ac:dyDescent="0.2">
      <c r="A11" s="32" t="s">
        <v>47</v>
      </c>
      <c r="B11" s="33" t="s">
        <v>49</v>
      </c>
      <c r="D11" s="32" t="s">
        <v>142</v>
      </c>
      <c r="F11" s="32" t="s">
        <v>6</v>
      </c>
      <c r="H11" s="32" t="s">
        <v>7</v>
      </c>
      <c r="J11" s="32" t="s">
        <v>8</v>
      </c>
      <c r="K11" s="30"/>
      <c r="L11" s="32" t="s">
        <v>9</v>
      </c>
      <c r="N11" s="32" t="s">
        <v>8</v>
      </c>
      <c r="P11" s="32">
        <v>1</v>
      </c>
      <c r="Q11" s="32">
        <v>6</v>
      </c>
      <c r="R11" s="32">
        <v>9</v>
      </c>
      <c r="S11" s="32">
        <v>100</v>
      </c>
      <c r="T11" s="32">
        <v>110</v>
      </c>
      <c r="U11" s="32">
        <v>115</v>
      </c>
      <c r="V11" s="32">
        <v>125</v>
      </c>
      <c r="W11" s="32">
        <v>135</v>
      </c>
      <c r="X11" s="32">
        <v>145</v>
      </c>
      <c r="Y11" s="32">
        <v>170</v>
      </c>
      <c r="Z11" s="32">
        <v>200</v>
      </c>
      <c r="AA11" s="32">
        <v>300</v>
      </c>
      <c r="AB11" s="32" t="s">
        <v>143</v>
      </c>
      <c r="AC11" s="35" t="s">
        <v>144</v>
      </c>
      <c r="AD11" s="32">
        <v>10</v>
      </c>
      <c r="AE11" s="32">
        <v>20</v>
      </c>
      <c r="AF11" s="32">
        <v>25</v>
      </c>
      <c r="AG11" s="32">
        <v>100</v>
      </c>
      <c r="AH11" s="32" t="s">
        <v>145</v>
      </c>
      <c r="AI11" s="32" t="s">
        <v>146</v>
      </c>
      <c r="AJ11" s="32" t="s">
        <v>147</v>
      </c>
      <c r="AK11" s="32" t="s">
        <v>148</v>
      </c>
      <c r="AL11" s="32" t="s">
        <v>149</v>
      </c>
      <c r="AM11" s="32" t="s">
        <v>150</v>
      </c>
      <c r="AN11" s="32" t="s">
        <v>151</v>
      </c>
      <c r="AO11" s="32" t="s">
        <v>152</v>
      </c>
      <c r="AP11" s="32" t="s">
        <v>153</v>
      </c>
      <c r="AQ11" s="32" t="s">
        <v>154</v>
      </c>
      <c r="AR11" s="32" t="s">
        <v>155</v>
      </c>
      <c r="AS11" s="32" t="s">
        <v>156</v>
      </c>
      <c r="AT11" s="32" t="s">
        <v>157</v>
      </c>
      <c r="AU11" s="32" t="s">
        <v>158</v>
      </c>
      <c r="AV11" s="32" t="s">
        <v>159</v>
      </c>
      <c r="AW11" s="32">
        <v>331</v>
      </c>
      <c r="AX11" s="32">
        <v>332</v>
      </c>
      <c r="AY11" s="32">
        <v>401</v>
      </c>
      <c r="AZ11" s="32" t="s">
        <v>160</v>
      </c>
      <c r="BA11" s="32" t="s">
        <v>161</v>
      </c>
      <c r="BB11" s="32" t="s">
        <v>162</v>
      </c>
      <c r="BC11" s="32" t="s">
        <v>163</v>
      </c>
      <c r="BD11" s="32" t="s">
        <v>164</v>
      </c>
      <c r="BE11" s="32" t="s">
        <v>165</v>
      </c>
    </row>
    <row r="12" spans="1:58" x14ac:dyDescent="0.2">
      <c r="D12" s="36" t="s">
        <v>166</v>
      </c>
      <c r="F12" s="30" t="s">
        <v>166</v>
      </c>
      <c r="H12" s="36" t="s">
        <v>48</v>
      </c>
      <c r="J12" s="36" t="s">
        <v>51</v>
      </c>
      <c r="L12" s="36" t="s">
        <v>50</v>
      </c>
      <c r="N12" s="36" t="s">
        <v>167</v>
      </c>
      <c r="P12" s="36" t="s">
        <v>52</v>
      </c>
      <c r="R12" s="36" t="s">
        <v>53</v>
      </c>
      <c r="S12" s="36" t="s">
        <v>54</v>
      </c>
      <c r="T12" s="36" t="s">
        <v>55</v>
      </c>
      <c r="U12" s="36" t="s">
        <v>56</v>
      </c>
      <c r="V12" s="36" t="s">
        <v>57</v>
      </c>
      <c r="W12" s="36" t="s">
        <v>58</v>
      </c>
      <c r="X12" s="36" t="s">
        <v>59</v>
      </c>
      <c r="Y12" s="36" t="s">
        <v>60</v>
      </c>
      <c r="Z12" s="36" t="s">
        <v>61</v>
      </c>
      <c r="AA12" s="36" t="s">
        <v>62</v>
      </c>
      <c r="AB12" s="36" t="s">
        <v>63</v>
      </c>
      <c r="AC12" s="36" t="s">
        <v>52</v>
      </c>
      <c r="AD12" s="36" t="s">
        <v>53</v>
      </c>
      <c r="AE12" s="36" t="s">
        <v>54</v>
      </c>
      <c r="AF12" s="36" t="s">
        <v>55</v>
      </c>
      <c r="AG12" s="36" t="s">
        <v>56</v>
      </c>
      <c r="AH12" s="36" t="s">
        <v>56</v>
      </c>
      <c r="AI12" s="36" t="s">
        <v>57</v>
      </c>
      <c r="AJ12" s="36" t="s">
        <v>73</v>
      </c>
      <c r="AK12" s="36" t="s">
        <v>74</v>
      </c>
      <c r="AL12" s="36" t="s">
        <v>75</v>
      </c>
      <c r="AM12" s="36" t="s">
        <v>76</v>
      </c>
      <c r="AN12" s="36" t="s">
        <v>77</v>
      </c>
      <c r="AO12" s="36" t="s">
        <v>78</v>
      </c>
      <c r="AP12" s="36" t="s">
        <v>79</v>
      </c>
      <c r="AQ12" s="36" t="s">
        <v>80</v>
      </c>
      <c r="AR12" s="36" t="s">
        <v>81</v>
      </c>
      <c r="AS12" s="36" t="s">
        <v>82</v>
      </c>
      <c r="AT12" s="36" t="s">
        <v>83</v>
      </c>
      <c r="AU12" s="36" t="s">
        <v>84</v>
      </c>
      <c r="AV12" s="36" t="s">
        <v>85</v>
      </c>
      <c r="AW12" s="36" t="s">
        <v>86</v>
      </c>
      <c r="AX12" s="36" t="s">
        <v>87</v>
      </c>
      <c r="AY12" s="36" t="s">
        <v>88</v>
      </c>
      <c r="AZ12" s="36" t="s">
        <v>89</v>
      </c>
      <c r="BA12" s="36" t="s">
        <v>90</v>
      </c>
      <c r="BB12" s="36" t="s">
        <v>91</v>
      </c>
      <c r="BC12" s="36" t="s">
        <v>168</v>
      </c>
      <c r="BD12" s="36" t="s">
        <v>169</v>
      </c>
      <c r="BE12" s="36" t="s">
        <v>170</v>
      </c>
    </row>
    <row r="14" spans="1:58" x14ac:dyDescent="0.2">
      <c r="B14" s="34" t="s">
        <v>94</v>
      </c>
    </row>
    <row r="15" spans="1:58" x14ac:dyDescent="0.2">
      <c r="A15" s="30">
        <v>1</v>
      </c>
      <c r="B15" s="31" t="s">
        <v>10</v>
      </c>
      <c r="D15" s="37">
        <v>155051.0391516751</v>
      </c>
      <c r="E15" s="37"/>
      <c r="F15" s="6">
        <v>155051.0391516751</v>
      </c>
      <c r="L15" s="6">
        <v>155051.0391516751</v>
      </c>
      <c r="N15" s="30" t="s">
        <v>186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131606.79336128657</v>
      </c>
      <c r="AD15" s="6">
        <v>20224.926026367251</v>
      </c>
      <c r="AE15" s="6">
        <v>2135.6820405542826</v>
      </c>
      <c r="AF15" s="6">
        <v>1083.6377234669947</v>
      </c>
      <c r="AG15" s="6">
        <v>0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38"/>
    </row>
    <row r="16" spans="1:58" x14ac:dyDescent="0.2">
      <c r="A16" s="30">
        <f>A15+1</f>
        <v>2</v>
      </c>
      <c r="B16" s="31" t="s">
        <v>92</v>
      </c>
      <c r="D16" s="37">
        <v>31612.213008150989</v>
      </c>
      <c r="E16" s="37"/>
      <c r="F16" s="6">
        <v>31612.213008150989</v>
      </c>
      <c r="L16" s="6">
        <v>31612.213008150989</v>
      </c>
      <c r="N16" s="30" t="s">
        <v>208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1711.6983472578161</v>
      </c>
      <c r="AC16" s="6">
        <v>22284.097566434011</v>
      </c>
      <c r="AD16" s="6">
        <v>6713.5928850260416</v>
      </c>
      <c r="AE16" s="6">
        <v>2614.5225566909362</v>
      </c>
      <c r="AF16" s="6">
        <v>0</v>
      </c>
      <c r="AG16" s="6">
        <v>0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38"/>
    </row>
    <row r="17" spans="1:58" x14ac:dyDescent="0.2">
      <c r="A17" s="30">
        <f t="shared" ref="A17:A21" si="0">A16+1</f>
        <v>3</v>
      </c>
      <c r="B17" s="31" t="s">
        <v>93</v>
      </c>
      <c r="D17" s="37">
        <v>1160.0687152841808</v>
      </c>
      <c r="E17" s="37"/>
      <c r="F17" s="6">
        <v>1160.0687152841808</v>
      </c>
      <c r="L17" s="6">
        <v>1160.0687152841808</v>
      </c>
      <c r="N17" s="30" t="s">
        <v>187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54.512124223278029</v>
      </c>
      <c r="AC17" s="6">
        <v>823.94337421345972</v>
      </c>
      <c r="AD17" s="6">
        <v>248.2317427615277</v>
      </c>
      <c r="AE17" s="6">
        <v>87.893598309193294</v>
      </c>
      <c r="AF17" s="6">
        <v>0</v>
      </c>
      <c r="AG17" s="6">
        <v>0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38"/>
    </row>
    <row r="18" spans="1:58" x14ac:dyDescent="0.2">
      <c r="A18" s="30">
        <f t="shared" si="0"/>
        <v>4</v>
      </c>
      <c r="B18" s="31" t="s">
        <v>11</v>
      </c>
      <c r="D18" s="37">
        <v>19346.89536697177</v>
      </c>
      <c r="E18" s="37"/>
      <c r="F18" s="6">
        <v>19346.89536697177</v>
      </c>
      <c r="H18" s="38">
        <v>-1482.5977827031841</v>
      </c>
      <c r="J18" s="30" t="s">
        <v>185</v>
      </c>
      <c r="L18" s="6">
        <v>20829.493149674956</v>
      </c>
      <c r="N18" s="30" t="s">
        <v>209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212.90598858547909</v>
      </c>
      <c r="AC18" s="6">
        <v>13214.097702133728</v>
      </c>
      <c r="AD18" s="6">
        <v>4302.2450671037577</v>
      </c>
      <c r="AE18" s="6">
        <v>1729.7050796782821</v>
      </c>
      <c r="AF18" s="6">
        <v>100.84751805600145</v>
      </c>
      <c r="AG18" s="6">
        <v>0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38"/>
    </row>
    <row r="19" spans="1:58" x14ac:dyDescent="0.2">
      <c r="A19" s="30">
        <f t="shared" si="0"/>
        <v>5</v>
      </c>
      <c r="B19" s="31" t="s">
        <v>12</v>
      </c>
      <c r="D19" s="37">
        <v>3679.3293345266661</v>
      </c>
      <c r="E19" s="37"/>
      <c r="F19" s="6">
        <v>3679.3293345266661</v>
      </c>
      <c r="L19" s="6">
        <v>3679.3293345266661</v>
      </c>
      <c r="N19" s="30" t="s">
        <v>229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43.745148875883089</v>
      </c>
      <c r="AD19" s="6">
        <v>2666.10084516604</v>
      </c>
      <c r="AE19" s="6">
        <v>748.92486005363401</v>
      </c>
      <c r="AF19" s="6">
        <v>199.83764622426864</v>
      </c>
      <c r="AG19" s="6">
        <v>20.720834206840042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38"/>
    </row>
    <row r="20" spans="1:58" x14ac:dyDescent="0.2">
      <c r="A20" s="30">
        <f t="shared" si="0"/>
        <v>6</v>
      </c>
      <c r="B20" s="31" t="s">
        <v>13</v>
      </c>
      <c r="D20" s="37">
        <v>925.2963666317969</v>
      </c>
      <c r="E20" s="37"/>
      <c r="F20" s="6">
        <v>925.2963666317969</v>
      </c>
      <c r="L20" s="6">
        <v>925.2963666317969</v>
      </c>
      <c r="N20" s="30" t="s">
        <v>186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785.38840105506358</v>
      </c>
      <c r="AD20" s="6">
        <v>120.69606672734322</v>
      </c>
      <c r="AE20" s="6">
        <v>12.745086025979791</v>
      </c>
      <c r="AF20" s="6">
        <v>6.4668128234104101</v>
      </c>
      <c r="AG20" s="6">
        <v>0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38"/>
    </row>
    <row r="21" spans="1:58" x14ac:dyDescent="0.2">
      <c r="A21" s="30">
        <f t="shared" si="0"/>
        <v>7</v>
      </c>
      <c r="B21" s="31" t="s">
        <v>95</v>
      </c>
      <c r="D21" s="39">
        <f>SUM(D15:D20)</f>
        <v>211774.84194324049</v>
      </c>
      <c r="E21" s="37"/>
      <c r="F21" s="40">
        <f>SUM(F15:F20)</f>
        <v>211774.84194324049</v>
      </c>
      <c r="H21" s="12">
        <f>SUM(H15:H20)</f>
        <v>-1482.5977827031841</v>
      </c>
      <c r="L21" s="40">
        <f>SUM(L15:L20)</f>
        <v>213257.4397259437</v>
      </c>
      <c r="P21" s="40">
        <f t="shared" ref="P21:BE21" si="1">SUM(P15:P20)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  <c r="T21" s="40">
        <f t="shared" si="1"/>
        <v>0</v>
      </c>
      <c r="U21" s="40">
        <f t="shared" si="1"/>
        <v>0</v>
      </c>
      <c r="V21" s="40">
        <f t="shared" si="1"/>
        <v>0</v>
      </c>
      <c r="W21" s="40">
        <f t="shared" si="1"/>
        <v>0</v>
      </c>
      <c r="X21" s="40">
        <f t="shared" si="1"/>
        <v>0</v>
      </c>
      <c r="Y21" s="40">
        <f t="shared" si="1"/>
        <v>0</v>
      </c>
      <c r="Z21" s="40">
        <f t="shared" si="1"/>
        <v>0</v>
      </c>
      <c r="AA21" s="40">
        <f t="shared" si="1"/>
        <v>0</v>
      </c>
      <c r="AB21" s="40">
        <f t="shared" si="1"/>
        <v>1979.1164600665732</v>
      </c>
      <c r="AC21" s="40">
        <f t="shared" si="1"/>
        <v>168758.06555399875</v>
      </c>
      <c r="AD21" s="40">
        <f t="shared" si="1"/>
        <v>34275.792633151963</v>
      </c>
      <c r="AE21" s="40">
        <f t="shared" si="1"/>
        <v>7329.4732213123079</v>
      </c>
      <c r="AF21" s="40">
        <f t="shared" si="1"/>
        <v>1390.7897005706752</v>
      </c>
      <c r="AG21" s="40">
        <f t="shared" si="1"/>
        <v>20.720834206840042</v>
      </c>
      <c r="AH21" s="40">
        <f t="shared" si="1"/>
        <v>0</v>
      </c>
      <c r="AI21" s="40">
        <f t="shared" si="1"/>
        <v>0</v>
      </c>
      <c r="AJ21" s="40">
        <f t="shared" si="1"/>
        <v>0</v>
      </c>
      <c r="AK21" s="40">
        <f t="shared" si="1"/>
        <v>0</v>
      </c>
      <c r="AL21" s="40">
        <f t="shared" si="1"/>
        <v>0</v>
      </c>
      <c r="AM21" s="40">
        <f t="shared" si="1"/>
        <v>0</v>
      </c>
      <c r="AN21" s="40">
        <f t="shared" si="1"/>
        <v>0</v>
      </c>
      <c r="AO21" s="40">
        <f t="shared" si="1"/>
        <v>0</v>
      </c>
      <c r="AP21" s="40">
        <f t="shared" si="1"/>
        <v>0</v>
      </c>
      <c r="AQ21" s="40">
        <f t="shared" si="1"/>
        <v>0</v>
      </c>
      <c r="AR21" s="40">
        <f t="shared" si="1"/>
        <v>0</v>
      </c>
      <c r="AS21" s="40">
        <f t="shared" si="1"/>
        <v>0</v>
      </c>
      <c r="AT21" s="40">
        <f t="shared" si="1"/>
        <v>0</v>
      </c>
      <c r="AU21" s="40">
        <f t="shared" si="1"/>
        <v>0</v>
      </c>
      <c r="AV21" s="40">
        <f t="shared" si="1"/>
        <v>0</v>
      </c>
      <c r="AW21" s="40">
        <f t="shared" si="1"/>
        <v>0</v>
      </c>
      <c r="AX21" s="40">
        <f t="shared" si="1"/>
        <v>0</v>
      </c>
      <c r="AY21" s="40">
        <f t="shared" si="1"/>
        <v>0</v>
      </c>
      <c r="AZ21" s="40">
        <f t="shared" si="1"/>
        <v>0</v>
      </c>
      <c r="BA21" s="40">
        <f t="shared" si="1"/>
        <v>0</v>
      </c>
      <c r="BB21" s="40">
        <f t="shared" si="1"/>
        <v>0</v>
      </c>
      <c r="BC21" s="40">
        <f t="shared" si="1"/>
        <v>0</v>
      </c>
      <c r="BD21" s="40">
        <f t="shared" si="1"/>
        <v>0</v>
      </c>
      <c r="BE21" s="40">
        <f t="shared" si="1"/>
        <v>0</v>
      </c>
      <c r="BF21" s="38"/>
    </row>
    <row r="22" spans="1:58" x14ac:dyDescent="0.2">
      <c r="D22" s="37"/>
      <c r="E22" s="3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38"/>
    </row>
    <row r="23" spans="1:58" x14ac:dyDescent="0.2">
      <c r="B23" s="34" t="s">
        <v>14</v>
      </c>
      <c r="D23" s="37"/>
      <c r="E23" s="3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38"/>
    </row>
    <row r="24" spans="1:58" x14ac:dyDescent="0.2">
      <c r="A24" s="30">
        <f>A21+1</f>
        <v>8</v>
      </c>
      <c r="B24" s="31" t="s">
        <v>15</v>
      </c>
      <c r="D24" s="37">
        <v>8310.0427607766633</v>
      </c>
      <c r="E24" s="37"/>
      <c r="F24" s="6">
        <v>6515.0108986493124</v>
      </c>
      <c r="L24" s="6">
        <v>6515.0108986493124</v>
      </c>
      <c r="N24" s="30" t="s">
        <v>187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306.14314371556992</v>
      </c>
      <c r="AC24" s="6">
        <v>4627.3121515526655</v>
      </c>
      <c r="AD24" s="6">
        <v>1394.0833746955186</v>
      </c>
      <c r="AE24" s="6">
        <v>493.61537240112801</v>
      </c>
      <c r="AF24" s="6">
        <v>0</v>
      </c>
      <c r="AG24" s="6">
        <v>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38"/>
    </row>
    <row r="25" spans="1:58" x14ac:dyDescent="0.2">
      <c r="A25" s="30">
        <f>A24+1</f>
        <v>9</v>
      </c>
      <c r="B25" s="31" t="s">
        <v>16</v>
      </c>
      <c r="D25" s="37">
        <v>6667.4408184427411</v>
      </c>
      <c r="E25" s="37"/>
      <c r="F25" s="6">
        <v>4639.3786038434509</v>
      </c>
      <c r="H25" s="6">
        <v>2225.5882440172541</v>
      </c>
      <c r="J25" s="30" t="s">
        <v>188</v>
      </c>
      <c r="L25" s="6">
        <v>2413.7903598261969</v>
      </c>
      <c r="N25" s="30" t="s">
        <v>189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189.53352653676936</v>
      </c>
      <c r="AC25" s="6">
        <v>3576.1000396177415</v>
      </c>
      <c r="AD25" s="6">
        <v>773.98164968754691</v>
      </c>
      <c r="AE25" s="6">
        <v>289.2969145381627</v>
      </c>
      <c r="AF25" s="6">
        <v>0</v>
      </c>
      <c r="AG25" s="6">
        <v>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38"/>
    </row>
    <row r="26" spans="1:58" x14ac:dyDescent="0.2">
      <c r="A26" s="30">
        <f t="shared" ref="A26:A28" si="2">A25+1</f>
        <v>10</v>
      </c>
      <c r="B26" s="31" t="s">
        <v>17</v>
      </c>
      <c r="D26" s="37">
        <v>570.51733223723818</v>
      </c>
      <c r="E26" s="37"/>
      <c r="F26" s="6">
        <v>391.13128300009396</v>
      </c>
      <c r="L26" s="6">
        <v>391.13128300009396</v>
      </c>
      <c r="N26" s="30" t="s">
        <v>190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10.124843408888797</v>
      </c>
      <c r="AC26" s="6">
        <v>287.40970976806511</v>
      </c>
      <c r="AD26" s="6">
        <v>70.646330678119625</v>
      </c>
      <c r="AE26" s="6">
        <v>18.567351469234485</v>
      </c>
      <c r="AF26" s="6">
        <v>1.5709181685883957</v>
      </c>
      <c r="AG26" s="6">
        <v>12.936972916086376</v>
      </c>
      <c r="AH26" s="6">
        <v>1292.6863887748625</v>
      </c>
      <c r="AI26" s="6">
        <v>457.96281079488392</v>
      </c>
      <c r="AJ26" s="6">
        <v>33.875472448939341</v>
      </c>
      <c r="AK26" s="6">
        <v>2.9223104657921457E-2</v>
      </c>
      <c r="AL26" s="6">
        <v>0.22698347104628322</v>
      </c>
      <c r="AM26" s="6">
        <v>1.0437751350222166</v>
      </c>
      <c r="AN26" s="6">
        <v>45.785863895753486</v>
      </c>
      <c r="AO26" s="6">
        <v>3.0778221274706929</v>
      </c>
      <c r="AP26" s="6">
        <v>4.6503933874859396</v>
      </c>
      <c r="AQ26" s="6">
        <v>0</v>
      </c>
      <c r="AR26" s="6">
        <v>18.49146912506243</v>
      </c>
      <c r="AS26" s="6">
        <v>0</v>
      </c>
      <c r="AT26" s="6">
        <v>182.98380443199051</v>
      </c>
      <c r="AU26" s="6">
        <v>0</v>
      </c>
      <c r="AV26" s="6">
        <v>23.726994287270053</v>
      </c>
      <c r="AW26" s="6">
        <v>5.5605166223619271</v>
      </c>
      <c r="AX26" s="6">
        <v>46.650841719832783</v>
      </c>
      <c r="AY26" s="6">
        <v>0</v>
      </c>
      <c r="AZ26" s="6">
        <v>120.63880172954491</v>
      </c>
      <c r="BA26" s="6">
        <v>20.881660490144522</v>
      </c>
      <c r="BB26" s="6">
        <v>367.33146897916049</v>
      </c>
      <c r="BC26" s="6">
        <v>2.1908765495353997</v>
      </c>
      <c r="BD26" s="6">
        <v>4.9793962884884371</v>
      </c>
      <c r="BE26" s="6">
        <v>1.2110952465148632</v>
      </c>
      <c r="BF26" s="38"/>
    </row>
    <row r="27" spans="1:58" x14ac:dyDescent="0.2">
      <c r="A27" s="30">
        <f t="shared" si="2"/>
        <v>11</v>
      </c>
      <c r="B27" s="31" t="s">
        <v>18</v>
      </c>
      <c r="D27" s="37">
        <v>1493.2088610880407</v>
      </c>
      <c r="E27" s="37"/>
      <c r="F27" s="6">
        <v>999.05525036725408</v>
      </c>
      <c r="L27" s="6">
        <v>999.05525036725408</v>
      </c>
      <c r="N27" s="30" t="s">
        <v>191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23.177545277406828</v>
      </c>
      <c r="AC27" s="6">
        <v>715.6452007368058</v>
      </c>
      <c r="AD27" s="6">
        <v>201.02933569884834</v>
      </c>
      <c r="AE27" s="6">
        <v>76.818746682586891</v>
      </c>
      <c r="AF27" s="6">
        <v>5.5619672490130663</v>
      </c>
      <c r="AG27" s="6">
        <v>0</v>
      </c>
      <c r="AH27" s="6">
        <v>3298.8163190451619</v>
      </c>
      <c r="AI27" s="6">
        <v>1337.0825606284097</v>
      </c>
      <c r="AJ27" s="6">
        <v>601.62837464780205</v>
      </c>
      <c r="AK27" s="6">
        <v>0.24120375282760509</v>
      </c>
      <c r="AL27" s="6">
        <v>4.4650049116459405</v>
      </c>
      <c r="AM27" s="6">
        <v>55.826296734209102</v>
      </c>
      <c r="AN27" s="6">
        <v>723.31607660084921</v>
      </c>
      <c r="AO27" s="6">
        <v>77.018937875883154</v>
      </c>
      <c r="AP27" s="6">
        <v>91.282220052090437</v>
      </c>
      <c r="AQ27" s="6">
        <v>0</v>
      </c>
      <c r="AR27" s="6">
        <v>132.65573568451984</v>
      </c>
      <c r="AS27" s="6">
        <v>0</v>
      </c>
      <c r="AT27" s="6">
        <v>1384.2982040538593</v>
      </c>
      <c r="AU27" s="6">
        <v>0</v>
      </c>
      <c r="AV27" s="6">
        <v>285.45023198535654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38"/>
    </row>
    <row r="28" spans="1:58" x14ac:dyDescent="0.2">
      <c r="A28" s="30">
        <f t="shared" si="2"/>
        <v>12</v>
      </c>
      <c r="B28" s="31" t="s">
        <v>19</v>
      </c>
      <c r="D28" s="41">
        <f>SUM(D24:D27)</f>
        <v>17041.209772544684</v>
      </c>
      <c r="E28" s="42"/>
      <c r="F28" s="40">
        <f>SUM(F24:F27)</f>
        <v>12544.576035860109</v>
      </c>
      <c r="H28" s="40">
        <f>SUM(H24:H27)</f>
        <v>2225.5882440172541</v>
      </c>
      <c r="J28" s="43"/>
      <c r="L28" s="40">
        <f>SUM(L24:L27)</f>
        <v>10318.987791842856</v>
      </c>
      <c r="P28" s="40">
        <f t="shared" ref="P28:BE28" si="3">SUM(P24:P27)</f>
        <v>0</v>
      </c>
      <c r="Q28" s="40">
        <f t="shared" si="3"/>
        <v>0</v>
      </c>
      <c r="R28" s="40">
        <f t="shared" si="3"/>
        <v>0</v>
      </c>
      <c r="S28" s="40">
        <f t="shared" si="3"/>
        <v>0</v>
      </c>
      <c r="T28" s="40">
        <f t="shared" si="3"/>
        <v>0</v>
      </c>
      <c r="U28" s="40">
        <f t="shared" si="3"/>
        <v>0</v>
      </c>
      <c r="V28" s="40">
        <f t="shared" si="3"/>
        <v>0</v>
      </c>
      <c r="W28" s="40">
        <f t="shared" si="3"/>
        <v>0</v>
      </c>
      <c r="X28" s="40">
        <f t="shared" si="3"/>
        <v>0</v>
      </c>
      <c r="Y28" s="40">
        <f t="shared" si="3"/>
        <v>0</v>
      </c>
      <c r="Z28" s="40">
        <f t="shared" si="3"/>
        <v>0</v>
      </c>
      <c r="AA28" s="40">
        <f t="shared" si="3"/>
        <v>0</v>
      </c>
      <c r="AB28" s="40">
        <f t="shared" si="3"/>
        <v>528.97905893863492</v>
      </c>
      <c r="AC28" s="40">
        <f t="shared" si="3"/>
        <v>9206.4671016752764</v>
      </c>
      <c r="AD28" s="40">
        <f t="shared" si="3"/>
        <v>2439.7406907600334</v>
      </c>
      <c r="AE28" s="40">
        <f t="shared" si="3"/>
        <v>878.2983850911121</v>
      </c>
      <c r="AF28" s="40">
        <f t="shared" si="3"/>
        <v>7.1328854176014618</v>
      </c>
      <c r="AG28" s="40">
        <f t="shared" si="3"/>
        <v>12.936972916086376</v>
      </c>
      <c r="AH28" s="40">
        <f t="shared" si="3"/>
        <v>4591.5027078200246</v>
      </c>
      <c r="AI28" s="40">
        <f t="shared" si="3"/>
        <v>1795.0453714232935</v>
      </c>
      <c r="AJ28" s="40">
        <f t="shared" si="3"/>
        <v>635.50384709674142</v>
      </c>
      <c r="AK28" s="40">
        <f t="shared" si="3"/>
        <v>0.27042685748552653</v>
      </c>
      <c r="AL28" s="40">
        <f t="shared" si="3"/>
        <v>4.691988382692224</v>
      </c>
      <c r="AM28" s="40">
        <f t="shared" si="3"/>
        <v>56.870071869231317</v>
      </c>
      <c r="AN28" s="40">
        <f t="shared" si="3"/>
        <v>769.10194049660265</v>
      </c>
      <c r="AO28" s="40">
        <f t="shared" si="3"/>
        <v>80.09676000335385</v>
      </c>
      <c r="AP28" s="40">
        <f t="shared" si="3"/>
        <v>95.932613439576372</v>
      </c>
      <c r="AQ28" s="40">
        <f t="shared" si="3"/>
        <v>0</v>
      </c>
      <c r="AR28" s="40">
        <f t="shared" si="3"/>
        <v>151.14720480958226</v>
      </c>
      <c r="AS28" s="40">
        <f t="shared" si="3"/>
        <v>0</v>
      </c>
      <c r="AT28" s="40">
        <f t="shared" si="3"/>
        <v>1567.2820084858499</v>
      </c>
      <c r="AU28" s="40">
        <f t="shared" si="3"/>
        <v>0</v>
      </c>
      <c r="AV28" s="40">
        <f t="shared" si="3"/>
        <v>309.17722627262657</v>
      </c>
      <c r="AW28" s="40">
        <f t="shared" si="3"/>
        <v>5.5605166223619271</v>
      </c>
      <c r="AX28" s="40">
        <f t="shared" si="3"/>
        <v>46.650841719832783</v>
      </c>
      <c r="AY28" s="40">
        <f t="shared" si="3"/>
        <v>0</v>
      </c>
      <c r="AZ28" s="40">
        <f t="shared" si="3"/>
        <v>120.63880172954491</v>
      </c>
      <c r="BA28" s="40">
        <f t="shared" si="3"/>
        <v>20.881660490144522</v>
      </c>
      <c r="BB28" s="40">
        <f t="shared" si="3"/>
        <v>367.33146897916049</v>
      </c>
      <c r="BC28" s="40">
        <f t="shared" si="3"/>
        <v>2.1908765495353997</v>
      </c>
      <c r="BD28" s="40">
        <f t="shared" si="3"/>
        <v>4.9793962884884371</v>
      </c>
      <c r="BE28" s="40">
        <f t="shared" si="3"/>
        <v>1.2110952465148632</v>
      </c>
      <c r="BF28" s="38"/>
    </row>
    <row r="29" spans="1:58" x14ac:dyDescent="0.2">
      <c r="D29" s="44"/>
      <c r="E29" s="4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8"/>
      <c r="BA29" s="8"/>
      <c r="BB29" s="8"/>
      <c r="BC29" s="8"/>
      <c r="BD29" s="8"/>
      <c r="BE29" s="8"/>
      <c r="BF29" s="38"/>
    </row>
    <row r="30" spans="1:58" x14ac:dyDescent="0.2">
      <c r="B30" s="34" t="s">
        <v>20</v>
      </c>
      <c r="D30" s="42"/>
      <c r="E30" s="42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8"/>
      <c r="BA30" s="8"/>
      <c r="BB30" s="8"/>
      <c r="BC30" s="8"/>
      <c r="BD30" s="8"/>
      <c r="BE30" s="8"/>
      <c r="BF30" s="38"/>
    </row>
    <row r="31" spans="1:58" x14ac:dyDescent="0.2">
      <c r="A31" s="30">
        <f>A28+1</f>
        <v>13</v>
      </c>
      <c r="B31" s="31" t="s">
        <v>21</v>
      </c>
      <c r="D31" s="37">
        <v>580.81162522245791</v>
      </c>
      <c r="E31" s="37"/>
      <c r="F31" s="6">
        <v>336.71114874215834</v>
      </c>
      <c r="L31" s="6">
        <v>336.71114874215834</v>
      </c>
      <c r="N31" s="30" t="s">
        <v>211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12.957113490449986</v>
      </c>
      <c r="AC31" s="6">
        <v>240.53563935717884</v>
      </c>
      <c r="AD31" s="6">
        <v>71.010506354986262</v>
      </c>
      <c r="AE31" s="6">
        <v>25.165003029993237</v>
      </c>
      <c r="AF31" s="6">
        <v>0</v>
      </c>
      <c r="AG31" s="6">
        <v>0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38"/>
    </row>
    <row r="32" spans="1:58" x14ac:dyDescent="0.2">
      <c r="A32" s="30">
        <f>A31+1</f>
        <v>14</v>
      </c>
      <c r="B32" s="31" t="s">
        <v>22</v>
      </c>
      <c r="D32" s="37">
        <v>0</v>
      </c>
      <c r="E32" s="37"/>
      <c r="F32" s="6">
        <v>0</v>
      </c>
      <c r="L32" s="6">
        <v>0</v>
      </c>
      <c r="N32" s="30" t="s">
        <v>212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38"/>
    </row>
    <row r="33" spans="1:58" x14ac:dyDescent="0.2">
      <c r="A33" s="30">
        <f t="shared" ref="A33:A38" si="4">A32+1</f>
        <v>15</v>
      </c>
      <c r="B33" s="31" t="s">
        <v>23</v>
      </c>
      <c r="D33" s="37">
        <v>3978.7567489492885</v>
      </c>
      <c r="E33" s="37"/>
      <c r="F33" s="6">
        <v>2306.5855737269276</v>
      </c>
      <c r="L33" s="6">
        <v>2306.5855737269276</v>
      </c>
      <c r="N33" s="30" t="s">
        <v>213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88.760622170846716</v>
      </c>
      <c r="AC33" s="6">
        <v>1647.7507138717001</v>
      </c>
      <c r="AD33" s="6">
        <v>486.44605369714583</v>
      </c>
      <c r="AE33" s="6">
        <v>172.38880615808131</v>
      </c>
      <c r="AF33" s="6">
        <v>0</v>
      </c>
      <c r="AG33" s="6">
        <v>0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38"/>
    </row>
    <row r="34" spans="1:58" x14ac:dyDescent="0.2">
      <c r="A34" s="30">
        <f t="shared" si="4"/>
        <v>16</v>
      </c>
      <c r="B34" s="31" t="s">
        <v>24</v>
      </c>
      <c r="D34" s="37">
        <v>14999.783169881459</v>
      </c>
      <c r="E34" s="37"/>
      <c r="F34" s="6">
        <v>8032.0973577920331</v>
      </c>
      <c r="L34" s="6">
        <v>8032.0973577920331</v>
      </c>
      <c r="N34" s="30" t="s">
        <v>214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309.08628187702254</v>
      </c>
      <c r="AC34" s="6">
        <v>5737.8725965948815</v>
      </c>
      <c r="AD34" s="6">
        <v>1693.9246074864122</v>
      </c>
      <c r="AE34" s="6">
        <v>600.3001537107391</v>
      </c>
      <c r="AF34" s="6">
        <v>0</v>
      </c>
      <c r="AG34" s="6">
        <v>0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38"/>
    </row>
    <row r="35" spans="1:58" x14ac:dyDescent="0.2">
      <c r="A35" s="30">
        <f t="shared" si="4"/>
        <v>17</v>
      </c>
      <c r="B35" s="31" t="s">
        <v>25</v>
      </c>
      <c r="D35" s="37">
        <v>0</v>
      </c>
      <c r="E35" s="37"/>
      <c r="F35" s="6">
        <v>0</v>
      </c>
      <c r="L35" s="6">
        <v>0</v>
      </c>
      <c r="N35" s="30" t="s">
        <v>215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38"/>
    </row>
    <row r="36" spans="1:58" x14ac:dyDescent="0.2">
      <c r="A36" s="30">
        <f t="shared" si="4"/>
        <v>18</v>
      </c>
      <c r="B36" s="31" t="s">
        <v>26</v>
      </c>
      <c r="D36" s="37">
        <v>0</v>
      </c>
      <c r="E36" s="37"/>
      <c r="F36" s="6">
        <v>0</v>
      </c>
      <c r="L36" s="6">
        <v>0</v>
      </c>
      <c r="N36" s="30" t="s">
        <v>216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38"/>
    </row>
    <row r="37" spans="1:58" x14ac:dyDescent="0.2">
      <c r="A37" s="30">
        <f t="shared" si="4"/>
        <v>19</v>
      </c>
      <c r="B37" s="31" t="s">
        <v>27</v>
      </c>
      <c r="D37" s="37">
        <v>0</v>
      </c>
      <c r="E37" s="37"/>
      <c r="F37" s="6">
        <v>984.01747180872792</v>
      </c>
      <c r="H37" s="6">
        <v>959.7797196310654</v>
      </c>
      <c r="J37" s="30" t="s">
        <v>192</v>
      </c>
      <c r="L37" s="6">
        <v>24.237752177662497</v>
      </c>
      <c r="N37" s="30" t="s">
        <v>193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13.471769224449822</v>
      </c>
      <c r="AC37" s="6">
        <v>711.73505709081542</v>
      </c>
      <c r="AD37" s="6">
        <v>199.93095122169237</v>
      </c>
      <c r="AE37" s="6">
        <v>66.819885744913648</v>
      </c>
      <c r="AF37" s="6">
        <v>5.5315777513066511</v>
      </c>
      <c r="AG37" s="6">
        <v>0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38"/>
    </row>
    <row r="38" spans="1:58" x14ac:dyDescent="0.2">
      <c r="A38" s="30">
        <f t="shared" si="4"/>
        <v>20</v>
      </c>
      <c r="B38" s="31" t="s">
        <v>28</v>
      </c>
      <c r="D38" s="41">
        <f>SUM(D31:D37)</f>
        <v>19559.351544053206</v>
      </c>
      <c r="E38" s="42"/>
      <c r="F38" s="40">
        <f>SUM(F31:F37)</f>
        <v>11659.411552069847</v>
      </c>
      <c r="H38" s="40">
        <f>SUM(H31:H37)</f>
        <v>959.7797196310654</v>
      </c>
      <c r="L38" s="40">
        <f>SUM(L31:L37)</f>
        <v>10699.631832438781</v>
      </c>
      <c r="P38" s="40">
        <f t="shared" ref="P38:BE38" si="5">SUM(P31:P37)</f>
        <v>0</v>
      </c>
      <c r="Q38" s="40">
        <f t="shared" si="5"/>
        <v>0</v>
      </c>
      <c r="R38" s="40">
        <f t="shared" si="5"/>
        <v>0</v>
      </c>
      <c r="S38" s="40">
        <f t="shared" si="5"/>
        <v>0</v>
      </c>
      <c r="T38" s="40">
        <f t="shared" si="5"/>
        <v>0</v>
      </c>
      <c r="U38" s="40">
        <f t="shared" si="5"/>
        <v>0</v>
      </c>
      <c r="V38" s="40">
        <f t="shared" si="5"/>
        <v>0</v>
      </c>
      <c r="W38" s="40">
        <f t="shared" si="5"/>
        <v>0</v>
      </c>
      <c r="X38" s="40">
        <f t="shared" si="5"/>
        <v>0</v>
      </c>
      <c r="Y38" s="40">
        <f t="shared" si="5"/>
        <v>0</v>
      </c>
      <c r="Z38" s="40">
        <f t="shared" si="5"/>
        <v>0</v>
      </c>
      <c r="AA38" s="40">
        <f t="shared" si="5"/>
        <v>0</v>
      </c>
      <c r="AB38" s="40">
        <f t="shared" si="5"/>
        <v>424.27578676276909</v>
      </c>
      <c r="AC38" s="40">
        <f t="shared" si="5"/>
        <v>8337.8940069145756</v>
      </c>
      <c r="AD38" s="40">
        <f t="shared" si="5"/>
        <v>2451.3121187602364</v>
      </c>
      <c r="AE38" s="40">
        <f t="shared" si="5"/>
        <v>864.6738486437273</v>
      </c>
      <c r="AF38" s="40">
        <f t="shared" si="5"/>
        <v>5.5315777513066511</v>
      </c>
      <c r="AG38" s="40">
        <f t="shared" si="5"/>
        <v>0</v>
      </c>
      <c r="AH38" s="40">
        <f t="shared" si="5"/>
        <v>0</v>
      </c>
      <c r="AI38" s="40">
        <f t="shared" si="5"/>
        <v>0</v>
      </c>
      <c r="AJ38" s="40">
        <f t="shared" si="5"/>
        <v>0</v>
      </c>
      <c r="AK38" s="40">
        <f t="shared" si="5"/>
        <v>0</v>
      </c>
      <c r="AL38" s="40">
        <f t="shared" si="5"/>
        <v>0</v>
      </c>
      <c r="AM38" s="40">
        <f t="shared" si="5"/>
        <v>0</v>
      </c>
      <c r="AN38" s="40">
        <f t="shared" si="5"/>
        <v>0</v>
      </c>
      <c r="AO38" s="40">
        <f t="shared" si="5"/>
        <v>0</v>
      </c>
      <c r="AP38" s="40">
        <f t="shared" si="5"/>
        <v>0</v>
      </c>
      <c r="AQ38" s="40">
        <f t="shared" si="5"/>
        <v>0</v>
      </c>
      <c r="AR38" s="40">
        <f t="shared" si="5"/>
        <v>0</v>
      </c>
      <c r="AS38" s="40">
        <f t="shared" si="5"/>
        <v>0</v>
      </c>
      <c r="AT38" s="40">
        <f t="shared" si="5"/>
        <v>0</v>
      </c>
      <c r="AU38" s="40">
        <f t="shared" si="5"/>
        <v>0</v>
      </c>
      <c r="AV38" s="40">
        <f t="shared" si="5"/>
        <v>0</v>
      </c>
      <c r="AW38" s="40">
        <f t="shared" si="5"/>
        <v>0</v>
      </c>
      <c r="AX38" s="40">
        <f t="shared" si="5"/>
        <v>0</v>
      </c>
      <c r="AY38" s="40">
        <f t="shared" si="5"/>
        <v>0</v>
      </c>
      <c r="AZ38" s="40">
        <f t="shared" si="5"/>
        <v>0</v>
      </c>
      <c r="BA38" s="40">
        <f t="shared" si="5"/>
        <v>0</v>
      </c>
      <c r="BB38" s="40">
        <f t="shared" si="5"/>
        <v>0</v>
      </c>
      <c r="BC38" s="40">
        <f t="shared" si="5"/>
        <v>0</v>
      </c>
      <c r="BD38" s="40">
        <f t="shared" si="5"/>
        <v>0</v>
      </c>
      <c r="BE38" s="40">
        <f t="shared" si="5"/>
        <v>0</v>
      </c>
      <c r="BF38" s="38"/>
    </row>
    <row r="39" spans="1:58" x14ac:dyDescent="0.2">
      <c r="D39" s="3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8" ht="13.5" thickBot="1" x14ac:dyDescent="0.25">
      <c r="A40" s="30">
        <v>21</v>
      </c>
      <c r="B40" s="31" t="s">
        <v>171</v>
      </c>
      <c r="F40" s="45">
        <f>F21+F28+F38</f>
        <v>235978.82953117046</v>
      </c>
      <c r="H40" s="45">
        <f>H21+H28+H38</f>
        <v>1702.7701809451355</v>
      </c>
      <c r="J40" s="38"/>
      <c r="L40" s="45">
        <f>L21+L28+L38</f>
        <v>234276.05935022535</v>
      </c>
      <c r="N40" s="38"/>
      <c r="P40" s="6"/>
      <c r="AB40" s="45">
        <f>AB21+AB28+AB38</f>
        <v>2932.3713057679774</v>
      </c>
      <c r="AC40" s="45">
        <f t="shared" ref="AC40:AG40" si="6">AC21+AC28+AC38</f>
        <v>186302.42666258861</v>
      </c>
      <c r="AD40" s="45">
        <f t="shared" si="6"/>
        <v>39166.845442672231</v>
      </c>
      <c r="AE40" s="45">
        <f t="shared" si="6"/>
        <v>9072.4454550471473</v>
      </c>
      <c r="AF40" s="45">
        <f t="shared" si="6"/>
        <v>1403.4541637395835</v>
      </c>
      <c r="AG40" s="45">
        <f t="shared" si="6"/>
        <v>33.657807122926414</v>
      </c>
    </row>
    <row r="41" spans="1:58" ht="13.5" thickTop="1" x14ac:dyDescent="0.2">
      <c r="P41" s="38"/>
    </row>
    <row r="43" spans="1:58" x14ac:dyDescent="0.2">
      <c r="P43" s="38"/>
    </row>
  </sheetData>
  <pageMargins left="0.7" right="0.7" top="0.75" bottom="0.75" header="0.3" footer="0.3"/>
  <pageSetup scale="75" fitToWidth="4" orientation="landscape" r:id="rId1"/>
  <headerFooter>
    <oddHeader xml:space="preserve">&amp;R&amp;"Arial,Regular"&amp;10Filed: 2023-05-18
EB-2022-0200
Exhibit I.7.0-STAFF-237
Attachment 9.8
Page &amp;P of 16
</oddHeader>
  </headerFooter>
  <colBreaks count="1" manualBreakCount="1">
    <brk id="14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22E5-DE60-4DC2-A48A-C0BC615113AD}">
  <dimension ref="A6:BE43"/>
  <sheetViews>
    <sheetView tabSelected="1" view="pageBreakPreview" topLeftCell="A14" zoomScale="60" zoomScaleNormal="100" workbookViewId="0">
      <selection activeCell="L14" sqref="L14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hidden="1" customWidth="1"/>
    <col min="5" max="5" width="1.7109375" style="31" hidden="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1.42578125" style="30" customWidth="1"/>
    <col min="11" max="11" width="1.7109375" style="31" customWidth="1"/>
    <col min="12" max="12" width="17.140625" style="31" customWidth="1"/>
    <col min="13" max="13" width="1.7109375" style="31" customWidth="1"/>
    <col min="14" max="14" width="20" style="30" customWidth="1"/>
    <col min="15" max="15" width="1.7109375" style="31" customWidth="1"/>
    <col min="16" max="17" width="12.85546875" style="31" customWidth="1"/>
    <col min="18" max="18" width="10.7109375" style="31" hidden="1" customWidth="1"/>
    <col min="19" max="27" width="10.7109375" style="31" customWidth="1"/>
    <col min="28" max="32" width="11.5703125" style="31" customWidth="1"/>
    <col min="33" max="33" width="11.28515625" style="31" hidden="1" customWidth="1"/>
    <col min="34" max="47" width="10.7109375" style="31" hidden="1" customWidth="1"/>
    <col min="48" max="50" width="11.28515625" style="31" hidden="1" customWidth="1"/>
    <col min="51" max="52" width="10.5703125" style="31" hidden="1" customWidth="1"/>
    <col min="53" max="53" width="12.140625" style="31" hidden="1" customWidth="1"/>
    <col min="54" max="56" width="10.5703125" style="31" hidden="1" customWidth="1"/>
    <col min="57" max="57" width="10.85546875" style="31" bestFit="1" customWidth="1"/>
    <col min="58" max="16384" width="9.140625" style="31"/>
  </cols>
  <sheetData>
    <row r="6" spans="1:57" x14ac:dyDescent="0.2">
      <c r="C6" s="49"/>
      <c r="D6" s="49"/>
      <c r="E6" s="49"/>
      <c r="F6" s="49"/>
      <c r="G6" s="49"/>
      <c r="H6" s="49"/>
      <c r="I6" s="53" t="s">
        <v>177</v>
      </c>
      <c r="J6" s="49"/>
      <c r="K6" s="49"/>
      <c r="L6" s="49"/>
      <c r="M6" s="49"/>
      <c r="N6" s="49"/>
      <c r="U6" s="53" t="s">
        <v>177</v>
      </c>
      <c r="Y6" s="53"/>
      <c r="AC6" s="53" t="s">
        <v>177</v>
      </c>
    </row>
    <row r="7" spans="1:57" x14ac:dyDescent="0.2">
      <c r="C7" s="49"/>
      <c r="D7" s="49"/>
      <c r="E7" s="49"/>
      <c r="F7" s="49"/>
      <c r="G7" s="49"/>
      <c r="H7" s="49"/>
      <c r="I7" s="53" t="s">
        <v>173</v>
      </c>
      <c r="J7" s="49"/>
      <c r="K7" s="49"/>
      <c r="L7" s="49"/>
      <c r="M7" s="49"/>
      <c r="N7" s="49"/>
      <c r="U7" s="53" t="s">
        <v>204</v>
      </c>
      <c r="Y7" s="53"/>
      <c r="AC7" s="54" t="s">
        <v>204</v>
      </c>
    </row>
    <row r="9" spans="1:57" x14ac:dyDescent="0.2">
      <c r="F9" s="30" t="s">
        <v>0</v>
      </c>
    </row>
    <row r="10" spans="1:57" x14ac:dyDescent="0.2">
      <c r="A10" s="30" t="s">
        <v>46</v>
      </c>
      <c r="D10" s="30" t="s">
        <v>0</v>
      </c>
      <c r="F10" s="30" t="s">
        <v>1</v>
      </c>
      <c r="H10" s="30" t="s">
        <v>2</v>
      </c>
      <c r="J10" s="30" t="s">
        <v>3</v>
      </c>
      <c r="K10" s="30"/>
      <c r="L10" s="30" t="s">
        <v>4</v>
      </c>
      <c r="N10" s="30" t="s">
        <v>5</v>
      </c>
      <c r="P10" s="30" t="s">
        <v>141</v>
      </c>
      <c r="Q10" s="30" t="s">
        <v>141</v>
      </c>
      <c r="R10" s="30" t="s">
        <v>141</v>
      </c>
      <c r="S10" s="30" t="s">
        <v>141</v>
      </c>
      <c r="T10" s="30" t="s">
        <v>141</v>
      </c>
      <c r="U10" s="30" t="s">
        <v>141</v>
      </c>
      <c r="V10" s="30" t="s">
        <v>141</v>
      </c>
      <c r="W10" s="30" t="s">
        <v>141</v>
      </c>
      <c r="X10" s="30" t="s">
        <v>141</v>
      </c>
      <c r="Y10" s="30" t="s">
        <v>141</v>
      </c>
      <c r="Z10" s="30" t="s">
        <v>141</v>
      </c>
      <c r="AA10" s="30" t="s">
        <v>141</v>
      </c>
      <c r="AB10" s="30" t="s">
        <v>141</v>
      </c>
      <c r="AC10" s="30" t="s">
        <v>141</v>
      </c>
      <c r="AD10" s="30" t="s">
        <v>141</v>
      </c>
      <c r="AE10" s="30" t="s">
        <v>141</v>
      </c>
      <c r="AF10" s="30" t="s">
        <v>141</v>
      </c>
      <c r="AG10" s="30" t="s">
        <v>141</v>
      </c>
      <c r="AH10" s="30" t="s">
        <v>141</v>
      </c>
      <c r="AI10" s="30" t="s">
        <v>141</v>
      </c>
      <c r="AJ10" s="30" t="s">
        <v>141</v>
      </c>
      <c r="AK10" s="30" t="s">
        <v>141</v>
      </c>
      <c r="AL10" s="30" t="s">
        <v>141</v>
      </c>
      <c r="AM10" s="30" t="s">
        <v>141</v>
      </c>
      <c r="AN10" s="30" t="s">
        <v>141</v>
      </c>
      <c r="AO10" s="30" t="s">
        <v>141</v>
      </c>
      <c r="AP10" s="30" t="s">
        <v>141</v>
      </c>
      <c r="AQ10" s="30" t="s">
        <v>141</v>
      </c>
      <c r="AR10" s="30" t="s">
        <v>141</v>
      </c>
      <c r="AS10" s="30" t="s">
        <v>141</v>
      </c>
      <c r="AT10" s="30" t="s">
        <v>141</v>
      </c>
      <c r="AU10" s="30" t="s">
        <v>141</v>
      </c>
      <c r="AV10" s="30" t="s">
        <v>141</v>
      </c>
      <c r="AW10" s="30" t="s">
        <v>141</v>
      </c>
      <c r="AX10" s="30" t="s">
        <v>141</v>
      </c>
      <c r="AY10" s="30" t="s">
        <v>141</v>
      </c>
      <c r="AZ10" s="30" t="s">
        <v>141</v>
      </c>
      <c r="BA10" s="30" t="s">
        <v>141</v>
      </c>
      <c r="BB10" s="30" t="s">
        <v>141</v>
      </c>
      <c r="BC10" s="30" t="s">
        <v>141</v>
      </c>
      <c r="BD10" s="30" t="s">
        <v>141</v>
      </c>
    </row>
    <row r="11" spans="1:57" x14ac:dyDescent="0.2">
      <c r="A11" s="32" t="s">
        <v>47</v>
      </c>
      <c r="B11" s="33" t="s">
        <v>49</v>
      </c>
      <c r="D11" s="32" t="s">
        <v>142</v>
      </c>
      <c r="F11" s="32" t="s">
        <v>6</v>
      </c>
      <c r="H11" s="32" t="s">
        <v>7</v>
      </c>
      <c r="J11" s="32" t="s">
        <v>8</v>
      </c>
      <c r="K11" s="30"/>
      <c r="L11" s="32" t="s">
        <v>9</v>
      </c>
      <c r="N11" s="32" t="s">
        <v>8</v>
      </c>
      <c r="P11" s="32">
        <v>1</v>
      </c>
      <c r="Q11" s="32">
        <v>6</v>
      </c>
      <c r="R11" s="32">
        <v>9</v>
      </c>
      <c r="S11" s="32">
        <v>100</v>
      </c>
      <c r="T11" s="32">
        <v>110</v>
      </c>
      <c r="U11" s="32">
        <v>115</v>
      </c>
      <c r="V11" s="32">
        <v>125</v>
      </c>
      <c r="W11" s="32">
        <v>135</v>
      </c>
      <c r="X11" s="32">
        <v>145</v>
      </c>
      <c r="Y11" s="32">
        <v>170</v>
      </c>
      <c r="Z11" s="32">
        <v>200</v>
      </c>
      <c r="AA11" s="32">
        <v>300</v>
      </c>
      <c r="AB11" s="35" t="s">
        <v>144</v>
      </c>
      <c r="AC11" s="32">
        <v>10</v>
      </c>
      <c r="AD11" s="32">
        <v>20</v>
      </c>
      <c r="AE11" s="32">
        <v>25</v>
      </c>
      <c r="AF11" s="32">
        <v>100</v>
      </c>
      <c r="AG11" s="32" t="s">
        <v>145</v>
      </c>
      <c r="AH11" s="32" t="s">
        <v>146</v>
      </c>
      <c r="AI11" s="32" t="s">
        <v>147</v>
      </c>
      <c r="AJ11" s="32" t="s">
        <v>148</v>
      </c>
      <c r="AK11" s="32" t="s">
        <v>149</v>
      </c>
      <c r="AL11" s="32" t="s">
        <v>150</v>
      </c>
      <c r="AM11" s="32" t="s">
        <v>151</v>
      </c>
      <c r="AN11" s="32" t="s">
        <v>152</v>
      </c>
      <c r="AO11" s="32" t="s">
        <v>153</v>
      </c>
      <c r="AP11" s="32" t="s">
        <v>154</v>
      </c>
      <c r="AQ11" s="32" t="s">
        <v>155</v>
      </c>
      <c r="AR11" s="32" t="s">
        <v>156</v>
      </c>
      <c r="AS11" s="32" t="s">
        <v>157</v>
      </c>
      <c r="AT11" s="32" t="s">
        <v>158</v>
      </c>
      <c r="AU11" s="32" t="s">
        <v>159</v>
      </c>
      <c r="AV11" s="32">
        <v>331</v>
      </c>
      <c r="AW11" s="32">
        <v>332</v>
      </c>
      <c r="AX11" s="32">
        <v>401</v>
      </c>
      <c r="AY11" s="32" t="s">
        <v>160</v>
      </c>
      <c r="AZ11" s="32" t="s">
        <v>161</v>
      </c>
      <c r="BA11" s="32" t="s">
        <v>162</v>
      </c>
      <c r="BB11" s="32" t="s">
        <v>163</v>
      </c>
      <c r="BC11" s="32" t="s">
        <v>164</v>
      </c>
      <c r="BD11" s="32" t="s">
        <v>165</v>
      </c>
    </row>
    <row r="12" spans="1:57" x14ac:dyDescent="0.2">
      <c r="D12" s="36" t="s">
        <v>166</v>
      </c>
      <c r="F12" s="30" t="s">
        <v>166</v>
      </c>
      <c r="H12" s="36" t="s">
        <v>48</v>
      </c>
      <c r="J12" s="36" t="s">
        <v>51</v>
      </c>
      <c r="L12" s="36" t="s">
        <v>50</v>
      </c>
      <c r="N12" s="36" t="s">
        <v>167</v>
      </c>
      <c r="P12" s="36" t="s">
        <v>52</v>
      </c>
      <c r="Q12" s="36" t="s">
        <v>53</v>
      </c>
      <c r="R12" s="36" t="s">
        <v>54</v>
      </c>
      <c r="S12" s="30" t="s">
        <v>54</v>
      </c>
      <c r="T12" s="36" t="s">
        <v>55</v>
      </c>
      <c r="U12" s="36" t="s">
        <v>56</v>
      </c>
      <c r="V12" s="36" t="s">
        <v>57</v>
      </c>
      <c r="W12" s="36" t="s">
        <v>58</v>
      </c>
      <c r="X12" s="36" t="s">
        <v>59</v>
      </c>
      <c r="Y12" s="36" t="s">
        <v>60</v>
      </c>
      <c r="Z12" s="36" t="s">
        <v>61</v>
      </c>
      <c r="AA12" s="36" t="s">
        <v>62</v>
      </c>
      <c r="AB12" s="30" t="s">
        <v>63</v>
      </c>
      <c r="AC12" s="36" t="s">
        <v>65</v>
      </c>
      <c r="AD12" s="36" t="s">
        <v>64</v>
      </c>
      <c r="AE12" s="36" t="s">
        <v>66</v>
      </c>
      <c r="AF12" s="36" t="s">
        <v>67</v>
      </c>
      <c r="AG12" s="36" t="s">
        <v>68</v>
      </c>
      <c r="AH12" s="36" t="s">
        <v>72</v>
      </c>
      <c r="AI12" s="36" t="s">
        <v>73</v>
      </c>
      <c r="AJ12" s="36" t="s">
        <v>74</v>
      </c>
      <c r="AK12" s="36" t="s">
        <v>75</v>
      </c>
      <c r="AL12" s="36" t="s">
        <v>76</v>
      </c>
      <c r="AM12" s="36" t="s">
        <v>77</v>
      </c>
      <c r="AN12" s="36" t="s">
        <v>78</v>
      </c>
      <c r="AO12" s="36" t="s">
        <v>79</v>
      </c>
      <c r="AP12" s="36" t="s">
        <v>80</v>
      </c>
      <c r="AQ12" s="36" t="s">
        <v>81</v>
      </c>
      <c r="AR12" s="36" t="s">
        <v>82</v>
      </c>
      <c r="AS12" s="36" t="s">
        <v>83</v>
      </c>
      <c r="AT12" s="36" t="s">
        <v>84</v>
      </c>
      <c r="AU12" s="36" t="s">
        <v>85</v>
      </c>
      <c r="AV12" s="36" t="s">
        <v>86</v>
      </c>
      <c r="AW12" s="36" t="s">
        <v>87</v>
      </c>
      <c r="AX12" s="36" t="s">
        <v>88</v>
      </c>
      <c r="AY12" s="36" t="s">
        <v>89</v>
      </c>
      <c r="AZ12" s="36" t="s">
        <v>90</v>
      </c>
      <c r="BA12" s="36" t="s">
        <v>91</v>
      </c>
      <c r="BB12" s="36" t="s">
        <v>168</v>
      </c>
      <c r="BC12" s="36" t="s">
        <v>169</v>
      </c>
      <c r="BD12" s="36" t="s">
        <v>170</v>
      </c>
    </row>
    <row r="14" spans="1:57" x14ac:dyDescent="0.2">
      <c r="B14" s="34" t="s">
        <v>94</v>
      </c>
    </row>
    <row r="15" spans="1:57" x14ac:dyDescent="0.2">
      <c r="A15" s="30">
        <v>1</v>
      </c>
      <c r="B15" s="31" t="s">
        <v>10</v>
      </c>
      <c r="D15" s="6">
        <v>288082.72267071699</v>
      </c>
      <c r="E15" s="6"/>
      <c r="F15" s="6">
        <v>288082.72267071699</v>
      </c>
      <c r="L15" s="6">
        <v>288082.72267071699</v>
      </c>
      <c r="N15" s="30" t="s">
        <v>186</v>
      </c>
      <c r="P15" s="6">
        <v>132985.83169585865</v>
      </c>
      <c r="Q15" s="6">
        <v>64683.200662710035</v>
      </c>
      <c r="R15" s="6">
        <v>0</v>
      </c>
      <c r="S15" s="6">
        <v>1894.6646719116234</v>
      </c>
      <c r="T15" s="6">
        <v>5278.5358562375359</v>
      </c>
      <c r="U15" s="6">
        <v>0</v>
      </c>
      <c r="V15" s="6">
        <v>0</v>
      </c>
      <c r="W15" s="6">
        <v>86.175514794378145</v>
      </c>
      <c r="X15" s="6">
        <v>0</v>
      </c>
      <c r="Y15" s="6">
        <v>0</v>
      </c>
      <c r="Z15" s="6">
        <v>24710.205291928152</v>
      </c>
      <c r="AA15" s="6">
        <v>0</v>
      </c>
      <c r="AB15" s="6">
        <v>46611.574475848749</v>
      </c>
      <c r="AC15" s="6">
        <v>10946.86190377055</v>
      </c>
      <c r="AD15" s="6">
        <v>847.90546336260684</v>
      </c>
      <c r="AE15" s="6">
        <v>37.76713429470432</v>
      </c>
      <c r="AF15" s="6">
        <v>0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38"/>
    </row>
    <row r="16" spans="1:57" x14ac:dyDescent="0.2">
      <c r="A16" s="30">
        <f>A15+1</f>
        <v>2</v>
      </c>
      <c r="B16" s="31" t="s">
        <v>92</v>
      </c>
      <c r="D16" s="6">
        <v>120065.32344575142</v>
      </c>
      <c r="E16" s="6"/>
      <c r="F16" s="6">
        <v>120065.32344575142</v>
      </c>
      <c r="L16" s="6">
        <v>120065.32344575142</v>
      </c>
      <c r="N16" s="30" t="s">
        <v>208</v>
      </c>
      <c r="P16" s="6">
        <v>50226.634214552294</v>
      </c>
      <c r="Q16" s="6">
        <v>34775.026237506652</v>
      </c>
      <c r="R16" s="6">
        <v>0</v>
      </c>
      <c r="S16" s="6">
        <v>343.91388092216494</v>
      </c>
      <c r="T16" s="6">
        <v>3225.1359094782683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5970.4036864642821</v>
      </c>
      <c r="AA16" s="6">
        <v>0</v>
      </c>
      <c r="AB16" s="6">
        <v>19832.165589636457</v>
      </c>
      <c r="AC16" s="6">
        <v>4919.0347624616279</v>
      </c>
      <c r="AD16" s="6">
        <v>773.00916472966117</v>
      </c>
      <c r="AE16" s="6">
        <v>0</v>
      </c>
      <c r="AF16" s="6">
        <v>0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38"/>
    </row>
    <row r="17" spans="1:57" x14ac:dyDescent="0.2">
      <c r="A17" s="30">
        <f t="shared" ref="A17:A21" si="0">A16+1</f>
        <v>3</v>
      </c>
      <c r="B17" s="31" t="s">
        <v>93</v>
      </c>
      <c r="D17" s="6">
        <v>2674.3435298501413</v>
      </c>
      <c r="E17" s="6"/>
      <c r="F17" s="6">
        <v>2674.3435298501413</v>
      </c>
      <c r="L17" s="6">
        <v>2674.3435298501413</v>
      </c>
      <c r="N17" s="30" t="s">
        <v>187</v>
      </c>
      <c r="P17" s="6">
        <v>1118.7516127296185</v>
      </c>
      <c r="Q17" s="6">
        <v>774.58140077109613</v>
      </c>
      <c r="R17" s="6">
        <v>0</v>
      </c>
      <c r="S17" s="6">
        <v>7.6603621751404996</v>
      </c>
      <c r="T17" s="6">
        <v>71.836905984745968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132.98519515256584</v>
      </c>
      <c r="AA17" s="6">
        <v>0</v>
      </c>
      <c r="AB17" s="6">
        <v>441.74306290462647</v>
      </c>
      <c r="AC17" s="6">
        <v>109.5669291728601</v>
      </c>
      <c r="AD17" s="6">
        <v>17.218060959488334</v>
      </c>
      <c r="AE17" s="6">
        <v>0</v>
      </c>
      <c r="AF17" s="6">
        <v>0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38"/>
    </row>
    <row r="18" spans="1:57" x14ac:dyDescent="0.2">
      <c r="A18" s="30">
        <f t="shared" si="0"/>
        <v>4</v>
      </c>
      <c r="B18" s="31" t="s">
        <v>11</v>
      </c>
      <c r="D18" s="6">
        <v>91416.648981081147</v>
      </c>
      <c r="E18" s="6"/>
      <c r="F18" s="6">
        <v>91416.648981081147</v>
      </c>
      <c r="H18" s="38">
        <v>-5517.7486959302869</v>
      </c>
      <c r="J18" s="30" t="s">
        <v>185</v>
      </c>
      <c r="L18" s="6">
        <v>96934.397677011439</v>
      </c>
      <c r="N18" s="30" t="s">
        <v>209</v>
      </c>
      <c r="P18" s="6">
        <v>30955.264384135706</v>
      </c>
      <c r="Q18" s="6">
        <v>23851.111745150607</v>
      </c>
      <c r="R18" s="6">
        <v>0</v>
      </c>
      <c r="S18" s="6">
        <v>432.8459641896477</v>
      </c>
      <c r="T18" s="6">
        <v>6951.5383500352709</v>
      </c>
      <c r="U18" s="6">
        <v>0</v>
      </c>
      <c r="V18" s="6">
        <v>0</v>
      </c>
      <c r="W18" s="6">
        <v>340.45390852790467</v>
      </c>
      <c r="X18" s="6">
        <v>91.344128588168772</v>
      </c>
      <c r="Y18" s="6">
        <v>1433.4415441020726</v>
      </c>
      <c r="Z18" s="6">
        <v>7598.4727508799142</v>
      </c>
      <c r="AA18" s="6">
        <v>0</v>
      </c>
      <c r="AB18" s="6">
        <v>11379.874234791512</v>
      </c>
      <c r="AC18" s="6">
        <v>5058.562860135713</v>
      </c>
      <c r="AD18" s="6">
        <v>3315.1110129710469</v>
      </c>
      <c r="AE18" s="6">
        <v>8.6280975735813215</v>
      </c>
      <c r="AF18" s="6">
        <v>0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38"/>
    </row>
    <row r="19" spans="1:57" x14ac:dyDescent="0.2">
      <c r="A19" s="30">
        <f t="shared" si="0"/>
        <v>5</v>
      </c>
      <c r="B19" s="31" t="s">
        <v>12</v>
      </c>
      <c r="D19" s="6">
        <v>19359.306111227506</v>
      </c>
      <c r="E19" s="6"/>
      <c r="F19" s="6">
        <v>19359.306111227506</v>
      </c>
      <c r="L19" s="6">
        <v>19359.306111227506</v>
      </c>
      <c r="N19" s="30" t="s">
        <v>229</v>
      </c>
      <c r="P19" s="6">
        <v>6575.6291435231178</v>
      </c>
      <c r="Q19" s="6">
        <v>5001.7799997147113</v>
      </c>
      <c r="R19" s="6">
        <v>0</v>
      </c>
      <c r="S19" s="6">
        <v>92.052325189482758</v>
      </c>
      <c r="T19" s="6">
        <v>1474.4521239373728</v>
      </c>
      <c r="U19" s="6">
        <v>0</v>
      </c>
      <c r="V19" s="6">
        <v>0</v>
      </c>
      <c r="W19" s="6">
        <v>72.403525717314849</v>
      </c>
      <c r="X19" s="6">
        <v>19.425939305429115</v>
      </c>
      <c r="Y19" s="6">
        <v>304.84661536542552</v>
      </c>
      <c r="Z19" s="6">
        <v>1615.9412689667599</v>
      </c>
      <c r="AA19" s="6">
        <v>0</v>
      </c>
      <c r="AB19" s="6">
        <v>2420.130878747138</v>
      </c>
      <c r="AC19" s="6">
        <v>1075.7925726867377</v>
      </c>
      <c r="AD19" s="6">
        <v>705.01680101501779</v>
      </c>
      <c r="AE19" s="6">
        <v>1.8349170589977066</v>
      </c>
      <c r="AF19" s="6">
        <v>0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38"/>
    </row>
    <row r="20" spans="1:57" x14ac:dyDescent="0.2">
      <c r="A20" s="30">
        <f t="shared" si="0"/>
        <v>6</v>
      </c>
      <c r="B20" s="31" t="s">
        <v>13</v>
      </c>
      <c r="D20" s="6">
        <v>1927.3795266072052</v>
      </c>
      <c r="E20" s="6"/>
      <c r="F20" s="6">
        <v>1927.3795266072052</v>
      </c>
      <c r="L20" s="6">
        <v>1927.3795266072052</v>
      </c>
      <c r="N20" s="30" t="s">
        <v>186</v>
      </c>
      <c r="P20" s="6">
        <v>889.72419783882913</v>
      </c>
      <c r="Q20" s="6">
        <v>432.75443774263272</v>
      </c>
      <c r="R20" s="6">
        <v>0</v>
      </c>
      <c r="S20" s="6">
        <v>12.676004532914712</v>
      </c>
      <c r="T20" s="6">
        <v>35.315349165881791</v>
      </c>
      <c r="U20" s="6">
        <v>0</v>
      </c>
      <c r="V20" s="6">
        <v>0</v>
      </c>
      <c r="W20" s="6">
        <v>0.57654593572891055</v>
      </c>
      <c r="X20" s="6">
        <v>0</v>
      </c>
      <c r="Y20" s="6">
        <v>0</v>
      </c>
      <c r="Z20" s="6">
        <v>165.32037512142139</v>
      </c>
      <c r="AA20" s="6">
        <v>0</v>
      </c>
      <c r="AB20" s="6">
        <v>311.84860207796737</v>
      </c>
      <c r="AC20" s="6">
        <v>73.238538286240569</v>
      </c>
      <c r="AD20" s="6">
        <v>5.6727998660698606</v>
      </c>
      <c r="AE20" s="6">
        <v>0.25267603951882905</v>
      </c>
      <c r="AF20" s="6">
        <v>0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38"/>
    </row>
    <row r="21" spans="1:57" x14ac:dyDescent="0.2">
      <c r="A21" s="30">
        <f t="shared" si="0"/>
        <v>7</v>
      </c>
      <c r="B21" s="31" t="s">
        <v>95</v>
      </c>
      <c r="D21" s="12">
        <f>SUM(D15:D20)</f>
        <v>523525.72426523437</v>
      </c>
      <c r="E21" s="6"/>
      <c r="F21" s="12">
        <f>SUM(F15:F20)</f>
        <v>523525.72426523437</v>
      </c>
      <c r="H21" s="12">
        <f>SUM(H15:H20)</f>
        <v>-5517.7486959302869</v>
      </c>
      <c r="L21" s="40">
        <f>SUM(L15:L20)</f>
        <v>529043.47296116466</v>
      </c>
      <c r="P21" s="40">
        <f t="shared" ref="P21:BD21" si="1">SUM(P15:P20)</f>
        <v>222751.83524863821</v>
      </c>
      <c r="Q21" s="40">
        <f t="shared" si="1"/>
        <v>129518.45448359575</v>
      </c>
      <c r="R21" s="40">
        <f t="shared" si="1"/>
        <v>0</v>
      </c>
      <c r="S21" s="40">
        <f t="shared" si="1"/>
        <v>2783.8132089209739</v>
      </c>
      <c r="T21" s="40">
        <f t="shared" si="1"/>
        <v>17036.814494839076</v>
      </c>
      <c r="U21" s="40">
        <f t="shared" si="1"/>
        <v>0</v>
      </c>
      <c r="V21" s="40">
        <f t="shared" si="1"/>
        <v>0</v>
      </c>
      <c r="W21" s="40">
        <f t="shared" si="1"/>
        <v>499.60949497532658</v>
      </c>
      <c r="X21" s="40">
        <f t="shared" si="1"/>
        <v>110.77006789359788</v>
      </c>
      <c r="Y21" s="40">
        <f t="shared" si="1"/>
        <v>1738.2881594674982</v>
      </c>
      <c r="Z21" s="40">
        <f t="shared" si="1"/>
        <v>40193.328568513098</v>
      </c>
      <c r="AA21" s="40">
        <f t="shared" si="1"/>
        <v>0</v>
      </c>
      <c r="AB21" s="40">
        <f t="shared" si="1"/>
        <v>80997.336844006451</v>
      </c>
      <c r="AC21" s="40">
        <f t="shared" si="1"/>
        <v>22183.057566513729</v>
      </c>
      <c r="AD21" s="40">
        <f t="shared" si="1"/>
        <v>5663.9333029038917</v>
      </c>
      <c r="AE21" s="40">
        <f t="shared" si="1"/>
        <v>48.482824966802177</v>
      </c>
      <c r="AF21" s="40">
        <f t="shared" si="1"/>
        <v>0</v>
      </c>
      <c r="AG21" s="40">
        <f t="shared" si="1"/>
        <v>0</v>
      </c>
      <c r="AH21" s="40">
        <f t="shared" si="1"/>
        <v>0</v>
      </c>
      <c r="AI21" s="40">
        <f t="shared" si="1"/>
        <v>0</v>
      </c>
      <c r="AJ21" s="40">
        <f t="shared" si="1"/>
        <v>0</v>
      </c>
      <c r="AK21" s="40">
        <f t="shared" si="1"/>
        <v>0</v>
      </c>
      <c r="AL21" s="40">
        <f t="shared" si="1"/>
        <v>0</v>
      </c>
      <c r="AM21" s="40">
        <f t="shared" si="1"/>
        <v>0</v>
      </c>
      <c r="AN21" s="40">
        <f t="shared" si="1"/>
        <v>0</v>
      </c>
      <c r="AO21" s="40">
        <f t="shared" si="1"/>
        <v>0</v>
      </c>
      <c r="AP21" s="40">
        <f t="shared" si="1"/>
        <v>0</v>
      </c>
      <c r="AQ21" s="40">
        <f t="shared" si="1"/>
        <v>0</v>
      </c>
      <c r="AR21" s="40">
        <f t="shared" si="1"/>
        <v>0</v>
      </c>
      <c r="AS21" s="40">
        <f t="shared" si="1"/>
        <v>0</v>
      </c>
      <c r="AT21" s="40">
        <f t="shared" si="1"/>
        <v>0</v>
      </c>
      <c r="AU21" s="40">
        <f t="shared" si="1"/>
        <v>0</v>
      </c>
      <c r="AV21" s="40">
        <f t="shared" si="1"/>
        <v>0</v>
      </c>
      <c r="AW21" s="40">
        <f t="shared" si="1"/>
        <v>0</v>
      </c>
      <c r="AX21" s="40">
        <f t="shared" si="1"/>
        <v>0</v>
      </c>
      <c r="AY21" s="40">
        <f t="shared" si="1"/>
        <v>0</v>
      </c>
      <c r="AZ21" s="40">
        <f t="shared" si="1"/>
        <v>0</v>
      </c>
      <c r="BA21" s="40">
        <f t="shared" si="1"/>
        <v>0</v>
      </c>
      <c r="BB21" s="40">
        <f t="shared" si="1"/>
        <v>0</v>
      </c>
      <c r="BC21" s="40">
        <f t="shared" si="1"/>
        <v>0</v>
      </c>
      <c r="BD21" s="40">
        <f t="shared" si="1"/>
        <v>0</v>
      </c>
      <c r="BE21" s="38"/>
    </row>
    <row r="22" spans="1:57" x14ac:dyDescent="0.2">
      <c r="D22" s="6"/>
      <c r="E22" s="6"/>
      <c r="F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38"/>
    </row>
    <row r="23" spans="1:57" x14ac:dyDescent="0.2">
      <c r="B23" s="34" t="s">
        <v>14</v>
      </c>
      <c r="D23" s="6"/>
      <c r="E23" s="6"/>
      <c r="F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38"/>
    </row>
    <row r="24" spans="1:57" x14ac:dyDescent="0.2">
      <c r="A24" s="30">
        <f>A21+1</f>
        <v>8</v>
      </c>
      <c r="B24" s="31" t="s">
        <v>15</v>
      </c>
      <c r="D24" s="6">
        <v>15019.263095494955</v>
      </c>
      <c r="E24" s="6"/>
      <c r="F24" s="6">
        <v>15019.263095494955</v>
      </c>
      <c r="L24" s="6">
        <v>15019.263095494955</v>
      </c>
      <c r="N24" s="30" t="s">
        <v>187</v>
      </c>
      <c r="P24" s="6">
        <v>6282.9717358850239</v>
      </c>
      <c r="Q24" s="6">
        <v>4350.0925431632977</v>
      </c>
      <c r="R24" s="6">
        <v>0</v>
      </c>
      <c r="S24" s="6">
        <v>43.021023152422096</v>
      </c>
      <c r="T24" s="6">
        <v>403.44008872027553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746.85230655990142</v>
      </c>
      <c r="AA24" s="6">
        <v>0</v>
      </c>
      <c r="AB24" s="6">
        <v>2480.8537902182447</v>
      </c>
      <c r="AC24" s="6">
        <v>615.33401279410816</v>
      </c>
      <c r="AD24" s="6">
        <v>96.697595001684974</v>
      </c>
      <c r="AE24" s="6">
        <v>0</v>
      </c>
      <c r="AF24" s="6">
        <v>0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38"/>
    </row>
    <row r="25" spans="1:57" x14ac:dyDescent="0.2">
      <c r="A25" s="30">
        <f>A24+1</f>
        <v>9</v>
      </c>
      <c r="B25" s="31" t="s">
        <v>16</v>
      </c>
      <c r="D25" s="6">
        <v>9876.7316803799167</v>
      </c>
      <c r="E25" s="6"/>
      <c r="F25" s="6">
        <v>9876.7316803799167</v>
      </c>
      <c r="H25" s="6">
        <v>4939.8434182052224</v>
      </c>
      <c r="J25" s="30" t="s">
        <v>188</v>
      </c>
      <c r="L25" s="6">
        <v>4936.8882621746943</v>
      </c>
      <c r="N25" s="30" t="s">
        <v>189</v>
      </c>
      <c r="P25" s="6">
        <v>4073.4555777576147</v>
      </c>
      <c r="Q25" s="6">
        <v>2643.6832888936033</v>
      </c>
      <c r="R25" s="6">
        <v>0</v>
      </c>
      <c r="S25" s="6">
        <v>40.155231315554076</v>
      </c>
      <c r="T25" s="6">
        <v>349.53024115907203</v>
      </c>
      <c r="U25" s="6">
        <v>0</v>
      </c>
      <c r="V25" s="6">
        <v>0</v>
      </c>
      <c r="W25" s="6">
        <v>0</v>
      </c>
      <c r="X25" s="6">
        <v>10.183747878704654</v>
      </c>
      <c r="Y25" s="6">
        <v>56.766641114491115</v>
      </c>
      <c r="Z25" s="6">
        <v>730.39278477413177</v>
      </c>
      <c r="AA25" s="6">
        <v>0</v>
      </c>
      <c r="AB25" s="6">
        <v>1432.0258175490801</v>
      </c>
      <c r="AC25" s="6">
        <v>470.12524870967206</v>
      </c>
      <c r="AD25" s="6">
        <v>70.413101227991788</v>
      </c>
      <c r="AE25" s="6">
        <v>0</v>
      </c>
      <c r="AF25" s="6">
        <v>0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38"/>
    </row>
    <row r="26" spans="1:57" x14ac:dyDescent="0.2">
      <c r="A26" s="30">
        <f t="shared" ref="A26:A28" si="2">A25+1</f>
        <v>10</v>
      </c>
      <c r="B26" s="31" t="s">
        <v>17</v>
      </c>
      <c r="D26" s="6">
        <v>756.69695776458809</v>
      </c>
      <c r="E26" s="6"/>
      <c r="F26" s="6">
        <v>756.69695776458809</v>
      </c>
      <c r="L26" s="6">
        <v>756.69695776458809</v>
      </c>
      <c r="N26" s="30" t="s">
        <v>190</v>
      </c>
      <c r="P26" s="6">
        <v>320.78346613179161</v>
      </c>
      <c r="Q26" s="6">
        <v>222.09024044701499</v>
      </c>
      <c r="R26" s="6">
        <v>0</v>
      </c>
      <c r="S26" s="6">
        <v>1.2994358515656506</v>
      </c>
      <c r="T26" s="6">
        <v>12.973790881457191</v>
      </c>
      <c r="U26" s="6">
        <v>0</v>
      </c>
      <c r="V26" s="6">
        <v>0</v>
      </c>
      <c r="W26" s="6">
        <v>0.13197527594648675</v>
      </c>
      <c r="X26" s="6">
        <v>0.28900099004204644</v>
      </c>
      <c r="Y26" s="6">
        <v>1.9657943549958159</v>
      </c>
      <c r="Z26" s="6">
        <v>23.431360864784804</v>
      </c>
      <c r="AA26" s="6">
        <v>0</v>
      </c>
      <c r="AB26" s="6">
        <v>115.24533323931331</v>
      </c>
      <c r="AC26" s="6">
        <v>42.936504840395159</v>
      </c>
      <c r="AD26" s="6">
        <v>11.472598694627868</v>
      </c>
      <c r="AE26" s="6">
        <v>0.38817139381539856</v>
      </c>
      <c r="AF26" s="6">
        <v>3.689284798837813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38"/>
    </row>
    <row r="27" spans="1:57" x14ac:dyDescent="0.2">
      <c r="A27" s="30">
        <f t="shared" si="2"/>
        <v>11</v>
      </c>
      <c r="B27" s="31" t="s">
        <v>18</v>
      </c>
      <c r="D27" s="6">
        <v>2292.849484870856</v>
      </c>
      <c r="E27" s="6"/>
      <c r="F27" s="6">
        <v>2292.849484870856</v>
      </c>
      <c r="L27" s="6">
        <v>2292.849484870856</v>
      </c>
      <c r="N27" s="30" t="s">
        <v>191</v>
      </c>
      <c r="P27" s="6">
        <v>778.79484976400295</v>
      </c>
      <c r="Q27" s="6">
        <v>592.39358218175596</v>
      </c>
      <c r="R27" s="6">
        <v>0</v>
      </c>
      <c r="S27" s="6">
        <v>10.902360093860167</v>
      </c>
      <c r="T27" s="6">
        <v>174.62902716724417</v>
      </c>
      <c r="U27" s="6">
        <v>0</v>
      </c>
      <c r="V27" s="6">
        <v>0</v>
      </c>
      <c r="W27" s="6">
        <v>8.5752240131943953</v>
      </c>
      <c r="X27" s="6">
        <v>2.300741290709488</v>
      </c>
      <c r="Y27" s="6">
        <v>36.104982326813399</v>
      </c>
      <c r="Z27" s="6">
        <v>191.38651379571911</v>
      </c>
      <c r="AA27" s="6">
        <v>0</v>
      </c>
      <c r="AB27" s="6">
        <v>286.63195916083305</v>
      </c>
      <c r="AC27" s="6">
        <v>127.41316408454055</v>
      </c>
      <c r="AD27" s="6">
        <v>83.499759740618401</v>
      </c>
      <c r="AE27" s="6">
        <v>0.21732125156405585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38"/>
    </row>
    <row r="28" spans="1:57" x14ac:dyDescent="0.2">
      <c r="A28" s="30">
        <f t="shared" si="2"/>
        <v>12</v>
      </c>
      <c r="B28" s="31" t="s">
        <v>19</v>
      </c>
      <c r="D28" s="40">
        <f>SUM(D24:D27)</f>
        <v>27945.541218510312</v>
      </c>
      <c r="F28" s="40">
        <f>SUM(F24:F27)</f>
        <v>27945.541218510312</v>
      </c>
      <c r="H28" s="40">
        <f>SUM(H24:H27)</f>
        <v>4939.8434182052224</v>
      </c>
      <c r="J28" s="43"/>
      <c r="L28" s="40">
        <f>SUM(L24:L27)</f>
        <v>23005.69780030509</v>
      </c>
      <c r="P28" s="40">
        <f t="shared" ref="P28:BD28" si="3">SUM(P24:P27)</f>
        <v>11456.005629538433</v>
      </c>
      <c r="Q28" s="40">
        <f t="shared" si="3"/>
        <v>7808.2596546856721</v>
      </c>
      <c r="R28" s="40">
        <f t="shared" si="3"/>
        <v>0</v>
      </c>
      <c r="S28" s="40">
        <f t="shared" si="3"/>
        <v>95.378050413401994</v>
      </c>
      <c r="T28" s="40">
        <f t="shared" si="3"/>
        <v>940.57314792804891</v>
      </c>
      <c r="U28" s="40">
        <f t="shared" si="3"/>
        <v>0</v>
      </c>
      <c r="V28" s="40">
        <f t="shared" si="3"/>
        <v>0</v>
      </c>
      <c r="W28" s="40">
        <f t="shared" si="3"/>
        <v>8.7071992891408829</v>
      </c>
      <c r="X28" s="40">
        <f t="shared" si="3"/>
        <v>12.773490159456188</v>
      </c>
      <c r="Y28" s="40">
        <f t="shared" si="3"/>
        <v>94.837417796300329</v>
      </c>
      <c r="Z28" s="40">
        <f t="shared" si="3"/>
        <v>1692.0629659945371</v>
      </c>
      <c r="AA28" s="40">
        <f t="shared" si="3"/>
        <v>0</v>
      </c>
      <c r="AB28" s="40">
        <f t="shared" si="3"/>
        <v>4314.756900167471</v>
      </c>
      <c r="AC28" s="40">
        <f t="shared" si="3"/>
        <v>1255.8089304287159</v>
      </c>
      <c r="AD28" s="40">
        <f t="shared" si="3"/>
        <v>262.083054664923</v>
      </c>
      <c r="AE28" s="40">
        <f t="shared" si="3"/>
        <v>0.60549264537945446</v>
      </c>
      <c r="AF28" s="40">
        <f t="shared" si="3"/>
        <v>3.689284798837813</v>
      </c>
      <c r="AG28" s="40">
        <f t="shared" si="3"/>
        <v>0</v>
      </c>
      <c r="AH28" s="40">
        <f t="shared" si="3"/>
        <v>0</v>
      </c>
      <c r="AI28" s="40">
        <f t="shared" si="3"/>
        <v>0</v>
      </c>
      <c r="AJ28" s="40">
        <f t="shared" si="3"/>
        <v>0</v>
      </c>
      <c r="AK28" s="40">
        <f t="shared" si="3"/>
        <v>0</v>
      </c>
      <c r="AL28" s="40">
        <f t="shared" si="3"/>
        <v>0</v>
      </c>
      <c r="AM28" s="40">
        <f t="shared" si="3"/>
        <v>0</v>
      </c>
      <c r="AN28" s="40">
        <f t="shared" si="3"/>
        <v>0</v>
      </c>
      <c r="AO28" s="40">
        <f t="shared" si="3"/>
        <v>0</v>
      </c>
      <c r="AP28" s="40">
        <f t="shared" si="3"/>
        <v>0</v>
      </c>
      <c r="AQ28" s="40">
        <f t="shared" si="3"/>
        <v>0</v>
      </c>
      <c r="AR28" s="40">
        <f t="shared" si="3"/>
        <v>0</v>
      </c>
      <c r="AS28" s="40">
        <f t="shared" si="3"/>
        <v>0</v>
      </c>
      <c r="AT28" s="40">
        <f t="shared" si="3"/>
        <v>0</v>
      </c>
      <c r="AU28" s="40">
        <f t="shared" si="3"/>
        <v>0</v>
      </c>
      <c r="AV28" s="40">
        <f t="shared" si="3"/>
        <v>0</v>
      </c>
      <c r="AW28" s="40">
        <f t="shared" si="3"/>
        <v>0</v>
      </c>
      <c r="AX28" s="40">
        <f t="shared" si="3"/>
        <v>0</v>
      </c>
      <c r="AY28" s="40">
        <f t="shared" si="3"/>
        <v>0</v>
      </c>
      <c r="AZ28" s="40">
        <f t="shared" si="3"/>
        <v>0</v>
      </c>
      <c r="BA28" s="40">
        <f t="shared" si="3"/>
        <v>0</v>
      </c>
      <c r="BB28" s="40">
        <f t="shared" si="3"/>
        <v>0</v>
      </c>
      <c r="BC28" s="40">
        <f t="shared" si="3"/>
        <v>0</v>
      </c>
      <c r="BD28" s="40">
        <f t="shared" si="3"/>
        <v>0</v>
      </c>
      <c r="BE28" s="38"/>
    </row>
    <row r="29" spans="1:57" x14ac:dyDescent="0.2">
      <c r="D29" s="3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8"/>
      <c r="AZ29" s="8"/>
      <c r="BA29" s="8"/>
      <c r="BB29" s="8"/>
      <c r="BC29" s="8"/>
      <c r="BD29" s="8"/>
      <c r="BE29" s="38"/>
    </row>
    <row r="30" spans="1:57" x14ac:dyDescent="0.2">
      <c r="B30" s="34" t="s">
        <v>20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8"/>
      <c r="AZ30" s="8"/>
      <c r="BA30" s="8"/>
      <c r="BB30" s="8"/>
      <c r="BC30" s="8"/>
      <c r="BD30" s="8"/>
      <c r="BE30" s="38"/>
    </row>
    <row r="31" spans="1:57" x14ac:dyDescent="0.2">
      <c r="A31" s="30">
        <f>A28+1</f>
        <v>13</v>
      </c>
      <c r="B31" s="31" t="s">
        <v>21</v>
      </c>
      <c r="D31" s="6">
        <v>661.50867991543566</v>
      </c>
      <c r="E31" s="6"/>
      <c r="F31" s="6">
        <v>661.50867991543566</v>
      </c>
      <c r="L31" s="6">
        <v>661.50867991543566</v>
      </c>
      <c r="N31" s="30" t="s">
        <v>211</v>
      </c>
      <c r="P31" s="6">
        <v>262.98427195604256</v>
      </c>
      <c r="Q31" s="6">
        <v>186.62793747067175</v>
      </c>
      <c r="R31" s="6">
        <v>0</v>
      </c>
      <c r="S31" s="6">
        <v>2.2769523167201493</v>
      </c>
      <c r="T31" s="6">
        <v>27.54224498295719</v>
      </c>
      <c r="U31" s="6">
        <v>0</v>
      </c>
      <c r="V31" s="6">
        <v>0</v>
      </c>
      <c r="W31" s="6">
        <v>2.194800346235528E-2</v>
      </c>
      <c r="X31" s="6">
        <v>0</v>
      </c>
      <c r="Y31" s="6">
        <v>0</v>
      </c>
      <c r="Z31" s="6">
        <v>39.709521592759771</v>
      </c>
      <c r="AA31" s="6">
        <v>0</v>
      </c>
      <c r="AB31" s="6">
        <v>102.05513368123192</v>
      </c>
      <c r="AC31" s="6">
        <v>30.12853620443671</v>
      </c>
      <c r="AD31" s="6">
        <v>10.162133707153108</v>
      </c>
      <c r="AE31" s="6">
        <v>0</v>
      </c>
      <c r="AF31" s="6">
        <v>0</v>
      </c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38"/>
    </row>
    <row r="32" spans="1:57" x14ac:dyDescent="0.2">
      <c r="A32" s="30">
        <f>A31+1</f>
        <v>14</v>
      </c>
      <c r="B32" s="31" t="s">
        <v>22</v>
      </c>
      <c r="D32" s="6">
        <v>138.97372252338511</v>
      </c>
      <c r="E32" s="6"/>
      <c r="F32" s="6">
        <v>138.97372252338511</v>
      </c>
      <c r="L32" s="6">
        <v>138.97372252338511</v>
      </c>
      <c r="N32" s="30" t="s">
        <v>212</v>
      </c>
      <c r="P32" s="6">
        <v>55.249317731561185</v>
      </c>
      <c r="Q32" s="6">
        <v>39.207919691207074</v>
      </c>
      <c r="R32" s="6">
        <v>0</v>
      </c>
      <c r="S32" s="6">
        <v>0.47835583881272242</v>
      </c>
      <c r="T32" s="6">
        <v>5.7862404956226694</v>
      </c>
      <c r="U32" s="6">
        <v>0</v>
      </c>
      <c r="V32" s="6">
        <v>0</v>
      </c>
      <c r="W32" s="6">
        <v>4.6109685870026418E-3</v>
      </c>
      <c r="X32" s="6">
        <v>0</v>
      </c>
      <c r="Y32" s="6">
        <v>0</v>
      </c>
      <c r="Z32" s="6">
        <v>8.3424151533038646</v>
      </c>
      <c r="AA32" s="6">
        <v>0</v>
      </c>
      <c r="AB32" s="6">
        <v>21.440356356496473</v>
      </c>
      <c r="AC32" s="6">
        <v>6.329584112254441</v>
      </c>
      <c r="AD32" s="6">
        <v>2.1349221755396668</v>
      </c>
      <c r="AE32" s="6">
        <v>0</v>
      </c>
      <c r="AF32" s="6">
        <v>0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38"/>
    </row>
    <row r="33" spans="1:57" x14ac:dyDescent="0.2">
      <c r="A33" s="30">
        <f t="shared" ref="A33:A38" si="4">A32+1</f>
        <v>15</v>
      </c>
      <c r="B33" s="31" t="s">
        <v>23</v>
      </c>
      <c r="D33" s="6">
        <v>3829.4509602014127</v>
      </c>
      <c r="E33" s="6"/>
      <c r="F33" s="6">
        <v>3829.4509602014127</v>
      </c>
      <c r="L33" s="6">
        <v>3829.4509602014127</v>
      </c>
      <c r="N33" s="30" t="s">
        <v>213</v>
      </c>
      <c r="P33" s="6">
        <v>1522.4068910005506</v>
      </c>
      <c r="Q33" s="6">
        <v>1080.3827010082998</v>
      </c>
      <c r="R33" s="6">
        <v>0</v>
      </c>
      <c r="S33" s="6">
        <v>13.181198524426723</v>
      </c>
      <c r="T33" s="6">
        <v>159.44110742367133</v>
      </c>
      <c r="U33" s="6">
        <v>0</v>
      </c>
      <c r="V33" s="6">
        <v>0</v>
      </c>
      <c r="W33" s="6">
        <v>0.12705623597284438</v>
      </c>
      <c r="X33" s="6">
        <v>0</v>
      </c>
      <c r="Y33" s="6">
        <v>0</v>
      </c>
      <c r="Z33" s="6">
        <v>229.87705257619911</v>
      </c>
      <c r="AA33" s="6">
        <v>0</v>
      </c>
      <c r="AB33" s="6">
        <v>590.79365325793958</v>
      </c>
      <c r="AC33" s="6">
        <v>174.41305821156016</v>
      </c>
      <c r="AD33" s="6">
        <v>58.828241962792369</v>
      </c>
      <c r="AE33" s="6">
        <v>0</v>
      </c>
      <c r="AF33" s="6">
        <v>0</v>
      </c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38"/>
    </row>
    <row r="34" spans="1:57" x14ac:dyDescent="0.2">
      <c r="A34" s="30">
        <f t="shared" si="4"/>
        <v>16</v>
      </c>
      <c r="B34" s="31" t="s">
        <v>24</v>
      </c>
      <c r="D34" s="6">
        <v>15349.946384070297</v>
      </c>
      <c r="E34" s="6"/>
      <c r="F34" s="6">
        <v>15349.946384070297</v>
      </c>
      <c r="L34" s="6">
        <v>15349.946384070297</v>
      </c>
      <c r="N34" s="30" t="s">
        <v>214</v>
      </c>
      <c r="P34" s="6">
        <v>6102.4059047797546</v>
      </c>
      <c r="Q34" s="6">
        <v>4330.5990093896426</v>
      </c>
      <c r="R34" s="6">
        <v>0</v>
      </c>
      <c r="S34" s="6">
        <v>52.835430648025572</v>
      </c>
      <c r="T34" s="6">
        <v>639.10270057131731</v>
      </c>
      <c r="U34" s="6">
        <v>0</v>
      </c>
      <c r="V34" s="6">
        <v>0</v>
      </c>
      <c r="W34" s="6">
        <v>0.50929139195514528</v>
      </c>
      <c r="X34" s="6">
        <v>0</v>
      </c>
      <c r="Y34" s="6">
        <v>0</v>
      </c>
      <c r="Z34" s="6">
        <v>921.43768614474573</v>
      </c>
      <c r="AA34" s="6">
        <v>0</v>
      </c>
      <c r="AB34" s="6">
        <v>2368.1334467543143</v>
      </c>
      <c r="AC34" s="6">
        <v>699.11617097412034</v>
      </c>
      <c r="AD34" s="6">
        <v>235.80674341641989</v>
      </c>
      <c r="AE34" s="6">
        <v>0</v>
      </c>
      <c r="AF34" s="6">
        <v>0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38"/>
    </row>
    <row r="35" spans="1:57" x14ac:dyDescent="0.2">
      <c r="A35" s="30">
        <f t="shared" si="4"/>
        <v>17</v>
      </c>
      <c r="B35" s="31" t="s">
        <v>25</v>
      </c>
      <c r="D35" s="6">
        <v>0</v>
      </c>
      <c r="E35" s="6"/>
      <c r="F35" s="6">
        <v>0</v>
      </c>
      <c r="L35" s="6">
        <v>0</v>
      </c>
      <c r="N35" s="30" t="s">
        <v>215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38"/>
    </row>
    <row r="36" spans="1:57" x14ac:dyDescent="0.2">
      <c r="A36" s="30">
        <f t="shared" si="4"/>
        <v>18</v>
      </c>
      <c r="B36" s="31" t="s">
        <v>26</v>
      </c>
      <c r="D36" s="6">
        <v>0</v>
      </c>
      <c r="E36" s="6"/>
      <c r="F36" s="6">
        <v>0</v>
      </c>
      <c r="L36" s="6">
        <v>0</v>
      </c>
      <c r="N36" s="30" t="s">
        <v>216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38"/>
    </row>
    <row r="37" spans="1:57" x14ac:dyDescent="0.2">
      <c r="A37" s="30">
        <f t="shared" si="4"/>
        <v>19</v>
      </c>
      <c r="B37" s="31" t="s">
        <v>27</v>
      </c>
      <c r="D37" s="6">
        <v>1275.4160147744926</v>
      </c>
      <c r="E37" s="6"/>
      <c r="F37" s="6">
        <v>1275.4160147744926</v>
      </c>
      <c r="H37" s="6">
        <v>1219.2484400263322</v>
      </c>
      <c r="J37" s="30" t="s">
        <v>192</v>
      </c>
      <c r="L37" s="6">
        <v>56.167574748160426</v>
      </c>
      <c r="N37" s="30" t="s">
        <v>193</v>
      </c>
      <c r="P37" s="6">
        <v>433.21091513726242</v>
      </c>
      <c r="Q37" s="6">
        <v>329.52370696360697</v>
      </c>
      <c r="R37" s="6">
        <v>0</v>
      </c>
      <c r="S37" s="6">
        <v>6.0645257154029011</v>
      </c>
      <c r="T37" s="6">
        <v>97.138804515176503</v>
      </c>
      <c r="U37" s="6">
        <v>0</v>
      </c>
      <c r="V37" s="6">
        <v>0</v>
      </c>
      <c r="W37" s="6">
        <v>4.7700375052411914</v>
      </c>
      <c r="X37" s="6">
        <v>1.2798058954092653</v>
      </c>
      <c r="Y37" s="6">
        <v>20.083687558479891</v>
      </c>
      <c r="Z37" s="6">
        <v>106.46029157935253</v>
      </c>
      <c r="AA37" s="6">
        <v>0</v>
      </c>
      <c r="AB37" s="6">
        <v>159.44133859292805</v>
      </c>
      <c r="AC37" s="6">
        <v>70.874599941594639</v>
      </c>
      <c r="AD37" s="6">
        <v>46.447414671445628</v>
      </c>
      <c r="AE37" s="6">
        <v>0.12088669859253538</v>
      </c>
      <c r="AF37" s="6">
        <v>0</v>
      </c>
      <c r="AG37" s="6">
        <v>1632.6098838012213</v>
      </c>
      <c r="AH37" s="6">
        <v>661.73257096413147</v>
      </c>
      <c r="AI37" s="6">
        <v>297.75056742461157</v>
      </c>
      <c r="AJ37" s="6">
        <v>0.11937361550044631</v>
      </c>
      <c r="AK37" s="6">
        <v>2.2097656992566739</v>
      </c>
      <c r="AL37" s="6">
        <v>27.628868966754322</v>
      </c>
      <c r="AM37" s="6">
        <v>357.97475868940637</v>
      </c>
      <c r="AN37" s="6">
        <v>38.117272092444018</v>
      </c>
      <c r="AO37" s="6">
        <v>45.176281507997665</v>
      </c>
      <c r="AP37" s="6">
        <v>0</v>
      </c>
      <c r="AQ37" s="6">
        <v>217.93187286463552</v>
      </c>
      <c r="AR37" s="6">
        <v>20.774854896207202</v>
      </c>
      <c r="AS37" s="6">
        <v>2747.3700098050922</v>
      </c>
      <c r="AT37" s="6">
        <v>23.114227752815783</v>
      </c>
      <c r="AU37" s="6">
        <v>137.92534350745029</v>
      </c>
      <c r="AV37" s="6">
        <v>0</v>
      </c>
      <c r="AW37" s="6">
        <v>0</v>
      </c>
      <c r="AX37" s="6">
        <v>0</v>
      </c>
      <c r="AY37" s="6">
        <v>1038.6437355777155</v>
      </c>
      <c r="AZ37" s="6">
        <v>1896.6584158693718</v>
      </c>
      <c r="BA37" s="6">
        <v>10935.869684280644</v>
      </c>
      <c r="BB37" s="6">
        <v>0</v>
      </c>
      <c r="BC37" s="6">
        <v>170.30069860589867</v>
      </c>
      <c r="BD37" s="6">
        <v>25.495974083727067</v>
      </c>
      <c r="BE37" s="38"/>
    </row>
    <row r="38" spans="1:57" x14ac:dyDescent="0.2">
      <c r="A38" s="30">
        <f t="shared" si="4"/>
        <v>20</v>
      </c>
      <c r="B38" s="31" t="s">
        <v>28</v>
      </c>
      <c r="D38" s="40">
        <f>SUM(D31:D37)</f>
        <v>21255.295761485024</v>
      </c>
      <c r="F38" s="40">
        <f>SUM(F31:F37)</f>
        <v>21255.295761485024</v>
      </c>
      <c r="H38" s="40">
        <f>SUM(H31:H37)</f>
        <v>1219.2484400263322</v>
      </c>
      <c r="L38" s="40">
        <f>SUM(L31:L37)</f>
        <v>20036.047321458693</v>
      </c>
      <c r="P38" s="40">
        <f t="shared" ref="P38:BD38" si="5">SUM(P31:P37)</f>
        <v>8376.2573006051716</v>
      </c>
      <c r="Q38" s="40">
        <f t="shared" si="5"/>
        <v>5966.3412745234282</v>
      </c>
      <c r="R38" s="40">
        <f t="shared" si="5"/>
        <v>0</v>
      </c>
      <c r="S38" s="40">
        <f t="shared" si="5"/>
        <v>74.836463043388079</v>
      </c>
      <c r="T38" s="40">
        <f t="shared" si="5"/>
        <v>929.01109798874506</v>
      </c>
      <c r="U38" s="40">
        <f t="shared" si="5"/>
        <v>0</v>
      </c>
      <c r="V38" s="40">
        <f t="shared" si="5"/>
        <v>0</v>
      </c>
      <c r="W38" s="40">
        <f t="shared" si="5"/>
        <v>5.4329441052185388</v>
      </c>
      <c r="X38" s="40">
        <f t="shared" si="5"/>
        <v>1.2798058954092653</v>
      </c>
      <c r="Y38" s="40">
        <f t="shared" si="5"/>
        <v>20.083687558479891</v>
      </c>
      <c r="Z38" s="40">
        <f t="shared" si="5"/>
        <v>1305.826967046361</v>
      </c>
      <c r="AA38" s="40">
        <f t="shared" si="5"/>
        <v>0</v>
      </c>
      <c r="AB38" s="40">
        <f t="shared" si="5"/>
        <v>3241.8639286429102</v>
      </c>
      <c r="AC38" s="40">
        <f t="shared" si="5"/>
        <v>980.8619494439663</v>
      </c>
      <c r="AD38" s="40">
        <f t="shared" si="5"/>
        <v>353.3794559333507</v>
      </c>
      <c r="AE38" s="40">
        <f t="shared" si="5"/>
        <v>0.12088669859253538</v>
      </c>
      <c r="AF38" s="40">
        <f t="shared" si="5"/>
        <v>0</v>
      </c>
      <c r="AG38" s="40">
        <f t="shared" si="5"/>
        <v>1632.6098838012213</v>
      </c>
      <c r="AH38" s="40">
        <f t="shared" si="5"/>
        <v>661.73257096413147</v>
      </c>
      <c r="AI38" s="40">
        <f t="shared" si="5"/>
        <v>297.75056742461157</v>
      </c>
      <c r="AJ38" s="40">
        <f t="shared" si="5"/>
        <v>0.11937361550044631</v>
      </c>
      <c r="AK38" s="40">
        <f t="shared" si="5"/>
        <v>2.2097656992566739</v>
      </c>
      <c r="AL38" s="40">
        <f t="shared" si="5"/>
        <v>27.628868966754322</v>
      </c>
      <c r="AM38" s="40">
        <f t="shared" si="5"/>
        <v>357.97475868940637</v>
      </c>
      <c r="AN38" s="40">
        <f t="shared" si="5"/>
        <v>38.117272092444018</v>
      </c>
      <c r="AO38" s="40">
        <f t="shared" si="5"/>
        <v>45.176281507997665</v>
      </c>
      <c r="AP38" s="40">
        <f t="shared" si="5"/>
        <v>0</v>
      </c>
      <c r="AQ38" s="40">
        <f t="shared" si="5"/>
        <v>217.93187286463552</v>
      </c>
      <c r="AR38" s="40">
        <f t="shared" si="5"/>
        <v>20.774854896207202</v>
      </c>
      <c r="AS38" s="40">
        <f t="shared" si="5"/>
        <v>2747.3700098050922</v>
      </c>
      <c r="AT38" s="40">
        <f t="shared" si="5"/>
        <v>23.114227752815783</v>
      </c>
      <c r="AU38" s="40">
        <f t="shared" si="5"/>
        <v>137.92534350745029</v>
      </c>
      <c r="AV38" s="40">
        <f t="shared" si="5"/>
        <v>0</v>
      </c>
      <c r="AW38" s="40">
        <f t="shared" si="5"/>
        <v>0</v>
      </c>
      <c r="AX38" s="40">
        <f t="shared" si="5"/>
        <v>0</v>
      </c>
      <c r="AY38" s="40">
        <f t="shared" si="5"/>
        <v>1038.6437355777155</v>
      </c>
      <c r="AZ38" s="40">
        <f t="shared" si="5"/>
        <v>1896.6584158693718</v>
      </c>
      <c r="BA38" s="40">
        <f t="shared" si="5"/>
        <v>10935.869684280644</v>
      </c>
      <c r="BB38" s="40">
        <f t="shared" si="5"/>
        <v>0</v>
      </c>
      <c r="BC38" s="40">
        <f t="shared" si="5"/>
        <v>170.30069860589867</v>
      </c>
      <c r="BD38" s="40">
        <f t="shared" si="5"/>
        <v>25.495974083727067</v>
      </c>
      <c r="BE38" s="38"/>
    </row>
    <row r="39" spans="1:57" x14ac:dyDescent="0.2">
      <c r="D39" s="3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38"/>
    </row>
    <row r="40" spans="1:57" ht="13.5" thickBot="1" x14ac:dyDescent="0.25">
      <c r="A40" s="30">
        <v>21</v>
      </c>
      <c r="B40" s="31" t="s">
        <v>171</v>
      </c>
      <c r="D40" s="45">
        <f>D21+D28+D38</f>
        <v>572726.56124522968</v>
      </c>
      <c r="F40" s="45">
        <f>F21+F28+F38</f>
        <v>572726.56124522968</v>
      </c>
      <c r="H40" s="45">
        <f>H21+H28+H38</f>
        <v>641.34316230126774</v>
      </c>
      <c r="J40" s="38"/>
      <c r="L40" s="45">
        <f>L21+L28+L38</f>
        <v>572085.21808292845</v>
      </c>
      <c r="P40" s="45">
        <f>P21+P28+P38</f>
        <v>242584.09817878183</v>
      </c>
      <c r="Q40" s="45">
        <f t="shared" ref="Q40:AF40" si="6">Q21+Q28+Q38</f>
        <v>143293.05541280485</v>
      </c>
      <c r="R40" s="45">
        <f t="shared" si="6"/>
        <v>0</v>
      </c>
      <c r="S40" s="45">
        <f t="shared" si="6"/>
        <v>2954.0277223777639</v>
      </c>
      <c r="T40" s="45">
        <f t="shared" si="6"/>
        <v>18906.398740755871</v>
      </c>
      <c r="U40" s="45">
        <f t="shared" si="6"/>
        <v>0</v>
      </c>
      <c r="V40" s="45">
        <f t="shared" si="6"/>
        <v>0</v>
      </c>
      <c r="W40" s="45">
        <f t="shared" si="6"/>
        <v>513.74963836968595</v>
      </c>
      <c r="X40" s="45">
        <f t="shared" si="6"/>
        <v>124.82336394846334</v>
      </c>
      <c r="Y40" s="45">
        <f t="shared" si="6"/>
        <v>1853.2092648222783</v>
      </c>
      <c r="Z40" s="45">
        <f t="shared" si="6"/>
        <v>43191.218501554002</v>
      </c>
      <c r="AA40" s="45">
        <f t="shared" si="6"/>
        <v>0</v>
      </c>
      <c r="AB40" s="45">
        <f t="shared" si="6"/>
        <v>88553.957672816832</v>
      </c>
      <c r="AC40" s="45">
        <f t="shared" si="6"/>
        <v>24419.728446386413</v>
      </c>
      <c r="AD40" s="45">
        <f t="shared" si="6"/>
        <v>6279.3958135021658</v>
      </c>
      <c r="AE40" s="45">
        <f t="shared" si="6"/>
        <v>49.209204310774169</v>
      </c>
      <c r="AF40" s="45">
        <f t="shared" si="6"/>
        <v>3.689284798837813</v>
      </c>
      <c r="BE40" s="38"/>
    </row>
    <row r="41" spans="1:57" ht="13.5" thickTop="1" x14ac:dyDescent="0.2">
      <c r="P41" s="38"/>
    </row>
    <row r="43" spans="1:57" x14ac:dyDescent="0.2">
      <c r="P43" s="38"/>
    </row>
  </sheetData>
  <pageMargins left="0.7" right="0.7" top="0.75" bottom="0.75" header="0.3" footer="0.3"/>
  <pageSetup scale="71" fitToWidth="3" orientation="landscape" r:id="rId1"/>
  <headerFooter>
    <oddHeader xml:space="preserve">&amp;R&amp;"Arial,Regular"&amp;10Filed: 2023-05-18
EB-2022-0200
Exhibit I.7.0-STAFF-237
Attachment 9.8
Page &amp;P of 16
</oddHeader>
  </headerFooter>
  <colBreaks count="2" manualBreakCount="2">
    <brk id="15" max="39" man="1"/>
    <brk id="27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B81A-4E92-41AB-86EE-4AAF6EB18071}">
  <dimension ref="A6:AB43"/>
  <sheetViews>
    <sheetView view="pageLayout" topLeftCell="A25" zoomScaleNormal="100" workbookViewId="0">
      <selection activeCell="F32" sqref="F32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hidden="1" customWidth="1"/>
    <col min="5" max="5" width="1.7109375" style="31" hidden="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1.42578125" style="30" customWidth="1"/>
    <col min="11" max="11" width="1.7109375" style="31" customWidth="1"/>
    <col min="12" max="12" width="17.140625" style="31" customWidth="1"/>
    <col min="13" max="13" width="1.7109375" style="31" customWidth="1"/>
    <col min="14" max="14" width="20" style="30" customWidth="1"/>
    <col min="15" max="15" width="1.7109375" style="31" customWidth="1"/>
    <col min="16" max="17" width="12.85546875" style="31" customWidth="1"/>
    <col min="18" max="18" width="10.7109375" style="31" hidden="1" customWidth="1"/>
    <col min="19" max="27" width="10.7109375" style="31" customWidth="1"/>
    <col min="28" max="28" width="10.85546875" style="31" bestFit="1" customWidth="1"/>
    <col min="29" max="16384" width="9.140625" style="31"/>
  </cols>
  <sheetData>
    <row r="6" spans="1:28" x14ac:dyDescent="0.2">
      <c r="C6" s="49"/>
      <c r="D6" s="49"/>
      <c r="E6" s="49"/>
      <c r="F6" s="49"/>
      <c r="G6" s="49"/>
      <c r="H6" s="49"/>
      <c r="I6" s="53" t="s">
        <v>177</v>
      </c>
      <c r="J6" s="49"/>
      <c r="K6" s="49"/>
      <c r="L6" s="49"/>
      <c r="M6" s="49"/>
      <c r="N6" s="49"/>
      <c r="T6" s="53" t="s">
        <v>177</v>
      </c>
    </row>
    <row r="7" spans="1:28" x14ac:dyDescent="0.2">
      <c r="C7" s="49"/>
      <c r="D7" s="49"/>
      <c r="E7" s="49"/>
      <c r="F7" s="49"/>
      <c r="G7" s="49"/>
      <c r="H7" s="49"/>
      <c r="I7" s="53" t="s">
        <v>175</v>
      </c>
      <c r="J7" s="49"/>
      <c r="K7" s="49"/>
      <c r="L7" s="49"/>
      <c r="M7" s="49"/>
      <c r="N7" s="49"/>
      <c r="T7" s="53" t="s">
        <v>203</v>
      </c>
    </row>
    <row r="9" spans="1:28" x14ac:dyDescent="0.2">
      <c r="F9" s="30" t="s">
        <v>0</v>
      </c>
    </row>
    <row r="10" spans="1:28" x14ac:dyDescent="0.2">
      <c r="A10" s="30" t="s">
        <v>46</v>
      </c>
      <c r="D10" s="30" t="s">
        <v>0</v>
      </c>
      <c r="F10" s="30" t="s">
        <v>1</v>
      </c>
      <c r="H10" s="30" t="s">
        <v>2</v>
      </c>
      <c r="J10" s="30" t="s">
        <v>3</v>
      </c>
      <c r="K10" s="30"/>
      <c r="L10" s="30" t="s">
        <v>4</v>
      </c>
      <c r="N10" s="30" t="s">
        <v>5</v>
      </c>
      <c r="P10" s="30" t="s">
        <v>141</v>
      </c>
      <c r="Q10" s="30" t="s">
        <v>141</v>
      </c>
      <c r="R10" s="30" t="s">
        <v>141</v>
      </c>
      <c r="S10" s="30" t="s">
        <v>141</v>
      </c>
      <c r="T10" s="30" t="s">
        <v>141</v>
      </c>
      <c r="U10" s="30" t="s">
        <v>141</v>
      </c>
      <c r="V10" s="30" t="s">
        <v>141</v>
      </c>
      <c r="W10" s="30" t="s">
        <v>141</v>
      </c>
      <c r="X10" s="30" t="s">
        <v>141</v>
      </c>
      <c r="Y10" s="30" t="s">
        <v>141</v>
      </c>
      <c r="Z10" s="30" t="s">
        <v>141</v>
      </c>
      <c r="AA10" s="30" t="s">
        <v>141</v>
      </c>
    </row>
    <row r="11" spans="1:28" x14ac:dyDescent="0.2">
      <c r="A11" s="32" t="s">
        <v>47</v>
      </c>
      <c r="B11" s="33" t="s">
        <v>49</v>
      </c>
      <c r="D11" s="32" t="s">
        <v>142</v>
      </c>
      <c r="F11" s="32" t="s">
        <v>6</v>
      </c>
      <c r="H11" s="32" t="s">
        <v>7</v>
      </c>
      <c r="J11" s="32" t="s">
        <v>8</v>
      </c>
      <c r="K11" s="30"/>
      <c r="L11" s="32" t="s">
        <v>9</v>
      </c>
      <c r="N11" s="32" t="s">
        <v>8</v>
      </c>
      <c r="P11" s="32">
        <v>1</v>
      </c>
      <c r="Q11" s="32">
        <v>6</v>
      </c>
      <c r="R11" s="32">
        <v>9</v>
      </c>
      <c r="S11" s="32">
        <v>100</v>
      </c>
      <c r="T11" s="32">
        <v>110</v>
      </c>
      <c r="U11" s="32">
        <v>115</v>
      </c>
      <c r="V11" s="32">
        <v>125</v>
      </c>
      <c r="W11" s="32">
        <v>135</v>
      </c>
      <c r="X11" s="32">
        <v>145</v>
      </c>
      <c r="Y11" s="32">
        <v>170</v>
      </c>
      <c r="Z11" s="32">
        <v>200</v>
      </c>
      <c r="AA11" s="32">
        <v>300</v>
      </c>
    </row>
    <row r="12" spans="1:28" x14ac:dyDescent="0.2">
      <c r="D12" s="36" t="s">
        <v>166</v>
      </c>
      <c r="F12" s="30" t="s">
        <v>166</v>
      </c>
      <c r="H12" s="36" t="s">
        <v>48</v>
      </c>
      <c r="J12" s="36" t="s">
        <v>51</v>
      </c>
      <c r="L12" s="36" t="s">
        <v>50</v>
      </c>
      <c r="N12" s="36" t="s">
        <v>167</v>
      </c>
      <c r="P12" s="36" t="s">
        <v>52</v>
      </c>
      <c r="Q12" s="36" t="s">
        <v>53</v>
      </c>
      <c r="R12" s="36" t="s">
        <v>54</v>
      </c>
      <c r="S12" s="30" t="s">
        <v>54</v>
      </c>
      <c r="T12" s="36" t="s">
        <v>55</v>
      </c>
      <c r="U12" s="36" t="s">
        <v>56</v>
      </c>
      <c r="V12" s="36" t="s">
        <v>57</v>
      </c>
      <c r="W12" s="36" t="s">
        <v>58</v>
      </c>
      <c r="X12" s="36" t="s">
        <v>59</v>
      </c>
      <c r="Y12" s="36" t="s">
        <v>60</v>
      </c>
      <c r="Z12" s="36" t="s">
        <v>61</v>
      </c>
      <c r="AA12" s="36" t="s">
        <v>62</v>
      </c>
    </row>
    <row r="14" spans="1:28" x14ac:dyDescent="0.2">
      <c r="B14" s="34" t="s">
        <v>94</v>
      </c>
    </row>
    <row r="15" spans="1:28" x14ac:dyDescent="0.2">
      <c r="A15" s="30">
        <v>1</v>
      </c>
      <c r="B15" s="31" t="s">
        <v>10</v>
      </c>
      <c r="D15" s="37">
        <v>155051.0391516751</v>
      </c>
      <c r="E15" s="37"/>
      <c r="F15" s="6">
        <v>1434103.1533085806</v>
      </c>
      <c r="L15" s="6">
        <v>1434103.1533085806</v>
      </c>
      <c r="N15" s="30" t="s">
        <v>186</v>
      </c>
      <c r="P15" s="6">
        <v>870819.92755012808</v>
      </c>
      <c r="Q15" s="6">
        <v>544925.5137961735</v>
      </c>
      <c r="R15" s="6">
        <v>0</v>
      </c>
      <c r="S15" s="6">
        <v>836.90919503644227</v>
      </c>
      <c r="T15" s="6">
        <v>15116.565004840922</v>
      </c>
      <c r="U15" s="6">
        <v>345.57930441337999</v>
      </c>
      <c r="V15" s="6">
        <v>0</v>
      </c>
      <c r="W15" s="6">
        <v>816.72153917678725</v>
      </c>
      <c r="X15" s="6">
        <v>120.05841405325258</v>
      </c>
      <c r="Y15" s="6">
        <v>1121.8785047583619</v>
      </c>
      <c r="Z15" s="6">
        <v>0</v>
      </c>
      <c r="AA15" s="6">
        <v>0</v>
      </c>
      <c r="AB15" s="38"/>
    </row>
    <row r="16" spans="1:28" x14ac:dyDescent="0.2">
      <c r="A16" s="30">
        <f>A15+1</f>
        <v>2</v>
      </c>
      <c r="B16" s="31" t="s">
        <v>92</v>
      </c>
      <c r="D16" s="37">
        <v>31612.213008150989</v>
      </c>
      <c r="E16" s="37"/>
      <c r="F16" s="6">
        <v>15590.52393497165</v>
      </c>
      <c r="L16" s="6">
        <v>15590.52393497165</v>
      </c>
      <c r="N16" s="30" t="s">
        <v>208</v>
      </c>
      <c r="P16" s="6">
        <v>7913.7989508510518</v>
      </c>
      <c r="Q16" s="6">
        <v>7141.4917632384913</v>
      </c>
      <c r="R16" s="6">
        <v>0</v>
      </c>
      <c r="S16" s="6">
        <v>11.709255236379468</v>
      </c>
      <c r="T16" s="6">
        <v>501.4984575761215</v>
      </c>
      <c r="U16" s="6">
        <v>22.025508069605422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38"/>
    </row>
    <row r="17" spans="1:28" x14ac:dyDescent="0.2">
      <c r="A17" s="30">
        <f t="shared" ref="A17:A21" si="0">A16+1</f>
        <v>3</v>
      </c>
      <c r="B17" s="31" t="s">
        <v>93</v>
      </c>
      <c r="D17" s="37">
        <v>1160.0687152841808</v>
      </c>
      <c r="E17" s="37"/>
      <c r="F17" s="6">
        <v>11702.475730283124</v>
      </c>
      <c r="L17" s="6">
        <v>11702.475730283124</v>
      </c>
      <c r="N17" s="30" t="s">
        <v>187</v>
      </c>
      <c r="P17" s="6">
        <v>5940.2134619052422</v>
      </c>
      <c r="Q17" s="6">
        <v>5360.5083694364785</v>
      </c>
      <c r="R17" s="6">
        <v>0</v>
      </c>
      <c r="S17" s="6">
        <v>8.7891385687206203</v>
      </c>
      <c r="T17" s="6">
        <v>376.43209125220807</v>
      </c>
      <c r="U17" s="6">
        <v>16.532669120473738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38"/>
    </row>
    <row r="18" spans="1:28" x14ac:dyDescent="0.2">
      <c r="A18" s="30">
        <f t="shared" si="0"/>
        <v>4</v>
      </c>
      <c r="B18" s="31" t="s">
        <v>11</v>
      </c>
      <c r="D18" s="37">
        <v>19346.89536697177</v>
      </c>
      <c r="E18" s="37"/>
      <c r="F18" s="6">
        <v>42446.770190921219</v>
      </c>
      <c r="H18" s="38">
        <v>-368.16868483877323</v>
      </c>
      <c r="J18" s="30" t="s">
        <v>185</v>
      </c>
      <c r="L18" s="6">
        <v>42814.938875759995</v>
      </c>
      <c r="N18" s="30" t="s">
        <v>209</v>
      </c>
      <c r="P18" s="6">
        <v>16632.768835876115</v>
      </c>
      <c r="Q18" s="6">
        <v>19275.08721143605</v>
      </c>
      <c r="R18" s="6">
        <v>0</v>
      </c>
      <c r="S18" s="6">
        <v>64.550761007838361</v>
      </c>
      <c r="T18" s="6">
        <v>3658.9227146662506</v>
      </c>
      <c r="U18" s="6">
        <v>1478.612536958434</v>
      </c>
      <c r="V18" s="6">
        <v>0</v>
      </c>
      <c r="W18" s="6">
        <v>171.08371445208712</v>
      </c>
      <c r="X18" s="6">
        <v>52.052810170662511</v>
      </c>
      <c r="Y18" s="6">
        <v>1113.6916063537856</v>
      </c>
      <c r="Z18" s="6">
        <v>0</v>
      </c>
      <c r="AA18" s="6">
        <v>0</v>
      </c>
      <c r="AB18" s="38"/>
    </row>
    <row r="19" spans="1:28" x14ac:dyDescent="0.2">
      <c r="A19" s="30">
        <f t="shared" si="0"/>
        <v>5</v>
      </c>
      <c r="B19" s="31" t="s">
        <v>12</v>
      </c>
      <c r="D19" s="37">
        <v>3679.3293345266661</v>
      </c>
      <c r="E19" s="37"/>
      <c r="F19" s="6">
        <v>661.64512873869307</v>
      </c>
      <c r="L19" s="6">
        <v>661.64512873869307</v>
      </c>
      <c r="N19" s="30" t="s">
        <v>229</v>
      </c>
      <c r="P19" s="6">
        <v>277.72655774406394</v>
      </c>
      <c r="Q19" s="6">
        <v>276.32232183902357</v>
      </c>
      <c r="R19" s="6">
        <v>0</v>
      </c>
      <c r="S19" s="6">
        <v>1.0939102899979825</v>
      </c>
      <c r="T19" s="6">
        <v>58.790437883388662</v>
      </c>
      <c r="U19" s="6">
        <v>25.057326108091047</v>
      </c>
      <c r="V19" s="6">
        <v>0</v>
      </c>
      <c r="W19" s="6">
        <v>2.8992723365025728</v>
      </c>
      <c r="X19" s="6">
        <v>0.88211360764724445</v>
      </c>
      <c r="Y19" s="6">
        <v>18.873188929977974</v>
      </c>
      <c r="Z19" s="6">
        <v>0</v>
      </c>
      <c r="AA19" s="6">
        <v>0</v>
      </c>
      <c r="AB19" s="38"/>
    </row>
    <row r="20" spans="1:28" x14ac:dyDescent="0.2">
      <c r="A20" s="30">
        <f t="shared" si="0"/>
        <v>6</v>
      </c>
      <c r="B20" s="31" t="s">
        <v>13</v>
      </c>
      <c r="D20" s="37">
        <v>925.2963666317969</v>
      </c>
      <c r="E20" s="37"/>
      <c r="F20" s="6">
        <v>8073.599430383063</v>
      </c>
      <c r="L20" s="6">
        <v>8073.599430383063</v>
      </c>
      <c r="N20" s="30" t="s">
        <v>186</v>
      </c>
      <c r="P20" s="6">
        <v>4902.4724998440379</v>
      </c>
      <c r="Q20" s="6">
        <v>3067.7781494559808</v>
      </c>
      <c r="R20" s="6">
        <v>0</v>
      </c>
      <c r="S20" s="6">
        <v>4.7115645654498257</v>
      </c>
      <c r="T20" s="6">
        <v>85.102030722730987</v>
      </c>
      <c r="U20" s="6">
        <v>1.9455147761352782</v>
      </c>
      <c r="V20" s="6">
        <v>0</v>
      </c>
      <c r="W20" s="6">
        <v>4.5979137123202882</v>
      </c>
      <c r="X20" s="6">
        <v>0.67589527369546598</v>
      </c>
      <c r="Y20" s="6">
        <v>6.3158620327133193</v>
      </c>
      <c r="Z20" s="6">
        <v>0</v>
      </c>
      <c r="AA20" s="6">
        <v>0</v>
      </c>
      <c r="AB20" s="38"/>
    </row>
    <row r="21" spans="1:28" x14ac:dyDescent="0.2">
      <c r="A21" s="30">
        <f t="shared" si="0"/>
        <v>7</v>
      </c>
      <c r="B21" s="31" t="s">
        <v>95</v>
      </c>
      <c r="D21" s="39">
        <f>SUM(D15:D20)</f>
        <v>211774.84194324049</v>
      </c>
      <c r="E21" s="37"/>
      <c r="F21" s="12">
        <f>SUM(F15:F20)</f>
        <v>1512578.1677238781</v>
      </c>
      <c r="H21" s="12">
        <f>SUM(H15:H20)</f>
        <v>-368.16868483877323</v>
      </c>
      <c r="L21" s="40">
        <f>SUM(L15:L20)</f>
        <v>1512946.3364087169</v>
      </c>
      <c r="P21" s="40">
        <f t="shared" ref="P21:AA21" si="1">SUM(P15:P20)</f>
        <v>906486.90785634867</v>
      </c>
      <c r="Q21" s="40">
        <f t="shared" si="1"/>
        <v>580046.70161157951</v>
      </c>
      <c r="R21" s="40">
        <f t="shared" si="1"/>
        <v>0</v>
      </c>
      <c r="S21" s="40">
        <f t="shared" si="1"/>
        <v>927.76382470482861</v>
      </c>
      <c r="T21" s="40">
        <f t="shared" si="1"/>
        <v>19797.310736941621</v>
      </c>
      <c r="U21" s="40">
        <f t="shared" si="1"/>
        <v>1889.7528594461194</v>
      </c>
      <c r="V21" s="40">
        <f t="shared" si="1"/>
        <v>0</v>
      </c>
      <c r="W21" s="40">
        <f t="shared" si="1"/>
        <v>995.30243967769729</v>
      </c>
      <c r="X21" s="40">
        <f t="shared" si="1"/>
        <v>173.6692331052578</v>
      </c>
      <c r="Y21" s="40">
        <f t="shared" si="1"/>
        <v>2260.759162074839</v>
      </c>
      <c r="Z21" s="40">
        <f t="shared" si="1"/>
        <v>0</v>
      </c>
      <c r="AA21" s="40">
        <f t="shared" si="1"/>
        <v>0</v>
      </c>
      <c r="AB21" s="38"/>
    </row>
    <row r="22" spans="1:28" x14ac:dyDescent="0.2">
      <c r="D22" s="37"/>
      <c r="E22" s="37"/>
      <c r="F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38"/>
    </row>
    <row r="23" spans="1:28" x14ac:dyDescent="0.2">
      <c r="B23" s="34" t="s">
        <v>14</v>
      </c>
      <c r="D23" s="37"/>
      <c r="E23" s="37"/>
      <c r="F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38"/>
    </row>
    <row r="24" spans="1:28" x14ac:dyDescent="0.2">
      <c r="A24" s="30">
        <f>A21+1</f>
        <v>8</v>
      </c>
      <c r="B24" s="31" t="s">
        <v>15</v>
      </c>
      <c r="D24" s="37">
        <v>8310.0427607766633</v>
      </c>
      <c r="E24" s="37"/>
      <c r="F24" s="6">
        <v>65721.759340175588</v>
      </c>
      <c r="L24" s="6">
        <v>65721.759340175588</v>
      </c>
      <c r="N24" s="30" t="s">
        <v>187</v>
      </c>
      <c r="P24" s="6">
        <v>33360.571606428995</v>
      </c>
      <c r="Q24" s="6">
        <v>30104.915328765044</v>
      </c>
      <c r="R24" s="6">
        <v>0</v>
      </c>
      <c r="S24" s="6">
        <v>49.360294619208481</v>
      </c>
      <c r="T24" s="6">
        <v>2114.0637143280874</v>
      </c>
      <c r="U24" s="6">
        <v>92.848396034250086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38"/>
    </row>
    <row r="25" spans="1:28" x14ac:dyDescent="0.2">
      <c r="A25" s="30">
        <f>A24+1</f>
        <v>9</v>
      </c>
      <c r="B25" s="31" t="s">
        <v>16</v>
      </c>
      <c r="D25" s="37">
        <v>6667.4408184427411</v>
      </c>
      <c r="E25" s="37"/>
      <c r="F25" s="6">
        <v>40652.642132981986</v>
      </c>
      <c r="H25" s="6">
        <v>20332.402779776512</v>
      </c>
      <c r="J25" s="30" t="s">
        <v>188</v>
      </c>
      <c r="L25" s="6">
        <v>20320.239353205474</v>
      </c>
      <c r="N25" s="30" t="s">
        <v>189</v>
      </c>
      <c r="P25" s="6">
        <v>21116.682161430726</v>
      </c>
      <c r="Q25" s="6">
        <v>17737.80869705791</v>
      </c>
      <c r="R25" s="6">
        <v>0</v>
      </c>
      <c r="S25" s="6">
        <v>40.468220412086282</v>
      </c>
      <c r="T25" s="6">
        <v>1371.1158815729616</v>
      </c>
      <c r="U25" s="6">
        <v>221.60801509299537</v>
      </c>
      <c r="V25" s="6">
        <v>0</v>
      </c>
      <c r="W25" s="6">
        <v>0</v>
      </c>
      <c r="X25" s="6">
        <v>31.882053869095884</v>
      </c>
      <c r="Y25" s="6">
        <v>133.07710354620761</v>
      </c>
      <c r="Z25" s="6">
        <v>0</v>
      </c>
      <c r="AA25" s="6">
        <v>0</v>
      </c>
      <c r="AB25" s="38"/>
    </row>
    <row r="26" spans="1:28" x14ac:dyDescent="0.2">
      <c r="A26" s="30">
        <f t="shared" ref="A26:A28" si="2">A25+1</f>
        <v>10</v>
      </c>
      <c r="B26" s="31" t="s">
        <v>17</v>
      </c>
      <c r="D26" s="37">
        <v>570.51733223723818</v>
      </c>
      <c r="E26" s="37"/>
      <c r="F26" s="6">
        <v>3419.172212347507</v>
      </c>
      <c r="L26" s="6">
        <v>3419.172212347507</v>
      </c>
      <c r="N26" s="30" t="s">
        <v>190</v>
      </c>
      <c r="P26" s="6">
        <v>1744.7855078121358</v>
      </c>
      <c r="Q26" s="6">
        <v>1575.4517619841522</v>
      </c>
      <c r="R26" s="6">
        <v>0</v>
      </c>
      <c r="S26" s="6">
        <v>1.5278321359947193</v>
      </c>
      <c r="T26" s="6">
        <v>60.595882783600949</v>
      </c>
      <c r="U26" s="6">
        <v>14.571736207515603</v>
      </c>
      <c r="V26" s="6">
        <v>12.74289897078835</v>
      </c>
      <c r="W26" s="6">
        <v>0.73283419713349596</v>
      </c>
      <c r="X26" s="6">
        <v>1.0026367391414572</v>
      </c>
      <c r="Y26" s="6">
        <v>7.7611215170449839</v>
      </c>
      <c r="Z26" s="6">
        <v>0</v>
      </c>
      <c r="AA26" s="6">
        <v>0</v>
      </c>
      <c r="AB26" s="38"/>
    </row>
    <row r="27" spans="1:28" x14ac:dyDescent="0.2">
      <c r="A27" s="30">
        <f t="shared" si="2"/>
        <v>11</v>
      </c>
      <c r="B27" s="31" t="s">
        <v>18</v>
      </c>
      <c r="D27" s="37">
        <v>1493.2088610880407</v>
      </c>
      <c r="E27" s="37"/>
      <c r="F27" s="6">
        <v>10218.774239565546</v>
      </c>
      <c r="L27" s="6">
        <v>10218.774239565546</v>
      </c>
      <c r="N27" s="30" t="s">
        <v>191</v>
      </c>
      <c r="P27" s="6">
        <v>4289.3461625394802</v>
      </c>
      <c r="Q27" s="6">
        <v>4267.658449489958</v>
      </c>
      <c r="R27" s="6">
        <v>0</v>
      </c>
      <c r="S27" s="6">
        <v>16.894890941216033</v>
      </c>
      <c r="T27" s="6">
        <v>907.98856680287656</v>
      </c>
      <c r="U27" s="6">
        <v>386.99772343805643</v>
      </c>
      <c r="V27" s="6">
        <v>0</v>
      </c>
      <c r="W27" s="6">
        <v>44.777794287121928</v>
      </c>
      <c r="X27" s="6">
        <v>13.623798345466071</v>
      </c>
      <c r="Y27" s="6">
        <v>291.48685372137021</v>
      </c>
      <c r="Z27" s="6">
        <v>0</v>
      </c>
      <c r="AA27" s="6">
        <v>0</v>
      </c>
      <c r="AB27" s="38"/>
    </row>
    <row r="28" spans="1:28" x14ac:dyDescent="0.2">
      <c r="A28" s="30">
        <f t="shared" si="2"/>
        <v>12</v>
      </c>
      <c r="B28" s="31" t="s">
        <v>19</v>
      </c>
      <c r="D28" s="41">
        <f>SUM(D24:D27)</f>
        <v>17041.209772544684</v>
      </c>
      <c r="E28" s="42"/>
      <c r="F28" s="40">
        <f>SUM(F24:F27)</f>
        <v>120012.34792507063</v>
      </c>
      <c r="H28" s="40">
        <f>SUM(H24:H27)</f>
        <v>20332.402779776512</v>
      </c>
      <c r="J28" s="43"/>
      <c r="L28" s="40">
        <f>SUM(L24:L27)</f>
        <v>99679.945145294114</v>
      </c>
      <c r="P28" s="40">
        <f t="shared" ref="P28:AA28" si="3">SUM(P24:P27)</f>
        <v>60511.385438211335</v>
      </c>
      <c r="Q28" s="40">
        <f t="shared" si="3"/>
        <v>53685.834237297066</v>
      </c>
      <c r="R28" s="40">
        <f t="shared" si="3"/>
        <v>0</v>
      </c>
      <c r="S28" s="40">
        <f t="shared" si="3"/>
        <v>108.2512381085055</v>
      </c>
      <c r="T28" s="40">
        <f t="shared" si="3"/>
        <v>4453.7640454875263</v>
      </c>
      <c r="U28" s="40">
        <f t="shared" si="3"/>
        <v>716.02587077281748</v>
      </c>
      <c r="V28" s="40">
        <f t="shared" si="3"/>
        <v>12.74289897078835</v>
      </c>
      <c r="W28" s="40">
        <f t="shared" si="3"/>
        <v>45.510628484255427</v>
      </c>
      <c r="X28" s="40">
        <f t="shared" si="3"/>
        <v>46.508488953703413</v>
      </c>
      <c r="Y28" s="40">
        <f t="shared" si="3"/>
        <v>432.3250787846228</v>
      </c>
      <c r="Z28" s="40">
        <f t="shared" si="3"/>
        <v>0</v>
      </c>
      <c r="AA28" s="40">
        <f t="shared" si="3"/>
        <v>0</v>
      </c>
      <c r="AB28" s="38"/>
    </row>
    <row r="29" spans="1:28" x14ac:dyDescent="0.2">
      <c r="D29" s="44"/>
      <c r="E29" s="4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38"/>
    </row>
    <row r="30" spans="1:28" x14ac:dyDescent="0.2">
      <c r="B30" s="34" t="s">
        <v>20</v>
      </c>
      <c r="D30" s="42"/>
      <c r="E30" s="42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38"/>
    </row>
    <row r="31" spans="1:28" x14ac:dyDescent="0.2">
      <c r="A31" s="30">
        <f>A28+1</f>
        <v>13</v>
      </c>
      <c r="B31" s="31" t="s">
        <v>21</v>
      </c>
      <c r="D31" s="37">
        <v>580.81162522245791</v>
      </c>
      <c r="E31" s="37"/>
      <c r="F31" s="6">
        <v>4253.7224862363901</v>
      </c>
      <c r="L31" s="6">
        <v>4253.7224862363901</v>
      </c>
      <c r="N31" s="30" t="s">
        <v>211</v>
      </c>
      <c r="P31" s="6">
        <v>2068.4184240516856</v>
      </c>
      <c r="Q31" s="6">
        <v>1916.36227189022</v>
      </c>
      <c r="R31" s="6">
        <v>0</v>
      </c>
      <c r="S31" s="6">
        <v>4.3839485834673004</v>
      </c>
      <c r="T31" s="6">
        <v>210.89721375110872</v>
      </c>
      <c r="U31" s="6">
        <v>52.815961539416243</v>
      </c>
      <c r="V31" s="6">
        <v>0</v>
      </c>
      <c r="W31" s="6">
        <v>0.8446664204929506</v>
      </c>
      <c r="X31" s="6">
        <v>0</v>
      </c>
      <c r="Y31" s="6">
        <v>0</v>
      </c>
      <c r="Z31" s="6">
        <v>0</v>
      </c>
      <c r="AA31" s="6">
        <v>0</v>
      </c>
      <c r="AB31" s="38"/>
    </row>
    <row r="32" spans="1:28" x14ac:dyDescent="0.2">
      <c r="A32" s="30">
        <f>A31+1</f>
        <v>14</v>
      </c>
      <c r="B32" s="31" t="s">
        <v>22</v>
      </c>
      <c r="D32" s="37">
        <v>0</v>
      </c>
      <c r="E32" s="37"/>
      <c r="F32" s="6">
        <v>0</v>
      </c>
      <c r="L32" s="6">
        <v>0</v>
      </c>
      <c r="N32" s="30" t="s">
        <v>212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38"/>
    </row>
    <row r="33" spans="1:28" x14ac:dyDescent="0.2">
      <c r="A33" s="30">
        <f t="shared" ref="A33:A38" si="4">A32+1</f>
        <v>15</v>
      </c>
      <c r="B33" s="31" t="s">
        <v>23</v>
      </c>
      <c r="D33" s="37">
        <v>3978.7567489492885</v>
      </c>
      <c r="E33" s="37"/>
      <c r="F33" s="6">
        <v>16844.303149680582</v>
      </c>
      <c r="L33" s="6">
        <v>16844.303149680582</v>
      </c>
      <c r="N33" s="30" t="s">
        <v>213</v>
      </c>
      <c r="P33" s="6">
        <v>8190.7240276828288</v>
      </c>
      <c r="Q33" s="6">
        <v>7588.5973184136856</v>
      </c>
      <c r="R33" s="6">
        <v>0</v>
      </c>
      <c r="S33" s="6">
        <v>17.35998508870102</v>
      </c>
      <c r="T33" s="6">
        <v>835.13125582147848</v>
      </c>
      <c r="U33" s="6">
        <v>209.14577060219565</v>
      </c>
      <c r="V33" s="6">
        <v>0</v>
      </c>
      <c r="W33" s="6">
        <v>3.3447920716913808</v>
      </c>
      <c r="X33" s="6">
        <v>0</v>
      </c>
      <c r="Y33" s="6">
        <v>0</v>
      </c>
      <c r="Z33" s="6">
        <v>0</v>
      </c>
      <c r="AA33" s="6">
        <v>0</v>
      </c>
      <c r="AB33" s="38"/>
    </row>
    <row r="34" spans="1:28" x14ac:dyDescent="0.2">
      <c r="A34" s="30">
        <f t="shared" si="4"/>
        <v>16</v>
      </c>
      <c r="B34" s="31" t="s">
        <v>24</v>
      </c>
      <c r="D34" s="37">
        <v>14999.783169881459</v>
      </c>
      <c r="E34" s="37"/>
      <c r="F34" s="6">
        <v>101470.69163024132</v>
      </c>
      <c r="L34" s="6">
        <v>101470.69163024132</v>
      </c>
      <c r="N34" s="30" t="s">
        <v>214</v>
      </c>
      <c r="P34" s="6">
        <v>49341.21789758771</v>
      </c>
      <c r="Q34" s="6">
        <v>45713.984814945172</v>
      </c>
      <c r="R34" s="6">
        <v>0</v>
      </c>
      <c r="S34" s="6">
        <v>104.57717828918156</v>
      </c>
      <c r="T34" s="6">
        <v>5030.8609015888178</v>
      </c>
      <c r="U34" s="6">
        <v>1259.9016893700955</v>
      </c>
      <c r="V34" s="6">
        <v>0</v>
      </c>
      <c r="W34" s="6">
        <v>20.149148460339134</v>
      </c>
      <c r="X34" s="6">
        <v>0</v>
      </c>
      <c r="Y34" s="6">
        <v>0</v>
      </c>
      <c r="Z34" s="6">
        <v>0</v>
      </c>
      <c r="AA34" s="6">
        <v>0</v>
      </c>
      <c r="AB34" s="38"/>
    </row>
    <row r="35" spans="1:28" x14ac:dyDescent="0.2">
      <c r="A35" s="30">
        <f t="shared" si="4"/>
        <v>17</v>
      </c>
      <c r="B35" s="31" t="s">
        <v>25</v>
      </c>
      <c r="D35" s="37">
        <v>0</v>
      </c>
      <c r="E35" s="37"/>
      <c r="F35" s="6">
        <v>14473.407855814859</v>
      </c>
      <c r="L35" s="6">
        <v>14473.407855814859</v>
      </c>
      <c r="N35" s="30" t="s">
        <v>215</v>
      </c>
      <c r="P35" s="6">
        <v>7037.850627220766</v>
      </c>
      <c r="Q35" s="6">
        <v>6520.4753836923774</v>
      </c>
      <c r="R35" s="6">
        <v>0</v>
      </c>
      <c r="S35" s="6">
        <v>14.916505736504678</v>
      </c>
      <c r="T35" s="6">
        <v>717.58357536282699</v>
      </c>
      <c r="U35" s="6">
        <v>179.70776305469624</v>
      </c>
      <c r="V35" s="6">
        <v>0</v>
      </c>
      <c r="W35" s="6">
        <v>2.8740007476891862</v>
      </c>
      <c r="X35" s="6">
        <v>0</v>
      </c>
      <c r="Y35" s="6">
        <v>0</v>
      </c>
      <c r="Z35" s="6">
        <v>0</v>
      </c>
      <c r="AA35" s="6">
        <v>0</v>
      </c>
      <c r="AB35" s="38"/>
    </row>
    <row r="36" spans="1:28" x14ac:dyDescent="0.2">
      <c r="A36" s="30">
        <f t="shared" si="4"/>
        <v>18</v>
      </c>
      <c r="B36" s="31" t="s">
        <v>26</v>
      </c>
      <c r="D36" s="37">
        <v>0</v>
      </c>
      <c r="E36" s="37"/>
      <c r="F36" s="6">
        <v>0</v>
      </c>
      <c r="L36" s="6">
        <v>0</v>
      </c>
      <c r="N36" s="30" t="s">
        <v>216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38"/>
    </row>
    <row r="37" spans="1:28" x14ac:dyDescent="0.2">
      <c r="A37" s="30">
        <f t="shared" si="4"/>
        <v>19</v>
      </c>
      <c r="B37" s="31" t="s">
        <v>27</v>
      </c>
      <c r="D37" s="37">
        <v>0</v>
      </c>
      <c r="E37" s="37"/>
      <c r="F37" s="6">
        <v>4442.3803500382937</v>
      </c>
      <c r="H37" s="6">
        <v>4192.0526378519435</v>
      </c>
      <c r="J37" s="30" t="s">
        <v>192</v>
      </c>
      <c r="L37" s="6">
        <v>250.3277121863506</v>
      </c>
      <c r="N37" s="30" t="s">
        <v>193</v>
      </c>
      <c r="P37" s="6">
        <v>1864.6959664888027</v>
      </c>
      <c r="Q37" s="6">
        <v>1855.2677250941119</v>
      </c>
      <c r="R37" s="6">
        <v>0</v>
      </c>
      <c r="S37" s="6">
        <v>7.3446706790626797</v>
      </c>
      <c r="T37" s="6">
        <v>394.72743723086916</v>
      </c>
      <c r="U37" s="6">
        <v>168.23848357999037</v>
      </c>
      <c r="V37" s="6">
        <v>0</v>
      </c>
      <c r="W37" s="6">
        <v>19.466130554971983</v>
      </c>
      <c r="X37" s="6">
        <v>5.9226373578594522</v>
      </c>
      <c r="Y37" s="6">
        <v>126.71729905262636</v>
      </c>
      <c r="Z37" s="6">
        <v>0</v>
      </c>
      <c r="AA37" s="6">
        <v>0</v>
      </c>
      <c r="AB37" s="38"/>
    </row>
    <row r="38" spans="1:28" x14ac:dyDescent="0.2">
      <c r="A38" s="30">
        <f t="shared" si="4"/>
        <v>20</v>
      </c>
      <c r="B38" s="31" t="s">
        <v>28</v>
      </c>
      <c r="D38" s="41">
        <f>SUM(D31:D37)</f>
        <v>19559.351544053206</v>
      </c>
      <c r="E38" s="42"/>
      <c r="F38" s="40">
        <f>SUM(F31:F37)</f>
        <v>141484.50547201143</v>
      </c>
      <c r="H38" s="40">
        <f>SUM(H31:H37)</f>
        <v>4192.0526378519435</v>
      </c>
      <c r="L38" s="40">
        <f>SUM(L31:L37)</f>
        <v>137292.45283415949</v>
      </c>
      <c r="P38" s="40">
        <f t="shared" ref="P38:AA38" si="5">SUM(P31:P37)</f>
        <v>68502.90694303179</v>
      </c>
      <c r="Q38" s="40">
        <f t="shared" si="5"/>
        <v>63594.68751403557</v>
      </c>
      <c r="R38" s="40">
        <f t="shared" si="5"/>
        <v>0</v>
      </c>
      <c r="S38" s="40">
        <f t="shared" si="5"/>
        <v>148.58228837691726</v>
      </c>
      <c r="T38" s="40">
        <f t="shared" si="5"/>
        <v>7189.2003837551019</v>
      </c>
      <c r="U38" s="40">
        <f t="shared" si="5"/>
        <v>1869.809668146394</v>
      </c>
      <c r="V38" s="40">
        <f t="shared" si="5"/>
        <v>0</v>
      </c>
      <c r="W38" s="40">
        <f t="shared" si="5"/>
        <v>46.678738255184641</v>
      </c>
      <c r="X38" s="40">
        <f t="shared" si="5"/>
        <v>5.9226373578594522</v>
      </c>
      <c r="Y38" s="40">
        <f t="shared" si="5"/>
        <v>126.71729905262636</v>
      </c>
      <c r="Z38" s="40">
        <f t="shared" si="5"/>
        <v>0</v>
      </c>
      <c r="AA38" s="40">
        <f t="shared" si="5"/>
        <v>0</v>
      </c>
      <c r="AB38" s="38"/>
    </row>
    <row r="39" spans="1:28" x14ac:dyDescent="0.2">
      <c r="D39" s="3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8" ht="13.5" thickBot="1" x14ac:dyDescent="0.25">
      <c r="A40" s="30">
        <v>21</v>
      </c>
      <c r="B40" s="31" t="s">
        <v>171</v>
      </c>
      <c r="F40" s="45">
        <f>F21+F28+F38</f>
        <v>1774075.0211209601</v>
      </c>
      <c r="H40" s="45">
        <f>H21+H28+H38</f>
        <v>24156.286732789682</v>
      </c>
      <c r="J40" s="38"/>
      <c r="L40" s="45">
        <f>L21+L28+L38</f>
        <v>1749918.7343881703</v>
      </c>
      <c r="P40" s="45">
        <f>P21+P28+P38</f>
        <v>1035501.2002375919</v>
      </c>
      <c r="Q40" s="45">
        <f t="shared" ref="Q40:AA40" si="6">Q21+Q28+Q38</f>
        <v>697327.22336291219</v>
      </c>
      <c r="R40" s="45">
        <f t="shared" si="6"/>
        <v>0</v>
      </c>
      <c r="S40" s="45">
        <f t="shared" si="6"/>
        <v>1184.5973511902514</v>
      </c>
      <c r="T40" s="45">
        <f t="shared" si="6"/>
        <v>31440.275166184249</v>
      </c>
      <c r="U40" s="45">
        <f t="shared" si="6"/>
        <v>4475.5883983653312</v>
      </c>
      <c r="V40" s="45">
        <f t="shared" si="6"/>
        <v>12.74289897078835</v>
      </c>
      <c r="W40" s="45">
        <f t="shared" si="6"/>
        <v>1087.4918064171375</v>
      </c>
      <c r="X40" s="45">
        <f t="shared" si="6"/>
        <v>226.10035941682068</v>
      </c>
      <c r="Y40" s="45">
        <f t="shared" si="6"/>
        <v>2819.8015399120882</v>
      </c>
      <c r="Z40" s="45">
        <f t="shared" si="6"/>
        <v>0</v>
      </c>
      <c r="AA40" s="45">
        <f t="shared" si="6"/>
        <v>0</v>
      </c>
    </row>
    <row r="41" spans="1:28" ht="13.5" thickTop="1" x14ac:dyDescent="0.2">
      <c r="P41" s="38"/>
    </row>
    <row r="43" spans="1:28" x14ac:dyDescent="0.2">
      <c r="L43" s="31" t="s">
        <v>172</v>
      </c>
      <c r="P43" s="38"/>
    </row>
  </sheetData>
  <pageMargins left="0.7" right="0.7" top="0.75" bottom="0.75" header="0.3" footer="0.3"/>
  <pageSetup scale="71" fitToWidth="3" orientation="landscape" r:id="rId1"/>
  <headerFooter>
    <oddHeader xml:space="preserve">&amp;R&amp;"Arial,Regular"&amp;10Filed: 2023-05-18
EB-2022-0200
Exhibit I.7.0-STAFF-237
Attachment 9.8
Page &amp;P of 16
</oddHeader>
  </headerFooter>
  <colBreaks count="1" manualBreakCount="1">
    <brk id="15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F627-2216-424F-B434-5B734A781C09}">
  <dimension ref="A6:AD41"/>
  <sheetViews>
    <sheetView view="pageLayout" zoomScaleNormal="100" workbookViewId="0">
      <selection activeCell="Q9" sqref="Q9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hidden="1" customWidth="1"/>
    <col min="5" max="5" width="1.7109375" style="31" hidden="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1.42578125" style="30" customWidth="1"/>
    <col min="11" max="11" width="1.7109375" style="31" customWidth="1"/>
    <col min="12" max="12" width="17.140625" style="31" customWidth="1"/>
    <col min="13" max="13" width="1.7109375" style="31" customWidth="1"/>
    <col min="14" max="14" width="20" style="30" customWidth="1"/>
    <col min="15" max="15" width="1.7109375" style="31" customWidth="1"/>
    <col min="16" max="16" width="11.28515625" style="31" customWidth="1"/>
    <col min="17" max="29" width="10.7109375" style="31" customWidth="1"/>
    <col min="30" max="30" width="10.85546875" style="31" bestFit="1" customWidth="1"/>
    <col min="31" max="16384" width="9.140625" style="31"/>
  </cols>
  <sheetData>
    <row r="6" spans="1:30" x14ac:dyDescent="0.2">
      <c r="C6" s="49"/>
      <c r="D6" s="49"/>
      <c r="E6" s="49"/>
      <c r="F6" s="49"/>
      <c r="G6" s="49"/>
      <c r="H6" s="49"/>
      <c r="I6" s="53" t="s">
        <v>177</v>
      </c>
      <c r="J6" s="49"/>
      <c r="K6" s="49"/>
      <c r="L6" s="49"/>
      <c r="M6" s="49"/>
      <c r="N6" s="49"/>
      <c r="U6" s="53" t="s">
        <v>177</v>
      </c>
    </row>
    <row r="7" spans="1:30" x14ac:dyDescent="0.2">
      <c r="C7" s="49"/>
      <c r="D7" s="49"/>
      <c r="E7" s="49"/>
      <c r="F7" s="49"/>
      <c r="G7" s="49"/>
      <c r="H7" s="49"/>
      <c r="I7" s="53" t="s">
        <v>176</v>
      </c>
      <c r="J7" s="49"/>
      <c r="K7" s="49"/>
      <c r="L7" s="49"/>
      <c r="M7" s="49"/>
      <c r="N7" s="49"/>
      <c r="U7" s="53" t="s">
        <v>202</v>
      </c>
    </row>
    <row r="9" spans="1:30" x14ac:dyDescent="0.2">
      <c r="F9" s="30" t="s">
        <v>0</v>
      </c>
    </row>
    <row r="10" spans="1:30" x14ac:dyDescent="0.2">
      <c r="A10" s="30" t="s">
        <v>46</v>
      </c>
      <c r="D10" s="30" t="s">
        <v>0</v>
      </c>
      <c r="F10" s="30" t="s">
        <v>1</v>
      </c>
      <c r="H10" s="30" t="s">
        <v>2</v>
      </c>
      <c r="J10" s="30" t="s">
        <v>3</v>
      </c>
      <c r="K10" s="30"/>
      <c r="L10" s="30" t="s">
        <v>4</v>
      </c>
      <c r="N10" s="30" t="s">
        <v>5</v>
      </c>
      <c r="P10" s="30" t="s">
        <v>141</v>
      </c>
      <c r="Q10" s="30" t="s">
        <v>141</v>
      </c>
      <c r="R10" s="30" t="s">
        <v>141</v>
      </c>
      <c r="S10" s="30" t="s">
        <v>141</v>
      </c>
      <c r="T10" s="30" t="s">
        <v>141</v>
      </c>
      <c r="U10" s="30" t="s">
        <v>141</v>
      </c>
      <c r="V10" s="30" t="s">
        <v>141</v>
      </c>
      <c r="W10" s="30" t="s">
        <v>141</v>
      </c>
      <c r="X10" s="30" t="s">
        <v>141</v>
      </c>
      <c r="Y10" s="30" t="s">
        <v>141</v>
      </c>
      <c r="Z10" s="30" t="s">
        <v>141</v>
      </c>
      <c r="AA10" s="30" t="s">
        <v>141</v>
      </c>
      <c r="AB10" s="30" t="s">
        <v>141</v>
      </c>
      <c r="AC10" s="30" t="s">
        <v>141</v>
      </c>
    </row>
    <row r="11" spans="1:30" x14ac:dyDescent="0.2">
      <c r="A11" s="32" t="s">
        <v>47</v>
      </c>
      <c r="B11" s="33" t="s">
        <v>49</v>
      </c>
      <c r="D11" s="32" t="s">
        <v>142</v>
      </c>
      <c r="F11" s="32" t="s">
        <v>6</v>
      </c>
      <c r="H11" s="32" t="s">
        <v>7</v>
      </c>
      <c r="J11" s="32" t="s">
        <v>8</v>
      </c>
      <c r="K11" s="30"/>
      <c r="L11" s="32" t="s">
        <v>9</v>
      </c>
      <c r="N11" s="32" t="s">
        <v>8</v>
      </c>
      <c r="P11" s="32" t="s">
        <v>145</v>
      </c>
      <c r="Q11" s="32" t="s">
        <v>146</v>
      </c>
      <c r="R11" s="32" t="s">
        <v>147</v>
      </c>
      <c r="S11" s="32" t="s">
        <v>148</v>
      </c>
      <c r="T11" s="32" t="s">
        <v>149</v>
      </c>
      <c r="U11" s="32" t="s">
        <v>150</v>
      </c>
      <c r="V11" s="32" t="s">
        <v>151</v>
      </c>
      <c r="W11" s="32" t="s">
        <v>152</v>
      </c>
      <c r="X11" s="32" t="s">
        <v>153</v>
      </c>
      <c r="Y11" s="32" t="s">
        <v>155</v>
      </c>
      <c r="Z11" s="32" t="s">
        <v>156</v>
      </c>
      <c r="AA11" s="32" t="s">
        <v>157</v>
      </c>
      <c r="AB11" s="32" t="s">
        <v>158</v>
      </c>
      <c r="AC11" s="32" t="s">
        <v>159</v>
      </c>
    </row>
    <row r="12" spans="1:30" x14ac:dyDescent="0.2">
      <c r="D12" s="36" t="s">
        <v>166</v>
      </c>
      <c r="F12" s="30" t="s">
        <v>166</v>
      </c>
      <c r="H12" s="36" t="s">
        <v>48</v>
      </c>
      <c r="J12" s="36" t="s">
        <v>51</v>
      </c>
      <c r="L12" s="36" t="s">
        <v>50</v>
      </c>
      <c r="N12" s="36" t="s">
        <v>167</v>
      </c>
      <c r="P12" s="36" t="s">
        <v>52</v>
      </c>
      <c r="Q12" s="36" t="s">
        <v>53</v>
      </c>
      <c r="R12" s="36" t="s">
        <v>54</v>
      </c>
      <c r="S12" s="36" t="s">
        <v>55</v>
      </c>
      <c r="T12" s="36" t="s">
        <v>56</v>
      </c>
      <c r="U12" s="36" t="s">
        <v>57</v>
      </c>
      <c r="V12" s="36" t="s">
        <v>58</v>
      </c>
      <c r="W12" s="36" t="s">
        <v>59</v>
      </c>
      <c r="X12" s="36" t="s">
        <v>60</v>
      </c>
      <c r="Y12" s="36" t="s">
        <v>61</v>
      </c>
      <c r="Z12" s="36" t="s">
        <v>62</v>
      </c>
      <c r="AA12" s="30" t="s">
        <v>63</v>
      </c>
      <c r="AB12" s="36" t="s">
        <v>65</v>
      </c>
      <c r="AC12" s="36" t="s">
        <v>64</v>
      </c>
    </row>
    <row r="14" spans="1:30" x14ac:dyDescent="0.2">
      <c r="B14" s="34" t="s">
        <v>94</v>
      </c>
    </row>
    <row r="15" spans="1:30" x14ac:dyDescent="0.2">
      <c r="A15" s="30">
        <v>1</v>
      </c>
      <c r="B15" s="31" t="s">
        <v>10</v>
      </c>
      <c r="D15" s="37">
        <v>155051.0391516751</v>
      </c>
      <c r="E15" s="37"/>
      <c r="F15" s="6">
        <v>850803.67494332988</v>
      </c>
      <c r="L15" s="6">
        <v>850803.67494332988</v>
      </c>
      <c r="N15" s="30" t="s">
        <v>186</v>
      </c>
      <c r="P15" s="6">
        <v>674846.30668335839</v>
      </c>
      <c r="Q15" s="6">
        <v>151157.57295281815</v>
      </c>
      <c r="R15" s="6">
        <v>13034.89085821534</v>
      </c>
      <c r="S15" s="6">
        <v>0</v>
      </c>
      <c r="T15" s="6">
        <v>66.697585776537792</v>
      </c>
      <c r="U15" s="6">
        <v>408.47626522293098</v>
      </c>
      <c r="V15" s="6">
        <v>7343.9379341893682</v>
      </c>
      <c r="W15" s="6">
        <v>477.38133621173466</v>
      </c>
      <c r="X15" s="6">
        <v>3468.4113275373124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38"/>
    </row>
    <row r="16" spans="1:30" x14ac:dyDescent="0.2">
      <c r="A16" s="30">
        <f>A15+1</f>
        <v>2</v>
      </c>
      <c r="B16" s="31" t="s">
        <v>92</v>
      </c>
      <c r="D16" s="37">
        <v>31612.213008150989</v>
      </c>
      <c r="E16" s="37"/>
      <c r="F16" s="6">
        <v>0</v>
      </c>
      <c r="L16" s="6">
        <v>0</v>
      </c>
      <c r="N16" s="30" t="s">
        <v>208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38"/>
    </row>
    <row r="17" spans="1:30" x14ac:dyDescent="0.2">
      <c r="A17" s="30">
        <f t="shared" ref="A17:A21" si="0">A16+1</f>
        <v>3</v>
      </c>
      <c r="B17" s="31" t="s">
        <v>93</v>
      </c>
      <c r="D17" s="37">
        <v>1160.0687152841808</v>
      </c>
      <c r="E17" s="37"/>
      <c r="F17" s="6">
        <v>8053.7695677340034</v>
      </c>
      <c r="L17" s="6">
        <v>8053.7695677340034</v>
      </c>
      <c r="N17" s="30" t="s">
        <v>187</v>
      </c>
      <c r="P17" s="6">
        <v>4005.0880316388088</v>
      </c>
      <c r="Q17" s="6">
        <v>1428.0988872259854</v>
      </c>
      <c r="R17" s="6">
        <v>447.14654061289798</v>
      </c>
      <c r="S17" s="6">
        <v>0</v>
      </c>
      <c r="T17" s="6">
        <v>4.3275265554429003</v>
      </c>
      <c r="U17" s="6">
        <v>0</v>
      </c>
      <c r="V17" s="6">
        <v>742.55327841694157</v>
      </c>
      <c r="W17" s="6">
        <v>0</v>
      </c>
      <c r="X17" s="6">
        <v>44.920078316611267</v>
      </c>
      <c r="Y17" s="6">
        <v>156.30484664232651</v>
      </c>
      <c r="Z17" s="6">
        <v>0</v>
      </c>
      <c r="AA17" s="6">
        <v>975.05630324662786</v>
      </c>
      <c r="AB17" s="6">
        <v>0</v>
      </c>
      <c r="AC17" s="6">
        <v>250.27407507836239</v>
      </c>
      <c r="AD17" s="38"/>
    </row>
    <row r="18" spans="1:30" x14ac:dyDescent="0.2">
      <c r="A18" s="30">
        <f t="shared" si="0"/>
        <v>4</v>
      </c>
      <c r="B18" s="31" t="s">
        <v>11</v>
      </c>
      <c r="D18" s="37">
        <v>19346.89536697177</v>
      </c>
      <c r="E18" s="37"/>
      <c r="F18" s="6">
        <v>1471.5705599999997</v>
      </c>
      <c r="H18" s="38">
        <v>0</v>
      </c>
      <c r="L18" s="6">
        <v>1471.5705599999997</v>
      </c>
      <c r="N18" s="30" t="s">
        <v>209</v>
      </c>
      <c r="P18" s="6">
        <v>406.15736952005221</v>
      </c>
      <c r="Q18" s="6">
        <v>164.62448440086547</v>
      </c>
      <c r="R18" s="6">
        <v>74.073781151387124</v>
      </c>
      <c r="S18" s="6">
        <v>2.9697525503687722E-2</v>
      </c>
      <c r="T18" s="6">
        <v>0.54974102054070773</v>
      </c>
      <c r="U18" s="6">
        <v>6.8734538812319466</v>
      </c>
      <c r="V18" s="6">
        <v>89.056233082052842</v>
      </c>
      <c r="W18" s="6">
        <v>9.4827374989922149</v>
      </c>
      <c r="X18" s="6">
        <v>11.238863517881139</v>
      </c>
      <c r="Y18" s="6">
        <v>49.130443540286933</v>
      </c>
      <c r="Z18" s="6">
        <v>4.6834720507804617</v>
      </c>
      <c r="AA18" s="6">
        <v>619.36560897105096</v>
      </c>
      <c r="AB18" s="6">
        <v>5.2108590022186174</v>
      </c>
      <c r="AC18" s="6">
        <v>31.093814837155396</v>
      </c>
      <c r="AD18" s="38"/>
    </row>
    <row r="19" spans="1:30" x14ac:dyDescent="0.2">
      <c r="A19" s="30">
        <f t="shared" si="0"/>
        <v>5</v>
      </c>
      <c r="B19" s="31" t="s">
        <v>12</v>
      </c>
      <c r="D19" s="37">
        <v>3679.3293345266661</v>
      </c>
      <c r="E19" s="37"/>
      <c r="F19" s="6">
        <v>198.41992241499997</v>
      </c>
      <c r="L19" s="6">
        <v>198.41992241499997</v>
      </c>
      <c r="N19" s="30" t="s">
        <v>229</v>
      </c>
      <c r="P19" s="6">
        <v>54.764423765347182</v>
      </c>
      <c r="Q19" s="6">
        <v>22.197221329590274</v>
      </c>
      <c r="R19" s="6">
        <v>9.9877738170053636</v>
      </c>
      <c r="S19" s="6">
        <v>4.0042800981009031E-3</v>
      </c>
      <c r="T19" s="6">
        <v>7.4124594232185606E-2</v>
      </c>
      <c r="U19" s="6">
        <v>0.92678545148193459</v>
      </c>
      <c r="V19" s="6">
        <v>12.007939910617049</v>
      </c>
      <c r="W19" s="6">
        <v>1.2786094598357867</v>
      </c>
      <c r="X19" s="6">
        <v>1.5153975540600306</v>
      </c>
      <c r="Y19" s="6">
        <v>6.6245269241308211</v>
      </c>
      <c r="Z19" s="6">
        <v>0.63149820077175234</v>
      </c>
      <c r="AA19" s="6">
        <v>83.512459014235205</v>
      </c>
      <c r="AB19" s="6">
        <v>0.70260867337256472</v>
      </c>
      <c r="AC19" s="6">
        <v>4.1925494402217103</v>
      </c>
      <c r="AD19" s="38"/>
    </row>
    <row r="20" spans="1:30" x14ac:dyDescent="0.2">
      <c r="A20" s="30">
        <f t="shared" si="0"/>
        <v>6</v>
      </c>
      <c r="B20" s="31" t="s">
        <v>13</v>
      </c>
      <c r="D20" s="37">
        <v>925.2963666317969</v>
      </c>
      <c r="E20" s="37"/>
      <c r="F20" s="6">
        <v>4565.3976763779365</v>
      </c>
      <c r="L20" s="6">
        <v>4565.3976763779365</v>
      </c>
      <c r="N20" s="30" t="s">
        <v>186</v>
      </c>
      <c r="P20" s="6">
        <v>3621.2135080982707</v>
      </c>
      <c r="Q20" s="6">
        <v>811.1088993259109</v>
      </c>
      <c r="R20" s="6">
        <v>69.944996934692497</v>
      </c>
      <c r="S20" s="6">
        <v>0</v>
      </c>
      <c r="T20" s="6">
        <v>0.35789808165145254</v>
      </c>
      <c r="U20" s="6">
        <v>2.1918765127907101</v>
      </c>
      <c r="V20" s="6">
        <v>39.407442830386401</v>
      </c>
      <c r="W20" s="6">
        <v>2.5616199215787536</v>
      </c>
      <c r="X20" s="6">
        <v>18.611434672654031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38"/>
    </row>
    <row r="21" spans="1:30" x14ac:dyDescent="0.2">
      <c r="A21" s="30">
        <f t="shared" si="0"/>
        <v>7</v>
      </c>
      <c r="B21" s="31" t="s">
        <v>95</v>
      </c>
      <c r="D21" s="39">
        <f>SUM(D15:D20)</f>
        <v>211774.84194324049</v>
      </c>
      <c r="E21" s="37"/>
      <c r="F21" s="12">
        <f>SUM(F15:F20)</f>
        <v>865092.83266985684</v>
      </c>
      <c r="H21" s="12">
        <f>SUM(H15:H20)</f>
        <v>0</v>
      </c>
      <c r="L21" s="40">
        <f>SUM(L15:L20)</f>
        <v>865092.83266985684</v>
      </c>
      <c r="P21" s="40">
        <f t="shared" ref="P21:AC21" si="1">SUM(P15:P20)</f>
        <v>682933.53001638083</v>
      </c>
      <c r="Q21" s="40">
        <f t="shared" si="1"/>
        <v>153583.60244510052</v>
      </c>
      <c r="R21" s="40">
        <f t="shared" si="1"/>
        <v>13636.043950731322</v>
      </c>
      <c r="S21" s="40">
        <f t="shared" si="1"/>
        <v>3.3701805601788627E-2</v>
      </c>
      <c r="T21" s="40">
        <f t="shared" si="1"/>
        <v>72.006876028405046</v>
      </c>
      <c r="U21" s="40">
        <f t="shared" si="1"/>
        <v>418.46838106843558</v>
      </c>
      <c r="V21" s="40">
        <f t="shared" si="1"/>
        <v>8226.9628284293667</v>
      </c>
      <c r="W21" s="40">
        <f t="shared" si="1"/>
        <v>490.7043030921414</v>
      </c>
      <c r="X21" s="40">
        <f t="shared" si="1"/>
        <v>3544.6971015985191</v>
      </c>
      <c r="Y21" s="40">
        <f t="shared" si="1"/>
        <v>212.05981710674428</v>
      </c>
      <c r="Z21" s="40">
        <f t="shared" si="1"/>
        <v>5.3149702515522144</v>
      </c>
      <c r="AA21" s="40">
        <f t="shared" si="1"/>
        <v>1677.9343712319139</v>
      </c>
      <c r="AB21" s="40">
        <f t="shared" si="1"/>
        <v>5.9134676755911819</v>
      </c>
      <c r="AC21" s="40">
        <f t="shared" si="1"/>
        <v>285.56043935573945</v>
      </c>
      <c r="AD21" s="38"/>
    </row>
    <row r="22" spans="1:30" x14ac:dyDescent="0.2">
      <c r="D22" s="37"/>
      <c r="E22" s="37"/>
      <c r="F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38"/>
    </row>
    <row r="23" spans="1:30" x14ac:dyDescent="0.2">
      <c r="B23" s="34" t="s">
        <v>14</v>
      </c>
      <c r="D23" s="37"/>
      <c r="E23" s="37"/>
      <c r="F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38"/>
    </row>
    <row r="24" spans="1:30" x14ac:dyDescent="0.2">
      <c r="A24" s="30">
        <f>A21+1</f>
        <v>8</v>
      </c>
      <c r="B24" s="31" t="s">
        <v>15</v>
      </c>
      <c r="D24" s="37">
        <v>8310.0427607766633</v>
      </c>
      <c r="E24" s="37"/>
      <c r="F24" s="6">
        <v>45230.421110135336</v>
      </c>
      <c r="L24" s="6">
        <v>45230.421110135336</v>
      </c>
      <c r="N24" s="30" t="s">
        <v>187</v>
      </c>
      <c r="P24" s="6">
        <v>22492.798773376744</v>
      </c>
      <c r="Q24" s="6">
        <v>8020.283360841293</v>
      </c>
      <c r="R24" s="6">
        <v>2511.2000237612929</v>
      </c>
      <c r="S24" s="6">
        <v>0</v>
      </c>
      <c r="T24" s="6">
        <v>24.303631587891054</v>
      </c>
      <c r="U24" s="6">
        <v>0</v>
      </c>
      <c r="V24" s="6">
        <v>4170.2208136257295</v>
      </c>
      <c r="W24" s="6">
        <v>0</v>
      </c>
      <c r="X24" s="6">
        <v>252.27367650304379</v>
      </c>
      <c r="Y24" s="6">
        <v>877.8167758252215</v>
      </c>
      <c r="Z24" s="6">
        <v>0</v>
      </c>
      <c r="AA24" s="6">
        <v>5475.9708272042517</v>
      </c>
      <c r="AB24" s="6">
        <v>0</v>
      </c>
      <c r="AC24" s="6">
        <v>1405.5532274098746</v>
      </c>
      <c r="AD24" s="38"/>
    </row>
    <row r="25" spans="1:30" x14ac:dyDescent="0.2">
      <c r="A25" s="30">
        <f>A24+1</f>
        <v>9</v>
      </c>
      <c r="B25" s="31" t="s">
        <v>16</v>
      </c>
      <c r="D25" s="37">
        <v>6667.4408184427411</v>
      </c>
      <c r="E25" s="37"/>
      <c r="F25" s="6">
        <v>25949.371289317423</v>
      </c>
      <c r="H25" s="6">
        <v>11618.887179914882</v>
      </c>
      <c r="J25" s="30" t="s">
        <v>188</v>
      </c>
      <c r="L25" s="6">
        <v>14330.48410940254</v>
      </c>
      <c r="N25" s="30" t="s">
        <v>189</v>
      </c>
      <c r="P25" s="6">
        <v>15849.857823179575</v>
      </c>
      <c r="Q25" s="6">
        <v>4770.4535177189864</v>
      </c>
      <c r="R25" s="6">
        <v>980.65037348431963</v>
      </c>
      <c r="S25" s="6">
        <v>2.1123639345644931</v>
      </c>
      <c r="T25" s="6">
        <v>3.8906152497723059</v>
      </c>
      <c r="U25" s="6">
        <v>0</v>
      </c>
      <c r="V25" s="6">
        <v>1347.3810139066632</v>
      </c>
      <c r="W25" s="6">
        <v>139.99126788768291</v>
      </c>
      <c r="X25" s="6">
        <v>136.48663287327815</v>
      </c>
      <c r="Y25" s="6">
        <v>286.36323371788279</v>
      </c>
      <c r="Z25" s="6">
        <v>0</v>
      </c>
      <c r="AA25" s="6">
        <v>1813.7794444632912</v>
      </c>
      <c r="AB25" s="6">
        <v>0</v>
      </c>
      <c r="AC25" s="6">
        <v>618.40500290140687</v>
      </c>
      <c r="AD25" s="38"/>
    </row>
    <row r="26" spans="1:30" x14ac:dyDescent="0.2">
      <c r="A26" s="30">
        <f t="shared" ref="A26:A28" si="2">A25+1</f>
        <v>10</v>
      </c>
      <c r="B26" s="31" t="s">
        <v>17</v>
      </c>
      <c r="D26" s="37">
        <v>570.51733223723818</v>
      </c>
      <c r="E26" s="37"/>
      <c r="F26" s="6">
        <v>2081.9066883843975</v>
      </c>
      <c r="L26" s="6">
        <v>2081.9066883843975</v>
      </c>
      <c r="N26" s="30" t="s">
        <v>190</v>
      </c>
      <c r="P26" s="6">
        <v>1273.0342997108708</v>
      </c>
      <c r="Q26" s="6">
        <v>437.59037499193761</v>
      </c>
      <c r="R26" s="6">
        <v>39.440086582223849</v>
      </c>
      <c r="S26" s="6">
        <v>5.6348514427183638E-2</v>
      </c>
      <c r="T26" s="6">
        <v>0.21617308039921457</v>
      </c>
      <c r="U26" s="6">
        <v>0.85090096219184153</v>
      </c>
      <c r="V26" s="6">
        <v>53.226906252558258</v>
      </c>
      <c r="W26" s="6">
        <v>4.6646205005426964</v>
      </c>
      <c r="X26" s="6">
        <v>5.497119331213451</v>
      </c>
      <c r="Y26" s="6">
        <v>23.315877065868055</v>
      </c>
      <c r="Z26" s="6">
        <v>0.57979160743178226</v>
      </c>
      <c r="AA26" s="6">
        <v>204.39701931474031</v>
      </c>
      <c r="AB26" s="6">
        <v>0.64507960851250179</v>
      </c>
      <c r="AC26" s="6">
        <v>38.392090861479851</v>
      </c>
      <c r="AD26" s="38"/>
    </row>
    <row r="27" spans="1:30" x14ac:dyDescent="0.2">
      <c r="A27" s="30">
        <f t="shared" si="2"/>
        <v>11</v>
      </c>
      <c r="B27" s="31" t="s">
        <v>18</v>
      </c>
      <c r="D27" s="37">
        <v>1493.2088610880407</v>
      </c>
      <c r="E27" s="37"/>
      <c r="F27" s="6">
        <v>7992.0811659726141</v>
      </c>
      <c r="L27" s="6">
        <v>7992.0811659726141</v>
      </c>
      <c r="N27" s="30" t="s">
        <v>191</v>
      </c>
      <c r="P27" s="6">
        <v>3298.8163190451614</v>
      </c>
      <c r="Q27" s="6">
        <v>1337.0825606284095</v>
      </c>
      <c r="R27" s="6">
        <v>601.62837464780182</v>
      </c>
      <c r="S27" s="6">
        <v>0.24120375282760506</v>
      </c>
      <c r="T27" s="6">
        <v>4.4650049116459396</v>
      </c>
      <c r="U27" s="6">
        <v>55.826296734209095</v>
      </c>
      <c r="V27" s="6">
        <v>723.31607660084921</v>
      </c>
      <c r="W27" s="6">
        <v>77.01893787588314</v>
      </c>
      <c r="X27" s="6">
        <v>91.282220052090452</v>
      </c>
      <c r="Y27" s="6">
        <v>132.65573568451987</v>
      </c>
      <c r="Z27" s="6">
        <v>0</v>
      </c>
      <c r="AA27" s="6">
        <v>1384.2982040538595</v>
      </c>
      <c r="AB27" s="6">
        <v>0</v>
      </c>
      <c r="AC27" s="6">
        <v>285.45023198535654</v>
      </c>
      <c r="AD27" s="38"/>
    </row>
    <row r="28" spans="1:30" x14ac:dyDescent="0.2">
      <c r="A28" s="30">
        <f t="shared" si="2"/>
        <v>12</v>
      </c>
      <c r="B28" s="31" t="s">
        <v>19</v>
      </c>
      <c r="D28" s="41">
        <f>SUM(D24:D27)</f>
        <v>17041.209772544684</v>
      </c>
      <c r="E28" s="42"/>
      <c r="F28" s="40">
        <f>SUM(F24:F27)</f>
        <v>81253.780253809775</v>
      </c>
      <c r="H28" s="40">
        <f>SUM(H24:H27)</f>
        <v>11618.887179914882</v>
      </c>
      <c r="J28" s="43"/>
      <c r="L28" s="40">
        <f>SUM(L24:L27)</f>
        <v>69634.893073894884</v>
      </c>
      <c r="P28" s="40">
        <f t="shared" ref="P28:AC28" si="3">SUM(P24:P27)</f>
        <v>42914.507215312347</v>
      </c>
      <c r="Q28" s="40">
        <f t="shared" si="3"/>
        <v>14565.409814180626</v>
      </c>
      <c r="R28" s="40">
        <f t="shared" si="3"/>
        <v>4132.9188584756384</v>
      </c>
      <c r="S28" s="40">
        <f t="shared" si="3"/>
        <v>2.4099162018192821</v>
      </c>
      <c r="T28" s="40">
        <f t="shared" si="3"/>
        <v>32.875424829708514</v>
      </c>
      <c r="U28" s="40">
        <f t="shared" si="3"/>
        <v>56.677197696400938</v>
      </c>
      <c r="V28" s="40">
        <f t="shared" si="3"/>
        <v>6294.1448103858011</v>
      </c>
      <c r="W28" s="40">
        <f t="shared" si="3"/>
        <v>221.67482626410873</v>
      </c>
      <c r="X28" s="40">
        <f t="shared" si="3"/>
        <v>485.53964875962589</v>
      </c>
      <c r="Y28" s="40">
        <f t="shared" si="3"/>
        <v>1320.1516222934922</v>
      </c>
      <c r="Z28" s="40">
        <f t="shared" si="3"/>
        <v>0.57979160743178226</v>
      </c>
      <c r="AA28" s="40">
        <f t="shared" si="3"/>
        <v>8878.4454950361433</v>
      </c>
      <c r="AB28" s="40">
        <f t="shared" si="3"/>
        <v>0.64507960851250179</v>
      </c>
      <c r="AC28" s="40">
        <f t="shared" si="3"/>
        <v>2347.800553158118</v>
      </c>
      <c r="AD28" s="38"/>
    </row>
    <row r="29" spans="1:30" x14ac:dyDescent="0.2">
      <c r="D29" s="44"/>
      <c r="E29" s="4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38"/>
    </row>
    <row r="30" spans="1:30" x14ac:dyDescent="0.2">
      <c r="B30" s="34" t="s">
        <v>20</v>
      </c>
      <c r="D30" s="42"/>
      <c r="E30" s="42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38"/>
    </row>
    <row r="31" spans="1:30" x14ac:dyDescent="0.2">
      <c r="A31" s="30">
        <f>A28+1</f>
        <v>13</v>
      </c>
      <c r="B31" s="31" t="s">
        <v>21</v>
      </c>
      <c r="D31" s="37">
        <v>580.81162522245791</v>
      </c>
      <c r="E31" s="37"/>
      <c r="F31" s="6">
        <v>2721.5699077671779</v>
      </c>
      <c r="L31" s="6">
        <v>2721.5699077671779</v>
      </c>
      <c r="N31" s="30" t="s">
        <v>211</v>
      </c>
      <c r="P31" s="6">
        <v>1004.430304605531</v>
      </c>
      <c r="Q31" s="6">
        <v>372.17074811256845</v>
      </c>
      <c r="R31" s="6">
        <v>132.48065465505363</v>
      </c>
      <c r="S31" s="6">
        <v>0</v>
      </c>
      <c r="T31" s="6">
        <v>1.1638071383785815</v>
      </c>
      <c r="U31" s="6">
        <v>0</v>
      </c>
      <c r="V31" s="6">
        <v>195.96224200626921</v>
      </c>
      <c r="W31" s="6">
        <v>0</v>
      </c>
      <c r="X31" s="6">
        <v>15.997743321166434</v>
      </c>
      <c r="Y31" s="6">
        <v>67.145490261465298</v>
      </c>
      <c r="Z31" s="6">
        <v>0</v>
      </c>
      <c r="AA31" s="6">
        <v>848.10555663062109</v>
      </c>
      <c r="AB31" s="6">
        <v>0</v>
      </c>
      <c r="AC31" s="6">
        <v>84.113361036124189</v>
      </c>
      <c r="AD31" s="38"/>
    </row>
    <row r="32" spans="1:30" x14ac:dyDescent="0.2">
      <c r="A32" s="30">
        <f>A31+1</f>
        <v>14</v>
      </c>
      <c r="B32" s="31" t="s">
        <v>22</v>
      </c>
      <c r="D32" s="37">
        <v>0</v>
      </c>
      <c r="E32" s="37"/>
      <c r="F32" s="6">
        <v>292.83796617898537</v>
      </c>
      <c r="L32" s="6">
        <v>292.83796617898537</v>
      </c>
      <c r="N32" s="30" t="s">
        <v>212</v>
      </c>
      <c r="P32" s="6">
        <v>108.07560986391715</v>
      </c>
      <c r="Q32" s="6">
        <v>40.04516828230576</v>
      </c>
      <c r="R32" s="6">
        <v>14.254774553660029</v>
      </c>
      <c r="S32" s="6">
        <v>0</v>
      </c>
      <c r="T32" s="6">
        <v>0.12522438407873659</v>
      </c>
      <c r="U32" s="6">
        <v>0</v>
      </c>
      <c r="V32" s="6">
        <v>21.085324405306125</v>
      </c>
      <c r="W32" s="6">
        <v>0</v>
      </c>
      <c r="X32" s="6">
        <v>1.7213398062103324</v>
      </c>
      <c r="Y32" s="6">
        <v>7.2247818254244365</v>
      </c>
      <c r="Z32" s="6">
        <v>0</v>
      </c>
      <c r="AA32" s="6">
        <v>91.255236766107586</v>
      </c>
      <c r="AB32" s="6">
        <v>0</v>
      </c>
      <c r="AC32" s="6">
        <v>9.0505062919752426</v>
      </c>
      <c r="AD32" s="38"/>
    </row>
    <row r="33" spans="1:30" x14ac:dyDescent="0.2">
      <c r="A33" s="30">
        <f t="shared" ref="A33:A38" si="4">A32+1</f>
        <v>15</v>
      </c>
      <c r="B33" s="31" t="s">
        <v>23</v>
      </c>
      <c r="D33" s="37">
        <v>3978.7567489492885</v>
      </c>
      <c r="E33" s="37"/>
      <c r="F33" s="6">
        <v>0</v>
      </c>
      <c r="L33" s="6">
        <v>0</v>
      </c>
      <c r="N33" s="30" t="s">
        <v>213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38"/>
    </row>
    <row r="34" spans="1:30" x14ac:dyDescent="0.2">
      <c r="A34" s="30">
        <f t="shared" si="4"/>
        <v>16</v>
      </c>
      <c r="B34" s="31" t="s">
        <v>24</v>
      </c>
      <c r="D34" s="37">
        <v>14999.783169881459</v>
      </c>
      <c r="E34" s="37"/>
      <c r="F34" s="6">
        <v>47840.535421940142</v>
      </c>
      <c r="L34" s="6">
        <v>47840.535421940142</v>
      </c>
      <c r="N34" s="30" t="s">
        <v>214</v>
      </c>
      <c r="P34" s="6">
        <v>17656.163609544798</v>
      </c>
      <c r="Q34" s="6">
        <v>6542.124017198842</v>
      </c>
      <c r="R34" s="6">
        <v>2328.7828960993588</v>
      </c>
      <c r="S34" s="6">
        <v>0</v>
      </c>
      <c r="T34" s="6">
        <v>20.457735246487132</v>
      </c>
      <c r="U34" s="6">
        <v>0</v>
      </c>
      <c r="V34" s="6">
        <v>3444.6804226150075</v>
      </c>
      <c r="W34" s="6">
        <v>0</v>
      </c>
      <c r="X34" s="6">
        <v>281.21291459136819</v>
      </c>
      <c r="Y34" s="6">
        <v>1180.3026613828831</v>
      </c>
      <c r="Z34" s="6">
        <v>0</v>
      </c>
      <c r="AA34" s="6">
        <v>14908.242411020388</v>
      </c>
      <c r="AB34" s="6">
        <v>0</v>
      </c>
      <c r="AC34" s="6">
        <v>1478.568754241011</v>
      </c>
      <c r="AD34" s="38"/>
    </row>
    <row r="35" spans="1:30" x14ac:dyDescent="0.2">
      <c r="A35" s="30">
        <f t="shared" si="4"/>
        <v>17</v>
      </c>
      <c r="B35" s="31" t="s">
        <v>25</v>
      </c>
      <c r="D35" s="37">
        <v>0</v>
      </c>
      <c r="E35" s="37"/>
      <c r="F35" s="6">
        <v>0</v>
      </c>
      <c r="L35" s="6">
        <v>0</v>
      </c>
      <c r="N35" s="30" t="s">
        <v>215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38"/>
    </row>
    <row r="36" spans="1:30" x14ac:dyDescent="0.2">
      <c r="A36" s="30">
        <f t="shared" si="4"/>
        <v>18</v>
      </c>
      <c r="B36" s="31" t="s">
        <v>26</v>
      </c>
      <c r="D36" s="37">
        <v>0</v>
      </c>
      <c r="E36" s="37"/>
      <c r="F36" s="6">
        <v>84631.996759477552</v>
      </c>
      <c r="L36" s="6">
        <v>84631.996759477552</v>
      </c>
      <c r="N36" s="30" t="s">
        <v>216</v>
      </c>
      <c r="P36" s="6">
        <v>31234.524618269857</v>
      </c>
      <c r="Q36" s="6">
        <v>11573.303135937578</v>
      </c>
      <c r="R36" s="6">
        <v>4119.7186607117374</v>
      </c>
      <c r="S36" s="6">
        <v>0</v>
      </c>
      <c r="T36" s="6">
        <v>36.190627212188787</v>
      </c>
      <c r="U36" s="6">
        <v>0</v>
      </c>
      <c r="V36" s="6">
        <v>6093.7901257369795</v>
      </c>
      <c r="W36" s="6">
        <v>0</v>
      </c>
      <c r="X36" s="6">
        <v>497.47792884243461</v>
      </c>
      <c r="Y36" s="6">
        <v>2088.0069617186537</v>
      </c>
      <c r="Z36" s="6">
        <v>0</v>
      </c>
      <c r="AA36" s="6">
        <v>26373.331993277581</v>
      </c>
      <c r="AB36" s="6">
        <v>0</v>
      </c>
      <c r="AC36" s="6">
        <v>2615.6527077705364</v>
      </c>
      <c r="AD36" s="38"/>
    </row>
    <row r="37" spans="1:30" x14ac:dyDescent="0.2">
      <c r="A37" s="30">
        <f t="shared" si="4"/>
        <v>19</v>
      </c>
      <c r="B37" s="31" t="s">
        <v>27</v>
      </c>
      <c r="D37" s="37">
        <v>0</v>
      </c>
      <c r="E37" s="37"/>
      <c r="F37" s="6">
        <v>6820.3534506732958</v>
      </c>
      <c r="H37" s="6">
        <v>6527.5642775397482</v>
      </c>
      <c r="J37" s="30" t="s">
        <v>192</v>
      </c>
      <c r="L37" s="6">
        <v>292.78917313354788</v>
      </c>
      <c r="N37" s="30" t="s">
        <v>193</v>
      </c>
      <c r="P37" s="6">
        <v>1882.4356045302225</v>
      </c>
      <c r="Q37" s="6">
        <v>762.99241148773399</v>
      </c>
      <c r="R37" s="6">
        <v>343.31304431659856</v>
      </c>
      <c r="S37" s="6">
        <v>0.13764044079920623</v>
      </c>
      <c r="T37" s="6">
        <v>2.5479091307870929</v>
      </c>
      <c r="U37" s="6">
        <v>31.856702064564317</v>
      </c>
      <c r="V37" s="6">
        <v>412.75287989258527</v>
      </c>
      <c r="W37" s="6">
        <v>43.950064768270856</v>
      </c>
      <c r="X37" s="6">
        <v>52.089260045965354</v>
      </c>
      <c r="Y37" s="6">
        <v>227.70704935351895</v>
      </c>
      <c r="Z37" s="6">
        <v>21.706695982469547</v>
      </c>
      <c r="AA37" s="6">
        <v>2870.6013039388845</v>
      </c>
      <c r="AB37" s="6">
        <v>24.150999716081408</v>
      </c>
      <c r="AC37" s="6">
        <v>144.11188500481376</v>
      </c>
      <c r="AD37" s="38"/>
    </row>
    <row r="38" spans="1:30" x14ac:dyDescent="0.2">
      <c r="A38" s="30">
        <f t="shared" si="4"/>
        <v>20</v>
      </c>
      <c r="B38" s="31" t="s">
        <v>28</v>
      </c>
      <c r="D38" s="41">
        <f>SUM(D31:D37)</f>
        <v>19559.351544053206</v>
      </c>
      <c r="E38" s="42"/>
      <c r="F38" s="40">
        <f>SUM(F31:F37)</f>
        <v>142307.29350603715</v>
      </c>
      <c r="H38" s="40">
        <f>SUM(H31:H37)</f>
        <v>6527.5642775397482</v>
      </c>
      <c r="L38" s="40">
        <f>SUM(L31:L37)</f>
        <v>135779.72922849742</v>
      </c>
      <c r="P38" s="40">
        <f t="shared" ref="P38:AC38" si="5">SUM(P31:P37)</f>
        <v>51885.629746814324</v>
      </c>
      <c r="Q38" s="40">
        <f t="shared" si="5"/>
        <v>19290.635481019031</v>
      </c>
      <c r="R38" s="40">
        <f t="shared" si="5"/>
        <v>6938.5500303364088</v>
      </c>
      <c r="S38" s="40">
        <f t="shared" si="5"/>
        <v>0.13764044079920623</v>
      </c>
      <c r="T38" s="40">
        <f t="shared" si="5"/>
        <v>60.485303111920331</v>
      </c>
      <c r="U38" s="40">
        <f t="shared" si="5"/>
        <v>31.856702064564317</v>
      </c>
      <c r="V38" s="40">
        <f t="shared" si="5"/>
        <v>10168.270994656148</v>
      </c>
      <c r="W38" s="40">
        <f t="shared" si="5"/>
        <v>43.950064768270856</v>
      </c>
      <c r="X38" s="40">
        <f t="shared" si="5"/>
        <v>848.49918660714502</v>
      </c>
      <c r="Y38" s="40">
        <f t="shared" si="5"/>
        <v>3570.3869445419455</v>
      </c>
      <c r="Z38" s="40">
        <f t="shared" si="5"/>
        <v>21.706695982469547</v>
      </c>
      <c r="AA38" s="40">
        <f t="shared" si="5"/>
        <v>45091.536501633585</v>
      </c>
      <c r="AB38" s="40">
        <f t="shared" si="5"/>
        <v>24.150999716081408</v>
      </c>
      <c r="AC38" s="40">
        <f t="shared" si="5"/>
        <v>4331.4972143444611</v>
      </c>
      <c r="AD38" s="38"/>
    </row>
    <row r="39" spans="1:30" x14ac:dyDescent="0.2">
      <c r="D39" s="3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38"/>
    </row>
    <row r="40" spans="1:30" ht="13.5" thickBot="1" x14ac:dyDescent="0.25">
      <c r="A40" s="30">
        <v>21</v>
      </c>
      <c r="B40" s="31" t="s">
        <v>171</v>
      </c>
      <c r="F40" s="45">
        <f>F21+F28+F38</f>
        <v>1088653.9064297038</v>
      </c>
      <c r="H40" s="45">
        <f>H21+H28+H38</f>
        <v>18146.45145745463</v>
      </c>
      <c r="J40" s="38"/>
      <c r="L40" s="45">
        <f>L21+L28+L38</f>
        <v>1070507.4549722492</v>
      </c>
      <c r="P40" s="45">
        <f>P21+P28+P38</f>
        <v>777733.66697850754</v>
      </c>
      <c r="Q40" s="45">
        <f t="shared" ref="Q40:AC40" si="6">Q21+Q28+Q38</f>
        <v>187439.64774030019</v>
      </c>
      <c r="R40" s="45">
        <f t="shared" si="6"/>
        <v>24707.512839543371</v>
      </c>
      <c r="S40" s="45">
        <f t="shared" si="6"/>
        <v>2.5812584482202769</v>
      </c>
      <c r="T40" s="45">
        <f t="shared" si="6"/>
        <v>165.36760397003388</v>
      </c>
      <c r="U40" s="45">
        <f t="shared" si="6"/>
        <v>507.00228082940083</v>
      </c>
      <c r="V40" s="45">
        <f t="shared" si="6"/>
        <v>24689.378633471315</v>
      </c>
      <c r="W40" s="45">
        <f t="shared" si="6"/>
        <v>756.329194124521</v>
      </c>
      <c r="X40" s="45">
        <f t="shared" si="6"/>
        <v>4878.7359369652895</v>
      </c>
      <c r="Y40" s="45">
        <f t="shared" si="6"/>
        <v>5102.5983839421824</v>
      </c>
      <c r="Z40" s="45">
        <f t="shared" si="6"/>
        <v>27.601457841453545</v>
      </c>
      <c r="AA40" s="45">
        <f t="shared" si="6"/>
        <v>55647.916367901642</v>
      </c>
      <c r="AB40" s="45">
        <f t="shared" si="6"/>
        <v>30.70954700018509</v>
      </c>
      <c r="AC40" s="45">
        <f t="shared" si="6"/>
        <v>6964.8582068583182</v>
      </c>
      <c r="AD40" s="38"/>
    </row>
    <row r="41" spans="1:30" ht="13.5" thickTop="1" x14ac:dyDescent="0.2"/>
  </sheetData>
  <pageMargins left="0.7" right="0.7" top="0.75" bottom="0.75" header="0.3" footer="0.3"/>
  <pageSetup scale="70" fitToWidth="4" orientation="landscape" r:id="rId1"/>
  <headerFooter>
    <oddHeader>&amp;R&amp;"Arial,Regular"&amp;10Filed: 2023-05-18
EB-2022-0200
Exhibit I.7.0-STAFF-237
Attachment 9.8
Page &amp;P of 16</oddHeader>
  </headerFooter>
  <colBreaks count="1" manualBreakCount="1">
    <brk id="17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F25D-57EE-49BB-B377-613797D38D5E}">
  <dimension ref="A6:BF43"/>
  <sheetViews>
    <sheetView view="pageLayout" topLeftCell="A22" zoomScaleNormal="100" workbookViewId="0">
      <selection activeCell="F33" sqref="F33"/>
    </sheetView>
  </sheetViews>
  <sheetFormatPr defaultColWidth="9.140625" defaultRowHeight="12.75" x14ac:dyDescent="0.2"/>
  <cols>
    <col min="1" max="1" width="5.7109375" style="30" customWidth="1"/>
    <col min="2" max="2" width="42.85546875" style="31" customWidth="1"/>
    <col min="3" max="3" width="1.7109375" style="31" customWidth="1"/>
    <col min="4" max="4" width="20.140625" style="31" hidden="1" customWidth="1"/>
    <col min="5" max="5" width="1.7109375" style="31" hidden="1" customWidth="1"/>
    <col min="6" max="6" width="20.140625" style="31" customWidth="1"/>
    <col min="7" max="7" width="1.7109375" style="31" customWidth="1"/>
    <col min="8" max="8" width="17.140625" style="31" customWidth="1"/>
    <col min="9" max="9" width="1.7109375" style="31" customWidth="1"/>
    <col min="10" max="10" width="21.42578125" style="30" customWidth="1"/>
    <col min="11" max="11" width="1.7109375" style="31" customWidth="1"/>
    <col min="12" max="12" width="17.140625" style="31" customWidth="1"/>
    <col min="13" max="13" width="1.7109375" style="31" customWidth="1"/>
    <col min="14" max="14" width="20" style="30" customWidth="1"/>
    <col min="15" max="15" width="1.7109375" style="31" customWidth="1"/>
    <col min="16" max="17" width="12.85546875" style="31" hidden="1" customWidth="1"/>
    <col min="18" max="28" width="10.7109375" style="31" hidden="1" customWidth="1"/>
    <col min="29" max="33" width="11.5703125" style="31" hidden="1" customWidth="1"/>
    <col min="34" max="34" width="11.28515625" style="31" hidden="1" customWidth="1"/>
    <col min="35" max="48" width="10.7109375" style="31" hidden="1" customWidth="1"/>
    <col min="49" max="51" width="11.28515625" style="31" customWidth="1"/>
    <col min="52" max="53" width="10.5703125" style="31" customWidth="1"/>
    <col min="54" max="54" width="12.140625" style="31" customWidth="1"/>
    <col min="55" max="57" width="10.5703125" style="31" customWidth="1"/>
    <col min="58" max="58" width="10.85546875" style="31" bestFit="1" customWidth="1"/>
    <col min="59" max="16384" width="9.140625" style="31"/>
  </cols>
  <sheetData>
    <row r="6" spans="1:58" x14ac:dyDescent="0.2">
      <c r="C6" s="49"/>
      <c r="D6" s="49"/>
      <c r="E6" s="49"/>
      <c r="F6" s="49"/>
      <c r="G6" s="49"/>
      <c r="H6" s="49"/>
      <c r="I6" s="53" t="s">
        <v>177</v>
      </c>
      <c r="J6" s="49"/>
      <c r="K6" s="49"/>
      <c r="L6" s="49"/>
      <c r="M6" s="49"/>
      <c r="N6" s="49"/>
      <c r="AY6" s="53" t="s">
        <v>177</v>
      </c>
    </row>
    <row r="7" spans="1:58" x14ac:dyDescent="0.2">
      <c r="C7" s="49"/>
      <c r="D7" s="49"/>
      <c r="E7" s="49"/>
      <c r="F7" s="49"/>
      <c r="G7" s="49"/>
      <c r="H7" s="49"/>
      <c r="I7" s="53" t="s">
        <v>140</v>
      </c>
      <c r="J7" s="49"/>
      <c r="K7" s="49"/>
      <c r="L7" s="49"/>
      <c r="M7" s="49"/>
      <c r="N7" s="49"/>
      <c r="AY7" s="53" t="s">
        <v>201</v>
      </c>
    </row>
    <row r="9" spans="1:58" x14ac:dyDescent="0.2">
      <c r="F9" s="30" t="s">
        <v>0</v>
      </c>
    </row>
    <row r="10" spans="1:58" x14ac:dyDescent="0.2">
      <c r="A10" s="30" t="s">
        <v>46</v>
      </c>
      <c r="D10" s="30" t="s">
        <v>0</v>
      </c>
      <c r="F10" s="30" t="s">
        <v>1</v>
      </c>
      <c r="H10" s="30" t="s">
        <v>2</v>
      </c>
      <c r="J10" s="30" t="s">
        <v>3</v>
      </c>
      <c r="K10" s="30"/>
      <c r="L10" s="30" t="s">
        <v>4</v>
      </c>
      <c r="N10" s="30" t="s">
        <v>5</v>
      </c>
      <c r="P10" s="30" t="s">
        <v>141</v>
      </c>
      <c r="Q10" s="30" t="s">
        <v>141</v>
      </c>
      <c r="R10" s="30" t="s">
        <v>141</v>
      </c>
      <c r="S10" s="30" t="s">
        <v>141</v>
      </c>
      <c r="T10" s="30" t="s">
        <v>141</v>
      </c>
      <c r="U10" s="30" t="s">
        <v>141</v>
      </c>
      <c r="V10" s="30" t="s">
        <v>141</v>
      </c>
      <c r="W10" s="30" t="s">
        <v>141</v>
      </c>
      <c r="X10" s="30" t="s">
        <v>141</v>
      </c>
      <c r="Y10" s="30" t="s">
        <v>141</v>
      </c>
      <c r="Z10" s="30" t="s">
        <v>141</v>
      </c>
      <c r="AA10" s="30" t="s">
        <v>141</v>
      </c>
      <c r="AB10" s="30" t="s">
        <v>139</v>
      </c>
      <c r="AC10" s="30" t="s">
        <v>141</v>
      </c>
      <c r="AD10" s="30" t="s">
        <v>141</v>
      </c>
      <c r="AE10" s="30" t="s">
        <v>141</v>
      </c>
      <c r="AF10" s="30" t="s">
        <v>141</v>
      </c>
      <c r="AG10" s="30" t="s">
        <v>141</v>
      </c>
      <c r="AH10" s="30" t="s">
        <v>141</v>
      </c>
      <c r="AI10" s="30" t="s">
        <v>141</v>
      </c>
      <c r="AJ10" s="30" t="s">
        <v>141</v>
      </c>
      <c r="AK10" s="30" t="s">
        <v>141</v>
      </c>
      <c r="AL10" s="30" t="s">
        <v>141</v>
      </c>
      <c r="AM10" s="30" t="s">
        <v>141</v>
      </c>
      <c r="AN10" s="30" t="s">
        <v>141</v>
      </c>
      <c r="AO10" s="30" t="s">
        <v>141</v>
      </c>
      <c r="AP10" s="30" t="s">
        <v>141</v>
      </c>
      <c r="AQ10" s="30" t="s">
        <v>141</v>
      </c>
      <c r="AR10" s="30" t="s">
        <v>141</v>
      </c>
      <c r="AS10" s="30" t="s">
        <v>141</v>
      </c>
      <c r="AT10" s="30" t="s">
        <v>141</v>
      </c>
      <c r="AU10" s="30" t="s">
        <v>141</v>
      </c>
      <c r="AV10" s="30" t="s">
        <v>141</v>
      </c>
      <c r="AW10" s="30" t="s">
        <v>141</v>
      </c>
      <c r="AX10" s="30" t="s">
        <v>141</v>
      </c>
      <c r="AY10" s="30" t="s">
        <v>141</v>
      </c>
      <c r="AZ10" s="30" t="s">
        <v>141</v>
      </c>
      <c r="BA10" s="30" t="s">
        <v>141</v>
      </c>
      <c r="BB10" s="30" t="s">
        <v>141</v>
      </c>
      <c r="BC10" s="30" t="s">
        <v>141</v>
      </c>
      <c r="BD10" s="30" t="s">
        <v>141</v>
      </c>
      <c r="BE10" s="30" t="s">
        <v>141</v>
      </c>
    </row>
    <row r="11" spans="1:58" x14ac:dyDescent="0.2">
      <c r="A11" s="32" t="s">
        <v>47</v>
      </c>
      <c r="B11" s="33" t="s">
        <v>49</v>
      </c>
      <c r="D11" s="32" t="s">
        <v>142</v>
      </c>
      <c r="F11" s="32" t="s">
        <v>6</v>
      </c>
      <c r="H11" s="32" t="s">
        <v>7</v>
      </c>
      <c r="J11" s="32" t="s">
        <v>8</v>
      </c>
      <c r="K11" s="30"/>
      <c r="L11" s="32" t="s">
        <v>9</v>
      </c>
      <c r="N11" s="32" t="s">
        <v>8</v>
      </c>
      <c r="P11" s="32">
        <v>1</v>
      </c>
      <c r="Q11" s="32">
        <v>6</v>
      </c>
      <c r="R11" s="32">
        <v>9</v>
      </c>
      <c r="S11" s="32">
        <v>100</v>
      </c>
      <c r="T11" s="32">
        <v>110</v>
      </c>
      <c r="U11" s="32">
        <v>115</v>
      </c>
      <c r="V11" s="32">
        <v>125</v>
      </c>
      <c r="W11" s="32">
        <v>135</v>
      </c>
      <c r="X11" s="32">
        <v>145</v>
      </c>
      <c r="Y11" s="32">
        <v>170</v>
      </c>
      <c r="Z11" s="32">
        <v>200</v>
      </c>
      <c r="AA11" s="32">
        <v>300</v>
      </c>
      <c r="AB11" s="32" t="s">
        <v>143</v>
      </c>
      <c r="AC11" s="35" t="s">
        <v>144</v>
      </c>
      <c r="AD11" s="32">
        <v>10</v>
      </c>
      <c r="AE11" s="32">
        <v>20</v>
      </c>
      <c r="AF11" s="32">
        <v>25</v>
      </c>
      <c r="AG11" s="32">
        <v>100</v>
      </c>
      <c r="AH11" s="32" t="s">
        <v>145</v>
      </c>
      <c r="AI11" s="32" t="s">
        <v>146</v>
      </c>
      <c r="AJ11" s="32" t="s">
        <v>147</v>
      </c>
      <c r="AK11" s="32" t="s">
        <v>148</v>
      </c>
      <c r="AL11" s="32" t="s">
        <v>149</v>
      </c>
      <c r="AM11" s="32" t="s">
        <v>150</v>
      </c>
      <c r="AN11" s="32" t="s">
        <v>151</v>
      </c>
      <c r="AO11" s="32" t="s">
        <v>152</v>
      </c>
      <c r="AP11" s="32" t="s">
        <v>153</v>
      </c>
      <c r="AQ11" s="32" t="s">
        <v>154</v>
      </c>
      <c r="AR11" s="32" t="s">
        <v>155</v>
      </c>
      <c r="AS11" s="32" t="s">
        <v>156</v>
      </c>
      <c r="AT11" s="32" t="s">
        <v>157</v>
      </c>
      <c r="AU11" s="32" t="s">
        <v>158</v>
      </c>
      <c r="AV11" s="32" t="s">
        <v>159</v>
      </c>
      <c r="AW11" s="32">
        <v>331</v>
      </c>
      <c r="AX11" s="32">
        <v>332</v>
      </c>
      <c r="AY11" s="32">
        <v>401</v>
      </c>
      <c r="AZ11" s="32" t="s">
        <v>160</v>
      </c>
      <c r="BA11" s="32" t="s">
        <v>161</v>
      </c>
      <c r="BB11" s="32" t="s">
        <v>162</v>
      </c>
      <c r="BC11" s="32" t="s">
        <v>163</v>
      </c>
      <c r="BD11" s="32" t="s">
        <v>164</v>
      </c>
      <c r="BE11" s="32" t="s">
        <v>165</v>
      </c>
    </row>
    <row r="12" spans="1:58" x14ac:dyDescent="0.2">
      <c r="D12" s="36" t="s">
        <v>166</v>
      </c>
      <c r="F12" s="30" t="s">
        <v>166</v>
      </c>
      <c r="H12" s="36" t="s">
        <v>48</v>
      </c>
      <c r="J12" s="36" t="s">
        <v>51</v>
      </c>
      <c r="L12" s="36" t="s">
        <v>50</v>
      </c>
      <c r="N12" s="36" t="s">
        <v>167</v>
      </c>
      <c r="P12" s="36" t="s">
        <v>52</v>
      </c>
      <c r="Q12" s="36" t="s">
        <v>54</v>
      </c>
      <c r="R12" s="36" t="s">
        <v>55</v>
      </c>
      <c r="S12" s="36" t="s">
        <v>56</v>
      </c>
      <c r="T12" s="36" t="s">
        <v>57</v>
      </c>
      <c r="U12" s="36" t="s">
        <v>58</v>
      </c>
      <c r="V12" s="36" t="s">
        <v>59</v>
      </c>
      <c r="W12" s="36" t="s">
        <v>60</v>
      </c>
      <c r="X12" s="36" t="s">
        <v>61</v>
      </c>
      <c r="Y12" s="36" t="s">
        <v>62</v>
      </c>
      <c r="Z12" s="36" t="s">
        <v>63</v>
      </c>
      <c r="AA12" s="36" t="s">
        <v>65</v>
      </c>
      <c r="AB12" s="36" t="s">
        <v>64</v>
      </c>
      <c r="AC12" s="36" t="s">
        <v>66</v>
      </c>
      <c r="AD12" s="36" t="s">
        <v>67</v>
      </c>
      <c r="AE12" s="36" t="s">
        <v>68</v>
      </c>
      <c r="AF12" s="36" t="s">
        <v>69</v>
      </c>
      <c r="AG12" s="36" t="s">
        <v>70</v>
      </c>
      <c r="AH12" s="36" t="s">
        <v>71</v>
      </c>
      <c r="AI12" s="36" t="s">
        <v>72</v>
      </c>
      <c r="AJ12" s="36" t="s">
        <v>73</v>
      </c>
      <c r="AK12" s="36" t="s">
        <v>74</v>
      </c>
      <c r="AL12" s="36" t="s">
        <v>75</v>
      </c>
      <c r="AM12" s="36" t="s">
        <v>76</v>
      </c>
      <c r="AN12" s="36" t="s">
        <v>77</v>
      </c>
      <c r="AO12" s="36" t="s">
        <v>78</v>
      </c>
      <c r="AP12" s="36" t="s">
        <v>79</v>
      </c>
      <c r="AQ12" s="36" t="s">
        <v>80</v>
      </c>
      <c r="AR12" s="36" t="s">
        <v>81</v>
      </c>
      <c r="AS12" s="36" t="s">
        <v>82</v>
      </c>
      <c r="AT12" s="36" t="s">
        <v>83</v>
      </c>
      <c r="AU12" s="36" t="s">
        <v>84</v>
      </c>
      <c r="AV12" s="36" t="s">
        <v>85</v>
      </c>
      <c r="AW12" s="36" t="s">
        <v>52</v>
      </c>
      <c r="AX12" s="36" t="s">
        <v>53</v>
      </c>
      <c r="AY12" s="36" t="s">
        <v>54</v>
      </c>
      <c r="AZ12" s="36" t="s">
        <v>55</v>
      </c>
      <c r="BA12" s="36" t="s">
        <v>56</v>
      </c>
      <c r="BB12" s="36" t="s">
        <v>57</v>
      </c>
      <c r="BC12" s="36" t="s">
        <v>58</v>
      </c>
      <c r="BD12" s="36" t="s">
        <v>59</v>
      </c>
      <c r="BE12" s="36" t="s">
        <v>60</v>
      </c>
    </row>
    <row r="14" spans="1:58" x14ac:dyDescent="0.2">
      <c r="B14" s="34" t="s">
        <v>94</v>
      </c>
    </row>
    <row r="15" spans="1:58" x14ac:dyDescent="0.2">
      <c r="A15" s="30">
        <v>1</v>
      </c>
      <c r="B15" s="31" t="s">
        <v>10</v>
      </c>
      <c r="D15" s="37">
        <v>2728040.5732561182</v>
      </c>
      <c r="E15" s="37"/>
      <c r="F15" s="6">
        <v>0</v>
      </c>
      <c r="L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38"/>
    </row>
    <row r="16" spans="1:58" x14ac:dyDescent="0.2">
      <c r="A16" s="30">
        <f>A15+1</f>
        <v>2</v>
      </c>
      <c r="B16" s="31" t="s">
        <v>92</v>
      </c>
      <c r="D16" s="37">
        <v>31612.213008150989</v>
      </c>
      <c r="E16" s="37"/>
      <c r="F16" s="6">
        <v>0</v>
      </c>
      <c r="L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38"/>
    </row>
    <row r="17" spans="1:58" x14ac:dyDescent="0.2">
      <c r="A17" s="30">
        <f t="shared" ref="A17:A21" si="0">A16+1</f>
        <v>3</v>
      </c>
      <c r="B17" s="31" t="s">
        <v>93</v>
      </c>
      <c r="D17" s="37">
        <v>1160.0687152841808</v>
      </c>
      <c r="E17" s="37"/>
      <c r="F17" s="6">
        <v>0</v>
      </c>
      <c r="L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38"/>
    </row>
    <row r="18" spans="1:58" x14ac:dyDescent="0.2">
      <c r="A18" s="30">
        <f t="shared" si="0"/>
        <v>4</v>
      </c>
      <c r="B18" s="31" t="s">
        <v>11</v>
      </c>
      <c r="D18" s="37">
        <v>19346.89536697177</v>
      </c>
      <c r="E18" s="37"/>
      <c r="F18" s="6">
        <v>0</v>
      </c>
      <c r="H18" s="38">
        <v>0</v>
      </c>
      <c r="L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38"/>
    </row>
    <row r="19" spans="1:58" x14ac:dyDescent="0.2">
      <c r="A19" s="30">
        <f t="shared" si="0"/>
        <v>5</v>
      </c>
      <c r="B19" s="31" t="s">
        <v>12</v>
      </c>
      <c r="D19" s="37">
        <v>3679.3293345266661</v>
      </c>
      <c r="E19" s="37"/>
      <c r="F19" s="6">
        <v>0</v>
      </c>
      <c r="L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38"/>
    </row>
    <row r="20" spans="1:58" x14ac:dyDescent="0.2">
      <c r="A20" s="30">
        <f t="shared" si="0"/>
        <v>6</v>
      </c>
      <c r="B20" s="31" t="s">
        <v>13</v>
      </c>
      <c r="D20" s="37">
        <v>925.2963666317969</v>
      </c>
      <c r="E20" s="37"/>
      <c r="F20" s="6">
        <v>0</v>
      </c>
      <c r="L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38"/>
    </row>
    <row r="21" spans="1:58" x14ac:dyDescent="0.2">
      <c r="A21" s="30">
        <f t="shared" si="0"/>
        <v>7</v>
      </c>
      <c r="B21" s="31" t="s">
        <v>95</v>
      </c>
      <c r="D21" s="39">
        <f>SUM(D15:D20)</f>
        <v>2784764.3760476839</v>
      </c>
      <c r="E21" s="37"/>
      <c r="F21" s="12">
        <f>SUM(F15:F20)</f>
        <v>0</v>
      </c>
      <c r="H21" s="12">
        <f>SUM(H15:H20)</f>
        <v>0</v>
      </c>
      <c r="L21" s="40">
        <f>SUM(L15:L20)</f>
        <v>0</v>
      </c>
      <c r="P21" s="40">
        <f t="shared" ref="P21:BE21" si="1">SUM(P15:P20)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  <c r="T21" s="40">
        <f t="shared" si="1"/>
        <v>0</v>
      </c>
      <c r="U21" s="40">
        <f t="shared" si="1"/>
        <v>0</v>
      </c>
      <c r="V21" s="40">
        <f t="shared" si="1"/>
        <v>0</v>
      </c>
      <c r="W21" s="40">
        <f t="shared" si="1"/>
        <v>0</v>
      </c>
      <c r="X21" s="40">
        <f t="shared" si="1"/>
        <v>0</v>
      </c>
      <c r="Y21" s="40">
        <f t="shared" si="1"/>
        <v>0</v>
      </c>
      <c r="Z21" s="40">
        <f t="shared" si="1"/>
        <v>0</v>
      </c>
      <c r="AA21" s="40">
        <f t="shared" si="1"/>
        <v>0</v>
      </c>
      <c r="AB21" s="40">
        <f t="shared" si="1"/>
        <v>0</v>
      </c>
      <c r="AC21" s="40">
        <f t="shared" si="1"/>
        <v>0</v>
      </c>
      <c r="AD21" s="40">
        <f t="shared" si="1"/>
        <v>0</v>
      </c>
      <c r="AE21" s="40">
        <f t="shared" si="1"/>
        <v>0</v>
      </c>
      <c r="AF21" s="40">
        <f t="shared" si="1"/>
        <v>0</v>
      </c>
      <c r="AG21" s="40">
        <f t="shared" si="1"/>
        <v>0</v>
      </c>
      <c r="AH21" s="40">
        <f t="shared" si="1"/>
        <v>0</v>
      </c>
      <c r="AI21" s="40">
        <f t="shared" si="1"/>
        <v>0</v>
      </c>
      <c r="AJ21" s="40">
        <f t="shared" si="1"/>
        <v>0</v>
      </c>
      <c r="AK21" s="40">
        <f t="shared" si="1"/>
        <v>0</v>
      </c>
      <c r="AL21" s="40">
        <f t="shared" si="1"/>
        <v>0</v>
      </c>
      <c r="AM21" s="40">
        <f t="shared" si="1"/>
        <v>0</v>
      </c>
      <c r="AN21" s="40">
        <f t="shared" si="1"/>
        <v>0</v>
      </c>
      <c r="AO21" s="40">
        <f t="shared" si="1"/>
        <v>0</v>
      </c>
      <c r="AP21" s="40">
        <f t="shared" si="1"/>
        <v>0</v>
      </c>
      <c r="AQ21" s="40">
        <f t="shared" si="1"/>
        <v>0</v>
      </c>
      <c r="AR21" s="40">
        <f t="shared" si="1"/>
        <v>0</v>
      </c>
      <c r="AS21" s="40">
        <f t="shared" si="1"/>
        <v>0</v>
      </c>
      <c r="AT21" s="40">
        <f t="shared" si="1"/>
        <v>0</v>
      </c>
      <c r="AU21" s="40">
        <f t="shared" si="1"/>
        <v>0</v>
      </c>
      <c r="AV21" s="40">
        <f t="shared" si="1"/>
        <v>0</v>
      </c>
      <c r="AW21" s="40">
        <f t="shared" si="1"/>
        <v>0</v>
      </c>
      <c r="AX21" s="40">
        <f t="shared" si="1"/>
        <v>0</v>
      </c>
      <c r="AY21" s="40">
        <f t="shared" si="1"/>
        <v>0</v>
      </c>
      <c r="AZ21" s="40">
        <f t="shared" si="1"/>
        <v>0</v>
      </c>
      <c r="BA21" s="40">
        <f t="shared" si="1"/>
        <v>0</v>
      </c>
      <c r="BB21" s="40">
        <f t="shared" si="1"/>
        <v>0</v>
      </c>
      <c r="BC21" s="40">
        <f t="shared" si="1"/>
        <v>0</v>
      </c>
      <c r="BD21" s="40">
        <f t="shared" si="1"/>
        <v>0</v>
      </c>
      <c r="BE21" s="40">
        <f t="shared" si="1"/>
        <v>0</v>
      </c>
      <c r="BF21" s="38"/>
    </row>
    <row r="22" spans="1:58" x14ac:dyDescent="0.2">
      <c r="D22" s="37"/>
      <c r="E22" s="37"/>
      <c r="F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38"/>
    </row>
    <row r="23" spans="1:58" x14ac:dyDescent="0.2">
      <c r="B23" s="34" t="s">
        <v>14</v>
      </c>
      <c r="D23" s="37"/>
      <c r="E23" s="37"/>
      <c r="F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38"/>
    </row>
    <row r="24" spans="1:58" x14ac:dyDescent="0.2">
      <c r="A24" s="30">
        <f>A21+1</f>
        <v>8</v>
      </c>
      <c r="B24" s="31" t="s">
        <v>15</v>
      </c>
      <c r="D24" s="37">
        <v>8310.0427607766633</v>
      </c>
      <c r="E24" s="37"/>
      <c r="F24" s="6">
        <v>0</v>
      </c>
      <c r="L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38"/>
    </row>
    <row r="25" spans="1:58" x14ac:dyDescent="0.2">
      <c r="A25" s="30">
        <f>A24+1</f>
        <v>9</v>
      </c>
      <c r="B25" s="31" t="s">
        <v>16</v>
      </c>
      <c r="D25" s="37">
        <v>6667.4408184427411</v>
      </c>
      <c r="E25" s="37"/>
      <c r="F25" s="6">
        <v>0</v>
      </c>
      <c r="H25" s="6">
        <v>0</v>
      </c>
      <c r="L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38"/>
    </row>
    <row r="26" spans="1:58" x14ac:dyDescent="0.2">
      <c r="A26" s="30">
        <f t="shared" ref="A26:A28" si="2">A25+1</f>
        <v>10</v>
      </c>
      <c r="B26" s="31" t="s">
        <v>17</v>
      </c>
      <c r="D26" s="37">
        <v>570.51733223723818</v>
      </c>
      <c r="E26" s="37"/>
      <c r="F26" s="6">
        <v>489.44195835457668</v>
      </c>
      <c r="L26" s="6">
        <v>489.44195835457668</v>
      </c>
      <c r="N26" s="30" t="s">
        <v>190</v>
      </c>
      <c r="P26" s="6">
        <v>320.78346613179161</v>
      </c>
      <c r="Q26" s="6">
        <v>222.09024044701502</v>
      </c>
      <c r="R26" s="6">
        <v>0</v>
      </c>
      <c r="S26" s="6">
        <v>1.2994358515656508</v>
      </c>
      <c r="T26" s="6">
        <v>12.973790881457191</v>
      </c>
      <c r="U26" s="6">
        <v>0</v>
      </c>
      <c r="V26" s="6">
        <v>0</v>
      </c>
      <c r="W26" s="6">
        <v>0.13197527594648678</v>
      </c>
      <c r="X26" s="6">
        <v>0.28900099004204644</v>
      </c>
      <c r="Y26" s="6">
        <v>1.9657943549958163</v>
      </c>
      <c r="Z26" s="6">
        <v>23.431360864784804</v>
      </c>
      <c r="AA26" s="6">
        <v>0</v>
      </c>
      <c r="AB26" s="6">
        <v>0</v>
      </c>
      <c r="AC26" s="6">
        <v>115.24533323931331</v>
      </c>
      <c r="AD26" s="6">
        <v>42.936504840395159</v>
      </c>
      <c r="AE26" s="6">
        <v>11.472598694627868</v>
      </c>
      <c r="AF26" s="6">
        <v>0.38817139381539861</v>
      </c>
      <c r="AG26" s="6">
        <v>3.689284798837813</v>
      </c>
      <c r="AH26" s="6">
        <v>1273.0342997108708</v>
      </c>
      <c r="AI26" s="6">
        <v>437.59037499193761</v>
      </c>
      <c r="AJ26" s="6">
        <v>39.440086582223842</v>
      </c>
      <c r="AK26" s="6">
        <v>5.6348514427183638E-2</v>
      </c>
      <c r="AL26" s="6">
        <v>0.21617308039921457</v>
      </c>
      <c r="AM26" s="6">
        <v>0.85090096219184141</v>
      </c>
      <c r="AN26" s="6">
        <v>53.226906252558258</v>
      </c>
      <c r="AO26" s="6">
        <v>4.6646205005426964</v>
      </c>
      <c r="AP26" s="6">
        <v>5.497119331213451</v>
      </c>
      <c r="AQ26" s="6">
        <v>0</v>
      </c>
      <c r="AR26" s="6">
        <v>23.315877065868051</v>
      </c>
      <c r="AS26" s="6">
        <v>0.57979160743178215</v>
      </c>
      <c r="AT26" s="6">
        <v>204.39701931474031</v>
      </c>
      <c r="AU26" s="6">
        <v>0.64507960851250179</v>
      </c>
      <c r="AV26" s="6">
        <v>38.392090861479844</v>
      </c>
      <c r="AW26" s="6">
        <v>4.7793769695434616</v>
      </c>
      <c r="AX26" s="6">
        <v>40.097345924465401</v>
      </c>
      <c r="AY26" s="6">
        <v>0</v>
      </c>
      <c r="AZ26" s="6">
        <v>103.69138175720107</v>
      </c>
      <c r="BA26" s="6">
        <v>17.948211292286366</v>
      </c>
      <c r="BB26" s="6">
        <v>315.72170834128679</v>
      </c>
      <c r="BC26" s="6">
        <v>1.883102890449518</v>
      </c>
      <c r="BD26" s="6">
        <v>4.2798922401787634</v>
      </c>
      <c r="BE26" s="6">
        <v>1.0409389391652077</v>
      </c>
      <c r="BF26" s="38"/>
    </row>
    <row r="27" spans="1:58" x14ac:dyDescent="0.2">
      <c r="A27" s="30">
        <f t="shared" si="2"/>
        <v>11</v>
      </c>
      <c r="B27" s="31" t="s">
        <v>18</v>
      </c>
      <c r="D27" s="37">
        <v>1493.2088610880407</v>
      </c>
      <c r="E27" s="37"/>
      <c r="F27" s="6">
        <v>0</v>
      </c>
      <c r="L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38"/>
    </row>
    <row r="28" spans="1:58" x14ac:dyDescent="0.2">
      <c r="A28" s="30">
        <f t="shared" si="2"/>
        <v>12</v>
      </c>
      <c r="B28" s="31" t="s">
        <v>19</v>
      </c>
      <c r="D28" s="41">
        <f>SUM(D24:D27)</f>
        <v>17041.209772544684</v>
      </c>
      <c r="E28" s="42"/>
      <c r="F28" s="40">
        <f>SUM(F24:F27)</f>
        <v>489.44195835457668</v>
      </c>
      <c r="H28" s="40">
        <f>SUM(H24:H27)</f>
        <v>0</v>
      </c>
      <c r="J28" s="43"/>
      <c r="L28" s="40">
        <f>SUM(L24:L27)</f>
        <v>489.44195835457668</v>
      </c>
      <c r="P28" s="40">
        <f t="shared" ref="P28:BE28" si="3">SUM(P24:P27)</f>
        <v>320.78346613179161</v>
      </c>
      <c r="Q28" s="40">
        <f t="shared" si="3"/>
        <v>222.09024044701502</v>
      </c>
      <c r="R28" s="40">
        <f t="shared" si="3"/>
        <v>0</v>
      </c>
      <c r="S28" s="40">
        <f t="shared" si="3"/>
        <v>1.2994358515656508</v>
      </c>
      <c r="T28" s="40">
        <f t="shared" si="3"/>
        <v>12.973790881457191</v>
      </c>
      <c r="U28" s="40">
        <f t="shared" si="3"/>
        <v>0</v>
      </c>
      <c r="V28" s="40">
        <f t="shared" si="3"/>
        <v>0</v>
      </c>
      <c r="W28" s="40">
        <f t="shared" si="3"/>
        <v>0.13197527594648678</v>
      </c>
      <c r="X28" s="40">
        <f t="shared" si="3"/>
        <v>0.28900099004204644</v>
      </c>
      <c r="Y28" s="40">
        <f t="shared" si="3"/>
        <v>1.9657943549958163</v>
      </c>
      <c r="Z28" s="40">
        <f t="shared" si="3"/>
        <v>23.431360864784804</v>
      </c>
      <c r="AA28" s="40">
        <f t="shared" si="3"/>
        <v>0</v>
      </c>
      <c r="AB28" s="40">
        <f t="shared" si="3"/>
        <v>0</v>
      </c>
      <c r="AC28" s="40">
        <f t="shared" si="3"/>
        <v>115.24533323931331</v>
      </c>
      <c r="AD28" s="40">
        <f t="shared" si="3"/>
        <v>42.936504840395159</v>
      </c>
      <c r="AE28" s="40">
        <f t="shared" si="3"/>
        <v>11.472598694627868</v>
      </c>
      <c r="AF28" s="40">
        <f t="shared" si="3"/>
        <v>0.38817139381539861</v>
      </c>
      <c r="AG28" s="40">
        <f t="shared" si="3"/>
        <v>3.689284798837813</v>
      </c>
      <c r="AH28" s="40">
        <f t="shared" si="3"/>
        <v>1273.0342997108708</v>
      </c>
      <c r="AI28" s="40">
        <f t="shared" si="3"/>
        <v>437.59037499193761</v>
      </c>
      <c r="AJ28" s="40">
        <f t="shared" si="3"/>
        <v>39.440086582223842</v>
      </c>
      <c r="AK28" s="40">
        <f t="shared" si="3"/>
        <v>5.6348514427183638E-2</v>
      </c>
      <c r="AL28" s="40">
        <f t="shared" si="3"/>
        <v>0.21617308039921457</v>
      </c>
      <c r="AM28" s="40">
        <f t="shared" si="3"/>
        <v>0.85090096219184141</v>
      </c>
      <c r="AN28" s="40">
        <f t="shared" si="3"/>
        <v>53.226906252558258</v>
      </c>
      <c r="AO28" s="40">
        <f t="shared" si="3"/>
        <v>4.6646205005426964</v>
      </c>
      <c r="AP28" s="40">
        <f t="shared" si="3"/>
        <v>5.497119331213451</v>
      </c>
      <c r="AQ28" s="40">
        <f t="shared" si="3"/>
        <v>0</v>
      </c>
      <c r="AR28" s="40">
        <f t="shared" si="3"/>
        <v>23.315877065868051</v>
      </c>
      <c r="AS28" s="40">
        <f t="shared" si="3"/>
        <v>0.57979160743178215</v>
      </c>
      <c r="AT28" s="40">
        <f t="shared" si="3"/>
        <v>204.39701931474031</v>
      </c>
      <c r="AU28" s="40">
        <f t="shared" si="3"/>
        <v>0.64507960851250179</v>
      </c>
      <c r="AV28" s="40">
        <f t="shared" si="3"/>
        <v>38.392090861479844</v>
      </c>
      <c r="AW28" s="40">
        <f t="shared" si="3"/>
        <v>4.7793769695434616</v>
      </c>
      <c r="AX28" s="40">
        <f t="shared" si="3"/>
        <v>40.097345924465401</v>
      </c>
      <c r="AY28" s="40">
        <f t="shared" si="3"/>
        <v>0</v>
      </c>
      <c r="AZ28" s="40">
        <f t="shared" si="3"/>
        <v>103.69138175720107</v>
      </c>
      <c r="BA28" s="40">
        <f t="shared" si="3"/>
        <v>17.948211292286366</v>
      </c>
      <c r="BB28" s="40">
        <f t="shared" si="3"/>
        <v>315.72170834128679</v>
      </c>
      <c r="BC28" s="40">
        <f t="shared" si="3"/>
        <v>1.883102890449518</v>
      </c>
      <c r="BD28" s="40">
        <f t="shared" si="3"/>
        <v>4.2798922401787634</v>
      </c>
      <c r="BE28" s="40">
        <f t="shared" si="3"/>
        <v>1.0409389391652077</v>
      </c>
      <c r="BF28" s="38"/>
    </row>
    <row r="29" spans="1:58" x14ac:dyDescent="0.2">
      <c r="D29" s="44"/>
      <c r="E29" s="4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38"/>
    </row>
    <row r="30" spans="1:58" x14ac:dyDescent="0.2">
      <c r="B30" s="34" t="s">
        <v>20</v>
      </c>
      <c r="D30" s="42"/>
      <c r="E30" s="42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38"/>
    </row>
    <row r="31" spans="1:58" x14ac:dyDescent="0.2">
      <c r="A31" s="30">
        <f>A28+1</f>
        <v>13</v>
      </c>
      <c r="B31" s="31" t="s">
        <v>21</v>
      </c>
      <c r="D31" s="37">
        <v>580.81162522245791</v>
      </c>
      <c r="E31" s="37"/>
      <c r="F31" s="6">
        <v>4550.1590692619857</v>
      </c>
      <c r="L31" s="6">
        <v>4550.1590692619857</v>
      </c>
      <c r="N31" s="30" t="s">
        <v>211</v>
      </c>
      <c r="P31" s="6">
        <v>262.98433434489357</v>
      </c>
      <c r="Q31" s="6">
        <v>186.62798174519241</v>
      </c>
      <c r="R31" s="6">
        <v>0</v>
      </c>
      <c r="S31" s="6">
        <v>2.2769528568910031</v>
      </c>
      <c r="T31" s="6">
        <v>27.542251516918345</v>
      </c>
      <c r="U31" s="6">
        <v>0</v>
      </c>
      <c r="V31" s="6">
        <v>0</v>
      </c>
      <c r="W31" s="6">
        <v>2.1948008669171289E-2</v>
      </c>
      <c r="X31" s="6">
        <v>0</v>
      </c>
      <c r="Y31" s="6">
        <v>0</v>
      </c>
      <c r="Z31" s="6">
        <v>39.709531013214487</v>
      </c>
      <c r="AA31" s="6">
        <v>0</v>
      </c>
      <c r="AB31" s="6">
        <v>0</v>
      </c>
      <c r="AC31" s="6">
        <v>102.05515789219513</v>
      </c>
      <c r="AD31" s="6">
        <v>30.128543351954473</v>
      </c>
      <c r="AE31" s="6">
        <v>10.162136117958291</v>
      </c>
      <c r="AF31" s="6">
        <v>0</v>
      </c>
      <c r="AG31" s="6">
        <v>0</v>
      </c>
      <c r="AH31" s="6">
        <v>1004.430304605531</v>
      </c>
      <c r="AI31" s="6">
        <v>372.17074811256845</v>
      </c>
      <c r="AJ31" s="6">
        <v>132.48065465505363</v>
      </c>
      <c r="AK31" s="6">
        <v>0</v>
      </c>
      <c r="AL31" s="6">
        <v>1.1638071383785815</v>
      </c>
      <c r="AM31" s="6">
        <v>0</v>
      </c>
      <c r="AN31" s="6">
        <v>195.96224200626921</v>
      </c>
      <c r="AO31" s="6">
        <v>0</v>
      </c>
      <c r="AP31" s="6">
        <v>15.997743321166435</v>
      </c>
      <c r="AQ31" s="6">
        <v>0</v>
      </c>
      <c r="AR31" s="6">
        <v>67.145490261465298</v>
      </c>
      <c r="AS31" s="6">
        <v>0</v>
      </c>
      <c r="AT31" s="6">
        <v>848.10555663062121</v>
      </c>
      <c r="AU31" s="6">
        <v>0</v>
      </c>
      <c r="AV31" s="6">
        <v>84.113361036124189</v>
      </c>
      <c r="AW31" s="6">
        <v>0</v>
      </c>
      <c r="AX31" s="6">
        <v>0</v>
      </c>
      <c r="AY31" s="6">
        <v>0</v>
      </c>
      <c r="AZ31" s="6">
        <v>47.989787822271609</v>
      </c>
      <c r="BA31" s="6">
        <v>0</v>
      </c>
      <c r="BB31" s="6">
        <v>4489.3561020612296</v>
      </c>
      <c r="BC31" s="6">
        <v>0</v>
      </c>
      <c r="BD31" s="6">
        <v>0</v>
      </c>
      <c r="BE31" s="6">
        <v>12.813179378484508</v>
      </c>
      <c r="BF31" s="38"/>
    </row>
    <row r="32" spans="1:58" x14ac:dyDescent="0.2">
      <c r="A32" s="30">
        <f>A31+1</f>
        <v>14</v>
      </c>
      <c r="B32" s="31" t="s">
        <v>22</v>
      </c>
      <c r="D32" s="37">
        <v>0</v>
      </c>
      <c r="E32" s="37"/>
      <c r="F32" s="6">
        <v>1020.2037545151001</v>
      </c>
      <c r="L32" s="6">
        <v>1020.2037545151001</v>
      </c>
      <c r="N32" s="30" t="s">
        <v>212</v>
      </c>
      <c r="P32" s="6">
        <v>55.249317731561185</v>
      </c>
      <c r="Q32" s="6">
        <v>39.207919691207074</v>
      </c>
      <c r="R32" s="6">
        <v>0</v>
      </c>
      <c r="S32" s="6">
        <v>0.47835583881272237</v>
      </c>
      <c r="T32" s="6">
        <v>5.7862404956226694</v>
      </c>
      <c r="U32" s="6">
        <v>0</v>
      </c>
      <c r="V32" s="6">
        <v>0</v>
      </c>
      <c r="W32" s="6">
        <v>4.610968587002641E-3</v>
      </c>
      <c r="X32" s="6">
        <v>0</v>
      </c>
      <c r="Y32" s="6">
        <v>0</v>
      </c>
      <c r="Z32" s="6">
        <v>8.3424151533038646</v>
      </c>
      <c r="AA32" s="6">
        <v>0</v>
      </c>
      <c r="AB32" s="6">
        <v>0</v>
      </c>
      <c r="AC32" s="6">
        <v>21.440356356496473</v>
      </c>
      <c r="AD32" s="6">
        <v>6.329584112254441</v>
      </c>
      <c r="AE32" s="6">
        <v>2.1349221755396663</v>
      </c>
      <c r="AF32" s="6">
        <v>0</v>
      </c>
      <c r="AG32" s="6">
        <v>0</v>
      </c>
      <c r="AH32" s="6">
        <v>108.07560986391712</v>
      </c>
      <c r="AI32" s="6">
        <v>40.045168282305752</v>
      </c>
      <c r="AJ32" s="6">
        <v>14.254774553660027</v>
      </c>
      <c r="AK32" s="6">
        <v>0</v>
      </c>
      <c r="AL32" s="6">
        <v>0.12522438407873659</v>
      </c>
      <c r="AM32" s="6">
        <v>0</v>
      </c>
      <c r="AN32" s="6">
        <v>21.085324405306121</v>
      </c>
      <c r="AO32" s="6">
        <v>0</v>
      </c>
      <c r="AP32" s="6">
        <v>1.721339806210332</v>
      </c>
      <c r="AQ32" s="6">
        <v>0</v>
      </c>
      <c r="AR32" s="6">
        <v>7.2247818254244347</v>
      </c>
      <c r="AS32" s="6">
        <v>0</v>
      </c>
      <c r="AT32" s="6">
        <v>91.255236766107572</v>
      </c>
      <c r="AU32" s="6">
        <v>0</v>
      </c>
      <c r="AV32" s="6">
        <v>9.0505062919752408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1020.2037545151001</v>
      </c>
      <c r="BC32" s="6">
        <v>0</v>
      </c>
      <c r="BD32" s="6">
        <v>0</v>
      </c>
      <c r="BE32" s="6">
        <v>0</v>
      </c>
      <c r="BF32" s="38"/>
    </row>
    <row r="33" spans="1:58" x14ac:dyDescent="0.2">
      <c r="A33" s="30">
        <f t="shared" ref="A33:A38" si="4">A32+1</f>
        <v>15</v>
      </c>
      <c r="B33" s="31" t="s">
        <v>23</v>
      </c>
      <c r="D33" s="37">
        <v>3978.7567489492885</v>
      </c>
      <c r="E33" s="37"/>
      <c r="F33" s="6">
        <v>24284.371264776008</v>
      </c>
      <c r="L33" s="6">
        <v>24284.371264776008</v>
      </c>
      <c r="N33" s="30" t="s">
        <v>213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328.74665869213936</v>
      </c>
      <c r="BA33" s="6">
        <v>0</v>
      </c>
      <c r="BB33" s="6">
        <v>23955.624606083868</v>
      </c>
      <c r="BC33" s="6">
        <v>0</v>
      </c>
      <c r="BD33" s="6">
        <v>0</v>
      </c>
      <c r="BE33" s="6">
        <v>0</v>
      </c>
      <c r="BF33" s="38"/>
    </row>
    <row r="34" spans="1:58" x14ac:dyDescent="0.2">
      <c r="A34" s="30">
        <f t="shared" si="4"/>
        <v>16</v>
      </c>
      <c r="B34" s="31" t="s">
        <v>24</v>
      </c>
      <c r="D34" s="37">
        <v>14999.783169881459</v>
      </c>
      <c r="E34" s="37"/>
      <c r="F34" s="6">
        <v>70443.751107149743</v>
      </c>
      <c r="L34" s="6">
        <v>70443.751107149743</v>
      </c>
      <c r="N34" s="30" t="s">
        <v>214</v>
      </c>
      <c r="P34" s="6">
        <v>6102.4073930385421</v>
      </c>
      <c r="Q34" s="6">
        <v>4330.6000655389926</v>
      </c>
      <c r="R34" s="6">
        <v>0</v>
      </c>
      <c r="S34" s="6">
        <v>52.835443533565332</v>
      </c>
      <c r="T34" s="6">
        <v>639.10285643610644</v>
      </c>
      <c r="U34" s="6">
        <v>0</v>
      </c>
      <c r="V34" s="6">
        <v>0</v>
      </c>
      <c r="W34" s="6">
        <v>0.50929151616146662</v>
      </c>
      <c r="X34" s="6">
        <v>0</v>
      </c>
      <c r="Y34" s="6">
        <v>0</v>
      </c>
      <c r="Z34" s="6">
        <v>921.43791086557781</v>
      </c>
      <c r="AA34" s="6">
        <v>0</v>
      </c>
      <c r="AB34" s="6">
        <v>0</v>
      </c>
      <c r="AC34" s="6">
        <v>2368.1340242962651</v>
      </c>
      <c r="AD34" s="6">
        <v>699.11634147503423</v>
      </c>
      <c r="AE34" s="6">
        <v>235.80680092512435</v>
      </c>
      <c r="AF34" s="6">
        <v>0</v>
      </c>
      <c r="AG34" s="6">
        <v>0</v>
      </c>
      <c r="AH34" s="6">
        <v>17656.163609544801</v>
      </c>
      <c r="AI34" s="6">
        <v>6542.1240171988429</v>
      </c>
      <c r="AJ34" s="6">
        <v>2328.7828960993593</v>
      </c>
      <c r="AK34" s="6">
        <v>0</v>
      </c>
      <c r="AL34" s="6">
        <v>20.45773524648714</v>
      </c>
      <c r="AM34" s="6">
        <v>0</v>
      </c>
      <c r="AN34" s="6">
        <v>3444.6804226150084</v>
      </c>
      <c r="AO34" s="6">
        <v>0</v>
      </c>
      <c r="AP34" s="6">
        <v>281.21291459136825</v>
      </c>
      <c r="AQ34" s="6">
        <v>0</v>
      </c>
      <c r="AR34" s="6">
        <v>1180.3026613828833</v>
      </c>
      <c r="AS34" s="6">
        <v>0</v>
      </c>
      <c r="AT34" s="6">
        <v>14908.242411020392</v>
      </c>
      <c r="AU34" s="6">
        <v>0</v>
      </c>
      <c r="AV34" s="6">
        <v>1478.5687542410112</v>
      </c>
      <c r="AW34" s="6">
        <v>0</v>
      </c>
      <c r="AX34" s="6">
        <v>0</v>
      </c>
      <c r="AY34" s="6">
        <v>0</v>
      </c>
      <c r="AZ34" s="6">
        <v>1144.7754237072766</v>
      </c>
      <c r="BA34" s="6">
        <v>0</v>
      </c>
      <c r="BB34" s="6">
        <v>69086.177573734516</v>
      </c>
      <c r="BC34" s="6">
        <v>0</v>
      </c>
      <c r="BD34" s="6">
        <v>0</v>
      </c>
      <c r="BE34" s="6">
        <v>212.79810970794202</v>
      </c>
      <c r="BF34" s="38"/>
    </row>
    <row r="35" spans="1:58" x14ac:dyDescent="0.2">
      <c r="A35" s="30">
        <f t="shared" si="4"/>
        <v>17</v>
      </c>
      <c r="B35" s="31" t="s">
        <v>25</v>
      </c>
      <c r="D35" s="37">
        <v>0</v>
      </c>
      <c r="E35" s="37"/>
      <c r="F35" s="6">
        <v>21710.111783722288</v>
      </c>
      <c r="L35" s="6">
        <v>21710.111783722288</v>
      </c>
      <c r="N35" s="30" t="s">
        <v>215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21710.111783722288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38"/>
    </row>
    <row r="36" spans="1:58" x14ac:dyDescent="0.2">
      <c r="A36" s="30">
        <f t="shared" si="4"/>
        <v>18</v>
      </c>
      <c r="B36" s="31" t="s">
        <v>26</v>
      </c>
      <c r="D36" s="37">
        <v>0</v>
      </c>
      <c r="E36" s="37"/>
      <c r="F36" s="6">
        <v>0</v>
      </c>
      <c r="L36" s="6">
        <v>0</v>
      </c>
      <c r="N36" s="30" t="s">
        <v>216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38"/>
    </row>
    <row r="37" spans="1:58" x14ac:dyDescent="0.2">
      <c r="A37" s="30">
        <f t="shared" si="4"/>
        <v>19</v>
      </c>
      <c r="B37" s="31" t="s">
        <v>27</v>
      </c>
      <c r="D37" s="37">
        <v>0</v>
      </c>
      <c r="E37" s="37"/>
      <c r="F37" s="6">
        <v>31666.465423220347</v>
      </c>
      <c r="H37" s="6">
        <v>14066.968508417354</v>
      </c>
      <c r="J37" s="30" t="s">
        <v>192</v>
      </c>
      <c r="L37" s="6">
        <v>17599.496914802992</v>
      </c>
      <c r="N37" s="30" t="s">
        <v>193</v>
      </c>
      <c r="P37" s="6">
        <v>518.13087416031442</v>
      </c>
      <c r="Q37" s="6">
        <v>394.1184314146455</v>
      </c>
      <c r="R37" s="6">
        <v>0</v>
      </c>
      <c r="S37" s="6">
        <v>7.2533214203381799</v>
      </c>
      <c r="T37" s="6">
        <v>116.18039144371302</v>
      </c>
      <c r="U37" s="6">
        <v>0</v>
      </c>
      <c r="V37" s="6">
        <v>0</v>
      </c>
      <c r="W37" s="6">
        <v>5.7050817881285623</v>
      </c>
      <c r="X37" s="6">
        <v>1.5306792238460145</v>
      </c>
      <c r="Y37" s="6">
        <v>24.020582647924957</v>
      </c>
      <c r="Z37" s="6">
        <v>127.3291184777613</v>
      </c>
      <c r="AA37" s="6">
        <v>0</v>
      </c>
      <c r="AB37" s="6">
        <v>0</v>
      </c>
      <c r="AC37" s="6">
        <v>190.6957494740619</v>
      </c>
      <c r="AD37" s="6">
        <v>84.767758937619504</v>
      </c>
      <c r="AE37" s="6">
        <v>55.552246550799637</v>
      </c>
      <c r="AF37" s="6">
        <v>0.14458345491193114</v>
      </c>
      <c r="AG37" s="6">
        <v>0</v>
      </c>
      <c r="AH37" s="6">
        <v>2254.0530977407266</v>
      </c>
      <c r="AI37" s="6">
        <v>913.61712694325649</v>
      </c>
      <c r="AJ37" s="6">
        <v>411.08754486703839</v>
      </c>
      <c r="AK37" s="6">
        <v>0.16481247019085954</v>
      </c>
      <c r="AL37" s="6">
        <v>3.0508998316815061</v>
      </c>
      <c r="AM37" s="6">
        <v>38.145633135936443</v>
      </c>
      <c r="AN37" s="6">
        <v>494.23571530643085</v>
      </c>
      <c r="AO37" s="6">
        <v>52.626384349306441</v>
      </c>
      <c r="AP37" s="6">
        <v>62.372363592714564</v>
      </c>
      <c r="AQ37" s="6">
        <v>0</v>
      </c>
      <c r="AR37" s="6">
        <v>272.65940929798194</v>
      </c>
      <c r="AS37" s="6">
        <v>25.991882645681297</v>
      </c>
      <c r="AT37" s="6">
        <v>3437.295674789777</v>
      </c>
      <c r="AU37" s="6">
        <v>28.91872401507943</v>
      </c>
      <c r="AV37" s="6">
        <v>172.56146241317046</v>
      </c>
      <c r="AW37" s="6">
        <v>0</v>
      </c>
      <c r="AX37" s="6">
        <v>0</v>
      </c>
      <c r="AY37" s="6">
        <v>0</v>
      </c>
      <c r="AZ37" s="6">
        <v>7622.5387822327648</v>
      </c>
      <c r="BA37" s="6">
        <v>3068.4172029248048</v>
      </c>
      <c r="BB37" s="6">
        <v>20343.910440489424</v>
      </c>
      <c r="BC37" s="6">
        <v>122.93940175319962</v>
      </c>
      <c r="BD37" s="6">
        <v>449.71580345454356</v>
      </c>
      <c r="BE37" s="6">
        <v>58.943792365609369</v>
      </c>
      <c r="BF37" s="38"/>
    </row>
    <row r="38" spans="1:58" x14ac:dyDescent="0.2">
      <c r="A38" s="30">
        <f t="shared" si="4"/>
        <v>20</v>
      </c>
      <c r="B38" s="31" t="s">
        <v>28</v>
      </c>
      <c r="D38" s="41">
        <f>SUM(D31:D37)</f>
        <v>19559.351544053206</v>
      </c>
      <c r="E38" s="42"/>
      <c r="F38" s="40">
        <f>SUM(F31:F37)</f>
        <v>153675.06240264548</v>
      </c>
      <c r="H38" s="40">
        <f>SUM(H31:H37)</f>
        <v>14066.968508417354</v>
      </c>
      <c r="L38" s="40">
        <f>SUM(L31:L37)</f>
        <v>139608.09389422811</v>
      </c>
      <c r="P38" s="40">
        <f t="shared" ref="P38:BE38" si="5">SUM(P31:P37)</f>
        <v>6938.7719192753111</v>
      </c>
      <c r="Q38" s="40">
        <f t="shared" si="5"/>
        <v>4950.5543983900379</v>
      </c>
      <c r="R38" s="40">
        <f t="shared" si="5"/>
        <v>0</v>
      </c>
      <c r="S38" s="40">
        <f t="shared" si="5"/>
        <v>62.844073649607239</v>
      </c>
      <c r="T38" s="40">
        <f t="shared" si="5"/>
        <v>788.61173989236045</v>
      </c>
      <c r="U38" s="40">
        <f t="shared" si="5"/>
        <v>0</v>
      </c>
      <c r="V38" s="40">
        <f t="shared" si="5"/>
        <v>0</v>
      </c>
      <c r="W38" s="40">
        <f t="shared" si="5"/>
        <v>6.2409322815462032</v>
      </c>
      <c r="X38" s="40">
        <f t="shared" si="5"/>
        <v>1.5306792238460145</v>
      </c>
      <c r="Y38" s="40">
        <f t="shared" si="5"/>
        <v>24.020582647924957</v>
      </c>
      <c r="Z38" s="40">
        <f t="shared" si="5"/>
        <v>1096.8189755098574</v>
      </c>
      <c r="AA38" s="40">
        <f t="shared" si="5"/>
        <v>0</v>
      </c>
      <c r="AB38" s="40">
        <f t="shared" si="5"/>
        <v>0</v>
      </c>
      <c r="AC38" s="40">
        <f t="shared" si="5"/>
        <v>2682.3252880190184</v>
      </c>
      <c r="AD38" s="40">
        <f t="shared" si="5"/>
        <v>820.34222787686269</v>
      </c>
      <c r="AE38" s="40">
        <f t="shared" si="5"/>
        <v>303.65610576942197</v>
      </c>
      <c r="AF38" s="40">
        <f t="shared" si="5"/>
        <v>0.14458345491193114</v>
      </c>
      <c r="AG38" s="40">
        <f t="shared" si="5"/>
        <v>0</v>
      </c>
      <c r="AH38" s="40">
        <f t="shared" si="5"/>
        <v>21022.722621754976</v>
      </c>
      <c r="AI38" s="40">
        <f t="shared" si="5"/>
        <v>7867.9570605369736</v>
      </c>
      <c r="AJ38" s="40">
        <f t="shared" si="5"/>
        <v>2886.6058701751117</v>
      </c>
      <c r="AK38" s="40">
        <f t="shared" si="5"/>
        <v>0.16481247019085954</v>
      </c>
      <c r="AL38" s="40">
        <f t="shared" si="5"/>
        <v>24.797666600625963</v>
      </c>
      <c r="AM38" s="40">
        <f t="shared" si="5"/>
        <v>38.145633135936443</v>
      </c>
      <c r="AN38" s="40">
        <f t="shared" si="5"/>
        <v>4155.9637043330149</v>
      </c>
      <c r="AO38" s="40">
        <f t="shared" si="5"/>
        <v>52.626384349306441</v>
      </c>
      <c r="AP38" s="40">
        <f t="shared" si="5"/>
        <v>361.30436131145962</v>
      </c>
      <c r="AQ38" s="40">
        <f t="shared" si="5"/>
        <v>0</v>
      </c>
      <c r="AR38" s="40">
        <f t="shared" si="5"/>
        <v>1527.3323427677551</v>
      </c>
      <c r="AS38" s="40">
        <f t="shared" si="5"/>
        <v>25.991882645681297</v>
      </c>
      <c r="AT38" s="40">
        <f t="shared" si="5"/>
        <v>19284.898879206899</v>
      </c>
      <c r="AU38" s="40">
        <f t="shared" si="5"/>
        <v>28.91872401507943</v>
      </c>
      <c r="AV38" s="40">
        <f t="shared" si="5"/>
        <v>1744.2940839822811</v>
      </c>
      <c r="AW38" s="40">
        <f t="shared" si="5"/>
        <v>0</v>
      </c>
      <c r="AX38" s="40">
        <f t="shared" si="5"/>
        <v>21710.111783722288</v>
      </c>
      <c r="AY38" s="40">
        <f t="shared" si="5"/>
        <v>0</v>
      </c>
      <c r="AZ38" s="40">
        <f t="shared" si="5"/>
        <v>9144.0506524544526</v>
      </c>
      <c r="BA38" s="40">
        <f t="shared" si="5"/>
        <v>3068.4172029248048</v>
      </c>
      <c r="BB38" s="40">
        <f t="shared" si="5"/>
        <v>118895.27247688413</v>
      </c>
      <c r="BC38" s="40">
        <f t="shared" si="5"/>
        <v>122.93940175319962</v>
      </c>
      <c r="BD38" s="40">
        <f t="shared" si="5"/>
        <v>449.71580345454356</v>
      </c>
      <c r="BE38" s="40">
        <f t="shared" si="5"/>
        <v>284.55508145203589</v>
      </c>
      <c r="BF38" s="38"/>
    </row>
    <row r="39" spans="1:58" x14ac:dyDescent="0.2">
      <c r="D39" s="50"/>
      <c r="E39" s="42"/>
      <c r="F39" s="51"/>
      <c r="H39" s="51"/>
      <c r="L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38"/>
    </row>
    <row r="40" spans="1:58" ht="13.5" thickBot="1" x14ac:dyDescent="0.25">
      <c r="A40" s="30">
        <v>21</v>
      </c>
      <c r="B40" s="31" t="s">
        <v>171</v>
      </c>
      <c r="F40" s="45">
        <f>F21+F28+F38</f>
        <v>154164.50436100006</v>
      </c>
      <c r="H40" s="45">
        <f>H21+H28+H38</f>
        <v>14066.968508417354</v>
      </c>
      <c r="J40" s="38"/>
      <c r="L40" s="45">
        <f>L21+L28+L38</f>
        <v>140097.53585258269</v>
      </c>
      <c r="P40" s="6"/>
      <c r="AW40" s="45">
        <f>AW21+AW28+AW38</f>
        <v>4.7793769695434616</v>
      </c>
      <c r="AX40" s="45">
        <f t="shared" ref="AX40:BE40" si="6">AX21+AX28+AX38</f>
        <v>21750.209129646755</v>
      </c>
      <c r="AY40" s="45">
        <f t="shared" si="6"/>
        <v>0</v>
      </c>
      <c r="AZ40" s="45">
        <f t="shared" si="6"/>
        <v>9247.7420342116529</v>
      </c>
      <c r="BA40" s="45">
        <f t="shared" si="6"/>
        <v>3086.3654142170913</v>
      </c>
      <c r="BB40" s="45">
        <f t="shared" si="6"/>
        <v>119210.99418522541</v>
      </c>
      <c r="BC40" s="45">
        <f t="shared" si="6"/>
        <v>124.82250464364914</v>
      </c>
      <c r="BD40" s="45">
        <f t="shared" si="6"/>
        <v>453.99569569472231</v>
      </c>
      <c r="BE40" s="45">
        <f t="shared" si="6"/>
        <v>285.59602039120108</v>
      </c>
      <c r="BF40" s="38"/>
    </row>
    <row r="41" spans="1:58" ht="13.5" thickTop="1" x14ac:dyDescent="0.2">
      <c r="P41" s="38"/>
    </row>
    <row r="43" spans="1:58" x14ac:dyDescent="0.2">
      <c r="P43" s="38"/>
    </row>
  </sheetData>
  <pageMargins left="0.7" right="0.7" top="0.75" bottom="0.75" header="0.3" footer="0.3"/>
  <pageSetup scale="75" fitToWidth="4" orientation="landscape" r:id="rId1"/>
  <headerFooter>
    <oddHeader>&amp;R&amp;"Arial,Regular"&amp;10Filed: 2023-05-18
EB-2022-0200
Exhibit I.7.0-STAFF-237
Attachment 9.8
Page &amp;P of 16</oddHeader>
  </headerFooter>
  <colBreaks count="1" manualBreakCount="1">
    <brk id="48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C6U45NHNYSXQ-1954422155-5878</_dlc_DocId>
    <_dlc_DocIdUrl xmlns="bc9be6ef-036f-4d38-ab45-2a4da0c93cb0">
      <Url>https://enbridge.sharepoint.com/teams/EB-2022-02002024Rebasing/_layouts/15/DocIdRedir.aspx?ID=C6U45NHNYSXQ-1954422155-5878</Url>
      <Description>C6U45NHNYSXQ-1954422155-5878</Description>
    </_dlc_DocIdUrl>
  </documentManagement>
</p:properties>
</file>

<file path=customXml/itemProps1.xml><?xml version="1.0" encoding="utf-8"?>
<ds:datastoreItem xmlns:ds="http://schemas.openxmlformats.org/officeDocument/2006/customXml" ds:itemID="{2EB10FCE-20C1-4C6A-B28F-7F988984D7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7B6F4-07FC-4BBC-86B2-85C1F84524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6B0E44-1F8B-44C8-894C-89A91F261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0FFC21-86FD-4459-88E3-AC14F8D7F67F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Sheet1!Print_Area</vt:lpstr>
      <vt:lpstr>Sheet3!Print_Area</vt:lpstr>
      <vt:lpstr>Sheet4!Print_Area</vt:lpstr>
      <vt:lpstr>Sheet5!Print_Area</vt:lpstr>
      <vt:lpstr>Sheet6!Print_Area</vt:lpstr>
      <vt:lpstr>Sheet7!Print_Area</vt:lpstr>
      <vt:lpstr>Sheet2!Print_Titles</vt:lpstr>
      <vt:lpstr>Sheet3!Print_Titles</vt:lpstr>
      <vt:lpstr>Sheet4!Print_Titles</vt:lpstr>
      <vt:lpstr>Sheet5!Print_Titles</vt:lpstr>
      <vt:lpstr>Sheet6!Print_Titles</vt:lpstr>
      <vt:lpstr>Sheet7!Print_Titles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2023-05-18T15:45:06Z</cp:lastPrinted>
  <dcterms:created xsi:type="dcterms:W3CDTF">2022-10-19T16:45:24Z</dcterms:created>
  <dcterms:modified xsi:type="dcterms:W3CDTF">2023-05-18T19:24:18Z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7f09c61c-4a10-4299-b02c-ce130d5631e7</vt:lpwstr>
  </property>
</Properties>
</file>