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3" documentId="13_ncr:1_{83DBE9A8-FA44-4E3D-9560-4565FC0BE295}" xr6:coauthVersionLast="47" xr6:coauthVersionMax="47" xr10:uidLastSave="{7755B392-5CB1-42F8-B379-9DAEBE45F9DD}"/>
  <bookViews>
    <workbookView xWindow="-120" yWindow="-120" windowWidth="29040" windowHeight="15840" xr2:uid="{F035F29C-A005-439C-8169-AF188467D931}"/>
  </bookViews>
  <sheets>
    <sheet name="Sheet1" sheetId="1" r:id="rId1"/>
  </sheets>
  <definedNames>
    <definedName name="_xlnm.Print_Area" localSheetId="0">Sheet1!$A$1:$U$194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4" i="1" l="1"/>
  <c r="E170" i="1"/>
  <c r="E168" i="1"/>
  <c r="E108" i="1"/>
  <c r="E96" i="1"/>
  <c r="E92" i="1"/>
  <c r="E81" i="1"/>
  <c r="E77" i="1"/>
  <c r="E51" i="1"/>
  <c r="E47" i="1"/>
  <c r="E30" i="1"/>
  <c r="G102" i="1" l="1"/>
  <c r="G67" i="1"/>
  <c r="G75" i="1"/>
  <c r="G68" i="1"/>
  <c r="G76" i="1"/>
  <c r="G69" i="1"/>
  <c r="G79" i="1"/>
  <c r="G73" i="1"/>
  <c r="G72" i="1"/>
  <c r="G64" i="1"/>
  <c r="G90" i="1"/>
  <c r="G108" i="1"/>
  <c r="G70" i="1"/>
  <c r="G47" i="1"/>
  <c r="G51" i="1" s="1"/>
  <c r="G71" i="1"/>
  <c r="G66" i="1"/>
  <c r="G74" i="1"/>
  <c r="G26" i="1"/>
  <c r="G30" i="1" s="1"/>
  <c r="G65" i="1"/>
  <c r="G77" i="1" l="1"/>
  <c r="G81" i="1" s="1"/>
  <c r="G92" i="1" s="1"/>
  <c r="G96" i="1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8" i="1" s="1"/>
  <c r="A30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9" i="1" s="1"/>
  <c r="A51" i="1" s="1"/>
  <c r="A64" i="1" l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9" i="1" s="1"/>
  <c r="A81" i="1" s="1"/>
  <c r="A85" i="1" s="1"/>
  <c r="A86" i="1" s="1"/>
  <c r="A87" i="1" s="1"/>
  <c r="A88" i="1" s="1"/>
  <c r="A89" i="1" s="1"/>
  <c r="A90" i="1" s="1"/>
  <c r="A92" i="1" s="1"/>
  <c r="A94" i="1" s="1"/>
  <c r="A96" i="1" s="1"/>
  <c r="A100" i="1" s="1"/>
  <c r="A101" i="1" s="1"/>
  <c r="A102" i="1" s="1"/>
  <c r="A106" i="1" s="1"/>
  <c r="A107" i="1" s="1"/>
  <c r="A108" i="1" s="1"/>
  <c r="A122" i="1" s="1"/>
  <c r="A123" i="1" s="1"/>
  <c r="A124" i="1" s="1"/>
  <c r="A125" i="1" s="1"/>
  <c r="A126" i="1" s="1"/>
  <c r="A127" i="1" s="1"/>
  <c r="A128" i="1" s="1"/>
  <c r="A130" i="1" s="1"/>
  <c r="A131" i="1" s="1"/>
  <c r="A132" i="1" s="1"/>
  <c r="A133" i="1" s="1"/>
  <c r="A134" i="1" s="1"/>
  <c r="A135" i="1" s="1"/>
  <c r="A136" i="1" s="1"/>
  <c r="A137" i="1" s="1"/>
  <c r="A139" i="1" s="1"/>
  <c r="A140" i="1" s="1"/>
  <c r="A141" i="1" s="1"/>
  <c r="A142" i="1" s="1"/>
  <c r="A144" i="1" s="1"/>
  <c r="A145" i="1" s="1"/>
  <c r="A146" i="1" s="1"/>
  <c r="A147" i="1" s="1"/>
  <c r="A148" i="1" s="1"/>
  <c r="A149" i="1" s="1"/>
  <c r="A151" i="1" s="1"/>
  <c r="A153" i="1" s="1"/>
  <c r="A154" i="1" s="1"/>
  <c r="A155" i="1" s="1"/>
  <c r="A157" i="1" s="1"/>
  <c r="A158" i="1" s="1"/>
  <c r="A159" i="1" s="1"/>
  <c r="A160" i="1" s="1"/>
  <c r="A161" i="1" s="1"/>
  <c r="A162" i="1" s="1"/>
  <c r="A163" i="1" s="1"/>
  <c r="A165" i="1" s="1"/>
  <c r="A166" i="1" s="1"/>
  <c r="A168" i="1" s="1"/>
  <c r="A170" i="1" s="1"/>
  <c r="A183" i="1" l="1"/>
  <c r="A184" i="1" l="1"/>
  <c r="A185" i="1" s="1"/>
  <c r="A186" i="1" s="1"/>
  <c r="A187" i="1" l="1"/>
  <c r="A188" i="1" s="1"/>
  <c r="A189" i="1" s="1"/>
  <c r="A191" i="1" s="1"/>
  <c r="A194" i="1" s="1"/>
  <c r="K128" i="1"/>
  <c r="K107" i="1" l="1"/>
  <c r="K101" i="1"/>
  <c r="K126" i="1" l="1"/>
  <c r="K124" i="1" l="1"/>
  <c r="K123" i="1"/>
  <c r="K125" i="1" l="1"/>
  <c r="K183" i="1" l="1"/>
  <c r="K186" i="1"/>
  <c r="K184" i="1"/>
  <c r="K187" i="1"/>
  <c r="K146" i="1" l="1"/>
  <c r="K89" i="1" l="1"/>
  <c r="K88" i="1" l="1"/>
  <c r="K86" i="1" l="1"/>
  <c r="K85" i="1"/>
  <c r="K87" i="1"/>
  <c r="E90" i="1" l="1"/>
  <c r="K90" i="1"/>
  <c r="E75" i="1" l="1"/>
  <c r="K75" i="1" s="1"/>
  <c r="K24" i="1"/>
  <c r="K20" i="1" l="1"/>
  <c r="E71" i="1"/>
  <c r="K71" i="1" s="1"/>
  <c r="K28" i="1"/>
  <c r="K18" i="1"/>
  <c r="E69" i="1"/>
  <c r="K69" i="1" s="1"/>
  <c r="K15" i="1"/>
  <c r="E79" i="1"/>
  <c r="E66" i="1"/>
  <c r="K66" i="1" s="1"/>
  <c r="K17" i="1"/>
  <c r="E68" i="1"/>
  <c r="E72" i="1"/>
  <c r="K72" i="1" s="1"/>
  <c r="K21" i="1"/>
  <c r="E70" i="1"/>
  <c r="K70" i="1" s="1"/>
  <c r="K19" i="1"/>
  <c r="E65" i="1"/>
  <c r="K65" i="1" s="1"/>
  <c r="K14" i="1"/>
  <c r="K13" i="1"/>
  <c r="E64" i="1"/>
  <c r="K22" i="1"/>
  <c r="E73" i="1"/>
  <c r="K73" i="1" s="1"/>
  <c r="K16" i="1"/>
  <c r="E67" i="1"/>
  <c r="K67" i="1" s="1"/>
  <c r="K79" i="1" l="1"/>
  <c r="K68" i="1"/>
  <c r="K64" i="1"/>
  <c r="K23" i="1"/>
  <c r="E74" i="1"/>
  <c r="K74" i="1" s="1"/>
  <c r="K49" i="1"/>
  <c r="K47" i="1"/>
  <c r="K51" i="1" l="1"/>
  <c r="K189" i="1" l="1"/>
  <c r="K185" i="1" l="1"/>
  <c r="E191" i="1"/>
  <c r="K127" i="1" l="1"/>
  <c r="K25" i="1" l="1"/>
  <c r="K26" i="1" s="1"/>
  <c r="K30" i="1" s="1"/>
  <c r="E76" i="1"/>
  <c r="E26" i="1"/>
  <c r="K76" i="1" l="1"/>
  <c r="K77" i="1" s="1"/>
  <c r="K81" i="1" s="1"/>
  <c r="K92" i="1" s="1"/>
  <c r="K100" i="1" l="1"/>
  <c r="K102" i="1" s="1"/>
  <c r="E102" i="1"/>
  <c r="K106" i="1" l="1"/>
  <c r="K108" i="1" s="1"/>
  <c r="Q94" i="1"/>
  <c r="O94" i="1"/>
  <c r="K94" i="1"/>
  <c r="K96" i="1" s="1"/>
  <c r="U94" i="1"/>
  <c r="S94" i="1"/>
  <c r="K155" i="1" l="1"/>
  <c r="K154" i="1"/>
  <c r="K122" i="1" l="1"/>
  <c r="K137" i="1" l="1"/>
  <c r="K134" i="1"/>
  <c r="K144" i="1"/>
  <c r="K158" i="1"/>
  <c r="K135" i="1"/>
  <c r="K140" i="1"/>
  <c r="K130" i="1"/>
  <c r="K136" i="1"/>
  <c r="K131" i="1"/>
  <c r="K142" i="1"/>
  <c r="K148" i="1"/>
  <c r="K132" i="1"/>
  <c r="K149" i="1" l="1"/>
  <c r="K141" i="1"/>
  <c r="K139" i="1"/>
  <c r="K133" i="1"/>
  <c r="K160" i="1"/>
  <c r="K145" i="1"/>
  <c r="S75" i="1" l="1"/>
  <c r="O75" i="1"/>
  <c r="U75" i="1"/>
  <c r="Q75" i="1"/>
  <c r="Q70" i="1" l="1"/>
  <c r="O70" i="1"/>
  <c r="U70" i="1"/>
  <c r="S70" i="1"/>
  <c r="O71" i="1"/>
  <c r="Q71" i="1"/>
  <c r="U71" i="1"/>
  <c r="S71" i="1"/>
  <c r="O72" i="1"/>
  <c r="S72" i="1"/>
  <c r="U72" i="1"/>
  <c r="Q72" i="1"/>
  <c r="Q73" i="1"/>
  <c r="O73" i="1"/>
  <c r="U73" i="1"/>
  <c r="S73" i="1"/>
  <c r="U74" i="1" l="1"/>
  <c r="S74" i="1"/>
  <c r="Q74" i="1"/>
  <c r="O74" i="1"/>
  <c r="K153" i="1" l="1"/>
  <c r="K157" i="1"/>
  <c r="K151" i="1" l="1"/>
  <c r="K161" i="1" l="1"/>
  <c r="K165" i="1"/>
  <c r="K147" i="1"/>
  <c r="K162" i="1" l="1"/>
  <c r="S65" i="1" l="1"/>
  <c r="S69" i="1"/>
  <c r="S67" i="1"/>
  <c r="Q65" i="1"/>
  <c r="U65" i="1"/>
  <c r="Q69" i="1" l="1"/>
  <c r="U69" i="1"/>
  <c r="S66" i="1"/>
  <c r="U67" i="1"/>
  <c r="S64" i="1"/>
  <c r="Q67" i="1"/>
  <c r="Q66" i="1"/>
  <c r="U66" i="1"/>
  <c r="O65" i="1"/>
  <c r="O69" i="1" l="1"/>
  <c r="U64" i="1"/>
  <c r="Q64" i="1"/>
  <c r="O67" i="1"/>
  <c r="O66" i="1"/>
  <c r="O64" i="1" l="1"/>
  <c r="Q47" i="1" l="1"/>
  <c r="Q68" i="1"/>
  <c r="S68" i="1"/>
  <c r="S47" i="1"/>
  <c r="U47" i="1"/>
  <c r="U68" i="1"/>
  <c r="O47" i="1" l="1"/>
  <c r="O68" i="1"/>
  <c r="Q76" i="1" l="1"/>
  <c r="Q77" i="1" s="1"/>
  <c r="Q26" i="1"/>
  <c r="S76" i="1"/>
  <c r="S77" i="1" s="1"/>
  <c r="S26" i="1"/>
  <c r="O76" i="1"/>
  <c r="O77" i="1" s="1"/>
  <c r="O26" i="1"/>
  <c r="U76" i="1"/>
  <c r="U77" i="1" s="1"/>
  <c r="U26" i="1"/>
  <c r="S102" i="1" l="1"/>
  <c r="U102" i="1"/>
  <c r="O102" i="1"/>
  <c r="Q102" i="1" l="1"/>
  <c r="K163" i="1" l="1"/>
  <c r="K159" i="1" l="1"/>
  <c r="K166" i="1"/>
  <c r="G168" i="1" l="1"/>
  <c r="G170" i="1" s="1"/>
  <c r="K168" i="1"/>
  <c r="K170" i="1" s="1"/>
  <c r="G191" i="1" l="1"/>
  <c r="G194" i="1" s="1"/>
  <c r="K188" i="1"/>
  <c r="K191" i="1" s="1"/>
  <c r="K194" i="1" s="1"/>
  <c r="O191" i="1" l="1"/>
  <c r="Q191" i="1"/>
  <c r="S191" i="1"/>
  <c r="U191" i="1"/>
  <c r="O30" i="1" l="1"/>
  <c r="Q30" i="1"/>
  <c r="S30" i="1"/>
  <c r="U30" i="1"/>
  <c r="O51" i="1"/>
  <c r="Q51" i="1"/>
  <c r="S51" i="1"/>
  <c r="U51" i="1"/>
  <c r="O79" i="1"/>
  <c r="O81" i="1"/>
  <c r="Q108" i="1"/>
  <c r="S108" i="1"/>
  <c r="U108" i="1"/>
  <c r="Q168" i="1"/>
  <c r="S168" i="1"/>
  <c r="Q79" i="1" l="1"/>
  <c r="Q81" i="1" s="1"/>
  <c r="O168" i="1"/>
  <c r="S79" i="1"/>
  <c r="S81" i="1" s="1"/>
  <c r="U79" i="1"/>
  <c r="U81" i="1" s="1"/>
  <c r="U168" i="1"/>
  <c r="O90" i="1"/>
  <c r="O92" i="1" s="1"/>
  <c r="O96" i="1" s="1"/>
  <c r="U90" i="1"/>
  <c r="U92" i="1" s="1"/>
  <c r="U96" i="1" s="1"/>
  <c r="S90" i="1"/>
  <c r="S92" i="1" s="1"/>
  <c r="S96" i="1" s="1"/>
  <c r="S170" i="1" s="1"/>
  <c r="S194" i="1" s="1"/>
  <c r="Q90" i="1"/>
  <c r="Q92" i="1" s="1"/>
  <c r="Q96" i="1" s="1"/>
  <c r="Q170" i="1" s="1"/>
  <c r="Q194" i="1" s="1"/>
  <c r="O108" i="1"/>
  <c r="O170" i="1" l="1"/>
  <c r="O194" i="1" s="1"/>
  <c r="U170" i="1"/>
  <c r="U194" i="1" s="1"/>
</calcChain>
</file>

<file path=xl/sharedStrings.xml><?xml version="1.0" encoding="utf-8"?>
<sst xmlns="http://schemas.openxmlformats.org/spreadsheetml/2006/main" count="341" uniqueCount="159">
  <si>
    <t>Total</t>
  </si>
  <si>
    <t>Direct</t>
  </si>
  <si>
    <t>Balance</t>
  </si>
  <si>
    <t>Functional</t>
  </si>
  <si>
    <t>Line</t>
  </si>
  <si>
    <t>Revenue</t>
  </si>
  <si>
    <t>Assignment</t>
  </si>
  <si>
    <t>to be</t>
  </si>
  <si>
    <t>Allocation</t>
  </si>
  <si>
    <t>No.</t>
  </si>
  <si>
    <t>Requirement</t>
  </si>
  <si>
    <t>Factor</t>
  </si>
  <si>
    <t>Functionalized</t>
  </si>
  <si>
    <t>Gas Supply</t>
  </si>
  <si>
    <t>Storage</t>
  </si>
  <si>
    <t>Transmission</t>
  </si>
  <si>
    <t>Distribution</t>
  </si>
  <si>
    <t>(a)</t>
  </si>
  <si>
    <t>(b)</t>
  </si>
  <si>
    <t>(c)</t>
  </si>
  <si>
    <t>(d) = (a-b)</t>
  </si>
  <si>
    <t>(e)</t>
  </si>
  <si>
    <t>(f)</t>
  </si>
  <si>
    <t>(g)</t>
  </si>
  <si>
    <t>(h)</t>
  </si>
  <si>
    <t>(i)</t>
  </si>
  <si>
    <t xml:space="preserve">Gross Plant </t>
  </si>
  <si>
    <t xml:space="preserve">Land </t>
  </si>
  <si>
    <t>Land Rights</t>
  </si>
  <si>
    <t>Structures &amp; Improvements</t>
  </si>
  <si>
    <t>Measuring &amp; Regulating</t>
  </si>
  <si>
    <t>Mains</t>
  </si>
  <si>
    <t>Compressor Equipment</t>
  </si>
  <si>
    <t>Gas Holders Storage and Equipment</t>
  </si>
  <si>
    <t>Wells and Lines</t>
  </si>
  <si>
    <t>Base Pressure Gas</t>
  </si>
  <si>
    <t>Services</t>
  </si>
  <si>
    <t>Meters &amp; Regulators</t>
  </si>
  <si>
    <t>Customer Stations</t>
  </si>
  <si>
    <t>Linepack</t>
  </si>
  <si>
    <t>General Plant</t>
  </si>
  <si>
    <t>Accumulated Depreciation</t>
  </si>
  <si>
    <t>Net Plant</t>
  </si>
  <si>
    <t>Working Capital</t>
  </si>
  <si>
    <t>Materials and Supplies</t>
  </si>
  <si>
    <t>Customer Security Deposits</t>
  </si>
  <si>
    <t>Percent Return on Rate Base</t>
  </si>
  <si>
    <t>Depreciation Expense</t>
  </si>
  <si>
    <t>Storage, Transmission, and Distribution</t>
  </si>
  <si>
    <t>Total Depreciation Expense</t>
  </si>
  <si>
    <t>Income &amp; Property Taxes</t>
  </si>
  <si>
    <t>Income Taxes</t>
  </si>
  <si>
    <t>Property Taxes</t>
  </si>
  <si>
    <t>Compressor Fuel</t>
  </si>
  <si>
    <t>Unaccounted For Gas</t>
  </si>
  <si>
    <t>Company Use Gas</t>
  </si>
  <si>
    <t>Market Based Storage</t>
  </si>
  <si>
    <t>Parkway Delivery Commitment Incentive</t>
  </si>
  <si>
    <t>Other Transportation</t>
  </si>
  <si>
    <t>Local Storage</t>
  </si>
  <si>
    <t>Supervision</t>
  </si>
  <si>
    <t xml:space="preserve">Storage Wells &amp; Lines </t>
  </si>
  <si>
    <t>Compressor</t>
  </si>
  <si>
    <t>Dehydration</t>
  </si>
  <si>
    <t>Rents</t>
  </si>
  <si>
    <t>Other Storage</t>
  </si>
  <si>
    <t xml:space="preserve">    Supervision</t>
  </si>
  <si>
    <t>Lines</t>
  </si>
  <si>
    <t xml:space="preserve">     Supervision</t>
  </si>
  <si>
    <t>Meter &amp; Regulator</t>
  </si>
  <si>
    <t>Service &amp; Equipment on Customer Premise</t>
  </si>
  <si>
    <t>Mains &amp; Services</t>
  </si>
  <si>
    <t>Other Distribution</t>
  </si>
  <si>
    <t>General Operating &amp; Engineering</t>
  </si>
  <si>
    <t>System Operation &amp; Engineering</t>
  </si>
  <si>
    <t>Sales Promotion &amp; Merchandise</t>
  </si>
  <si>
    <t>Sales Promotion &amp; Supervision</t>
  </si>
  <si>
    <t>Demand Side Management - Program</t>
  </si>
  <si>
    <t>Demand Side Management - Administration</t>
  </si>
  <si>
    <t>Distribution Customer Accounting</t>
  </si>
  <si>
    <t>Customer Contracts &amp; Orders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</si>
  <si>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</si>
  <si>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</si>
  <si>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</si>
  <si>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</si>
  <si>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</si>
  <si>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Administrative &amp; General Expense</t>
  </si>
  <si>
    <t xml:space="preserve">Employee Benefits </t>
  </si>
  <si>
    <t>Administrative &amp; General</t>
  </si>
  <si>
    <t>Other Revenue</t>
  </si>
  <si>
    <t>Direct Purchase Administration</t>
  </si>
  <si>
    <t>DCB/ABC Fee</t>
  </si>
  <si>
    <t>Gas Supply Optimization</t>
  </si>
  <si>
    <t>Late Payment Penalties</t>
  </si>
  <si>
    <t>Customer Accounting Charge</t>
  </si>
  <si>
    <t>Other Income</t>
  </si>
  <si>
    <t>Land</t>
  </si>
  <si>
    <t>DCB Receivable/(Payable)</t>
  </si>
  <si>
    <t>Gas in Storage</t>
  </si>
  <si>
    <t>Working Cash Allowance</t>
  </si>
  <si>
    <t>Total Taxes</t>
  </si>
  <si>
    <t>Cost of Gas</t>
  </si>
  <si>
    <t>Gas Supply Commodity</t>
  </si>
  <si>
    <t>Particulars ($000s)</t>
  </si>
  <si>
    <t>2024 Cost Allocation Study - Current Rate Classes</t>
  </si>
  <si>
    <t>Subtotal (sum lines 1 to 13)</t>
  </si>
  <si>
    <t>Total Gross Plant (lines 14+15)</t>
  </si>
  <si>
    <t>Subtotal (sum line 17 to 29)</t>
  </si>
  <si>
    <t>Total Accumulated Depreciation (lines 30+31)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</si>
  <si>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</si>
  <si>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</si>
  <si>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</si>
  <si>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</si>
  <si>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</si>
  <si>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Operating &amp; Maintenance (O&amp;M) Expenses</t>
  </si>
  <si>
    <t>Total Revenue Requirement</t>
  </si>
  <si>
    <t>Functionalization</t>
  </si>
  <si>
    <t>Other Revenue Surcharges</t>
  </si>
  <si>
    <t>Functionalization (Continued)</t>
  </si>
  <si>
    <t>Total O&amp;M Expenses (sum lines 64 to 101)</t>
  </si>
  <si>
    <t>Total Revenue Requirement  (lines 57+60+63+102)</t>
  </si>
  <si>
    <t>Total Other Revenue (sum lines 104 to 110)</t>
  </si>
  <si>
    <t xml:space="preserve">   Less Other Revenue (line 103 - line 111)</t>
  </si>
  <si>
    <t>LAND</t>
  </si>
  <si>
    <t>LANDRIGHTS</t>
  </si>
  <si>
    <t>STRUC&amp;IMP</t>
  </si>
  <si>
    <t>MEAS&amp;REG</t>
  </si>
  <si>
    <t>MAINS</t>
  </si>
  <si>
    <t>COMPRESSORS</t>
  </si>
  <si>
    <t>STORAGE</t>
  </si>
  <si>
    <t>DISTRIBUTION</t>
  </si>
  <si>
    <t>LINEPACK</t>
  </si>
  <si>
    <t>GENPLANT</t>
  </si>
  <si>
    <t>LANDRIGHTS_AD</t>
  </si>
  <si>
    <t>STRUC&amp;IMP_AD</t>
  </si>
  <si>
    <t>MEAS&amp;REG_AD</t>
  </si>
  <si>
    <t>MAINS_AD</t>
  </si>
  <si>
    <t>COMPRESSORS_AD</t>
  </si>
  <si>
    <t>NETPLANT</t>
  </si>
  <si>
    <t>DEPEXP</t>
  </si>
  <si>
    <t>GENPLANT_DEPEXP</t>
  </si>
  <si>
    <t>RATEBASE</t>
  </si>
  <si>
    <t>PROPTAX</t>
  </si>
  <si>
    <t>DP_GS_GENOPS</t>
  </si>
  <si>
    <t>DP_GS_CUSTACCT</t>
  </si>
  <si>
    <t>GS_BADDEBT</t>
  </si>
  <si>
    <t>DP_GS_EMPBEN</t>
  </si>
  <si>
    <t>DP_GS_A&amp;G</t>
  </si>
  <si>
    <t>GASSUPPLY</t>
  </si>
  <si>
    <t>COMPFUEL</t>
  </si>
  <si>
    <t>UFG</t>
  </si>
  <si>
    <t>OWN_USE_GAS</t>
  </si>
  <si>
    <t>TRANSMISSION</t>
  </si>
  <si>
    <t>GS_OTHERTRANS</t>
  </si>
  <si>
    <t>STOR_SUPER_O&amp;M</t>
  </si>
  <si>
    <t>DAWN_COMP_O&amp;M</t>
  </si>
  <si>
    <t>GENOPS&amp;ENG</t>
  </si>
  <si>
    <t>LABOUR</t>
  </si>
  <si>
    <t>O&amp;M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</si>
</sst>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164" fontId="2" fillId="0" borderId="0" xfId="1" applyNumberFormat="1" applyFont="1" applyFill="1"/>
    <xf numFmtId="43" fontId="2" fillId="0" borderId="0" xfId="1" applyFont="1" applyFill="1"/>
    <xf numFmtId="164" fontId="2" fillId="0" borderId="2" xfId="0" applyNumberFormat="1" applyFont="1" applyFill="1" applyBorder="1"/>
    <xf numFmtId="164" fontId="2" fillId="0" borderId="2" xfId="1" applyNumberFormat="1" applyFont="1" applyFill="1" applyBorder="1"/>
    <xf numFmtId="43" fontId="2" fillId="0" borderId="0" xfId="1" applyFont="1" applyFill="1" applyBorder="1"/>
    <xf numFmtId="164" fontId="2" fillId="0" borderId="0" xfId="1" applyNumberFormat="1" applyFont="1" applyFill="1" applyBorder="1"/>
    <xf numFmtId="43" fontId="2" fillId="0" borderId="0" xfId="0" applyNumberFormat="1" applyFont="1" applyFill="1"/>
    <xf numFmtId="0" fontId="5" fillId="0" borderId="0" xfId="0" applyFont="1" applyFill="1" applyAlignment="1">
      <alignment horizontal="center"/>
    </xf>
    <xf numFmtId="165" fontId="2" fillId="0" borderId="0" xfId="2" applyNumberFormat="1" applyFont="1" applyFill="1"/>
    <xf numFmtId="165" fontId="2" fillId="0" borderId="0" xfId="0" applyNumberFormat="1" applyFont="1" applyFill="1"/>
    <xf numFmtId="164" fontId="2" fillId="0" borderId="3" xfId="0" applyNumberFormat="1" applyFont="1" applyFill="1" applyBorder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 indent="2"/>
    </xf>
    <xf numFmtId="0" fontId="3" fillId="0" borderId="0" xfId="0" applyFont="1" applyFill="1" applyAlignment="1"/>
    <xf numFmtId="0" fontId="2" fillId="0" borderId="1" xfId="0" applyFont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</cellXfs>
  <cellStyles count="4">
    <cellStyle name="Comma" xfId="1" builtinId="3"/>
    <cellStyle name="Comma 2" xfId="3" xr:uid="{47DFF21B-5680-4783-A197-0927E8245443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DF6A-733B-4FD5-85D2-4B332E495E56}">
  <dimension ref="A1:AP202"/>
  <sheetViews>
    <sheetView tabSelected="1" view="pageLayout" topLeftCell="A15" zoomScaleNormal="90" zoomScaleSheetLayoutView="85" workbookViewId="0">
      <selection activeCell="C40" sqref="C40"/>
    </sheetView>
  </sheetViews>
  <sheetFormatPr defaultColWidth="9.140625" defaultRowHeight="12.75" x14ac:dyDescent="0.2"/>
  <cols>
    <col min="1" max="1" width="5.140625" style="1" customWidth="1"/>
    <col min="2" max="2" width="1.28515625" style="3" customWidth="1"/>
    <col min="3" max="3" width="41.42578125" style="21" customWidth="1"/>
    <col min="4" max="4" width="1.28515625" style="3" customWidth="1"/>
    <col min="5" max="5" width="13.5703125" style="3" customWidth="1"/>
    <col min="6" max="6" width="1.28515625" style="3" customWidth="1"/>
    <col min="7" max="7" width="13.5703125" style="3" customWidth="1"/>
    <col min="8" max="8" width="1.28515625" style="3" customWidth="1"/>
    <col min="9" max="9" width="18.28515625" style="1" bestFit="1" customWidth="1"/>
    <col min="10" max="10" width="1.28515625" style="3" customWidth="1"/>
    <col min="11" max="11" width="13.5703125" style="3" customWidth="1"/>
    <col min="12" max="12" width="1.28515625" style="3" customWidth="1"/>
    <col min="13" max="13" width="19.5703125" style="3" bestFit="1" customWidth="1"/>
    <col min="14" max="14" width="1.28515625" style="3" customWidth="1"/>
    <col min="15" max="15" width="13.5703125" style="3" customWidth="1"/>
    <col min="16" max="16" width="1.28515625" style="3" customWidth="1"/>
    <col min="17" max="17" width="13.5703125" style="3" customWidth="1"/>
    <col min="18" max="18" width="1.28515625" style="3" customWidth="1"/>
    <col min="19" max="19" width="13.5703125" style="3" customWidth="1"/>
    <col min="20" max="20" width="1.28515625" style="3" customWidth="1"/>
    <col min="21" max="21" width="13.5703125" style="3" customWidth="1"/>
    <col min="22" max="22" width="15.85546875" style="3" customWidth="1"/>
    <col min="23" max="24" width="9.140625" style="3"/>
    <col min="25" max="25" width="9.85546875" style="3" customWidth="1"/>
    <col min="26" max="27" width="9.140625" style="3"/>
    <col min="28" max="28" width="11.28515625" style="3" bestFit="1" customWidth="1"/>
    <col min="29" max="29" width="2.140625" style="3" customWidth="1"/>
    <col min="30" max="30" width="12" style="3" customWidth="1"/>
    <col min="31" max="31" width="2" style="3" customWidth="1"/>
    <col min="32" max="32" width="12.5703125" style="3" bestFit="1" customWidth="1"/>
    <col min="33" max="33" width="1.85546875" style="3" customWidth="1"/>
    <col min="34" max="34" width="10.5703125" style="3" bestFit="1" customWidth="1"/>
    <col min="35" max="35" width="1.85546875" style="3" customWidth="1"/>
    <col min="36" max="38" width="10.5703125" style="3" bestFit="1" customWidth="1"/>
    <col min="39" max="42" width="11.5703125" style="3" bestFit="1" customWidth="1"/>
    <col min="43" max="16384" width="9.140625" style="3"/>
  </cols>
  <sheetData>
    <row r="1" spans="1:24" ht="15" customHeight="1" x14ac:dyDescent="0.2">
      <c r="A1" s="23"/>
      <c r="B1" s="23"/>
      <c r="C1" s="20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"/>
    </row>
    <row r="2" spans="1:24" ht="15" customHeight="1" x14ac:dyDescent="0.2">
      <c r="A2" s="23"/>
      <c r="B2" s="23"/>
      <c r="C2" s="20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4"/>
    </row>
    <row r="3" spans="1:24" ht="15" customHeight="1" x14ac:dyDescent="0.2">
      <c r="A3" s="30" t="s">
        <v>104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4"/>
    </row>
    <row r="4" spans="1:24" ht="15" customHeight="1" x14ac:dyDescent="0.2">
      <c r="A4" s="30" t="s">
        <v>116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4"/>
    </row>
    <row r="5" spans="1:24" x14ac:dyDescent="0.2">
      <c r="V5" s="4"/>
    </row>
    <row r="6" spans="1:24" x14ac:dyDescent="0.2">
      <c r="G6" s="1" t="s">
        <v>0</v>
      </c>
      <c r="I6" s="1" t="s">
        <v>1</v>
      </c>
      <c r="K6" s="1" t="s">
        <v>2</v>
      </c>
      <c r="M6" s="1" t="s">
        <v>3</v>
      </c>
      <c r="Q6" s="1"/>
      <c r="R6" s="1"/>
      <c r="S6" s="1"/>
      <c r="T6" s="1"/>
    </row>
    <row r="7" spans="1:24" x14ac:dyDescent="0.2">
      <c r="A7" s="1" t="s">
        <v>4</v>
      </c>
      <c r="E7" s="1" t="s">
        <v>5</v>
      </c>
      <c r="G7" s="1" t="s">
        <v>1</v>
      </c>
      <c r="I7" s="1" t="s">
        <v>6</v>
      </c>
      <c r="K7" s="1" t="s">
        <v>7</v>
      </c>
      <c r="M7" s="1" t="s">
        <v>8</v>
      </c>
      <c r="O7" s="1"/>
      <c r="P7" s="1"/>
      <c r="Q7" s="1"/>
      <c r="R7" s="1"/>
      <c r="S7" s="1"/>
      <c r="T7" s="1"/>
    </row>
    <row r="8" spans="1:24" x14ac:dyDescent="0.2">
      <c r="A8" s="5" t="s">
        <v>9</v>
      </c>
      <c r="C8" s="24" t="s">
        <v>103</v>
      </c>
      <c r="E8" s="5" t="s">
        <v>10</v>
      </c>
      <c r="G8" s="5" t="s">
        <v>6</v>
      </c>
      <c r="I8" s="5" t="s">
        <v>11</v>
      </c>
      <c r="J8" s="1"/>
      <c r="K8" s="5" t="s">
        <v>12</v>
      </c>
      <c r="M8" s="5" t="s">
        <v>11</v>
      </c>
      <c r="N8" s="1"/>
      <c r="O8" s="5" t="s">
        <v>13</v>
      </c>
      <c r="P8" s="1"/>
      <c r="Q8" s="5" t="s">
        <v>14</v>
      </c>
      <c r="R8" s="1"/>
      <c r="S8" s="5" t="s">
        <v>15</v>
      </c>
      <c r="T8" s="1"/>
      <c r="U8" s="5" t="s">
        <v>16</v>
      </c>
      <c r="X8" s="6"/>
    </row>
    <row r="9" spans="1:24" x14ac:dyDescent="0.2">
      <c r="E9" s="1" t="s">
        <v>17</v>
      </c>
      <c r="G9" s="1" t="s">
        <v>18</v>
      </c>
      <c r="I9" s="1" t="s">
        <v>19</v>
      </c>
      <c r="J9" s="1"/>
      <c r="K9" s="1" t="s">
        <v>20</v>
      </c>
      <c r="M9" s="1" t="s">
        <v>21</v>
      </c>
      <c r="N9" s="1"/>
      <c r="O9" s="1" t="s">
        <v>22</v>
      </c>
      <c r="P9" s="1"/>
      <c r="Q9" s="1" t="s">
        <v>23</v>
      </c>
      <c r="R9" s="1"/>
      <c r="S9" s="1" t="s">
        <v>24</v>
      </c>
      <c r="T9" s="1"/>
      <c r="U9" s="1" t="s">
        <v>25</v>
      </c>
    </row>
    <row r="10" spans="1:24" x14ac:dyDescent="0.2">
      <c r="E10" s="1"/>
      <c r="G10" s="1"/>
      <c r="J10" s="1"/>
      <c r="K10" s="1"/>
      <c r="M10" s="1"/>
      <c r="N10" s="1"/>
      <c r="O10" s="1"/>
      <c r="P10" s="1"/>
      <c r="Q10" s="1"/>
      <c r="R10" s="1"/>
      <c r="S10" s="1"/>
      <c r="T10" s="1"/>
      <c r="U10" s="1"/>
    </row>
    <row r="11" spans="1:24" x14ac:dyDescent="0.2">
      <c r="C11" s="20" t="s">
        <v>26</v>
      </c>
      <c r="D11" s="8"/>
      <c r="E11" s="8"/>
    </row>
    <row r="13" spans="1:24" x14ac:dyDescent="0.2">
      <c r="A13" s="1">
        <v>1</v>
      </c>
      <c r="C13" s="21" t="s">
        <v>27</v>
      </c>
      <c r="E13" s="2">
        <v>221951.98928670486</v>
      </c>
      <c r="G13" s="2">
        <v>0</v>
      </c>
      <c r="J13" s="1"/>
      <c r="K13" s="2">
        <f>E13-G13</f>
        <v>221951.98928670486</v>
      </c>
      <c r="M13" s="1" t="s">
        <v>123</v>
      </c>
      <c r="N13" s="1"/>
      <c r="O13" s="9">
        <v>0</v>
      </c>
      <c r="Q13" s="9">
        <v>12712.975753678993</v>
      </c>
      <c r="R13" s="9"/>
      <c r="S13" s="9">
        <v>81031.114909682263</v>
      </c>
      <c r="T13" s="9"/>
      <c r="U13" s="9">
        <v>128207.8986233436</v>
      </c>
    </row>
    <row r="14" spans="1:24" x14ac:dyDescent="0.2">
      <c r="A14" s="1">
        <f>A13+1</f>
        <v>2</v>
      </c>
      <c r="C14" s="21" t="s">
        <v>28</v>
      </c>
      <c r="E14" s="2">
        <v>263688.93406293896</v>
      </c>
      <c r="G14" s="2">
        <v>0</v>
      </c>
      <c r="J14" s="1"/>
      <c r="K14" s="2">
        <f>E14-G14</f>
        <v>263688.93406293896</v>
      </c>
      <c r="M14" s="1" t="s">
        <v>124</v>
      </c>
      <c r="N14" s="1"/>
      <c r="O14" s="9">
        <v>0</v>
      </c>
      <c r="Q14" s="9">
        <v>78039.700290500026</v>
      </c>
      <c r="R14" s="9"/>
      <c r="S14" s="9">
        <v>64690.372260000018</v>
      </c>
      <c r="T14" s="9"/>
      <c r="U14" s="9">
        <v>120958.86151243895</v>
      </c>
    </row>
    <row r="15" spans="1:24" x14ac:dyDescent="0.2">
      <c r="A15" s="1">
        <f t="shared" ref="A15:A26" si="0">A14+1</f>
        <v>3</v>
      </c>
      <c r="C15" s="21" t="s">
        <v>29</v>
      </c>
      <c r="E15" s="2">
        <v>667009.05225133034</v>
      </c>
      <c r="G15" s="2">
        <v>0</v>
      </c>
      <c r="J15" s="1"/>
      <c r="K15" s="2">
        <f t="shared" ref="K15:K25" si="1">E15-G15</f>
        <v>667009.05225133034</v>
      </c>
      <c r="M15" s="1" t="s">
        <v>125</v>
      </c>
      <c r="N15" s="1"/>
      <c r="O15" s="9">
        <v>0</v>
      </c>
      <c r="Q15" s="9">
        <v>83033.542008632023</v>
      </c>
      <c r="R15" s="9"/>
      <c r="S15" s="9">
        <v>211742.30627404284</v>
      </c>
      <c r="T15" s="9"/>
      <c r="U15" s="9">
        <v>372233.20396865549</v>
      </c>
    </row>
    <row r="16" spans="1:24" x14ac:dyDescent="0.2">
      <c r="A16" s="1">
        <f t="shared" si="0"/>
        <v>4</v>
      </c>
      <c r="C16" s="21" t="s">
        <v>30</v>
      </c>
      <c r="E16" s="2">
        <v>1741318.9830492442</v>
      </c>
      <c r="G16" s="2">
        <v>0</v>
      </c>
      <c r="J16" s="1"/>
      <c r="K16" s="2">
        <f t="shared" si="1"/>
        <v>1741318.9830492442</v>
      </c>
      <c r="M16" s="1" t="s">
        <v>126</v>
      </c>
      <c r="N16" s="1"/>
      <c r="O16" s="9">
        <v>0</v>
      </c>
      <c r="Q16" s="9">
        <v>103849.43767740573</v>
      </c>
      <c r="R16" s="9"/>
      <c r="S16" s="9">
        <v>293466.87206014263</v>
      </c>
      <c r="T16" s="9"/>
      <c r="U16" s="9">
        <v>1344002.6733116957</v>
      </c>
    </row>
    <row r="17" spans="1:33" x14ac:dyDescent="0.2">
      <c r="A17" s="1">
        <f t="shared" si="0"/>
        <v>5</v>
      </c>
      <c r="C17" s="21" t="s">
        <v>31</v>
      </c>
      <c r="E17" s="2">
        <v>11087197.208408531</v>
      </c>
      <c r="G17" s="2">
        <v>0</v>
      </c>
      <c r="J17" s="1"/>
      <c r="K17" s="2">
        <f t="shared" si="1"/>
        <v>11087197.208408531</v>
      </c>
      <c r="M17" s="1" t="s">
        <v>127</v>
      </c>
      <c r="N17" s="1"/>
      <c r="O17" s="9">
        <v>0</v>
      </c>
      <c r="Q17" s="9">
        <v>109282.89792969999</v>
      </c>
      <c r="R17" s="9"/>
      <c r="S17" s="9">
        <v>2318861.9823710392</v>
      </c>
      <c r="T17" s="9"/>
      <c r="U17" s="9">
        <v>8659052.328107791</v>
      </c>
    </row>
    <row r="18" spans="1:33" x14ac:dyDescent="0.2">
      <c r="A18" s="1">
        <f t="shared" si="0"/>
        <v>6</v>
      </c>
      <c r="C18" s="21" t="s">
        <v>32</v>
      </c>
      <c r="E18" s="2">
        <v>1766302.1521406353</v>
      </c>
      <c r="G18" s="2">
        <v>0</v>
      </c>
      <c r="J18" s="1"/>
      <c r="K18" s="2">
        <f t="shared" si="1"/>
        <v>1766302.1521406353</v>
      </c>
      <c r="M18" s="1" t="s">
        <v>128</v>
      </c>
      <c r="N18" s="1"/>
      <c r="O18" s="9">
        <v>0</v>
      </c>
      <c r="Q18" s="9">
        <v>373232.12316475576</v>
      </c>
      <c r="R18" s="9"/>
      <c r="S18" s="9">
        <v>1361920.8223768368</v>
      </c>
      <c r="T18" s="9"/>
      <c r="U18" s="9">
        <v>31149.206599042627</v>
      </c>
      <c r="AG18" s="10"/>
    </row>
    <row r="19" spans="1:33" x14ac:dyDescent="0.2">
      <c r="A19" s="1">
        <f t="shared" si="0"/>
        <v>7</v>
      </c>
      <c r="C19" s="21" t="s">
        <v>33</v>
      </c>
      <c r="E19" s="2">
        <v>32021.043297775072</v>
      </c>
      <c r="G19" s="2">
        <v>0</v>
      </c>
      <c r="J19" s="1"/>
      <c r="K19" s="2">
        <f t="shared" si="1"/>
        <v>32021.043297775072</v>
      </c>
      <c r="M19" s="1" t="s">
        <v>129</v>
      </c>
      <c r="N19" s="1"/>
      <c r="O19" s="9">
        <v>0</v>
      </c>
      <c r="Q19" s="9">
        <v>32021.043297775072</v>
      </c>
      <c r="R19" s="9"/>
      <c r="S19" s="9">
        <v>0</v>
      </c>
      <c r="T19" s="9"/>
      <c r="U19" s="9">
        <v>0</v>
      </c>
      <c r="AG19" s="10"/>
    </row>
    <row r="20" spans="1:33" x14ac:dyDescent="0.2">
      <c r="A20" s="1">
        <f t="shared" si="0"/>
        <v>8</v>
      </c>
      <c r="C20" s="21" t="s">
        <v>34</v>
      </c>
      <c r="E20" s="2">
        <v>456026.53656905453</v>
      </c>
      <c r="G20" s="2">
        <v>0</v>
      </c>
      <c r="J20" s="1"/>
      <c r="K20" s="2">
        <f t="shared" si="1"/>
        <v>456026.53656905453</v>
      </c>
      <c r="M20" s="1" t="s">
        <v>129</v>
      </c>
      <c r="N20" s="1"/>
      <c r="O20" s="9">
        <v>0</v>
      </c>
      <c r="Q20" s="9">
        <v>456026.53656905453</v>
      </c>
      <c r="R20" s="9"/>
      <c r="S20" s="9">
        <v>0</v>
      </c>
      <c r="T20" s="9"/>
      <c r="U20" s="9">
        <v>0</v>
      </c>
    </row>
    <row r="21" spans="1:33" x14ac:dyDescent="0.2">
      <c r="A21" s="1">
        <f t="shared" si="0"/>
        <v>9</v>
      </c>
      <c r="C21" s="21" t="s">
        <v>35</v>
      </c>
      <c r="E21" s="2">
        <v>69492.406220965684</v>
      </c>
      <c r="G21" s="2">
        <v>0</v>
      </c>
      <c r="J21" s="1"/>
      <c r="K21" s="2">
        <f t="shared" si="1"/>
        <v>69492.406220965684</v>
      </c>
      <c r="M21" s="1" t="s">
        <v>129</v>
      </c>
      <c r="N21" s="1"/>
      <c r="O21" s="9">
        <v>0</v>
      </c>
      <c r="Q21" s="9">
        <v>69492.406220965684</v>
      </c>
      <c r="R21" s="9"/>
      <c r="S21" s="9">
        <v>0</v>
      </c>
      <c r="T21" s="9"/>
      <c r="U21" s="9">
        <v>0</v>
      </c>
    </row>
    <row r="22" spans="1:33" x14ac:dyDescent="0.2">
      <c r="A22" s="1">
        <f t="shared" si="0"/>
        <v>10</v>
      </c>
      <c r="C22" s="21" t="s">
        <v>36</v>
      </c>
      <c r="E22" s="2">
        <v>5590139.7289811559</v>
      </c>
      <c r="G22" s="2">
        <v>0</v>
      </c>
      <c r="J22" s="1"/>
      <c r="K22" s="2">
        <f t="shared" si="1"/>
        <v>5590139.7289811559</v>
      </c>
      <c r="M22" s="1" t="s">
        <v>130</v>
      </c>
      <c r="N22" s="1"/>
      <c r="O22" s="9">
        <v>0</v>
      </c>
      <c r="Q22" s="9">
        <v>0</v>
      </c>
      <c r="R22" s="9"/>
      <c r="S22" s="9">
        <v>0</v>
      </c>
      <c r="T22" s="9"/>
      <c r="U22" s="9">
        <v>5590139.7289811559</v>
      </c>
    </row>
    <row r="23" spans="1:33" x14ac:dyDescent="0.2">
      <c r="A23" s="1">
        <f t="shared" si="0"/>
        <v>11</v>
      </c>
      <c r="C23" s="21" t="s">
        <v>37</v>
      </c>
      <c r="E23" s="2">
        <v>1655519.1336483383</v>
      </c>
      <c r="G23" s="2">
        <v>0</v>
      </c>
      <c r="J23" s="1"/>
      <c r="K23" s="2">
        <f t="shared" si="1"/>
        <v>1655519.1336483383</v>
      </c>
      <c r="M23" s="1" t="s">
        <v>130</v>
      </c>
      <c r="N23" s="1"/>
      <c r="O23" s="9">
        <v>0</v>
      </c>
      <c r="Q23" s="9">
        <v>0</v>
      </c>
      <c r="R23" s="9"/>
      <c r="S23" s="9">
        <v>0</v>
      </c>
      <c r="T23" s="9"/>
      <c r="U23" s="9">
        <v>1655519.1336483383</v>
      </c>
    </row>
    <row r="24" spans="1:33" x14ac:dyDescent="0.2">
      <c r="A24" s="1">
        <f>A23+1</f>
        <v>12</v>
      </c>
      <c r="C24" s="21" t="s">
        <v>38</v>
      </c>
      <c r="E24" s="2">
        <v>169809.28182564292</v>
      </c>
      <c r="G24" s="2">
        <v>0</v>
      </c>
      <c r="J24" s="1"/>
      <c r="K24" s="2">
        <f t="shared" si="1"/>
        <v>169809.28182564292</v>
      </c>
      <c r="M24" s="1" t="s">
        <v>130</v>
      </c>
      <c r="N24" s="1"/>
      <c r="O24" s="9">
        <v>0</v>
      </c>
      <c r="Q24" s="9">
        <v>0</v>
      </c>
      <c r="R24" s="9"/>
      <c r="S24" s="9">
        <v>0</v>
      </c>
      <c r="T24" s="9"/>
      <c r="U24" s="9">
        <v>169809.28182564292</v>
      </c>
    </row>
    <row r="25" spans="1:33" x14ac:dyDescent="0.2">
      <c r="A25" s="1">
        <f>A24+1</f>
        <v>13</v>
      </c>
      <c r="C25" s="21" t="s">
        <v>39</v>
      </c>
      <c r="E25" s="2">
        <v>7520.8874999999989</v>
      </c>
      <c r="G25" s="2">
        <v>0</v>
      </c>
      <c r="J25" s="1"/>
      <c r="K25" s="2">
        <f t="shared" si="1"/>
        <v>7520.8874999999989</v>
      </c>
      <c r="M25" s="1" t="s">
        <v>131</v>
      </c>
      <c r="N25" s="1"/>
      <c r="O25" s="9">
        <v>0</v>
      </c>
      <c r="Q25" s="9">
        <v>499.49407531423083</v>
      </c>
      <c r="R25" s="9"/>
      <c r="S25" s="9">
        <v>4521.5650130587501</v>
      </c>
      <c r="T25" s="9"/>
      <c r="U25" s="9">
        <v>2499.8284116270188</v>
      </c>
    </row>
    <row r="26" spans="1:33" x14ac:dyDescent="0.2">
      <c r="A26" s="1">
        <f t="shared" si="0"/>
        <v>14</v>
      </c>
      <c r="C26" s="21" t="s">
        <v>105</v>
      </c>
      <c r="E26" s="11">
        <f>SUM(E13:E25)</f>
        <v>23727997.337242316</v>
      </c>
      <c r="G26" s="11">
        <f>SUM(G13:G25)</f>
        <v>0</v>
      </c>
      <c r="K26" s="11">
        <f>SUM(K13:K25)</f>
        <v>23727997.337242316</v>
      </c>
      <c r="O26" s="12">
        <f>SUM(O13:O25)</f>
        <v>0</v>
      </c>
      <c r="P26" s="13"/>
      <c r="Q26" s="12">
        <f>SUM(Q13:Q25)</f>
        <v>1318190.1569877821</v>
      </c>
      <c r="R26" s="14"/>
      <c r="S26" s="12">
        <f>SUM(S13:S25)</f>
        <v>4336235.0352648022</v>
      </c>
      <c r="T26" s="14"/>
      <c r="U26" s="12">
        <f>SUM(U13:U25)</f>
        <v>18073572.144989733</v>
      </c>
    </row>
    <row r="28" spans="1:33" x14ac:dyDescent="0.2">
      <c r="A28" s="1">
        <f>A26+1</f>
        <v>15</v>
      </c>
      <c r="C28" s="21" t="s">
        <v>40</v>
      </c>
      <c r="E28" s="2">
        <v>1174974.3254504639</v>
      </c>
      <c r="G28" s="2">
        <v>0</v>
      </c>
      <c r="J28" s="1"/>
      <c r="K28" s="2">
        <f t="shared" ref="K28" si="2">E28-G28</f>
        <v>1174974.3254504639</v>
      </c>
      <c r="M28" s="1" t="s">
        <v>132</v>
      </c>
      <c r="N28" s="1"/>
      <c r="O28" s="9">
        <v>0</v>
      </c>
      <c r="Q28" s="9">
        <v>70503.304402285794</v>
      </c>
      <c r="R28" s="9"/>
      <c r="S28" s="9">
        <v>154460.43389627803</v>
      </c>
      <c r="T28" s="9"/>
      <c r="U28" s="9">
        <v>950010.5871519004</v>
      </c>
    </row>
    <row r="30" spans="1:33" x14ac:dyDescent="0.2">
      <c r="A30" s="1">
        <f>A28+1</f>
        <v>16</v>
      </c>
      <c r="C30" s="21" t="s">
        <v>106</v>
      </c>
      <c r="E30" s="11">
        <f>E26+E28</f>
        <v>24902971.662692782</v>
      </c>
      <c r="G30" s="11">
        <f>G26+G28</f>
        <v>0</v>
      </c>
      <c r="K30" s="11">
        <f>K26+K28</f>
        <v>24902971.662692782</v>
      </c>
      <c r="O30" s="11">
        <f>O26+O28</f>
        <v>0</v>
      </c>
      <c r="P30" s="15"/>
      <c r="Q30" s="11">
        <f>Q26+Q28</f>
        <v>1388693.4613900678</v>
      </c>
      <c r="R30" s="2"/>
      <c r="S30" s="11">
        <f>S26+S28</f>
        <v>4490695.4691610802</v>
      </c>
      <c r="T30" s="2"/>
      <c r="U30" s="11">
        <f>U26+U28</f>
        <v>19023582.732141633</v>
      </c>
    </row>
    <row r="31" spans="1:33" x14ac:dyDescent="0.2">
      <c r="C31" s="20"/>
      <c r="D31" s="7"/>
      <c r="E31" s="7"/>
      <c r="G31" s="7"/>
      <c r="K31" s="7"/>
    </row>
    <row r="32" spans="1:33" x14ac:dyDescent="0.2">
      <c r="C32" s="20" t="s">
        <v>41</v>
      </c>
      <c r="D32" s="8"/>
      <c r="E32" s="8"/>
      <c r="G32" s="8"/>
    </row>
    <row r="34" spans="1:33" x14ac:dyDescent="0.2">
      <c r="A34" s="1">
        <f>A30+1</f>
        <v>17</v>
      </c>
      <c r="C34" s="21" t="s">
        <v>27</v>
      </c>
      <c r="E34" s="2">
        <v>0</v>
      </c>
      <c r="G34" s="2">
        <v>0</v>
      </c>
      <c r="J34" s="1"/>
      <c r="K34" s="2">
        <v>0</v>
      </c>
      <c r="M34" s="1"/>
      <c r="N34" s="1"/>
      <c r="O34" s="9">
        <v>0</v>
      </c>
      <c r="Q34" s="9">
        <v>0</v>
      </c>
      <c r="R34" s="9"/>
      <c r="S34" s="9">
        <v>0</v>
      </c>
      <c r="T34" s="9"/>
      <c r="U34" s="9">
        <v>0</v>
      </c>
    </row>
    <row r="35" spans="1:33" x14ac:dyDescent="0.2">
      <c r="A35" s="1">
        <f>A34+1</f>
        <v>18</v>
      </c>
      <c r="C35" s="21" t="s">
        <v>28</v>
      </c>
      <c r="E35" s="2">
        <v>-89062.605249351778</v>
      </c>
      <c r="G35" s="2">
        <v>0</v>
      </c>
      <c r="J35" s="1"/>
      <c r="K35" s="2">
        <v>-89062.605249351778</v>
      </c>
      <c r="M35" s="1" t="s">
        <v>133</v>
      </c>
      <c r="N35" s="1"/>
      <c r="O35" s="9">
        <v>0</v>
      </c>
      <c r="Q35" s="9">
        <v>-48816.964960829922</v>
      </c>
      <c r="R35" s="9"/>
      <c r="S35" s="9">
        <v>-17442.616532928569</v>
      </c>
      <c r="T35" s="9"/>
      <c r="U35" s="9">
        <v>-22803.023755593273</v>
      </c>
    </row>
    <row r="36" spans="1:33" x14ac:dyDescent="0.2">
      <c r="A36" s="1">
        <f t="shared" ref="A36:A47" si="3">A35+1</f>
        <v>19</v>
      </c>
      <c r="C36" s="21" t="s">
        <v>29</v>
      </c>
      <c r="E36" s="2">
        <v>-213039.49974216911</v>
      </c>
      <c r="G36" s="2">
        <v>0</v>
      </c>
      <c r="J36" s="1"/>
      <c r="K36" s="2">
        <v>-213039.49974216911</v>
      </c>
      <c r="M36" s="1" t="s">
        <v>134</v>
      </c>
      <c r="N36" s="1"/>
      <c r="O36" s="9">
        <v>0</v>
      </c>
      <c r="Q36" s="9">
        <v>-29423.043528013535</v>
      </c>
      <c r="R36" s="9"/>
      <c r="S36" s="9">
        <v>-77607.043173399012</v>
      </c>
      <c r="T36" s="9"/>
      <c r="U36" s="9">
        <v>-106009.41304075658</v>
      </c>
    </row>
    <row r="37" spans="1:33" x14ac:dyDescent="0.2">
      <c r="A37" s="1">
        <f t="shared" si="3"/>
        <v>20</v>
      </c>
      <c r="C37" s="21" t="s">
        <v>30</v>
      </c>
      <c r="E37" s="2">
        <v>-626809.06456604158</v>
      </c>
      <c r="G37" s="2">
        <v>0</v>
      </c>
      <c r="J37" s="1"/>
      <c r="K37" s="2">
        <v>-626809.06456604158</v>
      </c>
      <c r="M37" s="1" t="s">
        <v>135</v>
      </c>
      <c r="N37" s="1"/>
      <c r="O37" s="9">
        <v>0</v>
      </c>
      <c r="Q37" s="9">
        <v>-31723.571911440878</v>
      </c>
      <c r="R37" s="9"/>
      <c r="S37" s="9">
        <v>-92652.685535819983</v>
      </c>
      <c r="T37" s="9"/>
      <c r="U37" s="9">
        <v>-502432.80711878074</v>
      </c>
    </row>
    <row r="38" spans="1:33" x14ac:dyDescent="0.2">
      <c r="A38" s="1">
        <f t="shared" si="3"/>
        <v>21</v>
      </c>
      <c r="C38" s="21" t="s">
        <v>31</v>
      </c>
      <c r="E38" s="2">
        <v>-3913248.2619602792</v>
      </c>
      <c r="G38" s="2">
        <v>0</v>
      </c>
      <c r="J38" s="1"/>
      <c r="K38" s="2">
        <v>-3913248.2619602792</v>
      </c>
      <c r="M38" s="1" t="s">
        <v>136</v>
      </c>
      <c r="N38" s="1"/>
      <c r="O38" s="9">
        <v>0</v>
      </c>
      <c r="Q38" s="9">
        <v>-2011.320934774817</v>
      </c>
      <c r="R38" s="9"/>
      <c r="S38" s="9">
        <v>-723064.55407582107</v>
      </c>
      <c r="T38" s="9"/>
      <c r="U38" s="9">
        <v>-3188172.3869496835</v>
      </c>
    </row>
    <row r="39" spans="1:33" x14ac:dyDescent="0.2">
      <c r="A39" s="1">
        <f t="shared" si="3"/>
        <v>22</v>
      </c>
      <c r="C39" s="21" t="s">
        <v>32</v>
      </c>
      <c r="E39" s="2">
        <v>-682850.15761198453</v>
      </c>
      <c r="G39" s="2">
        <v>0</v>
      </c>
      <c r="J39" s="1"/>
      <c r="K39" s="2">
        <v>-682850.15761198453</v>
      </c>
      <c r="M39" s="1" t="s">
        <v>137</v>
      </c>
      <c r="N39" s="1"/>
      <c r="O39" s="9">
        <v>0</v>
      </c>
      <c r="Q39" s="9">
        <v>-145034.61246955802</v>
      </c>
      <c r="R39" s="9"/>
      <c r="S39" s="9">
        <v>-530200.06314518396</v>
      </c>
      <c r="T39" s="9"/>
      <c r="U39" s="9">
        <v>-7615.4819972425539</v>
      </c>
      <c r="AG39" s="10"/>
    </row>
    <row r="40" spans="1:33" x14ac:dyDescent="0.2">
      <c r="A40" s="1">
        <f t="shared" si="3"/>
        <v>23</v>
      </c>
      <c r="C40" s="21" t="s">
        <v>33</v>
      </c>
      <c r="E40" s="2">
        <v>-17452.974556718505</v>
      </c>
      <c r="G40" s="2">
        <v>0</v>
      </c>
      <c r="J40" s="1"/>
      <c r="K40" s="2">
        <v>-17452.974556718505</v>
      </c>
      <c r="M40" s="1" t="s">
        <v>129</v>
      </c>
      <c r="N40" s="1"/>
      <c r="O40" s="9">
        <v>0</v>
      </c>
      <c r="Q40" s="9">
        <v>-17452.974556718505</v>
      </c>
      <c r="R40" s="9"/>
      <c r="S40" s="9">
        <v>0</v>
      </c>
      <c r="T40" s="9"/>
      <c r="U40" s="9">
        <v>0</v>
      </c>
      <c r="AG40" s="10"/>
    </row>
    <row r="41" spans="1:33" x14ac:dyDescent="0.2">
      <c r="A41" s="1">
        <f t="shared" si="3"/>
        <v>24</v>
      </c>
      <c r="C41" s="21" t="s">
        <v>34</v>
      </c>
      <c r="E41" s="2">
        <v>-129516.95304599847</v>
      </c>
      <c r="G41" s="2">
        <v>0</v>
      </c>
      <c r="J41" s="1"/>
      <c r="K41" s="2">
        <v>-129516.95304599847</v>
      </c>
      <c r="M41" s="1" t="s">
        <v>129</v>
      </c>
      <c r="N41" s="1"/>
      <c r="O41" s="9">
        <v>0</v>
      </c>
      <c r="Q41" s="9">
        <v>-129516.95304599847</v>
      </c>
      <c r="R41" s="9"/>
      <c r="S41" s="9">
        <v>0</v>
      </c>
      <c r="T41" s="9"/>
      <c r="U41" s="9">
        <v>0</v>
      </c>
    </row>
    <row r="42" spans="1:33" x14ac:dyDescent="0.2">
      <c r="A42" s="1">
        <f t="shared" si="3"/>
        <v>25</v>
      </c>
      <c r="C42" s="21" t="s">
        <v>35</v>
      </c>
      <c r="E42" s="2">
        <v>0</v>
      </c>
      <c r="G42" s="2">
        <v>0</v>
      </c>
      <c r="J42" s="1"/>
      <c r="K42" s="2">
        <v>0</v>
      </c>
      <c r="M42" s="1"/>
      <c r="N42" s="1"/>
      <c r="O42" s="9">
        <v>0</v>
      </c>
      <c r="Q42" s="9">
        <v>0</v>
      </c>
      <c r="R42" s="9"/>
      <c r="S42" s="9">
        <v>0</v>
      </c>
      <c r="T42" s="9"/>
      <c r="U42" s="9">
        <v>0</v>
      </c>
    </row>
    <row r="43" spans="1:33" x14ac:dyDescent="0.2">
      <c r="A43" s="1">
        <f t="shared" si="3"/>
        <v>26</v>
      </c>
      <c r="C43" s="21" t="s">
        <v>36</v>
      </c>
      <c r="E43" s="2">
        <v>-2154595.1744134566</v>
      </c>
      <c r="G43" s="2">
        <v>0</v>
      </c>
      <c r="J43" s="1"/>
      <c r="K43" s="2">
        <v>-2154595.1744134566</v>
      </c>
      <c r="M43" s="1" t="s">
        <v>130</v>
      </c>
      <c r="N43" s="1"/>
      <c r="O43" s="9">
        <v>0</v>
      </c>
      <c r="Q43" s="9">
        <v>0</v>
      </c>
      <c r="R43" s="9"/>
      <c r="S43" s="9">
        <v>0</v>
      </c>
      <c r="T43" s="9"/>
      <c r="U43" s="9">
        <v>-2154595.1744134566</v>
      </c>
    </row>
    <row r="44" spans="1:33" x14ac:dyDescent="0.2">
      <c r="A44" s="1">
        <f t="shared" si="3"/>
        <v>27</v>
      </c>
      <c r="C44" s="21" t="s">
        <v>37</v>
      </c>
      <c r="E44" s="2">
        <v>-673512.34004937287</v>
      </c>
      <c r="G44" s="2">
        <v>0</v>
      </c>
      <c r="J44" s="1"/>
      <c r="K44" s="2">
        <v>-673512.34004937287</v>
      </c>
      <c r="M44" s="1" t="s">
        <v>130</v>
      </c>
      <c r="N44" s="1"/>
      <c r="O44" s="9">
        <v>0</v>
      </c>
      <c r="Q44" s="9">
        <v>0</v>
      </c>
      <c r="R44" s="9"/>
      <c r="S44" s="9">
        <v>0</v>
      </c>
      <c r="T44" s="9"/>
      <c r="U44" s="9">
        <v>-673512.34004937287</v>
      </c>
    </row>
    <row r="45" spans="1:33" x14ac:dyDescent="0.2">
      <c r="A45" s="1">
        <f>A44+1</f>
        <v>28</v>
      </c>
      <c r="C45" s="21" t="s">
        <v>38</v>
      </c>
      <c r="E45" s="2">
        <v>-62257.94207050046</v>
      </c>
      <c r="G45" s="2">
        <v>0</v>
      </c>
      <c r="J45" s="1"/>
      <c r="K45" s="2">
        <v>-62257.94207050046</v>
      </c>
      <c r="M45" s="1" t="s">
        <v>130</v>
      </c>
      <c r="N45" s="1"/>
      <c r="O45" s="9">
        <v>0</v>
      </c>
      <c r="Q45" s="9">
        <v>0</v>
      </c>
      <c r="R45" s="9"/>
      <c r="S45" s="9">
        <v>0</v>
      </c>
      <c r="T45" s="9"/>
      <c r="U45" s="9">
        <v>-62257.94207050046</v>
      </c>
    </row>
    <row r="46" spans="1:33" x14ac:dyDescent="0.2">
      <c r="A46" s="1">
        <f>A45+1</f>
        <v>29</v>
      </c>
      <c r="C46" s="21" t="s">
        <v>39</v>
      </c>
      <c r="E46" s="2">
        <v>0</v>
      </c>
      <c r="G46" s="2">
        <v>0</v>
      </c>
      <c r="J46" s="1"/>
      <c r="K46" s="2">
        <v>0</v>
      </c>
      <c r="M46" s="1"/>
      <c r="N46" s="1"/>
      <c r="O46" s="9">
        <v>0</v>
      </c>
      <c r="Q46" s="9">
        <v>0</v>
      </c>
      <c r="R46" s="9"/>
      <c r="S46" s="9">
        <v>0</v>
      </c>
      <c r="T46" s="9"/>
      <c r="U46" s="9">
        <v>0</v>
      </c>
    </row>
    <row r="47" spans="1:33" x14ac:dyDescent="0.2">
      <c r="A47" s="1">
        <f t="shared" si="3"/>
        <v>30</v>
      </c>
      <c r="C47" s="21" t="s">
        <v>107</v>
      </c>
      <c r="E47" s="11">
        <f>SUM(E34:E46)</f>
        <v>-8562344.9732658733</v>
      </c>
      <c r="G47" s="11">
        <f>SUM(G34:G46)</f>
        <v>0</v>
      </c>
      <c r="K47" s="11">
        <f>SUM(K34:K46)</f>
        <v>-8562344.9732658733</v>
      </c>
      <c r="O47" s="12">
        <f>SUM(O34:O46)</f>
        <v>0</v>
      </c>
      <c r="P47" s="13"/>
      <c r="Q47" s="12">
        <f>SUM(Q34:Q46)</f>
        <v>-403979.44140733412</v>
      </c>
      <c r="R47" s="14"/>
      <c r="S47" s="12">
        <f>SUM(S34:S46)</f>
        <v>-1440966.9624631526</v>
      </c>
      <c r="T47" s="14"/>
      <c r="U47" s="12">
        <f>SUM(U34:U46)</f>
        <v>-6717398.5693953875</v>
      </c>
    </row>
    <row r="49" spans="1:24" x14ac:dyDescent="0.2">
      <c r="A49" s="1">
        <f>A47+1</f>
        <v>31</v>
      </c>
      <c r="C49" s="21" t="s">
        <v>40</v>
      </c>
      <c r="E49" s="2">
        <v>-616547.49660837417</v>
      </c>
      <c r="G49" s="2">
        <v>0</v>
      </c>
      <c r="J49" s="1"/>
      <c r="K49" s="2">
        <f t="shared" ref="K49" si="4">E49-G49</f>
        <v>-616547.49660837417</v>
      </c>
      <c r="M49" s="1" t="s">
        <v>132</v>
      </c>
      <c r="N49" s="1"/>
      <c r="O49" s="9">
        <v>0</v>
      </c>
      <c r="Q49" s="9">
        <v>-36995.392061168983</v>
      </c>
      <c r="R49" s="9"/>
      <c r="S49" s="9">
        <v>-81050.44661914905</v>
      </c>
      <c r="T49" s="9"/>
      <c r="U49" s="9">
        <v>-498501.65792805632</v>
      </c>
    </row>
    <row r="51" spans="1:24" x14ac:dyDescent="0.2">
      <c r="A51" s="1">
        <f>A49+1</f>
        <v>32</v>
      </c>
      <c r="C51" s="21" t="s">
        <v>108</v>
      </c>
      <c r="E51" s="11">
        <f>E47+E49</f>
        <v>-9178892.4698742479</v>
      </c>
      <c r="G51" s="11">
        <f>G47+G49</f>
        <v>0</v>
      </c>
      <c r="K51" s="11">
        <f>K47+K49</f>
        <v>-9178892.4698742479</v>
      </c>
      <c r="O51" s="11">
        <f>O47+O49</f>
        <v>0</v>
      </c>
      <c r="P51" s="15"/>
      <c r="Q51" s="11">
        <f>Q47+Q49</f>
        <v>-440974.83346850309</v>
      </c>
      <c r="R51" s="2"/>
      <c r="S51" s="11">
        <f>S47+S49</f>
        <v>-1522017.4090823017</v>
      </c>
      <c r="T51" s="2"/>
      <c r="U51" s="11">
        <f>U47+U49</f>
        <v>-7215900.2273234436</v>
      </c>
    </row>
    <row r="52" spans="1:24" x14ac:dyDescent="0.2">
      <c r="C52" s="20"/>
      <c r="D52" s="7"/>
      <c r="E52" s="7"/>
      <c r="G52" s="7"/>
      <c r="K52" s="7"/>
    </row>
    <row r="53" spans="1:24" x14ac:dyDescent="0.2">
      <c r="C53" s="20"/>
      <c r="D53" s="7"/>
      <c r="E53" s="7"/>
      <c r="G53" s="7"/>
      <c r="K53" s="7"/>
    </row>
    <row r="54" spans="1:24" ht="15" customHeight="1" x14ac:dyDescent="0.2">
      <c r="A54" s="30" t="s">
        <v>104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4"/>
    </row>
    <row r="55" spans="1:24" ht="15" customHeight="1" x14ac:dyDescent="0.2">
      <c r="A55" s="30" t="s">
        <v>118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4"/>
    </row>
    <row r="56" spans="1:24" x14ac:dyDescent="0.2">
      <c r="V56" s="4"/>
    </row>
    <row r="57" spans="1:24" x14ac:dyDescent="0.2">
      <c r="G57" s="1" t="s">
        <v>0</v>
      </c>
      <c r="I57" s="1" t="s">
        <v>1</v>
      </c>
      <c r="K57" s="1" t="s">
        <v>2</v>
      </c>
      <c r="M57" s="1" t="s">
        <v>3</v>
      </c>
      <c r="Q57" s="1"/>
      <c r="R57" s="1"/>
      <c r="S57" s="1"/>
      <c r="T57" s="1"/>
    </row>
    <row r="58" spans="1:24" x14ac:dyDescent="0.2">
      <c r="A58" s="1" t="s">
        <v>4</v>
      </c>
      <c r="E58" s="1" t="s">
        <v>5</v>
      </c>
      <c r="G58" s="1" t="s">
        <v>1</v>
      </c>
      <c r="I58" s="1" t="s">
        <v>6</v>
      </c>
      <c r="K58" s="1" t="s">
        <v>7</v>
      </c>
      <c r="M58" s="1" t="s">
        <v>8</v>
      </c>
      <c r="O58" s="1"/>
      <c r="P58" s="1"/>
      <c r="Q58" s="1"/>
      <c r="R58" s="1"/>
      <c r="S58" s="1"/>
      <c r="T58" s="1"/>
    </row>
    <row r="59" spans="1:24" x14ac:dyDescent="0.2">
      <c r="A59" s="5" t="s">
        <v>9</v>
      </c>
      <c r="C59" s="24" t="s">
        <v>103</v>
      </c>
      <c r="E59" s="5" t="s">
        <v>10</v>
      </c>
      <c r="G59" s="5" t="s">
        <v>6</v>
      </c>
      <c r="I59" s="5" t="s">
        <v>11</v>
      </c>
      <c r="J59" s="1"/>
      <c r="K59" s="5" t="s">
        <v>12</v>
      </c>
      <c r="M59" s="5" t="s">
        <v>11</v>
      </c>
      <c r="N59" s="1"/>
      <c r="O59" s="5" t="s">
        <v>13</v>
      </c>
      <c r="P59" s="1"/>
      <c r="Q59" s="5" t="s">
        <v>14</v>
      </c>
      <c r="R59" s="1"/>
      <c r="S59" s="5" t="s">
        <v>15</v>
      </c>
      <c r="T59" s="1"/>
      <c r="U59" s="5" t="s">
        <v>16</v>
      </c>
      <c r="X59" s="6"/>
    </row>
    <row r="60" spans="1:24" x14ac:dyDescent="0.2">
      <c r="E60" s="1" t="s">
        <v>17</v>
      </c>
      <c r="G60" s="1" t="s">
        <v>18</v>
      </c>
      <c r="I60" s="1" t="s">
        <v>19</v>
      </c>
      <c r="J60" s="1"/>
      <c r="K60" s="1" t="s">
        <v>20</v>
      </c>
      <c r="M60" s="1" t="s">
        <v>21</v>
      </c>
      <c r="N60" s="1"/>
      <c r="O60" s="1" t="s">
        <v>22</v>
      </c>
      <c r="P60" s="1"/>
      <c r="Q60" s="1" t="s">
        <v>23</v>
      </c>
      <c r="R60" s="1"/>
      <c r="S60" s="1" t="s">
        <v>24</v>
      </c>
      <c r="T60" s="1"/>
      <c r="U60" s="1" t="s">
        <v>25</v>
      </c>
    </row>
    <row r="61" spans="1:24" x14ac:dyDescent="0.2">
      <c r="E61" s="1"/>
      <c r="G61" s="1"/>
      <c r="J61" s="1"/>
      <c r="K61" s="1"/>
      <c r="M61" s="1"/>
      <c r="N61" s="1"/>
      <c r="O61" s="1"/>
      <c r="P61" s="1"/>
      <c r="Q61" s="1"/>
      <c r="R61" s="1"/>
      <c r="S61" s="1"/>
      <c r="T61" s="1"/>
      <c r="U61" s="1"/>
    </row>
    <row r="62" spans="1:24" x14ac:dyDescent="0.2">
      <c r="C62" s="20" t="s">
        <v>42</v>
      </c>
      <c r="D62" s="8"/>
      <c r="E62" s="8"/>
      <c r="G62" s="8"/>
    </row>
    <row r="64" spans="1:24" x14ac:dyDescent="0.2">
      <c r="A64" s="1">
        <f>A51+1</f>
        <v>33</v>
      </c>
      <c r="C64" s="21" t="s">
        <v>96</v>
      </c>
      <c r="E64" s="2">
        <f t="shared" ref="E64:E76" si="5">E13+E34</f>
        <v>221951.98928670486</v>
      </c>
      <c r="G64" s="2">
        <f t="shared" ref="G64:G76" si="6">G13+G34</f>
        <v>0</v>
      </c>
      <c r="J64" s="1"/>
      <c r="K64" s="2">
        <f>E64-G64</f>
        <v>221951.98928670486</v>
      </c>
      <c r="M64" s="1"/>
      <c r="N64" s="1"/>
      <c r="O64" s="9">
        <f t="shared" ref="O64:O76" si="7">O13+O34</f>
        <v>0</v>
      </c>
      <c r="Q64" s="9">
        <f t="shared" ref="Q64:Q76" si="8">Q13+Q34</f>
        <v>12712.975753678993</v>
      </c>
      <c r="R64" s="9"/>
      <c r="S64" s="9">
        <f t="shared" ref="S64:S76" si="9">S13+S34</f>
        <v>81031.114909682263</v>
      </c>
      <c r="T64" s="9"/>
      <c r="U64" s="9">
        <f t="shared" ref="U64:U76" si="10">U13+U34</f>
        <v>128207.8986233436</v>
      </c>
    </row>
    <row r="65" spans="1:33" x14ac:dyDescent="0.2">
      <c r="A65" s="1">
        <f>A64+1</f>
        <v>34</v>
      </c>
      <c r="C65" s="21" t="s">
        <v>28</v>
      </c>
      <c r="E65" s="2">
        <f t="shared" si="5"/>
        <v>174626.3288135872</v>
      </c>
      <c r="G65" s="2">
        <f t="shared" si="6"/>
        <v>0</v>
      </c>
      <c r="J65" s="1"/>
      <c r="K65" s="2">
        <f>E65-G65</f>
        <v>174626.3288135872</v>
      </c>
      <c r="M65" s="1"/>
      <c r="N65" s="1"/>
      <c r="O65" s="9">
        <f t="shared" si="7"/>
        <v>0</v>
      </c>
      <c r="Q65" s="9">
        <f t="shared" si="8"/>
        <v>29222.735329670104</v>
      </c>
      <c r="R65" s="9"/>
      <c r="S65" s="9">
        <f t="shared" si="9"/>
        <v>47247.755727071446</v>
      </c>
      <c r="T65" s="9"/>
      <c r="U65" s="9">
        <f t="shared" si="10"/>
        <v>98155.837756845678</v>
      </c>
    </row>
    <row r="66" spans="1:33" x14ac:dyDescent="0.2">
      <c r="A66" s="1">
        <f t="shared" ref="A66:A77" si="11">A65+1</f>
        <v>35</v>
      </c>
      <c r="C66" s="21" t="s">
        <v>29</v>
      </c>
      <c r="E66" s="2">
        <f t="shared" si="5"/>
        <v>453969.55250916124</v>
      </c>
      <c r="G66" s="2">
        <f t="shared" si="6"/>
        <v>0</v>
      </c>
      <c r="J66" s="1"/>
      <c r="K66" s="2">
        <f t="shared" ref="K66:K76" si="12">E66-G66</f>
        <v>453969.55250916124</v>
      </c>
      <c r="M66" s="1"/>
      <c r="N66" s="1"/>
      <c r="O66" s="9">
        <f t="shared" si="7"/>
        <v>0</v>
      </c>
      <c r="Q66" s="9">
        <f t="shared" si="8"/>
        <v>53610.498480618488</v>
      </c>
      <c r="R66" s="9"/>
      <c r="S66" s="9">
        <f t="shared" si="9"/>
        <v>134135.26310064382</v>
      </c>
      <c r="T66" s="9"/>
      <c r="U66" s="9">
        <f t="shared" si="10"/>
        <v>266223.7909278989</v>
      </c>
    </row>
    <row r="67" spans="1:33" x14ac:dyDescent="0.2">
      <c r="A67" s="1">
        <f t="shared" si="11"/>
        <v>36</v>
      </c>
      <c r="C67" s="21" t="s">
        <v>30</v>
      </c>
      <c r="E67" s="2">
        <f t="shared" si="5"/>
        <v>1114509.9184832026</v>
      </c>
      <c r="G67" s="2">
        <f t="shared" si="6"/>
        <v>0</v>
      </c>
      <c r="J67" s="1"/>
      <c r="K67" s="2">
        <f t="shared" si="12"/>
        <v>1114509.9184832026</v>
      </c>
      <c r="M67" s="1"/>
      <c r="N67" s="1"/>
      <c r="O67" s="9">
        <f t="shared" si="7"/>
        <v>0</v>
      </c>
      <c r="Q67" s="9">
        <f t="shared" si="8"/>
        <v>72125.865765964845</v>
      </c>
      <c r="R67" s="9"/>
      <c r="S67" s="9">
        <f t="shared" si="9"/>
        <v>200814.18652432266</v>
      </c>
      <c r="T67" s="9"/>
      <c r="U67" s="9">
        <f t="shared" si="10"/>
        <v>841569.86619291501</v>
      </c>
    </row>
    <row r="68" spans="1:33" x14ac:dyDescent="0.2">
      <c r="A68" s="1">
        <f t="shared" si="11"/>
        <v>37</v>
      </c>
      <c r="C68" s="21" t="s">
        <v>31</v>
      </c>
      <c r="E68" s="2">
        <f t="shared" si="5"/>
        <v>7173948.9464482516</v>
      </c>
      <c r="G68" s="2">
        <f t="shared" si="6"/>
        <v>0</v>
      </c>
      <c r="J68" s="1"/>
      <c r="K68" s="2">
        <f t="shared" si="12"/>
        <v>7173948.9464482516</v>
      </c>
      <c r="M68" s="1"/>
      <c r="N68" s="1"/>
      <c r="O68" s="9">
        <f t="shared" si="7"/>
        <v>0</v>
      </c>
      <c r="Q68" s="9">
        <f t="shared" si="8"/>
        <v>107271.57699492517</v>
      </c>
      <c r="R68" s="9"/>
      <c r="S68" s="9">
        <f t="shared" si="9"/>
        <v>1595797.4282952182</v>
      </c>
      <c r="T68" s="9"/>
      <c r="U68" s="9">
        <f t="shared" si="10"/>
        <v>5470879.9411581075</v>
      </c>
    </row>
    <row r="69" spans="1:33" x14ac:dyDescent="0.2">
      <c r="A69" s="1">
        <f t="shared" si="11"/>
        <v>38</v>
      </c>
      <c r="C69" s="21" t="s">
        <v>32</v>
      </c>
      <c r="E69" s="2">
        <f t="shared" si="5"/>
        <v>1083451.9945286508</v>
      </c>
      <c r="G69" s="2">
        <f t="shared" si="6"/>
        <v>0</v>
      </c>
      <c r="J69" s="1"/>
      <c r="K69" s="2">
        <f t="shared" si="12"/>
        <v>1083451.9945286508</v>
      </c>
      <c r="M69" s="1"/>
      <c r="N69" s="1"/>
      <c r="O69" s="9">
        <f t="shared" si="7"/>
        <v>0</v>
      </c>
      <c r="Q69" s="9">
        <f t="shared" si="8"/>
        <v>228197.51069519774</v>
      </c>
      <c r="R69" s="9"/>
      <c r="S69" s="9">
        <f t="shared" si="9"/>
        <v>831720.75923165283</v>
      </c>
      <c r="T69" s="9"/>
      <c r="U69" s="9">
        <f t="shared" si="10"/>
        <v>23533.724601800073</v>
      </c>
      <c r="AG69" s="10"/>
    </row>
    <row r="70" spans="1:33" x14ac:dyDescent="0.2">
      <c r="A70" s="1">
        <f t="shared" si="11"/>
        <v>39</v>
      </c>
      <c r="C70" s="21" t="s">
        <v>33</v>
      </c>
      <c r="E70" s="2">
        <f t="shared" si="5"/>
        <v>14568.068741056566</v>
      </c>
      <c r="G70" s="2">
        <f t="shared" si="6"/>
        <v>0</v>
      </c>
      <c r="J70" s="1"/>
      <c r="K70" s="2">
        <f t="shared" si="12"/>
        <v>14568.068741056566</v>
      </c>
      <c r="M70" s="1"/>
      <c r="N70" s="1"/>
      <c r="O70" s="9">
        <f t="shared" si="7"/>
        <v>0</v>
      </c>
      <c r="Q70" s="9">
        <f t="shared" si="8"/>
        <v>14568.068741056566</v>
      </c>
      <c r="R70" s="9"/>
      <c r="S70" s="9">
        <f t="shared" si="9"/>
        <v>0</v>
      </c>
      <c r="T70" s="9"/>
      <c r="U70" s="9">
        <f t="shared" si="10"/>
        <v>0</v>
      </c>
      <c r="AG70" s="10"/>
    </row>
    <row r="71" spans="1:33" x14ac:dyDescent="0.2">
      <c r="A71" s="1">
        <f t="shared" si="11"/>
        <v>40</v>
      </c>
      <c r="C71" s="21" t="s">
        <v>34</v>
      </c>
      <c r="E71" s="2">
        <f t="shared" si="5"/>
        <v>326509.58352305606</v>
      </c>
      <c r="G71" s="2">
        <f t="shared" si="6"/>
        <v>0</v>
      </c>
      <c r="J71" s="1"/>
      <c r="K71" s="2">
        <f t="shared" si="12"/>
        <v>326509.58352305606</v>
      </c>
      <c r="M71" s="1"/>
      <c r="N71" s="1"/>
      <c r="O71" s="9">
        <f t="shared" si="7"/>
        <v>0</v>
      </c>
      <c r="Q71" s="9">
        <f t="shared" si="8"/>
        <v>326509.58352305606</v>
      </c>
      <c r="R71" s="9"/>
      <c r="S71" s="9">
        <f t="shared" si="9"/>
        <v>0</v>
      </c>
      <c r="T71" s="9"/>
      <c r="U71" s="9">
        <f t="shared" si="10"/>
        <v>0</v>
      </c>
    </row>
    <row r="72" spans="1:33" x14ac:dyDescent="0.2">
      <c r="A72" s="1">
        <f t="shared" si="11"/>
        <v>41</v>
      </c>
      <c r="C72" s="21" t="s">
        <v>35</v>
      </c>
      <c r="E72" s="2">
        <f t="shared" si="5"/>
        <v>69492.406220965684</v>
      </c>
      <c r="G72" s="2">
        <f t="shared" si="6"/>
        <v>0</v>
      </c>
      <c r="J72" s="1"/>
      <c r="K72" s="2">
        <f t="shared" si="12"/>
        <v>69492.406220965684</v>
      </c>
      <c r="M72" s="1"/>
      <c r="N72" s="1"/>
      <c r="O72" s="9">
        <f t="shared" si="7"/>
        <v>0</v>
      </c>
      <c r="Q72" s="9">
        <f t="shared" si="8"/>
        <v>69492.406220965684</v>
      </c>
      <c r="R72" s="9"/>
      <c r="S72" s="9">
        <f t="shared" si="9"/>
        <v>0</v>
      </c>
      <c r="T72" s="9"/>
      <c r="U72" s="9">
        <f t="shared" si="10"/>
        <v>0</v>
      </c>
    </row>
    <row r="73" spans="1:33" x14ac:dyDescent="0.2">
      <c r="A73" s="1">
        <f t="shared" si="11"/>
        <v>42</v>
      </c>
      <c r="C73" s="21" t="s">
        <v>36</v>
      </c>
      <c r="E73" s="2">
        <f t="shared" si="5"/>
        <v>3435544.5545676993</v>
      </c>
      <c r="G73" s="2">
        <f t="shared" si="6"/>
        <v>0</v>
      </c>
      <c r="J73" s="1"/>
      <c r="K73" s="2">
        <f t="shared" si="12"/>
        <v>3435544.5545676993</v>
      </c>
      <c r="M73" s="1"/>
      <c r="N73" s="1"/>
      <c r="O73" s="9">
        <f t="shared" si="7"/>
        <v>0</v>
      </c>
      <c r="Q73" s="9">
        <f t="shared" si="8"/>
        <v>0</v>
      </c>
      <c r="R73" s="9"/>
      <c r="S73" s="9">
        <f t="shared" si="9"/>
        <v>0</v>
      </c>
      <c r="T73" s="9"/>
      <c r="U73" s="9">
        <f t="shared" si="10"/>
        <v>3435544.5545676993</v>
      </c>
    </row>
    <row r="74" spans="1:33" x14ac:dyDescent="0.2">
      <c r="A74" s="1">
        <f t="shared" si="11"/>
        <v>43</v>
      </c>
      <c r="C74" s="21" t="s">
        <v>37</v>
      </c>
      <c r="E74" s="2">
        <f t="shared" si="5"/>
        <v>982006.79359896539</v>
      </c>
      <c r="G74" s="2">
        <f t="shared" si="6"/>
        <v>0</v>
      </c>
      <c r="J74" s="1"/>
      <c r="K74" s="2">
        <f t="shared" si="12"/>
        <v>982006.79359896539</v>
      </c>
      <c r="M74" s="1"/>
      <c r="N74" s="1"/>
      <c r="O74" s="9">
        <f t="shared" si="7"/>
        <v>0</v>
      </c>
      <c r="Q74" s="9">
        <f t="shared" si="8"/>
        <v>0</v>
      </c>
      <c r="R74" s="9"/>
      <c r="S74" s="9">
        <f t="shared" si="9"/>
        <v>0</v>
      </c>
      <c r="T74" s="9"/>
      <c r="U74" s="9">
        <f t="shared" si="10"/>
        <v>982006.79359896539</v>
      </c>
    </row>
    <row r="75" spans="1:33" x14ac:dyDescent="0.2">
      <c r="A75" s="1">
        <f>A74+1</f>
        <v>44</v>
      </c>
      <c r="C75" s="21" t="s">
        <v>38</v>
      </c>
      <c r="E75" s="2">
        <f t="shared" si="5"/>
        <v>107551.33975514246</v>
      </c>
      <c r="G75" s="2">
        <f t="shared" si="6"/>
        <v>0</v>
      </c>
      <c r="J75" s="1"/>
      <c r="K75" s="2">
        <f t="shared" si="12"/>
        <v>107551.33975514246</v>
      </c>
      <c r="M75" s="1"/>
      <c r="N75" s="1"/>
      <c r="O75" s="9">
        <f t="shared" si="7"/>
        <v>0</v>
      </c>
      <c r="Q75" s="9">
        <f t="shared" si="8"/>
        <v>0</v>
      </c>
      <c r="R75" s="9"/>
      <c r="S75" s="9">
        <f t="shared" si="9"/>
        <v>0</v>
      </c>
      <c r="T75" s="9"/>
      <c r="U75" s="9">
        <f t="shared" si="10"/>
        <v>107551.33975514246</v>
      </c>
    </row>
    <row r="76" spans="1:33" x14ac:dyDescent="0.2">
      <c r="A76" s="1">
        <f>A75+1</f>
        <v>45</v>
      </c>
      <c r="C76" s="21" t="s">
        <v>39</v>
      </c>
      <c r="E76" s="2">
        <f t="shared" si="5"/>
        <v>7520.8874999999989</v>
      </c>
      <c r="G76" s="2">
        <f t="shared" si="6"/>
        <v>0</v>
      </c>
      <c r="J76" s="1"/>
      <c r="K76" s="2">
        <f t="shared" si="12"/>
        <v>7520.8874999999989</v>
      </c>
      <c r="M76" s="1"/>
      <c r="N76" s="1"/>
      <c r="O76" s="9">
        <f t="shared" si="7"/>
        <v>0</v>
      </c>
      <c r="Q76" s="9">
        <f t="shared" si="8"/>
        <v>499.49407531423083</v>
      </c>
      <c r="R76" s="9"/>
      <c r="S76" s="9">
        <f t="shared" si="9"/>
        <v>4521.5650130587501</v>
      </c>
      <c r="T76" s="9"/>
      <c r="U76" s="9">
        <f t="shared" si="10"/>
        <v>2499.8284116270188</v>
      </c>
    </row>
    <row r="77" spans="1:33" x14ac:dyDescent="0.2">
      <c r="A77" s="1">
        <f t="shared" si="11"/>
        <v>46</v>
      </c>
      <c r="C77" s="21" t="s">
        <v>109</v>
      </c>
      <c r="E77" s="11">
        <f>SUM(E64:E76)</f>
        <v>15165652.363976443</v>
      </c>
      <c r="G77" s="11">
        <f>SUM(G64:G76)</f>
        <v>0</v>
      </c>
      <c r="K77" s="11">
        <f>SUM(K64:K76)</f>
        <v>15165652.363976443</v>
      </c>
      <c r="O77" s="12">
        <f>SUM(O64:O76)</f>
        <v>0</v>
      </c>
      <c r="P77" s="13"/>
      <c r="Q77" s="12">
        <f>SUM(Q64:Q76)</f>
        <v>914210.71558044781</v>
      </c>
      <c r="R77" s="14"/>
      <c r="S77" s="12">
        <f>SUM(S64:S76)</f>
        <v>2895268.07280165</v>
      </c>
      <c r="T77" s="14"/>
      <c r="U77" s="12">
        <f>SUM(U64:U76)</f>
        <v>11356173.575594345</v>
      </c>
    </row>
    <row r="79" spans="1:33" x14ac:dyDescent="0.2">
      <c r="A79" s="1">
        <f>A77+1</f>
        <v>47</v>
      </c>
      <c r="C79" s="21" t="s">
        <v>40</v>
      </c>
      <c r="E79" s="2">
        <f>E28+E49</f>
        <v>558426.82884208974</v>
      </c>
      <c r="G79" s="2">
        <f>G28+G49</f>
        <v>0</v>
      </c>
      <c r="J79" s="1"/>
      <c r="K79" s="2">
        <f t="shared" ref="K79" si="13">E79-G79</f>
        <v>558426.82884208974</v>
      </c>
      <c r="M79" s="1"/>
      <c r="N79" s="1"/>
      <c r="O79" s="9">
        <f>O28+O49</f>
        <v>0</v>
      </c>
      <c r="Q79" s="9">
        <f>Q28+Q49</f>
        <v>33507.912341116811</v>
      </c>
      <c r="R79" s="9"/>
      <c r="S79" s="9">
        <f>S28+S49</f>
        <v>73409.987277128981</v>
      </c>
      <c r="T79" s="9"/>
      <c r="U79" s="9">
        <f>U28+U49</f>
        <v>451508.92922384408</v>
      </c>
    </row>
    <row r="81" spans="1:22" x14ac:dyDescent="0.2">
      <c r="A81" s="1">
        <f>A79+1</f>
        <v>48</v>
      </c>
      <c r="C81" s="21" t="s">
        <v>110</v>
      </c>
      <c r="E81" s="11">
        <f>E77+E79</f>
        <v>15724079.192818534</v>
      </c>
      <c r="G81" s="11">
        <f>G77+G79</f>
        <v>0</v>
      </c>
      <c r="K81" s="11">
        <f>K77+K79</f>
        <v>15724079.192818534</v>
      </c>
      <c r="O81" s="11">
        <f>O77+O79</f>
        <v>0</v>
      </c>
      <c r="P81" s="15"/>
      <c r="Q81" s="11">
        <f>Q77+Q79</f>
        <v>947718.62792156462</v>
      </c>
      <c r="R81" s="2"/>
      <c r="S81" s="11">
        <f>S77+S79</f>
        <v>2968678.0600787792</v>
      </c>
      <c r="T81" s="2"/>
      <c r="U81" s="11">
        <f>U77+U79</f>
        <v>11807682.50481819</v>
      </c>
    </row>
    <row r="82" spans="1:22" x14ac:dyDescent="0.2">
      <c r="C82" s="20"/>
      <c r="D82" s="7"/>
      <c r="E82" s="7"/>
      <c r="G82" s="7"/>
      <c r="K82" s="7"/>
    </row>
    <row r="83" spans="1:22" x14ac:dyDescent="0.2">
      <c r="C83" s="20" t="s">
        <v>43</v>
      </c>
      <c r="D83" s="8"/>
      <c r="E83" s="8"/>
      <c r="G83" s="8"/>
      <c r="K83" s="8"/>
    </row>
    <row r="85" spans="1:22" x14ac:dyDescent="0.2">
      <c r="A85" s="1">
        <f>A81+1</f>
        <v>49</v>
      </c>
      <c r="C85" s="21" t="s">
        <v>44</v>
      </c>
      <c r="E85" s="2">
        <v>106990.37774285467</v>
      </c>
      <c r="G85" s="2">
        <v>0</v>
      </c>
      <c r="J85" s="1"/>
      <c r="K85" s="2">
        <f t="shared" ref="K85:K89" si="14">E85-G85</f>
        <v>106990.37774285467</v>
      </c>
      <c r="M85" s="1" t="s">
        <v>138</v>
      </c>
      <c r="N85" s="1"/>
      <c r="O85" s="9">
        <v>0</v>
      </c>
      <c r="Q85" s="9">
        <v>6001.6564606559887</v>
      </c>
      <c r="R85" s="9"/>
      <c r="S85" s="9">
        <v>20268.095318388616</v>
      </c>
      <c r="T85" s="9"/>
      <c r="U85" s="9">
        <v>80720.625963810075</v>
      </c>
    </row>
    <row r="86" spans="1:22" x14ac:dyDescent="0.2">
      <c r="A86" s="1">
        <f>A85+1</f>
        <v>50</v>
      </c>
      <c r="C86" s="21" t="s">
        <v>97</v>
      </c>
      <c r="E86" s="2">
        <v>-5076.4162604167295</v>
      </c>
      <c r="G86" s="2">
        <v>0</v>
      </c>
      <c r="J86" s="1"/>
      <c r="K86" s="2">
        <f t="shared" si="14"/>
        <v>-5076.4162604167295</v>
      </c>
      <c r="M86" s="1" t="s">
        <v>138</v>
      </c>
      <c r="N86" s="1"/>
      <c r="O86" s="9">
        <v>0</v>
      </c>
      <c r="Q86" s="9">
        <v>-284.76305149173947</v>
      </c>
      <c r="R86" s="9"/>
      <c r="S86" s="9">
        <v>-961.66861742681908</v>
      </c>
      <c r="T86" s="9"/>
      <c r="U86" s="9">
        <v>-3829.9845914981711</v>
      </c>
    </row>
    <row r="87" spans="1:22" x14ac:dyDescent="0.2">
      <c r="A87" s="1">
        <f t="shared" ref="A87:A89" si="15">A86+1</f>
        <v>51</v>
      </c>
      <c r="C87" s="21" t="s">
        <v>45</v>
      </c>
      <c r="E87" s="2">
        <v>-60186.114249104641</v>
      </c>
      <c r="G87" s="2">
        <v>0</v>
      </c>
      <c r="J87" s="1"/>
      <c r="K87" s="2">
        <f t="shared" si="14"/>
        <v>-60186.114249104641</v>
      </c>
      <c r="M87" s="1" t="s">
        <v>138</v>
      </c>
      <c r="N87" s="1"/>
      <c r="O87" s="9">
        <v>0</v>
      </c>
      <c r="Q87" s="9">
        <v>-3376.1576418870254</v>
      </c>
      <c r="R87" s="9"/>
      <c r="S87" s="9">
        <v>-11401.56644157421</v>
      </c>
      <c r="T87" s="9"/>
      <c r="U87" s="9">
        <v>-45408.39016564341</v>
      </c>
    </row>
    <row r="88" spans="1:22" x14ac:dyDescent="0.2">
      <c r="A88" s="1">
        <f t="shared" si="15"/>
        <v>52</v>
      </c>
      <c r="C88" s="21" t="s">
        <v>98</v>
      </c>
      <c r="E88" s="2">
        <v>648411.24997650366</v>
      </c>
      <c r="G88" s="2">
        <v>0</v>
      </c>
      <c r="J88" s="1"/>
      <c r="K88" s="2">
        <f t="shared" si="14"/>
        <v>648411.24997650366</v>
      </c>
      <c r="M88" s="1" t="s">
        <v>129</v>
      </c>
      <c r="N88" s="1"/>
      <c r="O88" s="9">
        <v>0</v>
      </c>
      <c r="Q88" s="9">
        <v>648411.24997650366</v>
      </c>
      <c r="R88" s="9"/>
      <c r="S88" s="9">
        <v>0</v>
      </c>
      <c r="T88" s="9"/>
      <c r="U88" s="9">
        <v>0</v>
      </c>
    </row>
    <row r="89" spans="1:22" x14ac:dyDescent="0.2">
      <c r="A89" s="1">
        <f t="shared" si="15"/>
        <v>53</v>
      </c>
      <c r="C89" s="21" t="s">
        <v>99</v>
      </c>
      <c r="E89" s="2">
        <v>-133122.62672690855</v>
      </c>
      <c r="G89" s="2">
        <v>0</v>
      </c>
      <c r="J89" s="1"/>
      <c r="K89" s="2">
        <f t="shared" si="14"/>
        <v>-133122.62672690855</v>
      </c>
      <c r="M89" s="1" t="s">
        <v>138</v>
      </c>
      <c r="N89" s="1"/>
      <c r="O89" s="9">
        <v>0</v>
      </c>
      <c r="Q89" s="9">
        <v>-7467.5525931434004</v>
      </c>
      <c r="R89" s="9"/>
      <c r="S89" s="9">
        <v>-25218.549036438424</v>
      </c>
      <c r="T89" s="9"/>
      <c r="U89" s="9">
        <v>-100436.52509732674</v>
      </c>
      <c r="V89" s="15"/>
    </row>
    <row r="90" spans="1:22" x14ac:dyDescent="0.2">
      <c r="A90" s="1">
        <f>A89+1</f>
        <v>54</v>
      </c>
      <c r="C90" s="21" t="s">
        <v>111</v>
      </c>
      <c r="E90" s="11">
        <f>SUM(E85:E89)</f>
        <v>557016.47048292845</v>
      </c>
      <c r="G90" s="11">
        <f>SUM(G85:G89)</f>
        <v>0</v>
      </c>
      <c r="K90" s="11">
        <f>SUM(K85:K89)</f>
        <v>557016.47048292845</v>
      </c>
      <c r="O90" s="12">
        <f>SUM(O85:O89)</f>
        <v>0</v>
      </c>
      <c r="P90" s="14"/>
      <c r="Q90" s="12">
        <f>SUM(Q85:Q89)</f>
        <v>643284.43315063743</v>
      </c>
      <c r="R90" s="14"/>
      <c r="S90" s="12">
        <f>SUM(S85:S89)</f>
        <v>-17313.688777050837</v>
      </c>
      <c r="T90" s="14"/>
      <c r="U90" s="12">
        <f>SUM(U85:U89)</f>
        <v>-68954.273890658253</v>
      </c>
    </row>
    <row r="92" spans="1:22" x14ac:dyDescent="0.2">
      <c r="A92" s="1">
        <f>A90+1</f>
        <v>55</v>
      </c>
      <c r="C92" s="21" t="s">
        <v>112</v>
      </c>
      <c r="E92" s="11">
        <f>E81+E90</f>
        <v>16281095.663301462</v>
      </c>
      <c r="G92" s="11">
        <f>G81+G90</f>
        <v>0</v>
      </c>
      <c r="K92" s="11">
        <f>K81+K90</f>
        <v>16281095.663301462</v>
      </c>
      <c r="O92" s="11">
        <f>O81+O90</f>
        <v>0</v>
      </c>
      <c r="P92" s="15"/>
      <c r="Q92" s="11">
        <f>Q81+Q90</f>
        <v>1591003.0610722019</v>
      </c>
      <c r="R92" s="2"/>
      <c r="S92" s="11">
        <f>S81+S90</f>
        <v>2951364.3713017283</v>
      </c>
      <c r="T92" s="2"/>
      <c r="U92" s="11">
        <f>U81+U90</f>
        <v>11738728.230927533</v>
      </c>
    </row>
    <row r="93" spans="1:22" x14ac:dyDescent="0.2">
      <c r="E93" s="16"/>
      <c r="G93" s="16"/>
    </row>
    <row r="94" spans="1:22" x14ac:dyDescent="0.2">
      <c r="A94" s="1">
        <f>A92+1</f>
        <v>56</v>
      </c>
      <c r="C94" s="21" t="s">
        <v>46</v>
      </c>
      <c r="E94" s="17">
        <v>5.8701360377304071E-2</v>
      </c>
      <c r="G94" s="17"/>
      <c r="K94" s="17">
        <f>E94</f>
        <v>5.8701360377304071E-2</v>
      </c>
      <c r="O94" s="17">
        <f>$E$94</f>
        <v>5.8701360377304071E-2</v>
      </c>
      <c r="P94" s="18"/>
      <c r="Q94" s="17">
        <f>$E$94</f>
        <v>5.8701360377304071E-2</v>
      </c>
      <c r="R94" s="18"/>
      <c r="S94" s="17">
        <f>$E$94</f>
        <v>5.8701360377304071E-2</v>
      </c>
      <c r="T94" s="18"/>
      <c r="U94" s="17">
        <f>$E$94</f>
        <v>5.8701360377304071E-2</v>
      </c>
    </row>
    <row r="96" spans="1:22" x14ac:dyDescent="0.2">
      <c r="A96" s="1">
        <f>A94+1</f>
        <v>57</v>
      </c>
      <c r="C96" s="21" t="s">
        <v>113</v>
      </c>
      <c r="E96" s="11">
        <f>E92*E94</f>
        <v>955722.46386882162</v>
      </c>
      <c r="G96" s="11">
        <f>G92*G94</f>
        <v>0</v>
      </c>
      <c r="K96" s="11">
        <f>K92*K94</f>
        <v>955722.46386882162</v>
      </c>
      <c r="O96" s="11">
        <f>O92*O94</f>
        <v>0</v>
      </c>
      <c r="Q96" s="11">
        <f>Q92*Q94</f>
        <v>93394.04404939324</v>
      </c>
      <c r="S96" s="11">
        <f>S92*S94</f>
        <v>173249.10356451821</v>
      </c>
      <c r="U96" s="11">
        <f>U92*U94</f>
        <v>689079.3162549102</v>
      </c>
    </row>
    <row r="97" spans="1:22" x14ac:dyDescent="0.2">
      <c r="E97" s="2"/>
      <c r="G97" s="2"/>
      <c r="K97" s="2"/>
      <c r="O97" s="2"/>
      <c r="Q97" s="2"/>
      <c r="S97" s="2"/>
      <c r="U97" s="2"/>
    </row>
    <row r="98" spans="1:22" x14ac:dyDescent="0.2">
      <c r="C98" s="20" t="s">
        <v>47</v>
      </c>
    </row>
    <row r="100" spans="1:22" x14ac:dyDescent="0.2">
      <c r="A100" s="1">
        <f>A96+1</f>
        <v>58</v>
      </c>
      <c r="C100" s="21" t="s">
        <v>48</v>
      </c>
      <c r="E100" s="2">
        <v>794045.12712713971</v>
      </c>
      <c r="G100" s="2">
        <v>0</v>
      </c>
      <c r="J100" s="1"/>
      <c r="K100" s="2">
        <f>E100-G100</f>
        <v>794045.12712713971</v>
      </c>
      <c r="M100" s="1" t="s">
        <v>139</v>
      </c>
      <c r="N100" s="1"/>
      <c r="O100" s="9">
        <v>0</v>
      </c>
      <c r="Q100" s="9">
        <v>35697.798836568472</v>
      </c>
      <c r="R100" s="9"/>
      <c r="S100" s="9">
        <v>103657.95343098549</v>
      </c>
      <c r="T100" s="9"/>
      <c r="U100" s="9">
        <v>654689.37485958578</v>
      </c>
    </row>
    <row r="101" spans="1:22" x14ac:dyDescent="0.2">
      <c r="A101" s="1">
        <f>A100+1</f>
        <v>59</v>
      </c>
      <c r="C101" s="21" t="s">
        <v>40</v>
      </c>
      <c r="E101" s="2">
        <v>97954.872872860346</v>
      </c>
      <c r="G101" s="2">
        <v>0</v>
      </c>
      <c r="J101" s="1"/>
      <c r="K101" s="2">
        <f>E101-G101</f>
        <v>97954.872872860346</v>
      </c>
      <c r="M101" s="1" t="s">
        <v>140</v>
      </c>
      <c r="N101" s="1"/>
      <c r="O101" s="9">
        <v>0</v>
      </c>
      <c r="Q101" s="9">
        <v>5441.8056195298259</v>
      </c>
      <c r="R101" s="9"/>
      <c r="S101" s="9">
        <v>17901.019862284433</v>
      </c>
      <c r="T101" s="9"/>
      <c r="U101" s="9">
        <v>74612.047391046086</v>
      </c>
    </row>
    <row r="102" spans="1:22" x14ac:dyDescent="0.2">
      <c r="A102" s="1">
        <f>A101+1</f>
        <v>60</v>
      </c>
      <c r="C102" s="21" t="s">
        <v>49</v>
      </c>
      <c r="E102" s="11">
        <f>SUM(E100:E101)</f>
        <v>892000</v>
      </c>
      <c r="G102" s="11">
        <f>SUM(G100:G101)</f>
        <v>0</v>
      </c>
      <c r="K102" s="11">
        <f>SUM(K100:K101)</f>
        <v>892000</v>
      </c>
      <c r="O102" s="12">
        <f>SUM(O100:O101)</f>
        <v>0</v>
      </c>
      <c r="Q102" s="12">
        <f>SUM(Q100:Q101)</f>
        <v>41139.604456098299</v>
      </c>
      <c r="S102" s="12">
        <f>SUM(S100:S101)</f>
        <v>121558.97329326993</v>
      </c>
      <c r="U102" s="12">
        <f>SUM(U100:U101)</f>
        <v>729301.42225063185</v>
      </c>
    </row>
    <row r="104" spans="1:22" x14ac:dyDescent="0.2">
      <c r="C104" s="20" t="s">
        <v>50</v>
      </c>
      <c r="E104" s="2"/>
      <c r="G104" s="2"/>
      <c r="K104" s="2"/>
      <c r="O104" s="2"/>
      <c r="Q104" s="2"/>
      <c r="S104" s="2"/>
      <c r="U104" s="2"/>
    </row>
    <row r="105" spans="1:22" x14ac:dyDescent="0.2">
      <c r="E105" s="2"/>
      <c r="G105" s="2"/>
      <c r="K105" s="2"/>
      <c r="O105" s="2"/>
      <c r="Q105" s="2"/>
      <c r="S105" s="2"/>
      <c r="U105" s="2"/>
    </row>
    <row r="106" spans="1:22" x14ac:dyDescent="0.2">
      <c r="A106" s="1">
        <f>A102+1</f>
        <v>61</v>
      </c>
      <c r="C106" s="21" t="s">
        <v>51</v>
      </c>
      <c r="E106" s="2">
        <v>121753.85822533414</v>
      </c>
      <c r="G106" s="2">
        <v>0</v>
      </c>
      <c r="J106" s="1"/>
      <c r="K106" s="2">
        <f>E106-G106</f>
        <v>121753.85822533414</v>
      </c>
      <c r="M106" s="1" t="s">
        <v>141</v>
      </c>
      <c r="N106" s="1"/>
      <c r="O106" s="9">
        <v>0</v>
      </c>
      <c r="Q106" s="9">
        <v>11897.894658925987</v>
      </c>
      <c r="R106" s="9"/>
      <c r="S106" s="9">
        <v>22070.99612127127</v>
      </c>
      <c r="T106" s="9"/>
      <c r="U106" s="9">
        <v>87784.967445136892</v>
      </c>
    </row>
    <row r="107" spans="1:22" x14ac:dyDescent="0.2">
      <c r="A107" s="1">
        <f>A106+1</f>
        <v>62</v>
      </c>
      <c r="C107" s="21" t="s">
        <v>52</v>
      </c>
      <c r="E107" s="2">
        <v>127182.50292039152</v>
      </c>
      <c r="G107" s="2">
        <v>0</v>
      </c>
      <c r="J107" s="1"/>
      <c r="K107" s="2">
        <f>E107-G107</f>
        <v>127182.50292039152</v>
      </c>
      <c r="M107" s="1" t="s">
        <v>142</v>
      </c>
      <c r="N107" s="1"/>
      <c r="O107" s="9">
        <v>0</v>
      </c>
      <c r="Q107" s="9">
        <v>4388.0617299920368</v>
      </c>
      <c r="R107" s="9"/>
      <c r="S107" s="9">
        <v>26301.747439204766</v>
      </c>
      <c r="T107" s="9"/>
      <c r="U107" s="9">
        <v>96492.693751194718</v>
      </c>
    </row>
    <row r="108" spans="1:22" x14ac:dyDescent="0.2">
      <c r="A108" s="1">
        <f>A107+1</f>
        <v>63</v>
      </c>
      <c r="C108" s="21" t="s">
        <v>100</v>
      </c>
      <c r="E108" s="11">
        <f>SUM(E106:E107)</f>
        <v>248936.36114572565</v>
      </c>
      <c r="G108" s="11">
        <f>SUM(G106:G107)</f>
        <v>0</v>
      </c>
      <c r="K108" s="11">
        <f>SUM(K106:K107)</f>
        <v>248936.36114572565</v>
      </c>
      <c r="O108" s="12">
        <f>SUM(O106:O107)</f>
        <v>0</v>
      </c>
      <c r="Q108" s="12">
        <f>SUM(Q106:Q107)</f>
        <v>16285.956388918024</v>
      </c>
      <c r="S108" s="12">
        <f>SUM(S106:S107)</f>
        <v>48372.743560476039</v>
      </c>
      <c r="U108" s="12">
        <f>SUM(U106:U107)</f>
        <v>184277.66119633161</v>
      </c>
    </row>
    <row r="111" spans="1:22" ht="15" customHeight="1" x14ac:dyDescent="0.2">
      <c r="A111" s="30" t="s">
        <v>104</v>
      </c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4"/>
    </row>
    <row r="112" spans="1:22" ht="15" customHeight="1" x14ac:dyDescent="0.2">
      <c r="A112" s="30" t="s">
        <v>118</v>
      </c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4"/>
    </row>
    <row r="113" spans="1:24" x14ac:dyDescent="0.2">
      <c r="V113" s="4"/>
    </row>
    <row r="114" spans="1:24" x14ac:dyDescent="0.2">
      <c r="G114" s="1" t="s">
        <v>0</v>
      </c>
      <c r="I114" s="1" t="s">
        <v>1</v>
      </c>
      <c r="K114" s="1" t="s">
        <v>2</v>
      </c>
      <c r="M114" s="1" t="s">
        <v>3</v>
      </c>
      <c r="Q114" s="1"/>
      <c r="R114" s="1"/>
      <c r="S114" s="1"/>
      <c r="T114" s="1"/>
    </row>
    <row r="115" spans="1:24" x14ac:dyDescent="0.2">
      <c r="A115" s="1" t="s">
        <v>4</v>
      </c>
      <c r="E115" s="1" t="s">
        <v>5</v>
      </c>
      <c r="G115" s="1" t="s">
        <v>1</v>
      </c>
      <c r="I115" s="1" t="s">
        <v>6</v>
      </c>
      <c r="K115" s="1" t="s">
        <v>7</v>
      </c>
      <c r="M115" s="1" t="s">
        <v>8</v>
      </c>
      <c r="O115" s="1"/>
      <c r="P115" s="1"/>
      <c r="Q115" s="1"/>
      <c r="R115" s="1"/>
      <c r="S115" s="1"/>
      <c r="T115" s="1"/>
    </row>
    <row r="116" spans="1:24" x14ac:dyDescent="0.2">
      <c r="A116" s="5" t="s">
        <v>9</v>
      </c>
      <c r="C116" s="24" t="s">
        <v>103</v>
      </c>
      <c r="E116" s="5" t="s">
        <v>10</v>
      </c>
      <c r="G116" s="5" t="s">
        <v>6</v>
      </c>
      <c r="I116" s="5" t="s">
        <v>11</v>
      </c>
      <c r="J116" s="1"/>
      <c r="K116" s="5" t="s">
        <v>12</v>
      </c>
      <c r="M116" s="5" t="s">
        <v>11</v>
      </c>
      <c r="N116" s="1"/>
      <c r="O116" s="5" t="s">
        <v>13</v>
      </c>
      <c r="P116" s="1"/>
      <c r="Q116" s="5" t="s">
        <v>14</v>
      </c>
      <c r="R116" s="1"/>
      <c r="S116" s="5" t="s">
        <v>15</v>
      </c>
      <c r="T116" s="1"/>
      <c r="U116" s="5" t="s">
        <v>16</v>
      </c>
      <c r="X116" s="6"/>
    </row>
    <row r="117" spans="1:24" x14ac:dyDescent="0.2">
      <c r="E117" s="1" t="s">
        <v>17</v>
      </c>
      <c r="G117" s="1" t="s">
        <v>18</v>
      </c>
      <c r="I117" s="1" t="s">
        <v>19</v>
      </c>
      <c r="J117" s="1"/>
      <c r="K117" s="1" t="s">
        <v>20</v>
      </c>
      <c r="M117" s="1" t="s">
        <v>21</v>
      </c>
      <c r="N117" s="1"/>
      <c r="O117" s="1" t="s">
        <v>22</v>
      </c>
      <c r="P117" s="1"/>
      <c r="Q117" s="1" t="s">
        <v>23</v>
      </c>
      <c r="R117" s="1"/>
      <c r="S117" s="1" t="s">
        <v>24</v>
      </c>
      <c r="T117" s="1"/>
      <c r="U117" s="1" t="s">
        <v>25</v>
      </c>
    </row>
    <row r="119" spans="1:24" x14ac:dyDescent="0.2">
      <c r="C119" s="20" t="s">
        <v>114</v>
      </c>
    </row>
    <row r="120" spans="1:24" x14ac:dyDescent="0.2">
      <c r="E120" s="2"/>
      <c r="G120" s="2"/>
    </row>
    <row r="121" spans="1:24" x14ac:dyDescent="0.2">
      <c r="A121" s="28"/>
      <c r="C121" s="21" t="s">
        <v>101</v>
      </c>
    </row>
    <row r="122" spans="1:24" x14ac:dyDescent="0.2">
      <c r="A122" s="29">
        <f>A108+1</f>
        <v>64</v>
      </c>
      <c r="C122" s="22" t="s">
        <v>102</v>
      </c>
      <c r="E122" s="2">
        <v>3112816.4694699193</v>
      </c>
      <c r="G122" s="9">
        <v>0</v>
      </c>
      <c r="J122" s="1"/>
      <c r="K122" s="2">
        <f t="shared" ref="K122:K165" si="16">E122-G122</f>
        <v>3112816.4694699193</v>
      </c>
      <c r="M122" s="1" t="s">
        <v>148</v>
      </c>
      <c r="N122" s="1"/>
      <c r="O122" s="9">
        <v>3112816.4694699193</v>
      </c>
      <c r="Q122" s="9">
        <v>0</v>
      </c>
      <c r="R122" s="9"/>
      <c r="S122" s="9">
        <v>0</v>
      </c>
      <c r="T122" s="9"/>
      <c r="U122" s="9">
        <v>0</v>
      </c>
      <c r="V122" s="2"/>
    </row>
    <row r="123" spans="1:24" x14ac:dyDescent="0.2">
      <c r="A123" s="29">
        <f t="shared" ref="A123:A166" si="17">A122+1</f>
        <v>65</v>
      </c>
      <c r="C123" s="22" t="s">
        <v>53</v>
      </c>
      <c r="E123" s="2">
        <v>35305.77863132624</v>
      </c>
      <c r="G123" s="9">
        <v>0</v>
      </c>
      <c r="J123" s="1"/>
      <c r="K123" s="2">
        <f t="shared" si="16"/>
        <v>35305.77863132624</v>
      </c>
      <c r="M123" s="1" t="s">
        <v>149</v>
      </c>
      <c r="N123" s="1"/>
      <c r="O123" s="9">
        <v>0</v>
      </c>
      <c r="Q123" s="9">
        <v>8340.1650067942555</v>
      </c>
      <c r="R123" s="9"/>
      <c r="S123" s="9">
        <v>26965.613624531987</v>
      </c>
      <c r="T123" s="9"/>
      <c r="U123" s="9">
        <v>0</v>
      </c>
      <c r="V123" s="2"/>
    </row>
    <row r="124" spans="1:24" x14ac:dyDescent="0.2">
      <c r="A124" s="29">
        <f t="shared" si="17"/>
        <v>66</v>
      </c>
      <c r="C124" s="22" t="s">
        <v>54</v>
      </c>
      <c r="E124" s="2">
        <v>56099.879742018238</v>
      </c>
      <c r="G124" s="9">
        <v>0</v>
      </c>
      <c r="J124" s="1"/>
      <c r="K124" s="2">
        <f t="shared" si="16"/>
        <v>56099.879742018238</v>
      </c>
      <c r="M124" s="1" t="s">
        <v>150</v>
      </c>
      <c r="N124" s="1"/>
      <c r="O124" s="9">
        <v>0</v>
      </c>
      <c r="Q124" s="9">
        <v>12127.286792026953</v>
      </c>
      <c r="R124" s="9"/>
      <c r="S124" s="9">
        <v>17163.793884536266</v>
      </c>
      <c r="T124" s="9"/>
      <c r="U124" s="9">
        <v>26808.799065455016</v>
      </c>
      <c r="V124" s="2"/>
    </row>
    <row r="125" spans="1:24" x14ac:dyDescent="0.2">
      <c r="A125" s="29">
        <f t="shared" si="17"/>
        <v>67</v>
      </c>
      <c r="C125" s="22" t="s">
        <v>55</v>
      </c>
      <c r="E125" s="2">
        <v>3884.1941707516062</v>
      </c>
      <c r="G125" s="9">
        <v>0</v>
      </c>
      <c r="J125" s="1"/>
      <c r="K125" s="2">
        <f t="shared" si="16"/>
        <v>3884.1941707516062</v>
      </c>
      <c r="M125" s="1" t="s">
        <v>151</v>
      </c>
      <c r="N125" s="1"/>
      <c r="O125" s="9">
        <v>0</v>
      </c>
      <c r="Q125" s="9">
        <v>334.46128046482835</v>
      </c>
      <c r="R125" s="9"/>
      <c r="S125" s="9">
        <v>1059.225242512445</v>
      </c>
      <c r="T125" s="9"/>
      <c r="U125" s="9">
        <v>2490.5076477743332</v>
      </c>
      <c r="V125" s="2"/>
    </row>
    <row r="126" spans="1:24" x14ac:dyDescent="0.2">
      <c r="A126" s="29">
        <f t="shared" si="17"/>
        <v>68</v>
      </c>
      <c r="C126" s="22" t="s">
        <v>56</v>
      </c>
      <c r="E126" s="2">
        <v>13946.739835347375</v>
      </c>
      <c r="G126" s="9">
        <v>0</v>
      </c>
      <c r="J126" s="1"/>
      <c r="K126" s="2">
        <f t="shared" si="16"/>
        <v>13946.739835347375</v>
      </c>
      <c r="M126" s="1" t="s">
        <v>129</v>
      </c>
      <c r="N126" s="1"/>
      <c r="O126" s="9">
        <v>0</v>
      </c>
      <c r="Q126" s="9">
        <v>13946.739835347375</v>
      </c>
      <c r="R126" s="9"/>
      <c r="S126" s="9">
        <v>0</v>
      </c>
      <c r="T126" s="9"/>
      <c r="U126" s="9">
        <v>0</v>
      </c>
      <c r="V126" s="2"/>
    </row>
    <row r="127" spans="1:24" x14ac:dyDescent="0.2">
      <c r="A127" s="29">
        <f t="shared" si="17"/>
        <v>69</v>
      </c>
      <c r="C127" s="22" t="s">
        <v>57</v>
      </c>
      <c r="E127" s="2">
        <v>17612.274764011701</v>
      </c>
      <c r="G127" s="9">
        <v>0</v>
      </c>
      <c r="J127" s="1"/>
      <c r="K127" s="2">
        <f>E127-G127</f>
        <v>17612.274764011701</v>
      </c>
      <c r="M127" s="1" t="s">
        <v>152</v>
      </c>
      <c r="N127" s="1"/>
      <c r="O127" s="9">
        <v>0</v>
      </c>
      <c r="Q127" s="9">
        <v>0</v>
      </c>
      <c r="R127" s="9"/>
      <c r="S127" s="9">
        <v>17612.274764011701</v>
      </c>
      <c r="T127" s="9"/>
      <c r="U127" s="9">
        <v>0</v>
      </c>
      <c r="V127" s="2"/>
    </row>
    <row r="128" spans="1:24" x14ac:dyDescent="0.2">
      <c r="A128" s="29">
        <f t="shared" si="17"/>
        <v>70</v>
      </c>
      <c r="C128" s="22" t="s">
        <v>58</v>
      </c>
      <c r="E128" s="2">
        <v>12223.017490216926</v>
      </c>
      <c r="G128" s="9">
        <v>0</v>
      </c>
      <c r="J128" s="1"/>
      <c r="K128" s="2">
        <f t="shared" si="16"/>
        <v>12223.017490216926</v>
      </c>
      <c r="M128" s="1" t="s">
        <v>153</v>
      </c>
      <c r="N128" s="1"/>
      <c r="O128" s="9">
        <v>0</v>
      </c>
      <c r="Q128" s="9">
        <v>0</v>
      </c>
      <c r="R128" s="9"/>
      <c r="S128" s="9">
        <v>1285.4070408906441</v>
      </c>
      <c r="T128" s="9"/>
      <c r="U128" s="9">
        <v>10937.610449326283</v>
      </c>
      <c r="V128" s="2"/>
    </row>
    <row r="129" spans="1:42" x14ac:dyDescent="0.2">
      <c r="A129" s="29"/>
      <c r="C129" s="21" t="s">
        <v>14</v>
      </c>
      <c r="V129" s="2"/>
    </row>
    <row r="130" spans="1:42" x14ac:dyDescent="0.2">
      <c r="A130" s="28">
        <f>A128+1</f>
        <v>71</v>
      </c>
      <c r="C130" s="22" t="s">
        <v>59</v>
      </c>
      <c r="E130" s="2">
        <v>1640.1810497976596</v>
      </c>
      <c r="G130" s="9">
        <v>0</v>
      </c>
      <c r="J130" s="1"/>
      <c r="K130" s="2">
        <f t="shared" si="16"/>
        <v>1640.1810497976596</v>
      </c>
      <c r="M130" s="1" t="s">
        <v>129</v>
      </c>
      <c r="N130" s="1"/>
      <c r="O130" s="9">
        <v>0</v>
      </c>
      <c r="Q130" s="9">
        <v>1640.1810497976596</v>
      </c>
      <c r="R130" s="9"/>
      <c r="S130" s="9">
        <v>0</v>
      </c>
      <c r="T130" s="9"/>
      <c r="U130" s="9">
        <v>0</v>
      </c>
      <c r="V130" s="2"/>
    </row>
    <row r="131" spans="1:42" x14ac:dyDescent="0.2">
      <c r="A131" s="29">
        <f t="shared" si="17"/>
        <v>72</v>
      </c>
      <c r="C131" s="22" t="s">
        <v>60</v>
      </c>
      <c r="E131" s="2">
        <v>17097.195056345034</v>
      </c>
      <c r="G131" s="9">
        <v>0</v>
      </c>
      <c r="J131" s="1"/>
      <c r="K131" s="2">
        <f t="shared" si="16"/>
        <v>17097.195056345034</v>
      </c>
      <c r="M131" s="1" t="s">
        <v>154</v>
      </c>
      <c r="N131" s="1"/>
      <c r="O131" s="9">
        <v>0</v>
      </c>
      <c r="Q131" s="9">
        <v>14117.785878445757</v>
      </c>
      <c r="R131" s="9"/>
      <c r="S131" s="9">
        <v>2979.4091778992783</v>
      </c>
      <c r="T131" s="9"/>
      <c r="U131" s="9">
        <v>0</v>
      </c>
      <c r="V131" s="2"/>
    </row>
    <row r="132" spans="1:42" x14ac:dyDescent="0.2">
      <c r="A132" s="29">
        <f t="shared" si="17"/>
        <v>73</v>
      </c>
      <c r="C132" s="22" t="s">
        <v>61</v>
      </c>
      <c r="E132" s="2">
        <v>1307.4095306239601</v>
      </c>
      <c r="G132" s="9">
        <v>0</v>
      </c>
      <c r="J132" s="1"/>
      <c r="K132" s="2">
        <f t="shared" si="16"/>
        <v>1307.4095306239601</v>
      </c>
      <c r="M132" s="1" t="s">
        <v>129</v>
      </c>
      <c r="N132" s="1"/>
      <c r="O132" s="9">
        <v>0</v>
      </c>
      <c r="Q132" s="9">
        <v>1307.4095306239601</v>
      </c>
      <c r="R132" s="9"/>
      <c r="S132" s="9">
        <v>0</v>
      </c>
      <c r="T132" s="9"/>
      <c r="U132" s="9">
        <v>0</v>
      </c>
      <c r="V132" s="2"/>
    </row>
    <row r="133" spans="1:42" x14ac:dyDescent="0.2">
      <c r="A133" s="29">
        <f t="shared" si="17"/>
        <v>74</v>
      </c>
      <c r="C133" s="22" t="s">
        <v>62</v>
      </c>
      <c r="E133" s="2">
        <v>3787.5783081452309</v>
      </c>
      <c r="G133" s="9">
        <v>0</v>
      </c>
      <c r="J133" s="1"/>
      <c r="K133" s="2">
        <f t="shared" si="16"/>
        <v>3787.5783081452309</v>
      </c>
      <c r="M133" s="1" t="s">
        <v>155</v>
      </c>
      <c r="N133" s="1"/>
      <c r="O133" s="9">
        <v>0</v>
      </c>
      <c r="Q133" s="9">
        <v>1489.5035949216872</v>
      </c>
      <c r="R133" s="9"/>
      <c r="S133" s="9">
        <v>2298.0747132235433</v>
      </c>
      <c r="T133" s="9"/>
      <c r="U133" s="9">
        <v>0</v>
      </c>
      <c r="V133" s="2"/>
    </row>
    <row r="134" spans="1:42" x14ac:dyDescent="0.2">
      <c r="A134" s="29">
        <f t="shared" si="17"/>
        <v>75</v>
      </c>
      <c r="C134" s="22" t="s">
        <v>30</v>
      </c>
      <c r="E134" s="2">
        <v>417.64292401249998</v>
      </c>
      <c r="G134" s="9">
        <v>0</v>
      </c>
      <c r="J134" s="1"/>
      <c r="K134" s="2">
        <f t="shared" si="16"/>
        <v>417.64292401249998</v>
      </c>
      <c r="M134" s="1" t="s">
        <v>129</v>
      </c>
      <c r="N134" s="1"/>
      <c r="O134" s="9">
        <v>0</v>
      </c>
      <c r="Q134" s="9">
        <v>417.64292401249998</v>
      </c>
      <c r="R134" s="9"/>
      <c r="S134" s="9">
        <v>0</v>
      </c>
      <c r="T134" s="9"/>
      <c r="U134" s="9">
        <v>0</v>
      </c>
      <c r="V134" s="2"/>
    </row>
    <row r="135" spans="1:42" x14ac:dyDescent="0.2">
      <c r="A135" s="29">
        <f t="shared" si="17"/>
        <v>76</v>
      </c>
      <c r="C135" s="22" t="s">
        <v>63</v>
      </c>
      <c r="E135" s="2">
        <v>191.86462860127</v>
      </c>
      <c r="G135" s="9">
        <v>0</v>
      </c>
      <c r="J135" s="1"/>
      <c r="K135" s="2">
        <f t="shared" si="16"/>
        <v>191.86462860127</v>
      </c>
      <c r="M135" s="1" t="s">
        <v>129</v>
      </c>
      <c r="N135" s="1"/>
      <c r="O135" s="9">
        <v>0</v>
      </c>
      <c r="Q135" s="9">
        <v>191.86462860127</v>
      </c>
      <c r="R135" s="9"/>
      <c r="S135" s="9">
        <v>0</v>
      </c>
      <c r="T135" s="9"/>
      <c r="U135" s="9">
        <v>0</v>
      </c>
      <c r="V135" s="2"/>
    </row>
    <row r="136" spans="1:42" x14ac:dyDescent="0.2">
      <c r="A136" s="29">
        <f t="shared" si="17"/>
        <v>77</v>
      </c>
      <c r="C136" s="22" t="s">
        <v>64</v>
      </c>
      <c r="E136" s="2">
        <v>4026.3844920256997</v>
      </c>
      <c r="G136" s="9">
        <v>0</v>
      </c>
      <c r="J136" s="1"/>
      <c r="K136" s="2">
        <f t="shared" si="16"/>
        <v>4026.3844920256997</v>
      </c>
      <c r="M136" s="1" t="s">
        <v>129</v>
      </c>
      <c r="N136" s="1"/>
      <c r="O136" s="9">
        <v>0</v>
      </c>
      <c r="Q136" s="9">
        <v>4026.3844920256997</v>
      </c>
      <c r="R136" s="9"/>
      <c r="S136" s="9">
        <v>0</v>
      </c>
      <c r="T136" s="9"/>
      <c r="U136" s="9">
        <v>0</v>
      </c>
      <c r="V136" s="2"/>
    </row>
    <row r="137" spans="1:42" x14ac:dyDescent="0.2">
      <c r="A137" s="29">
        <f t="shared" si="17"/>
        <v>78</v>
      </c>
      <c r="C137" s="22" t="s">
        <v>65</v>
      </c>
      <c r="E137" s="2">
        <v>1816.3293445332881</v>
      </c>
      <c r="G137" s="9">
        <v>0</v>
      </c>
      <c r="J137" s="1"/>
      <c r="K137" s="2">
        <f t="shared" si="16"/>
        <v>1816.3293445332881</v>
      </c>
      <c r="M137" s="1" t="s">
        <v>129</v>
      </c>
      <c r="N137" s="1"/>
      <c r="O137" s="9">
        <v>0</v>
      </c>
      <c r="Q137" s="9">
        <v>1816.3293445332881</v>
      </c>
      <c r="R137" s="9"/>
      <c r="S137" s="9">
        <v>0</v>
      </c>
      <c r="T137" s="9"/>
      <c r="U137" s="9">
        <v>0</v>
      </c>
      <c r="V137" s="2"/>
    </row>
    <row r="138" spans="1:42" x14ac:dyDescent="0.2">
      <c r="A138" s="29"/>
      <c r="C138" s="21" t="s">
        <v>15</v>
      </c>
      <c r="V138" s="2"/>
    </row>
    <row r="139" spans="1:42" x14ac:dyDescent="0.2">
      <c r="A139" s="28">
        <f>A137+1</f>
        <v>79</v>
      </c>
      <c r="C139" s="21" t="s">
        <v>66</v>
      </c>
      <c r="E139" s="2">
        <v>3740.6240013717302</v>
      </c>
      <c r="G139" s="9">
        <v>0</v>
      </c>
      <c r="J139" s="1"/>
      <c r="K139" s="2">
        <f>E139-G139</f>
        <v>3740.6240013717302</v>
      </c>
      <c r="M139" s="1" t="s">
        <v>152</v>
      </c>
      <c r="N139" s="1"/>
      <c r="O139" s="9">
        <v>0</v>
      </c>
      <c r="Q139" s="9">
        <v>0</v>
      </c>
      <c r="R139" s="9"/>
      <c r="S139" s="9">
        <v>3740.6240013717302</v>
      </c>
      <c r="T139" s="9"/>
      <c r="U139" s="9">
        <v>0</v>
      </c>
      <c r="V139" s="2"/>
    </row>
    <row r="140" spans="1:42" x14ac:dyDescent="0.2">
      <c r="A140" s="29">
        <f t="shared" si="17"/>
        <v>80</v>
      </c>
      <c r="C140" s="22" t="s">
        <v>67</v>
      </c>
      <c r="E140" s="2">
        <v>184.23818852302003</v>
      </c>
      <c r="G140" s="9">
        <v>0</v>
      </c>
      <c r="J140" s="1"/>
      <c r="K140" s="2">
        <f t="shared" ref="K140:K142" si="18">E140-G140</f>
        <v>184.23818852302003</v>
      </c>
      <c r="M140" s="1" t="s">
        <v>152</v>
      </c>
      <c r="N140" s="1"/>
      <c r="O140" s="9">
        <v>0</v>
      </c>
      <c r="Q140" s="9">
        <v>0</v>
      </c>
      <c r="R140" s="9"/>
      <c r="S140" s="9">
        <v>184.23818852302003</v>
      </c>
      <c r="T140" s="9"/>
      <c r="U140" s="9">
        <v>0</v>
      </c>
      <c r="V140" s="2"/>
    </row>
    <row r="141" spans="1:42" x14ac:dyDescent="0.2">
      <c r="A141" s="29">
        <f t="shared" si="17"/>
        <v>81</v>
      </c>
      <c r="C141" s="22" t="s">
        <v>62</v>
      </c>
      <c r="E141" s="2">
        <v>5613.0094337191604</v>
      </c>
      <c r="G141" s="9">
        <v>0</v>
      </c>
      <c r="J141" s="1"/>
      <c r="K141" s="2">
        <f t="shared" si="18"/>
        <v>5613.0094337191604</v>
      </c>
      <c r="M141" s="1" t="s">
        <v>152</v>
      </c>
      <c r="N141" s="1"/>
      <c r="O141" s="9">
        <v>0</v>
      </c>
      <c r="Q141" s="9">
        <v>0</v>
      </c>
      <c r="R141" s="9"/>
      <c r="S141" s="9">
        <v>5613.0094337191604</v>
      </c>
      <c r="T141" s="9"/>
      <c r="U141" s="9">
        <v>0</v>
      </c>
      <c r="V141" s="2"/>
    </row>
    <row r="142" spans="1:42" x14ac:dyDescent="0.2">
      <c r="A142" s="29">
        <f t="shared" si="17"/>
        <v>82</v>
      </c>
      <c r="C142" s="22" t="s">
        <v>30</v>
      </c>
      <c r="E142" s="2">
        <v>2500.134475710754</v>
      </c>
      <c r="G142" s="9">
        <v>0</v>
      </c>
      <c r="J142" s="1"/>
      <c r="K142" s="2">
        <f t="shared" si="18"/>
        <v>2500.134475710754</v>
      </c>
      <c r="M142" s="1" t="s">
        <v>152</v>
      </c>
      <c r="N142" s="1"/>
      <c r="O142" s="9">
        <v>0</v>
      </c>
      <c r="Q142" s="9">
        <v>0</v>
      </c>
      <c r="R142" s="9"/>
      <c r="S142" s="9">
        <v>2500.134475710754</v>
      </c>
      <c r="T142" s="9"/>
      <c r="U142" s="9">
        <v>0</v>
      </c>
      <c r="V142" s="2"/>
    </row>
    <row r="143" spans="1:42" x14ac:dyDescent="0.2">
      <c r="A143" s="29"/>
      <c r="C143" s="21" t="s">
        <v>16</v>
      </c>
      <c r="Q143" s="9"/>
      <c r="V143" s="2"/>
    </row>
    <row r="144" spans="1:42" x14ac:dyDescent="0.2">
      <c r="A144" s="28">
        <f>A142+1</f>
        <v>83</v>
      </c>
      <c r="C144" s="21" t="s">
        <v>68</v>
      </c>
      <c r="E144" s="2">
        <v>10616.772187581613</v>
      </c>
      <c r="G144" s="9">
        <v>0</v>
      </c>
      <c r="J144" s="1"/>
      <c r="K144" s="2">
        <f t="shared" si="16"/>
        <v>10616.772187581613</v>
      </c>
      <c r="M144" s="1" t="s">
        <v>130</v>
      </c>
      <c r="N144" s="1"/>
      <c r="O144" s="9">
        <v>0</v>
      </c>
      <c r="Q144" s="9">
        <v>0</v>
      </c>
      <c r="R144" s="9"/>
      <c r="S144" s="9">
        <v>0</v>
      </c>
      <c r="T144" s="9"/>
      <c r="U144" s="9">
        <v>10616.772187581613</v>
      </c>
      <c r="V144" s="2"/>
      <c r="AM144" s="10"/>
      <c r="AN144" s="10"/>
      <c r="AO144" s="10"/>
      <c r="AP144" s="10"/>
    </row>
    <row r="145" spans="1:22" x14ac:dyDescent="0.2">
      <c r="A145" s="29">
        <f t="shared" si="17"/>
        <v>84</v>
      </c>
      <c r="C145" s="22" t="s">
        <v>69</v>
      </c>
      <c r="E145" s="2">
        <v>22130.98895566666</v>
      </c>
      <c r="G145" s="9">
        <v>0</v>
      </c>
      <c r="J145" s="1"/>
      <c r="K145" s="2">
        <f t="shared" si="16"/>
        <v>22130.98895566666</v>
      </c>
      <c r="M145" s="1" t="s">
        <v>130</v>
      </c>
      <c r="N145" s="1"/>
      <c r="O145" s="9">
        <v>0</v>
      </c>
      <c r="Q145" s="9">
        <v>0</v>
      </c>
      <c r="R145" s="9"/>
      <c r="S145" s="9">
        <v>0</v>
      </c>
      <c r="T145" s="9"/>
      <c r="U145" s="9">
        <v>22130.98895566666</v>
      </c>
      <c r="V145" s="2"/>
    </row>
    <row r="146" spans="1:22" x14ac:dyDescent="0.2">
      <c r="A146" s="29">
        <f t="shared" si="17"/>
        <v>85</v>
      </c>
      <c r="C146" s="22" t="s">
        <v>70</v>
      </c>
      <c r="E146" s="2">
        <v>0</v>
      </c>
      <c r="G146" s="9">
        <v>0</v>
      </c>
      <c r="J146" s="1"/>
      <c r="K146" s="2">
        <f t="shared" si="16"/>
        <v>0</v>
      </c>
      <c r="M146" s="1" t="s">
        <v>130</v>
      </c>
      <c r="N146" s="1"/>
      <c r="O146" s="9">
        <v>0</v>
      </c>
      <c r="Q146" s="9">
        <v>0</v>
      </c>
      <c r="R146" s="9"/>
      <c r="S146" s="9">
        <v>0</v>
      </c>
      <c r="T146" s="9"/>
      <c r="U146" s="9">
        <v>0</v>
      </c>
      <c r="V146" s="2"/>
    </row>
    <row r="147" spans="1:22" x14ac:dyDescent="0.2">
      <c r="A147" s="29">
        <f t="shared" si="17"/>
        <v>86</v>
      </c>
      <c r="C147" s="22" t="s">
        <v>71</v>
      </c>
      <c r="E147" s="2">
        <v>59329.65715247715</v>
      </c>
      <c r="G147" s="9">
        <v>0</v>
      </c>
      <c r="J147" s="1"/>
      <c r="K147" s="2">
        <f t="shared" si="16"/>
        <v>59329.65715247715</v>
      </c>
      <c r="M147" s="1" t="s">
        <v>130</v>
      </c>
      <c r="N147" s="1"/>
      <c r="O147" s="9">
        <v>0</v>
      </c>
      <c r="Q147" s="9">
        <v>0</v>
      </c>
      <c r="R147" s="9"/>
      <c r="S147" s="9">
        <v>0</v>
      </c>
      <c r="T147" s="9"/>
      <c r="U147" s="9">
        <v>59329.65715247715</v>
      </c>
      <c r="V147" s="2"/>
    </row>
    <row r="148" spans="1:22" x14ac:dyDescent="0.2">
      <c r="A148" s="29">
        <f t="shared" si="17"/>
        <v>87</v>
      </c>
      <c r="C148" s="22" t="s">
        <v>30</v>
      </c>
      <c r="E148" s="2">
        <v>8901.2312001131213</v>
      </c>
      <c r="G148" s="9">
        <v>0</v>
      </c>
      <c r="J148" s="1"/>
      <c r="K148" s="2">
        <f t="shared" si="16"/>
        <v>8901.2312001131213</v>
      </c>
      <c r="M148" s="1" t="s">
        <v>130</v>
      </c>
      <c r="N148" s="1"/>
      <c r="O148" s="9">
        <v>0</v>
      </c>
      <c r="Q148" s="9">
        <v>0</v>
      </c>
      <c r="R148" s="9"/>
      <c r="S148" s="9">
        <v>0</v>
      </c>
      <c r="T148" s="9"/>
      <c r="U148" s="9">
        <v>8901.2312001131213</v>
      </c>
      <c r="V148" s="2"/>
    </row>
    <row r="149" spans="1:22" x14ac:dyDescent="0.2">
      <c r="A149" s="29">
        <f t="shared" si="17"/>
        <v>88</v>
      </c>
      <c r="C149" s="22" t="s">
        <v>72</v>
      </c>
      <c r="E149" s="2">
        <v>352.78073788360939</v>
      </c>
      <c r="G149" s="9">
        <v>0</v>
      </c>
      <c r="J149" s="1"/>
      <c r="K149" s="2">
        <f t="shared" si="16"/>
        <v>352.78073788360939</v>
      </c>
      <c r="M149" s="1" t="s">
        <v>130</v>
      </c>
      <c r="N149" s="1"/>
      <c r="O149" s="9">
        <v>0</v>
      </c>
      <c r="Q149" s="9">
        <v>0</v>
      </c>
      <c r="R149" s="9"/>
      <c r="S149" s="9">
        <v>0</v>
      </c>
      <c r="T149" s="9"/>
      <c r="U149" s="9">
        <v>352.78073788360939</v>
      </c>
      <c r="V149" s="2"/>
    </row>
    <row r="150" spans="1:22" x14ac:dyDescent="0.2">
      <c r="A150" s="29"/>
      <c r="C150" s="21" t="s">
        <v>73</v>
      </c>
      <c r="I150" s="3"/>
      <c r="V150" s="2"/>
    </row>
    <row r="151" spans="1:22" x14ac:dyDescent="0.2">
      <c r="A151" s="28">
        <f>A149+1</f>
        <v>89</v>
      </c>
      <c r="C151" s="22" t="s">
        <v>74</v>
      </c>
      <c r="E151" s="2">
        <v>197654.2230046961</v>
      </c>
      <c r="G151" s="9">
        <v>2940.7050695282501</v>
      </c>
      <c r="I151" s="1" t="s">
        <v>143</v>
      </c>
      <c r="J151" s="1"/>
      <c r="K151" s="2">
        <f t="shared" si="16"/>
        <v>194713.51793516785</v>
      </c>
      <c r="M151" s="1" t="s">
        <v>156</v>
      </c>
      <c r="N151" s="1"/>
      <c r="O151" s="9">
        <v>2546.4739944630078</v>
      </c>
      <c r="Q151" s="9">
        <v>7271.6222767735126</v>
      </c>
      <c r="R151" s="9"/>
      <c r="S151" s="9">
        <v>17848.649151574664</v>
      </c>
      <c r="T151" s="9"/>
      <c r="U151" s="9">
        <v>169987.47758188492</v>
      </c>
      <c r="V151" s="2"/>
    </row>
    <row r="152" spans="1:22" x14ac:dyDescent="0.2">
      <c r="A152" s="29"/>
      <c r="C152" s="21" t="s">
        <v>75</v>
      </c>
      <c r="V152" s="2"/>
    </row>
    <row r="153" spans="1:22" x14ac:dyDescent="0.2">
      <c r="A153" s="28">
        <f>A151+1</f>
        <v>90</v>
      </c>
      <c r="C153" s="22" t="s">
        <v>76</v>
      </c>
      <c r="E153" s="2">
        <v>11615.53513385792</v>
      </c>
      <c r="G153" s="9">
        <v>0</v>
      </c>
      <c r="J153" s="1"/>
      <c r="K153" s="2">
        <f t="shared" si="16"/>
        <v>11615.53513385792</v>
      </c>
      <c r="M153" s="1" t="s">
        <v>130</v>
      </c>
      <c r="N153" s="1"/>
      <c r="O153" s="9">
        <v>0</v>
      </c>
      <c r="Q153" s="9">
        <v>0</v>
      </c>
      <c r="R153" s="9"/>
      <c r="S153" s="9">
        <v>0</v>
      </c>
      <c r="T153" s="9"/>
      <c r="U153" s="9">
        <v>11615.53513385792</v>
      </c>
      <c r="V153" s="2"/>
    </row>
    <row r="154" spans="1:22" x14ac:dyDescent="0.2">
      <c r="A154" s="29">
        <f t="shared" si="17"/>
        <v>91</v>
      </c>
      <c r="C154" s="22" t="s">
        <v>77</v>
      </c>
      <c r="E154" s="2">
        <v>144347.57149315687</v>
      </c>
      <c r="G154" s="9">
        <v>0</v>
      </c>
      <c r="J154" s="1"/>
      <c r="K154" s="2">
        <f t="shared" si="16"/>
        <v>144347.57149315687</v>
      </c>
      <c r="M154" s="1" t="s">
        <v>130</v>
      </c>
      <c r="N154" s="1"/>
      <c r="O154" s="9">
        <v>0</v>
      </c>
      <c r="Q154" s="9">
        <v>0</v>
      </c>
      <c r="R154" s="9"/>
      <c r="S154" s="9">
        <v>0</v>
      </c>
      <c r="T154" s="9"/>
      <c r="U154" s="9">
        <v>144347.57149315687</v>
      </c>
      <c r="V154" s="2"/>
    </row>
    <row r="155" spans="1:22" x14ac:dyDescent="0.2">
      <c r="A155" s="29">
        <f t="shared" si="17"/>
        <v>92</v>
      </c>
      <c r="C155" s="22" t="s">
        <v>78</v>
      </c>
      <c r="E155" s="2">
        <v>30706.695595808789</v>
      </c>
      <c r="G155" s="9">
        <v>0</v>
      </c>
      <c r="J155" s="1"/>
      <c r="K155" s="2">
        <f t="shared" si="16"/>
        <v>30706.695595808789</v>
      </c>
      <c r="M155" s="1" t="s">
        <v>130</v>
      </c>
      <c r="N155" s="1"/>
      <c r="O155" s="9">
        <v>0</v>
      </c>
      <c r="Q155" s="9">
        <v>0</v>
      </c>
      <c r="R155" s="9"/>
      <c r="S155" s="9">
        <v>0</v>
      </c>
      <c r="T155" s="9"/>
      <c r="U155" s="9">
        <v>30706.695595808789</v>
      </c>
      <c r="V155" s="2"/>
    </row>
    <row r="156" spans="1:22" x14ac:dyDescent="0.2">
      <c r="A156" s="29"/>
      <c r="C156" s="21" t="s">
        <v>79</v>
      </c>
      <c r="V156" s="2"/>
    </row>
    <row r="157" spans="1:22" x14ac:dyDescent="0.2">
      <c r="A157" s="28">
        <f>A155+1</f>
        <v>93</v>
      </c>
      <c r="C157" s="22" t="s">
        <v>60</v>
      </c>
      <c r="E157" s="2">
        <v>4294.5103658632952</v>
      </c>
      <c r="G157" s="9">
        <v>1708.3898809221498</v>
      </c>
      <c r="I157" s="1" t="s">
        <v>144</v>
      </c>
      <c r="J157" s="1"/>
      <c r="K157" s="2">
        <f>E157-G157</f>
        <v>2586.1204849411452</v>
      </c>
      <c r="M157" s="1" t="s">
        <v>130</v>
      </c>
      <c r="N157" s="1"/>
      <c r="O157" s="9">
        <v>1295.4715209674002</v>
      </c>
      <c r="Q157" s="9">
        <v>0</v>
      </c>
      <c r="R157" s="9"/>
      <c r="S157" s="9">
        <v>0</v>
      </c>
      <c r="T157" s="9"/>
      <c r="U157" s="9">
        <v>2999.0388448958947</v>
      </c>
      <c r="V157" s="2"/>
    </row>
    <row r="158" spans="1:22" x14ac:dyDescent="0.2">
      <c r="A158" s="29">
        <f t="shared" si="17"/>
        <v>94</v>
      </c>
      <c r="C158" s="22" t="s">
        <v>80</v>
      </c>
      <c r="E158" s="2">
        <v>19535.319138357758</v>
      </c>
      <c r="G158" s="9">
        <v>0</v>
      </c>
      <c r="J158" s="1"/>
      <c r="K158" s="2">
        <f t="shared" ref="K158:K162" si="19">E158-G158</f>
        <v>19535.319138357758</v>
      </c>
      <c r="M158" s="1" t="s">
        <v>130</v>
      </c>
      <c r="N158" s="1"/>
      <c r="O158" s="9">
        <v>0</v>
      </c>
      <c r="Q158" s="9">
        <v>0</v>
      </c>
      <c r="R158" s="9"/>
      <c r="S158" s="9">
        <v>0</v>
      </c>
      <c r="T158" s="9"/>
      <c r="U158" s="9">
        <v>19535.319138357758</v>
      </c>
      <c r="V158" s="2"/>
    </row>
    <row r="159" spans="1:22" x14ac:dyDescent="0.2">
      <c r="A159" s="29">
        <f t="shared" si="17"/>
        <v>95</v>
      </c>
      <c r="C159" s="22" t="s">
        <v>81</v>
      </c>
      <c r="E159" s="2">
        <v>23437.232127810334</v>
      </c>
      <c r="G159" s="9">
        <v>0</v>
      </c>
      <c r="J159" s="1"/>
      <c r="K159" s="2">
        <f t="shared" si="19"/>
        <v>23437.232127810334</v>
      </c>
      <c r="M159" s="1" t="s">
        <v>130</v>
      </c>
      <c r="N159" s="1"/>
      <c r="O159" s="9">
        <v>0</v>
      </c>
      <c r="Q159" s="9">
        <v>0</v>
      </c>
      <c r="R159" s="9"/>
      <c r="S159" s="9">
        <v>0</v>
      </c>
      <c r="T159" s="9"/>
      <c r="U159" s="9">
        <v>23437.232127810334</v>
      </c>
      <c r="V159" s="2"/>
    </row>
    <row r="160" spans="1:22" x14ac:dyDescent="0.2">
      <c r="A160" s="29">
        <f t="shared" si="17"/>
        <v>96</v>
      </c>
      <c r="C160" s="22" t="s">
        <v>82</v>
      </c>
      <c r="E160" s="2">
        <v>47499.389818864729</v>
      </c>
      <c r="G160" s="9">
        <v>0</v>
      </c>
      <c r="J160" s="1"/>
      <c r="K160" s="2">
        <f t="shared" si="19"/>
        <v>47499.389818864729</v>
      </c>
      <c r="M160" s="1" t="s">
        <v>130</v>
      </c>
      <c r="N160" s="1"/>
      <c r="O160" s="9">
        <v>0</v>
      </c>
      <c r="Q160" s="9">
        <v>0</v>
      </c>
      <c r="R160" s="9"/>
      <c r="S160" s="9">
        <v>0</v>
      </c>
      <c r="T160" s="9"/>
      <c r="U160" s="9">
        <v>47499.389818864729</v>
      </c>
      <c r="V160" s="2"/>
    </row>
    <row r="161" spans="1:22" x14ac:dyDescent="0.2">
      <c r="A161" s="29">
        <f t="shared" si="17"/>
        <v>97</v>
      </c>
      <c r="C161" s="22" t="s">
        <v>83</v>
      </c>
      <c r="E161" s="2">
        <v>3006.3131315267215</v>
      </c>
      <c r="G161" s="9">
        <v>0</v>
      </c>
      <c r="J161" s="1"/>
      <c r="K161" s="2">
        <f t="shared" si="19"/>
        <v>3006.3131315267215</v>
      </c>
      <c r="M161" s="1" t="s">
        <v>130</v>
      </c>
      <c r="N161" s="1"/>
      <c r="O161" s="9">
        <v>0</v>
      </c>
      <c r="Q161" s="9">
        <v>0</v>
      </c>
      <c r="R161" s="9"/>
      <c r="S161" s="9">
        <v>0</v>
      </c>
      <c r="T161" s="9"/>
      <c r="U161" s="9">
        <v>3006.3131315267215</v>
      </c>
      <c r="V161" s="2"/>
    </row>
    <row r="162" spans="1:22" x14ac:dyDescent="0.2">
      <c r="A162" s="29">
        <f t="shared" si="17"/>
        <v>98</v>
      </c>
      <c r="C162" s="22" t="s">
        <v>84</v>
      </c>
      <c r="E162" s="2">
        <v>6258.7532042938401</v>
      </c>
      <c r="G162" s="9">
        <v>0</v>
      </c>
      <c r="J162" s="1"/>
      <c r="K162" s="2">
        <f t="shared" si="19"/>
        <v>6258.7532042938401</v>
      </c>
      <c r="M162" s="1" t="s">
        <v>130</v>
      </c>
      <c r="N162" s="1"/>
      <c r="O162" s="9">
        <v>0</v>
      </c>
      <c r="Q162" s="9">
        <v>0</v>
      </c>
      <c r="R162" s="9"/>
      <c r="S162" s="9">
        <v>0</v>
      </c>
      <c r="T162" s="9"/>
      <c r="U162" s="9">
        <v>6258.7532042938401</v>
      </c>
      <c r="V162" s="2"/>
    </row>
    <row r="163" spans="1:22" x14ac:dyDescent="0.2">
      <c r="A163" s="29">
        <f t="shared" si="17"/>
        <v>99</v>
      </c>
      <c r="C163" s="22" t="s">
        <v>85</v>
      </c>
      <c r="E163" s="2">
        <v>21966.003061248291</v>
      </c>
      <c r="G163" s="9">
        <v>10151.221525209376</v>
      </c>
      <c r="I163" s="1" t="s">
        <v>145</v>
      </c>
      <c r="J163" s="1"/>
      <c r="K163" s="2">
        <f>E163-G163</f>
        <v>11814.781536038916</v>
      </c>
      <c r="M163" s="1" t="s">
        <v>130</v>
      </c>
      <c r="N163" s="1"/>
      <c r="O163" s="9">
        <v>10151.221525209376</v>
      </c>
      <c r="Q163" s="9">
        <v>0</v>
      </c>
      <c r="R163" s="9"/>
      <c r="S163" s="9">
        <v>0</v>
      </c>
      <c r="T163" s="9"/>
      <c r="U163" s="9">
        <v>11814.781536038916</v>
      </c>
      <c r="V163" s="2"/>
    </row>
    <row r="164" spans="1:22" x14ac:dyDescent="0.2">
      <c r="A164" s="29"/>
      <c r="C164" s="21" t="s">
        <v>86</v>
      </c>
      <c r="G164" s="9">
        <v>0</v>
      </c>
      <c r="V164" s="2"/>
    </row>
    <row r="165" spans="1:22" x14ac:dyDescent="0.2">
      <c r="A165" s="28">
        <f>A163+1</f>
        <v>100</v>
      </c>
      <c r="C165" s="22" t="s">
        <v>87</v>
      </c>
      <c r="E165" s="2">
        <v>176362.21253862113</v>
      </c>
      <c r="G165" s="9">
        <v>2531.2823068200137</v>
      </c>
      <c r="I165" s="1" t="s">
        <v>146</v>
      </c>
      <c r="J165" s="1"/>
      <c r="K165" s="2">
        <f t="shared" si="16"/>
        <v>173830.93023180112</v>
      </c>
      <c r="M165" s="1" t="s">
        <v>157</v>
      </c>
      <c r="N165" s="1"/>
      <c r="O165" s="9">
        <v>2104.1517941099964</v>
      </c>
      <c r="Q165" s="9">
        <v>10500.981965602561</v>
      </c>
      <c r="R165" s="9"/>
      <c r="S165" s="9">
        <v>12474.169804940382</v>
      </c>
      <c r="T165" s="9"/>
      <c r="U165" s="9">
        <v>151282.90897396824</v>
      </c>
      <c r="V165" s="2"/>
    </row>
    <row r="166" spans="1:22" x14ac:dyDescent="0.2">
      <c r="A166" s="29">
        <f t="shared" si="17"/>
        <v>101</v>
      </c>
      <c r="C166" s="22" t="s">
        <v>88</v>
      </c>
      <c r="E166" s="2">
        <v>219653.96768339101</v>
      </c>
      <c r="F166" s="25"/>
      <c r="G166" s="9">
        <v>5865.9645385754357</v>
      </c>
      <c r="H166" s="25"/>
      <c r="I166" s="1" t="s">
        <v>147</v>
      </c>
      <c r="J166" s="27"/>
      <c r="K166" s="26">
        <f>E166-G166</f>
        <v>213788.00314481556</v>
      </c>
      <c r="L166" s="25"/>
      <c r="M166" s="1" t="s">
        <v>158</v>
      </c>
      <c r="N166" s="27"/>
      <c r="O166" s="9">
        <v>4758.6044086021757</v>
      </c>
      <c r="P166" s="25"/>
      <c r="Q166" s="9">
        <v>13897.723897224512</v>
      </c>
      <c r="R166" s="14"/>
      <c r="S166" s="9">
        <v>15476.124813604736</v>
      </c>
      <c r="T166" s="14"/>
      <c r="U166" s="9">
        <v>185521.51456395953</v>
      </c>
      <c r="V166" s="2"/>
    </row>
    <row r="167" spans="1:22" x14ac:dyDescent="0.2">
      <c r="A167" s="28"/>
      <c r="E167" s="25"/>
      <c r="G167" s="25"/>
      <c r="K167" s="25"/>
      <c r="O167" s="25"/>
      <c r="Q167" s="25"/>
      <c r="S167" s="25"/>
      <c r="U167" s="25"/>
      <c r="V167" s="2"/>
    </row>
    <row r="168" spans="1:22" x14ac:dyDescent="0.2">
      <c r="A168" s="28">
        <f>A166+1</f>
        <v>102</v>
      </c>
      <c r="C168" s="21" t="s">
        <v>119</v>
      </c>
      <c r="E168" s="12">
        <f>SUM(E122:E166)</f>
        <v>4301880.1020682193</v>
      </c>
      <c r="G168" s="12">
        <f>SUM(G122:G166)</f>
        <v>23197.563321055226</v>
      </c>
      <c r="K168" s="12">
        <f>SUM(K122:K166)</f>
        <v>4278682.5387471654</v>
      </c>
      <c r="O168" s="12">
        <f>SUM(O122:O166)</f>
        <v>3133672.3927132715</v>
      </c>
      <c r="P168" s="2"/>
      <c r="Q168" s="12">
        <f>SUM(Q122:Q166)</f>
        <v>91426.082497195835</v>
      </c>
      <c r="R168" s="2"/>
      <c r="S168" s="12">
        <f>SUM(S122:S166)</f>
        <v>127200.7483170503</v>
      </c>
      <c r="T168" s="2"/>
      <c r="U168" s="12">
        <f>SUM(U122:U166)</f>
        <v>949580.87854070228</v>
      </c>
      <c r="V168" s="2"/>
    </row>
    <row r="169" spans="1:22" x14ac:dyDescent="0.2">
      <c r="A169" s="28"/>
      <c r="V169" s="2"/>
    </row>
    <row r="170" spans="1:22" ht="13.5" thickBot="1" x14ac:dyDescent="0.25">
      <c r="A170" s="28">
        <f>A168+1</f>
        <v>103</v>
      </c>
      <c r="C170" s="21" t="s">
        <v>120</v>
      </c>
      <c r="E170" s="19">
        <f>E168+E102+E108+E96</f>
        <v>6398538.9270827668</v>
      </c>
      <c r="G170" s="19">
        <f>G168+G102+G108+G96</f>
        <v>23197.563321055226</v>
      </c>
      <c r="K170" s="19">
        <f>K168+K102+K108+K96</f>
        <v>6375341.3637617128</v>
      </c>
      <c r="O170" s="19">
        <f>O168+O102+O108+O96</f>
        <v>3133672.3927132715</v>
      </c>
      <c r="Q170" s="19">
        <f>Q168+Q102+Q108+Q96</f>
        <v>242245.6873916054</v>
      </c>
      <c r="S170" s="19">
        <f>S168+S102+S108+S96</f>
        <v>470381.56873531447</v>
      </c>
      <c r="U170" s="19">
        <f>U168+U102+U108+U96</f>
        <v>2552239.2782425759</v>
      </c>
      <c r="V170" s="2"/>
    </row>
    <row r="171" spans="1:22" ht="13.5" thickTop="1" x14ac:dyDescent="0.2">
      <c r="E171" s="2"/>
      <c r="G171" s="2"/>
      <c r="K171" s="2"/>
      <c r="O171" s="2"/>
      <c r="Q171" s="2"/>
      <c r="S171" s="2"/>
      <c r="U171" s="2"/>
      <c r="V171" s="2"/>
    </row>
    <row r="172" spans="1:22" x14ac:dyDescent="0.2">
      <c r="E172" s="2"/>
      <c r="G172" s="2"/>
      <c r="K172" s="2"/>
      <c r="O172" s="2"/>
      <c r="Q172" s="2"/>
      <c r="S172" s="2"/>
      <c r="U172" s="2"/>
      <c r="V172" s="2"/>
    </row>
    <row r="173" spans="1:22" ht="15" customHeight="1" x14ac:dyDescent="0.2">
      <c r="A173" s="30" t="s">
        <v>104</v>
      </c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4"/>
    </row>
    <row r="174" spans="1:22" ht="15" customHeight="1" x14ac:dyDescent="0.2">
      <c r="A174" s="30" t="s">
        <v>118</v>
      </c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4"/>
    </row>
    <row r="175" spans="1:22" x14ac:dyDescent="0.2">
      <c r="V175" s="4"/>
    </row>
    <row r="176" spans="1:22" x14ac:dyDescent="0.2">
      <c r="G176" s="1" t="s">
        <v>0</v>
      </c>
      <c r="I176" s="1" t="s">
        <v>1</v>
      </c>
      <c r="K176" s="1" t="s">
        <v>2</v>
      </c>
      <c r="M176" s="1" t="s">
        <v>3</v>
      </c>
      <c r="Q176" s="1"/>
      <c r="R176" s="1"/>
      <c r="S176" s="1"/>
      <c r="T176" s="1"/>
    </row>
    <row r="177" spans="1:24" x14ac:dyDescent="0.2">
      <c r="A177" s="1" t="s">
        <v>4</v>
      </c>
      <c r="E177" s="1" t="s">
        <v>5</v>
      </c>
      <c r="G177" s="1" t="s">
        <v>1</v>
      </c>
      <c r="I177" s="1" t="s">
        <v>6</v>
      </c>
      <c r="K177" s="1" t="s">
        <v>7</v>
      </c>
      <c r="M177" s="1" t="s">
        <v>8</v>
      </c>
      <c r="O177" s="1"/>
      <c r="P177" s="1"/>
      <c r="Q177" s="1"/>
      <c r="R177" s="1"/>
      <c r="S177" s="1"/>
      <c r="T177" s="1"/>
    </row>
    <row r="178" spans="1:24" x14ac:dyDescent="0.2">
      <c r="A178" s="5" t="s">
        <v>9</v>
      </c>
      <c r="C178" s="24" t="s">
        <v>103</v>
      </c>
      <c r="E178" s="5" t="s">
        <v>10</v>
      </c>
      <c r="G178" s="5" t="s">
        <v>6</v>
      </c>
      <c r="I178" s="5" t="s">
        <v>11</v>
      </c>
      <c r="J178" s="1"/>
      <c r="K178" s="5" t="s">
        <v>12</v>
      </c>
      <c r="M178" s="5" t="s">
        <v>11</v>
      </c>
      <c r="N178" s="1"/>
      <c r="O178" s="5" t="s">
        <v>13</v>
      </c>
      <c r="P178" s="1"/>
      <c r="Q178" s="5" t="s">
        <v>14</v>
      </c>
      <c r="R178" s="1"/>
      <c r="S178" s="5" t="s">
        <v>15</v>
      </c>
      <c r="T178" s="1"/>
      <c r="U178" s="5" t="s">
        <v>16</v>
      </c>
      <c r="X178" s="6"/>
    </row>
    <row r="179" spans="1:24" x14ac:dyDescent="0.2">
      <c r="E179" s="1" t="s">
        <v>17</v>
      </c>
      <c r="G179" s="1" t="s">
        <v>18</v>
      </c>
      <c r="I179" s="1" t="s">
        <v>19</v>
      </c>
      <c r="J179" s="1"/>
      <c r="K179" s="1" t="s">
        <v>20</v>
      </c>
      <c r="M179" s="1" t="s">
        <v>21</v>
      </c>
      <c r="N179" s="1"/>
      <c r="O179" s="1" t="s">
        <v>22</v>
      </c>
      <c r="P179" s="1"/>
      <c r="Q179" s="1" t="s">
        <v>23</v>
      </c>
      <c r="R179" s="1"/>
      <c r="S179" s="1" t="s">
        <v>24</v>
      </c>
      <c r="T179" s="1"/>
      <c r="U179" s="1" t="s">
        <v>25</v>
      </c>
    </row>
    <row r="180" spans="1:24" x14ac:dyDescent="0.2">
      <c r="E180" s="2"/>
      <c r="G180" s="2"/>
      <c r="K180" s="2"/>
      <c r="O180" s="2"/>
      <c r="Q180" s="2"/>
      <c r="S180" s="2"/>
      <c r="U180" s="2"/>
      <c r="V180" s="2"/>
    </row>
    <row r="181" spans="1:24" x14ac:dyDescent="0.2">
      <c r="C181" s="20" t="s">
        <v>89</v>
      </c>
      <c r="E181" s="9"/>
      <c r="G181" s="9"/>
      <c r="K181" s="2"/>
      <c r="M181" s="1"/>
      <c r="O181" s="9"/>
      <c r="Q181" s="9"/>
      <c r="R181" s="9"/>
      <c r="S181" s="9"/>
      <c r="T181" s="9"/>
      <c r="U181" s="9"/>
      <c r="V181" s="2"/>
    </row>
    <row r="182" spans="1:24" x14ac:dyDescent="0.2">
      <c r="C182" s="20"/>
      <c r="E182" s="9"/>
      <c r="G182" s="9"/>
      <c r="K182" s="2"/>
      <c r="M182" s="1"/>
      <c r="O182" s="9"/>
      <c r="Q182" s="9"/>
      <c r="R182" s="9"/>
      <c r="S182" s="9"/>
      <c r="T182" s="9"/>
      <c r="U182" s="9"/>
      <c r="V182" s="2"/>
    </row>
    <row r="183" spans="1:24" x14ac:dyDescent="0.2">
      <c r="A183" s="1">
        <f>A170+1</f>
        <v>104</v>
      </c>
      <c r="C183" s="21" t="s">
        <v>90</v>
      </c>
      <c r="E183" s="2">
        <v>2942.6114096800702</v>
      </c>
      <c r="G183" s="9">
        <v>0</v>
      </c>
      <c r="J183" s="1"/>
      <c r="K183" s="2">
        <f t="shared" ref="K183:K189" si="20">E183-G183</f>
        <v>2942.6114096800702</v>
      </c>
      <c r="M183" s="1" t="s">
        <v>148</v>
      </c>
      <c r="N183" s="1"/>
      <c r="O183" s="9">
        <v>2942.6114096800702</v>
      </c>
      <c r="Q183" s="9">
        <v>0</v>
      </c>
      <c r="R183" s="9"/>
      <c r="S183" s="9">
        <v>0</v>
      </c>
      <c r="T183" s="9"/>
      <c r="U183" s="9">
        <v>0</v>
      </c>
      <c r="V183" s="2"/>
    </row>
    <row r="184" spans="1:24" x14ac:dyDescent="0.2">
      <c r="A184" s="1">
        <f t="shared" ref="A184:A189" si="21">A183+1</f>
        <v>105</v>
      </c>
      <c r="C184" s="21" t="s">
        <v>91</v>
      </c>
      <c r="E184" s="2">
        <v>2421.6385455058507</v>
      </c>
      <c r="G184" s="9">
        <v>0</v>
      </c>
      <c r="J184" s="1"/>
      <c r="K184" s="2">
        <f>E184-G184</f>
        <v>2421.6385455058507</v>
      </c>
      <c r="M184" s="1" t="s">
        <v>148</v>
      </c>
      <c r="N184" s="1"/>
      <c r="O184" s="9">
        <v>2421.6385455058507</v>
      </c>
      <c r="Q184" s="9">
        <v>0</v>
      </c>
      <c r="R184" s="9"/>
      <c r="S184" s="9">
        <v>0</v>
      </c>
      <c r="T184" s="9"/>
      <c r="U184" s="9">
        <v>0</v>
      </c>
      <c r="V184" s="2"/>
    </row>
    <row r="185" spans="1:24" x14ac:dyDescent="0.2">
      <c r="A185" s="1">
        <f t="shared" si="21"/>
        <v>106</v>
      </c>
      <c r="C185" s="21" t="s">
        <v>92</v>
      </c>
      <c r="E185" s="2">
        <v>15336.5926054518</v>
      </c>
      <c r="G185" s="9">
        <v>0</v>
      </c>
      <c r="J185" s="1"/>
      <c r="K185" s="2">
        <f>E185-G185</f>
        <v>15336.5926054518</v>
      </c>
      <c r="M185" s="1" t="s">
        <v>148</v>
      </c>
      <c r="N185" s="1"/>
      <c r="O185" s="9">
        <v>15336.5926054518</v>
      </c>
      <c r="Q185" s="9">
        <v>0</v>
      </c>
      <c r="R185" s="9"/>
      <c r="S185" s="9">
        <v>0</v>
      </c>
      <c r="T185" s="9"/>
      <c r="U185" s="9">
        <v>0</v>
      </c>
      <c r="V185" s="2"/>
    </row>
    <row r="186" spans="1:24" x14ac:dyDescent="0.2">
      <c r="A186" s="1">
        <f t="shared" si="21"/>
        <v>107</v>
      </c>
      <c r="C186" s="21" t="s">
        <v>93</v>
      </c>
      <c r="E186" s="2">
        <v>26870.623617239937</v>
      </c>
      <c r="G186" s="9">
        <v>0</v>
      </c>
      <c r="J186" s="1"/>
      <c r="K186" s="2">
        <f t="shared" si="20"/>
        <v>26870.623617239937</v>
      </c>
      <c r="M186" s="1" t="s">
        <v>130</v>
      </c>
      <c r="N186" s="1"/>
      <c r="O186" s="9">
        <v>0</v>
      </c>
      <c r="Q186" s="9">
        <v>0</v>
      </c>
      <c r="R186" s="9"/>
      <c r="S186" s="9">
        <v>0</v>
      </c>
      <c r="T186" s="9"/>
      <c r="U186" s="9">
        <v>26870.623617239937</v>
      </c>
      <c r="V186" s="2"/>
    </row>
    <row r="187" spans="1:24" x14ac:dyDescent="0.2">
      <c r="A187" s="1">
        <f t="shared" si="21"/>
        <v>108</v>
      </c>
      <c r="C187" s="21" t="s">
        <v>94</v>
      </c>
      <c r="E187" s="2">
        <v>14283.139384300001</v>
      </c>
      <c r="G187" s="9">
        <v>0</v>
      </c>
      <c r="J187" s="1"/>
      <c r="K187" s="2">
        <f t="shared" si="20"/>
        <v>14283.139384300001</v>
      </c>
      <c r="M187" s="1" t="s">
        <v>130</v>
      </c>
      <c r="N187" s="1"/>
      <c r="O187" s="9">
        <v>0</v>
      </c>
      <c r="Q187" s="9">
        <v>0</v>
      </c>
      <c r="R187" s="9"/>
      <c r="S187" s="9">
        <v>0</v>
      </c>
      <c r="T187" s="9"/>
      <c r="U187" s="9">
        <v>14283.139384300001</v>
      </c>
      <c r="V187" s="2"/>
    </row>
    <row r="188" spans="1:24" x14ac:dyDescent="0.2">
      <c r="A188" s="1">
        <f t="shared" si="21"/>
        <v>109</v>
      </c>
      <c r="C188" s="21" t="s">
        <v>95</v>
      </c>
      <c r="E188" s="2">
        <v>17761.652743977927</v>
      </c>
      <c r="G188" s="9">
        <v>0</v>
      </c>
      <c r="J188" s="1"/>
      <c r="K188" s="2">
        <f t="shared" si="20"/>
        <v>17761.652743977927</v>
      </c>
      <c r="M188" s="1" t="s">
        <v>130</v>
      </c>
      <c r="N188" s="1"/>
      <c r="O188" s="9">
        <v>0</v>
      </c>
      <c r="Q188" s="9">
        <v>0</v>
      </c>
      <c r="R188" s="9"/>
      <c r="S188" s="9">
        <v>0</v>
      </c>
      <c r="T188" s="9"/>
      <c r="U188" s="9">
        <v>17761.652743977927</v>
      </c>
      <c r="V188" s="2"/>
    </row>
    <row r="189" spans="1:24" x14ac:dyDescent="0.2">
      <c r="A189" s="1">
        <f t="shared" si="21"/>
        <v>110</v>
      </c>
      <c r="C189" s="21" t="s">
        <v>117</v>
      </c>
      <c r="E189" s="2">
        <v>6017.1693334783249</v>
      </c>
      <c r="G189" s="9">
        <v>0</v>
      </c>
      <c r="J189" s="1"/>
      <c r="K189" s="2">
        <f t="shared" si="20"/>
        <v>6017.1693334783249</v>
      </c>
      <c r="M189" s="1" t="s">
        <v>130</v>
      </c>
      <c r="N189" s="1"/>
      <c r="O189" s="9">
        <v>0</v>
      </c>
      <c r="Q189" s="9">
        <v>0</v>
      </c>
      <c r="R189" s="9"/>
      <c r="S189" s="9">
        <v>0</v>
      </c>
      <c r="T189" s="9"/>
      <c r="U189" s="9">
        <v>6017.1693334783249</v>
      </c>
      <c r="V189" s="2"/>
    </row>
    <row r="190" spans="1:24" x14ac:dyDescent="0.2">
      <c r="V190" s="2"/>
    </row>
    <row r="191" spans="1:24" x14ac:dyDescent="0.2">
      <c r="A191" s="1">
        <f>A189+1</f>
        <v>111</v>
      </c>
      <c r="C191" s="21" t="s">
        <v>121</v>
      </c>
      <c r="E191" s="11">
        <f>SUM(E183:E189)</f>
        <v>85633.427639633912</v>
      </c>
      <c r="G191" s="11">
        <f>SUM(G183:G189)</f>
        <v>0</v>
      </c>
      <c r="K191" s="11">
        <f>SUM(K183:K189)</f>
        <v>85633.427639633912</v>
      </c>
      <c r="O191" s="11">
        <f>SUM(O183:O189)</f>
        <v>20700.84256063772</v>
      </c>
      <c r="P191" s="2"/>
      <c r="Q191" s="11">
        <f>SUM(Q183:Q189)</f>
        <v>0</v>
      </c>
      <c r="R191" s="2"/>
      <c r="S191" s="11">
        <f>SUM(S183:S189)</f>
        <v>0</v>
      </c>
      <c r="T191" s="2"/>
      <c r="U191" s="11">
        <f>SUM(U183:U189)</f>
        <v>64932.585078996191</v>
      </c>
      <c r="V191" s="2"/>
    </row>
    <row r="192" spans="1:24" x14ac:dyDescent="0.2">
      <c r="V192" s="2"/>
    </row>
    <row r="193" spans="1:22" x14ac:dyDescent="0.2">
      <c r="A193" s="3"/>
      <c r="C193" s="21" t="s">
        <v>115</v>
      </c>
      <c r="I193" s="3"/>
      <c r="V193" s="2"/>
    </row>
    <row r="194" spans="1:22" ht="13.5" thickBot="1" x14ac:dyDescent="0.25">
      <c r="A194" s="1">
        <f>A191+1</f>
        <v>112</v>
      </c>
      <c r="C194" s="21" t="s">
        <v>122</v>
      </c>
      <c r="E194" s="19">
        <f>E170-E191</f>
        <v>6312905.4994431324</v>
      </c>
      <c r="G194" s="19">
        <f>G170-G191</f>
        <v>23197.563321055226</v>
      </c>
      <c r="K194" s="19">
        <f>K170-K191</f>
        <v>6289707.9361220784</v>
      </c>
      <c r="O194" s="19">
        <f>O170-O191</f>
        <v>3112971.5501526338</v>
      </c>
      <c r="Q194" s="19">
        <f>Q170-Q191</f>
        <v>242245.6873916054</v>
      </c>
      <c r="S194" s="19">
        <f>S170-S191</f>
        <v>470381.56873531447</v>
      </c>
      <c r="U194" s="19">
        <f>U170-U191</f>
        <v>2487306.6931635798</v>
      </c>
    </row>
    <row r="195" spans="1:22" ht="13.5" thickTop="1" x14ac:dyDescent="0.2"/>
    <row r="197" spans="1:22" x14ac:dyDescent="0.2">
      <c r="O197" s="2"/>
      <c r="Q197" s="2"/>
      <c r="S197" s="2"/>
      <c r="U197" s="2"/>
    </row>
    <row r="198" spans="1:22" x14ac:dyDescent="0.2">
      <c r="O198" s="2"/>
      <c r="Q198" s="2"/>
      <c r="S198" s="2"/>
      <c r="U198" s="2"/>
    </row>
    <row r="199" spans="1:22" x14ac:dyDescent="0.2">
      <c r="O199" s="2"/>
    </row>
    <row r="201" spans="1:22" x14ac:dyDescent="0.2">
      <c r="O201" s="2"/>
      <c r="Q201" s="2"/>
      <c r="S201" s="2"/>
      <c r="U201" s="2"/>
    </row>
    <row r="202" spans="1:22" x14ac:dyDescent="0.2">
      <c r="O202" s="2"/>
      <c r="Q202" s="2"/>
      <c r="S202" s="2"/>
      <c r="U202" s="2"/>
    </row>
  </sheetData>
  <mergeCells count="8">
    <mergeCell ref="A112:U112"/>
    <mergeCell ref="A173:U173"/>
    <mergeCell ref="A174:U174"/>
    <mergeCell ref="A3:U3"/>
    <mergeCell ref="A4:U4"/>
    <mergeCell ref="A54:U54"/>
    <mergeCell ref="A55:U55"/>
    <mergeCell ref="A111:U111"/>
  </mergeCells>
  <pageMargins left="0.4" right="0.4" top="0.75" bottom="0.5" header="0.3" footer="0.3"/>
  <pageSetup scale="66" fitToHeight="0" orientation="landscape" r:id="rId1"/>
  <headerFooter>
    <oddHeader xml:space="preserve">&amp;R&amp;"Arial,Regular"&amp;10Filed: 2023-05-18
EB-2022-0200
Exhibit I.7.0-STAFF-237
Attachment 1.3
Page &amp;P of &amp;N </oddHeader>
  </headerFooter>
  <rowBreaks count="4" manualBreakCount="4">
    <brk id="51" max="20" man="1"/>
    <brk id="108" max="20" man="1"/>
    <brk id="170" max="20" man="1"/>
    <brk id="195" max="2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C6U45NHNYSXQ-1954422155-5778</_dlc_DocId>
    <_dlc_DocIdUrl xmlns="bc9be6ef-036f-4d38-ab45-2a4da0c93cb0">
      <Url>https://enbridge.sharepoint.com/teams/EB-2022-02002024Rebasing/_layouts/15/DocIdRedir.aspx?ID=C6U45NHNYSXQ-1954422155-5778</Url>
      <Description>C6U45NHNYSXQ-1954422155-5778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1D4666-177C-4177-BDF4-62090BFB79C4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customXml/itemProps2.xml><?xml version="1.0" encoding="utf-8"?>
<ds:datastoreItem xmlns:ds="http://schemas.openxmlformats.org/officeDocument/2006/customXml" ds:itemID="{B72E2097-8709-4770-ADA7-186EFCD98E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454BED-B1D3-4787-85D2-8A29A6F5B7D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22657A3-27E7-4103-A93E-FB91998C2A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Goodreau</dc:creator>
  <cp:lastModifiedBy>Julie Rader</cp:lastModifiedBy>
  <cp:lastPrinted>2023-05-17T15:59:03Z</cp:lastPrinted>
  <dcterms:created xsi:type="dcterms:W3CDTF">2022-10-17T19:28:16Z</dcterms:created>
  <dcterms:modified xsi:type="dcterms:W3CDTF">2023-05-18T17:15:04Z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2022-10-17T19:28:16Z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619aaf72-f56b-4b07-bc21-6f03164e70d6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0b22e9a2-de24-471d-83ac-c817a579cf8e</vt:lpwstr>
  </property>
</Properties>
</file>