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6" documentId="8_{AE9E0D91-1DC0-4B4C-868A-9C146B94DE6E}" xr6:coauthVersionLast="47" xr6:coauthVersionMax="47" xr10:uidLastSave="{9C8AF1F3-75AD-464A-9E92-511E2938A1BD}"/>
  <bookViews>
    <workbookView xWindow="-120" yWindow="-120" windowWidth="29040" windowHeight="15840" xr2:uid="{5AA37150-47B0-4ECE-9657-168DF950BC3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Sheet1!$A$1:$M$42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5" l="1"/>
  <c r="A31" i="5" s="1"/>
  <c r="A32" i="5" s="1"/>
  <c r="A33" i="5" s="1"/>
  <c r="A34" i="5" s="1"/>
  <c r="A35" i="5" s="1"/>
  <c r="A29" i="4"/>
  <c r="A30" i="4" s="1"/>
  <c r="A31" i="4" s="1"/>
  <c r="A32" i="4" s="1"/>
  <c r="A33" i="4" s="1"/>
  <c r="A34" i="4" s="1"/>
  <c r="A29" i="3"/>
  <c r="A30" i="3" s="1"/>
  <c r="A31" i="3" s="1"/>
  <c r="A32" i="3" s="1"/>
  <c r="A33" i="3" s="1"/>
  <c r="A34" i="3" s="1"/>
  <c r="A29" i="2"/>
  <c r="A30" i="2" s="1"/>
  <c r="A31" i="2" s="1"/>
  <c r="A32" i="2" s="1"/>
  <c r="A33" i="2" s="1"/>
  <c r="A34" i="2" s="1"/>
  <c r="A37" i="5" l="1"/>
  <c r="A38" i="5" s="1"/>
  <c r="A39" i="5" s="1"/>
  <c r="A41" i="5" s="1"/>
  <c r="A43" i="5" s="1"/>
  <c r="A45" i="5" s="1"/>
  <c r="A36" i="4"/>
  <c r="A37" i="4" s="1"/>
  <c r="A38" i="4" s="1"/>
  <c r="A40" i="4" s="1"/>
  <c r="A42" i="4" s="1"/>
  <c r="A44" i="4" s="1"/>
  <c r="A36" i="3"/>
  <c r="A37" i="3" s="1"/>
  <c r="A38" i="3" s="1"/>
  <c r="A40" i="3" s="1"/>
  <c r="A42" i="3" s="1"/>
  <c r="A44" i="3" s="1"/>
  <c r="A36" i="2"/>
  <c r="A37" i="2" s="1"/>
  <c r="A38" i="2" s="1"/>
  <c r="A40" i="2" s="1"/>
  <c r="A42" i="2" s="1"/>
  <c r="A44" i="2" s="1"/>
  <c r="A27" i="1" l="1"/>
  <c r="A28" i="1" s="1"/>
  <c r="A29" i="1" s="1"/>
  <c r="A30" i="1" s="1"/>
  <c r="A31" i="1" s="1"/>
  <c r="A32" i="1" s="1"/>
  <c r="A34" i="1" l="1"/>
  <c r="A35" i="1" s="1"/>
  <c r="A36" i="1" s="1"/>
  <c r="A38" i="1" s="1"/>
  <c r="A40" i="1" s="1"/>
  <c r="A42" i="1" s="1"/>
  <c r="E24" i="2" l="1"/>
  <c r="E40" i="1" l="1"/>
  <c r="E42" i="3" l="1"/>
  <c r="E42" i="4"/>
  <c r="E22" i="1" l="1"/>
  <c r="E24" i="4" l="1"/>
  <c r="E24" i="3" l="1"/>
  <c r="E25" i="5" l="1"/>
  <c r="E18" i="1" l="1"/>
  <c r="E26" i="1" l="1"/>
  <c r="E28" i="4"/>
  <c r="E29" i="5" l="1"/>
  <c r="E28" i="3"/>
  <c r="E28" i="2" l="1"/>
  <c r="E31" i="1" l="1"/>
  <c r="E28" i="1" l="1"/>
  <c r="E29" i="1" l="1"/>
  <c r="E33" i="3"/>
  <c r="E33" i="2" l="1"/>
  <c r="E34" i="5"/>
  <c r="E33" i="4"/>
  <c r="E34" i="3"/>
  <c r="E34" i="4"/>
  <c r="E31" i="5"/>
  <c r="E30" i="3"/>
  <c r="E27" i="1"/>
  <c r="E30" i="5" l="1"/>
  <c r="E30" i="2"/>
  <c r="E31" i="3"/>
  <c r="E31" i="4" l="1"/>
  <c r="E31" i="2"/>
  <c r="E29" i="2" l="1"/>
  <c r="E29" i="4" l="1"/>
  <c r="E32" i="5"/>
  <c r="E30" i="4"/>
  <c r="E32" i="1" l="1"/>
  <c r="E29" i="3" l="1"/>
  <c r="E34" i="2" l="1"/>
  <c r="E35" i="5"/>
  <c r="E30" i="1" l="1"/>
  <c r="E32" i="3" l="1"/>
  <c r="E33" i="5" l="1"/>
  <c r="E32" i="2"/>
  <c r="G18" i="2" l="1"/>
  <c r="I18" i="2"/>
  <c r="K18" i="2"/>
  <c r="M18" i="2"/>
  <c r="O18" i="2"/>
  <c r="Q18" i="2"/>
  <c r="I25" i="2"/>
  <c r="K25" i="2"/>
  <c r="M25" i="2"/>
  <c r="O25" i="2"/>
  <c r="Q25" i="2"/>
  <c r="G19" i="5"/>
  <c r="I19" i="5"/>
  <c r="M19" i="5"/>
  <c r="N19" i="5"/>
  <c r="O19" i="5"/>
  <c r="P19" i="5"/>
  <c r="R19" i="5"/>
  <c r="H19" i="5"/>
  <c r="J19" i="5"/>
  <c r="L19" i="5"/>
  <c r="H26" i="5"/>
  <c r="M26" i="5"/>
  <c r="N26" i="5"/>
  <c r="O26" i="5"/>
  <c r="P26" i="5"/>
  <c r="R26" i="5"/>
  <c r="G26" i="5"/>
  <c r="J26" i="5"/>
  <c r="L26" i="5"/>
  <c r="H39" i="5"/>
  <c r="I39" i="5"/>
  <c r="N39" i="5" l="1"/>
  <c r="J39" i="5"/>
  <c r="R39" i="5"/>
  <c r="R41" i="5" s="1"/>
  <c r="R45" i="5" s="1"/>
  <c r="E24" i="5"/>
  <c r="E26" i="5" s="1"/>
  <c r="P39" i="5"/>
  <c r="G39" i="5"/>
  <c r="M39" i="5"/>
  <c r="M41" i="5" s="1"/>
  <c r="M45" i="5" s="1"/>
  <c r="O39" i="5"/>
  <c r="O41" i="5" s="1"/>
  <c r="O45" i="5" s="1"/>
  <c r="J41" i="5"/>
  <c r="J45" i="5" s="1"/>
  <c r="N41" i="5"/>
  <c r="N45" i="5" s="1"/>
  <c r="E23" i="2"/>
  <c r="E25" i="2" s="1"/>
  <c r="L39" i="5"/>
  <c r="L41" i="5" s="1"/>
  <c r="L45" i="5" s="1"/>
  <c r="E21" i="5"/>
  <c r="E38" i="5"/>
  <c r="E16" i="2"/>
  <c r="I26" i="5"/>
  <c r="I41" i="5" s="1"/>
  <c r="I45" i="5" s="1"/>
  <c r="H41" i="5"/>
  <c r="H45" i="5" s="1"/>
  <c r="E43" i="5"/>
  <c r="E19" i="5"/>
  <c r="E18" i="2"/>
  <c r="P41" i="5"/>
  <c r="P45" i="5" s="1"/>
  <c r="E17" i="5"/>
  <c r="G41" i="5"/>
  <c r="G45" i="5" s="1"/>
  <c r="E37" i="5"/>
  <c r="E39" i="5" s="1"/>
  <c r="G25" i="2"/>
  <c r="E41" i="5" l="1"/>
  <c r="E45" i="5" s="1"/>
  <c r="E14" i="1" l="1"/>
  <c r="G16" i="1"/>
  <c r="E16" i="1" s="1"/>
  <c r="I16" i="1"/>
  <c r="K16" i="1"/>
  <c r="M16" i="1"/>
  <c r="E21" i="1"/>
  <c r="E23" i="1" s="1"/>
  <c r="G23" i="1"/>
  <c r="I23" i="1"/>
  <c r="K23" i="1"/>
  <c r="M23" i="1"/>
  <c r="E34" i="1"/>
  <c r="E35" i="1"/>
  <c r="E36" i="1"/>
  <c r="G36" i="1"/>
  <c r="I36" i="1"/>
  <c r="K36" i="1"/>
  <c r="M36" i="1"/>
  <c r="G38" i="1"/>
  <c r="I38" i="1"/>
  <c r="K38" i="1"/>
  <c r="K42" i="1" s="1"/>
  <c r="M38" i="1"/>
  <c r="M42" i="1" s="1"/>
  <c r="G42" i="1"/>
  <c r="I42" i="1"/>
  <c r="E20" i="2"/>
  <c r="E36" i="2"/>
  <c r="E37" i="2"/>
  <c r="E38" i="2" s="1"/>
  <c r="E40" i="2" s="1"/>
  <c r="E44" i="2" s="1"/>
  <c r="G38" i="2"/>
  <c r="I38" i="2"/>
  <c r="K38" i="2"/>
  <c r="M38" i="2"/>
  <c r="O38" i="2"/>
  <c r="Q38" i="2"/>
  <c r="G40" i="2"/>
  <c r="I40" i="2"/>
  <c r="K40" i="2"/>
  <c r="M40" i="2"/>
  <c r="O40" i="2"/>
  <c r="Q40" i="2"/>
  <c r="E42" i="2"/>
  <c r="G44" i="2"/>
  <c r="I44" i="2"/>
  <c r="K44" i="2"/>
  <c r="M44" i="2"/>
  <c r="O44" i="2"/>
  <c r="Q44" i="2"/>
  <c r="E16" i="3"/>
  <c r="G18" i="3"/>
  <c r="E18" i="3" s="1"/>
  <c r="E40" i="3" s="1"/>
  <c r="E44" i="3" s="1"/>
  <c r="I18" i="3"/>
  <c r="K18" i="3"/>
  <c r="M18" i="3"/>
  <c r="E20" i="3"/>
  <c r="E23" i="3"/>
  <c r="E25" i="3"/>
  <c r="G25" i="3"/>
  <c r="I25" i="3"/>
  <c r="K25" i="3"/>
  <c r="M25" i="3"/>
  <c r="E36" i="3"/>
  <c r="E37" i="3"/>
  <c r="E38" i="3"/>
  <c r="G38" i="3"/>
  <c r="I38" i="3"/>
  <c r="K38" i="3"/>
  <c r="M38" i="3"/>
  <c r="G40" i="3"/>
  <c r="I40" i="3"/>
  <c r="K40" i="3"/>
  <c r="K44" i="3" s="1"/>
  <c r="M40" i="3"/>
  <c r="M44" i="3" s="1"/>
  <c r="G44" i="3"/>
  <c r="I44" i="3"/>
  <c r="E16" i="4"/>
  <c r="G18" i="4"/>
  <c r="E18" i="4" s="1"/>
  <c r="H18" i="4"/>
  <c r="I18" i="4"/>
  <c r="J18" i="4"/>
  <c r="K18" i="4"/>
  <c r="L18" i="4"/>
  <c r="N18" i="4"/>
  <c r="E20" i="4"/>
  <c r="E23" i="4"/>
  <c r="E25" i="4" s="1"/>
  <c r="G25" i="4"/>
  <c r="H25" i="4"/>
  <c r="I25" i="4"/>
  <c r="J25" i="4"/>
  <c r="K25" i="4"/>
  <c r="L25" i="4"/>
  <c r="N25" i="4"/>
  <c r="E32" i="4"/>
  <c r="E38" i="4" s="1"/>
  <c r="E36" i="4"/>
  <c r="E37" i="4"/>
  <c r="G38" i="4"/>
  <c r="H38" i="4"/>
  <c r="I38" i="4"/>
  <c r="J38" i="4"/>
  <c r="K38" i="4"/>
  <c r="L38" i="4"/>
  <c r="N38" i="4"/>
  <c r="G40" i="4"/>
  <c r="H40" i="4"/>
  <c r="I40" i="4"/>
  <c r="J40" i="4"/>
  <c r="K40" i="4"/>
  <c r="L40" i="4"/>
  <c r="N40" i="4"/>
  <c r="G44" i="4"/>
  <c r="H44" i="4"/>
  <c r="I44" i="4"/>
  <c r="J44" i="4"/>
  <c r="K44" i="4"/>
  <c r="L44" i="4"/>
  <c r="N44" i="4"/>
  <c r="E40" i="4" l="1"/>
  <c r="E44" i="4" s="1"/>
  <c r="E38" i="1"/>
  <c r="E42" i="1" s="1"/>
</calcChain>
</file>

<file path=xl/sharedStrings.xml><?xml version="1.0" encoding="utf-8"?>
<sst xmlns="http://schemas.openxmlformats.org/spreadsheetml/2006/main" count="264" uniqueCount="89">
  <si>
    <t>2024 Cost Allocation Study - Current Rate Zones</t>
  </si>
  <si>
    <t>Revenue Requirement Summary by Function</t>
  </si>
  <si>
    <t>Line</t>
  </si>
  <si>
    <t>Revenue</t>
  </si>
  <si>
    <t>Function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</si>
  <si>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</si>
  <si>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</si>
  <si>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</si>
  <si>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</si>
  <si>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</si>
  <si>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</si>
  <si>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</si>
  <si>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 to 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</si>
  <si>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</si>
  <si>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</si>
  <si>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</si>
  <si>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</si>
  <si>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</si>
  <si>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</si>
  <si>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</si>
  <si>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</si>
  <si>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</si>
  <si>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</si>
  <si>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</si>
  <si>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</si>
  <si>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</si>
  <si>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&amp; Maintenance Expenses</t>
  </si>
  <si>
    <t>Cost of Gas</t>
  </si>
  <si>
    <t>General Operating &amp; Engineering</t>
  </si>
  <si>
    <t>Sales Promotion &amp; Merchandise</t>
  </si>
  <si>
    <t>Distribution Customer Accounting</t>
  </si>
  <si>
    <t>Administrative &amp; General Expense</t>
  </si>
  <si>
    <t>Employee Benefits</t>
  </si>
  <si>
    <t>Administrative &amp; General</t>
  </si>
  <si>
    <t>Total Operating &amp; Maintenance Expenses</t>
  </si>
  <si>
    <t>Total Revenue Requirement</t>
  </si>
  <si>
    <t>Other Revenue</t>
  </si>
  <si>
    <t>Total Revenue Requirement Less Other Revenue</t>
  </si>
  <si>
    <t>Gas Supply Revenue Requirement Summary by Classification</t>
  </si>
  <si>
    <t>Gas Supply Classification</t>
  </si>
  <si>
    <t>Load</t>
  </si>
  <si>
    <t>Balancing</t>
  </si>
  <si>
    <t>Transportation</t>
  </si>
  <si>
    <t>Commodity</t>
  </si>
  <si>
    <t>Transport</t>
  </si>
  <si>
    <t>Demand</t>
  </si>
  <si>
    <t>Admin</t>
  </si>
  <si>
    <t>(a) = (sum b to g)</t>
  </si>
  <si>
    <t>(f)</t>
  </si>
  <si>
    <t>(g)</t>
  </si>
  <si>
    <t>Storage Revenue Requirement Summary by Classification</t>
  </si>
  <si>
    <t>Storage Classification</t>
  </si>
  <si>
    <t>Storage Demand</t>
  </si>
  <si>
    <t>Operational</t>
  </si>
  <si>
    <t>Deliverability</t>
  </si>
  <si>
    <t>Space</t>
  </si>
  <si>
    <t>Contingency</t>
  </si>
  <si>
    <t>Transmission Revenue Requirement Summary by Classification</t>
  </si>
  <si>
    <t>Transmission Classification</t>
  </si>
  <si>
    <t>Transmission Demand</t>
  </si>
  <si>
    <t>Dawn</t>
  </si>
  <si>
    <t>Kirkwall</t>
  </si>
  <si>
    <t>Parkway</t>
  </si>
  <si>
    <t>Panhandle</t>
  </si>
  <si>
    <t>Station</t>
  </si>
  <si>
    <t>Albion</t>
  </si>
  <si>
    <t>St. Clair</t>
  </si>
  <si>
    <t>(a) = (sum b to h)</t>
  </si>
  <si>
    <t>(h)</t>
  </si>
  <si>
    <t>Distribution Revenue Requirement Summary by Classification</t>
  </si>
  <si>
    <t>Distribution Classification</t>
  </si>
  <si>
    <t>Distribution Demand</t>
  </si>
  <si>
    <t>Distribution Customer</t>
  </si>
  <si>
    <t>High</t>
  </si>
  <si>
    <t>Customer</t>
  </si>
  <si>
    <t>Pressure</t>
  </si>
  <si>
    <t>Low</t>
  </si>
  <si>
    <t>Specific</t>
  </si>
  <si>
    <t>&gt; 4"</t>
  </si>
  <si>
    <t>&lt;= 4"</t>
  </si>
  <si>
    <t>Allocation</t>
  </si>
  <si>
    <t>Mains</t>
  </si>
  <si>
    <t>Services</t>
  </si>
  <si>
    <t>Meters</t>
  </si>
  <si>
    <t>Stations</t>
  </si>
  <si>
    <t>(a) = (sum b to k)</t>
  </si>
  <si>
    <t>(i)</t>
  </si>
  <si>
    <t>(j)</t>
  </si>
  <si>
    <t>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</si>
</sst>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164" fontId="2" fillId="0" borderId="0" xfId="1" applyNumberFormat="1" applyFont="1" applyFill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164" fontId="2" fillId="0" borderId="2" xfId="1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3" xfId="1" applyNumberFormat="1" applyFont="1" applyFill="1" applyBorder="1"/>
    <xf numFmtId="3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A09D-E65F-4D5A-840E-30CC3FC1E48F}">
  <dimension ref="A1:O48"/>
  <sheetViews>
    <sheetView tabSelected="1" view="pageLayout" zoomScaleNormal="90" zoomScaleSheetLayoutView="90" workbookViewId="0">
      <selection activeCell="C1" sqref="C1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4.140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2" customWidth="1"/>
    <col min="9" max="9" width="12.7109375" style="2" customWidth="1"/>
    <col min="10" max="10" width="1.7109375" style="2" customWidth="1"/>
    <col min="11" max="11" width="12.7109375" style="2" customWidth="1"/>
    <col min="12" max="12" width="1.7109375" style="2" customWidth="1"/>
    <col min="13" max="13" width="12.7109375" style="2" customWidth="1"/>
    <col min="14" max="16384" width="9.140625" style="2"/>
  </cols>
  <sheetData>
    <row r="1" spans="1:15" x14ac:dyDescent="0.2">
      <c r="M1" s="3"/>
    </row>
    <row r="2" spans="1:15" x14ac:dyDescent="0.2">
      <c r="M2" s="3"/>
    </row>
    <row r="3" spans="1:15" x14ac:dyDescent="0.2">
      <c r="M3" s="3"/>
    </row>
    <row r="4" spans="1:15" x14ac:dyDescent="0.2">
      <c r="M4" s="3"/>
    </row>
    <row r="5" spans="1:15" x14ac:dyDescent="0.2">
      <c r="B5" s="4"/>
      <c r="D5" s="10"/>
      <c r="E5" s="10"/>
      <c r="F5" s="10"/>
      <c r="G5" s="10"/>
      <c r="H5" s="10"/>
      <c r="I5" s="10"/>
      <c r="J5" s="10"/>
      <c r="K5" s="10"/>
      <c r="M5" s="3"/>
    </row>
    <row r="6" spans="1:15" ht="12.75" customHeight="1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5" ht="12.75" customHeight="1" x14ac:dyDescent="0.2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9" spans="1:15" x14ac:dyDescent="0.2">
      <c r="A9" s="1" t="s">
        <v>2</v>
      </c>
      <c r="E9" s="1" t="s">
        <v>3</v>
      </c>
      <c r="F9" s="1"/>
      <c r="G9" s="30" t="s">
        <v>4</v>
      </c>
      <c r="H9" s="30"/>
      <c r="I9" s="30"/>
      <c r="J9" s="30"/>
      <c r="K9" s="30"/>
      <c r="L9" s="30"/>
      <c r="M9" s="30"/>
    </row>
    <row r="10" spans="1:15" x14ac:dyDescent="0.2">
      <c r="A10" s="11" t="s">
        <v>5</v>
      </c>
      <c r="C10" s="12" t="s">
        <v>6</v>
      </c>
      <c r="E10" s="11" t="s">
        <v>7</v>
      </c>
      <c r="F10" s="1"/>
      <c r="G10" s="11" t="s">
        <v>8</v>
      </c>
      <c r="H10" s="1"/>
      <c r="I10" s="11" t="s">
        <v>9</v>
      </c>
      <c r="J10" s="1"/>
      <c r="K10" s="11" t="s">
        <v>10</v>
      </c>
      <c r="L10" s="1"/>
      <c r="M10" s="11" t="s">
        <v>11</v>
      </c>
    </row>
    <row r="11" spans="1:15" x14ac:dyDescent="0.2">
      <c r="E11" s="1" t="s">
        <v>12</v>
      </c>
      <c r="G11" s="1" t="s">
        <v>13</v>
      </c>
      <c r="I11" s="1" t="s">
        <v>14</v>
      </c>
      <c r="K11" s="1" t="s">
        <v>15</v>
      </c>
      <c r="M11" s="1" t="s">
        <v>16</v>
      </c>
    </row>
    <row r="12" spans="1:15" x14ac:dyDescent="0.2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C13" s="2" t="s">
        <v>17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1">
        <v>1</v>
      </c>
      <c r="C14" s="13" t="s">
        <v>18</v>
      </c>
      <c r="E14" s="5">
        <f>SUM(G14:M14)</f>
        <v>16281095.663301462</v>
      </c>
      <c r="F14" s="5"/>
      <c r="G14" s="5">
        <v>0</v>
      </c>
      <c r="H14" s="5"/>
      <c r="I14" s="5">
        <v>1591003.0610722019</v>
      </c>
      <c r="J14" s="5"/>
      <c r="K14" s="5">
        <v>2951364.3713017283</v>
      </c>
      <c r="L14" s="5"/>
      <c r="M14" s="5">
        <v>11738728.230927533</v>
      </c>
      <c r="N14" s="5"/>
      <c r="O14" s="5"/>
    </row>
    <row r="15" spans="1:15" x14ac:dyDescent="0.2">
      <c r="A15" s="1">
        <v>2</v>
      </c>
      <c r="C15" s="13" t="s">
        <v>19</v>
      </c>
      <c r="E15" s="6">
        <v>5.8701360377304071E-2</v>
      </c>
      <c r="F15" s="7"/>
      <c r="G15" s="6">
        <v>5.8701360377304071E-2</v>
      </c>
      <c r="H15" s="7"/>
      <c r="I15" s="6">
        <v>5.8701360377304071E-2</v>
      </c>
      <c r="J15" s="7"/>
      <c r="K15" s="6">
        <v>5.8701360377304071E-2</v>
      </c>
      <c r="L15" s="7"/>
      <c r="M15" s="6">
        <v>5.8701360377304071E-2</v>
      </c>
      <c r="N15" s="5"/>
      <c r="O15" s="5"/>
    </row>
    <row r="16" spans="1:15" x14ac:dyDescent="0.2">
      <c r="A16" s="1">
        <v>3</v>
      </c>
      <c r="C16" s="2" t="s">
        <v>20</v>
      </c>
      <c r="E16" s="16">
        <f>SUM(G16:M16)</f>
        <v>955722.46386882162</v>
      </c>
      <c r="F16" s="5"/>
      <c r="G16" s="16">
        <f>G14*G15</f>
        <v>0</v>
      </c>
      <c r="H16" s="5"/>
      <c r="I16" s="16">
        <f>I14*I15</f>
        <v>93394.04404939324</v>
      </c>
      <c r="J16" s="5"/>
      <c r="K16" s="16">
        <f>K14*K15</f>
        <v>173249.10356451821</v>
      </c>
      <c r="L16" s="5"/>
      <c r="M16" s="16">
        <f>M14*M15</f>
        <v>689079.3162549102</v>
      </c>
      <c r="N16" s="5"/>
      <c r="O16" s="5"/>
    </row>
    <row r="17" spans="1:15" x14ac:dyDescent="0.2"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">
        <v>4</v>
      </c>
      <c r="C18" s="2" t="s">
        <v>21</v>
      </c>
      <c r="E18" s="16">
        <f>SUM(G18:M18)</f>
        <v>892000</v>
      </c>
      <c r="F18" s="5"/>
      <c r="G18" s="16">
        <v>0</v>
      </c>
      <c r="H18" s="5"/>
      <c r="I18" s="16">
        <v>41139.604456098299</v>
      </c>
      <c r="J18" s="5"/>
      <c r="K18" s="16">
        <v>121558.97329326993</v>
      </c>
      <c r="L18" s="5"/>
      <c r="M18" s="16">
        <v>729301.42225063185</v>
      </c>
      <c r="N18" s="5"/>
      <c r="O18" s="5"/>
    </row>
    <row r="19" spans="1:15" x14ac:dyDescent="0.2"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C20" s="2" t="s">
        <v>22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1">
        <v>5</v>
      </c>
      <c r="C21" s="13" t="s">
        <v>23</v>
      </c>
      <c r="E21" s="8">
        <f>SUM(G21:M21)</f>
        <v>121753.85822533414</v>
      </c>
      <c r="F21" s="5"/>
      <c r="G21" s="8">
        <v>0</v>
      </c>
      <c r="H21" s="5"/>
      <c r="I21" s="8">
        <v>11897.894658925987</v>
      </c>
      <c r="J21" s="5"/>
      <c r="K21" s="8">
        <v>22070.99612127127</v>
      </c>
      <c r="L21" s="5"/>
      <c r="M21" s="8">
        <v>87784.967445136892</v>
      </c>
      <c r="N21" s="5"/>
      <c r="O21" s="5"/>
    </row>
    <row r="22" spans="1:15" x14ac:dyDescent="0.2">
      <c r="A22" s="1">
        <v>6</v>
      </c>
      <c r="C22" s="13" t="s">
        <v>24</v>
      </c>
      <c r="E22" s="9">
        <f>SUM(G22:M22)</f>
        <v>127182.50292039152</v>
      </c>
      <c r="F22" s="5"/>
      <c r="G22" s="9">
        <v>0</v>
      </c>
      <c r="H22" s="5"/>
      <c r="I22" s="9">
        <v>4388.0617299920368</v>
      </c>
      <c r="J22" s="5"/>
      <c r="K22" s="9">
        <v>26301.747439204766</v>
      </c>
      <c r="L22" s="5"/>
      <c r="M22" s="9">
        <v>96492.693751194718</v>
      </c>
      <c r="N22" s="5"/>
      <c r="O22" s="5"/>
    </row>
    <row r="23" spans="1:15" x14ac:dyDescent="0.2">
      <c r="A23" s="1">
        <v>7</v>
      </c>
      <c r="C23" s="2" t="s">
        <v>25</v>
      </c>
      <c r="E23" s="16">
        <f>SUM(E21:E22)</f>
        <v>248936.36114572565</v>
      </c>
      <c r="F23" s="5"/>
      <c r="G23" s="16">
        <f>SUM(G21:G22)</f>
        <v>0</v>
      </c>
      <c r="H23" s="5"/>
      <c r="I23" s="16">
        <f>SUM(I21:I22)</f>
        <v>16285.956388918024</v>
      </c>
      <c r="J23" s="5"/>
      <c r="K23" s="16">
        <f>SUM(K21:K22)</f>
        <v>48372.743560476039</v>
      </c>
      <c r="L23" s="5"/>
      <c r="M23" s="16">
        <f>SUM(M21:M22)</f>
        <v>184277.66119633161</v>
      </c>
      <c r="N23" s="5"/>
      <c r="O23" s="5"/>
    </row>
    <row r="24" spans="1:15" x14ac:dyDescent="0.2"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C25" s="2" t="s">
        <v>26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s="1">
        <v>8</v>
      </c>
      <c r="C26" s="13" t="s">
        <v>27</v>
      </c>
      <c r="E26" s="5">
        <f>SUM(G26:M26)</f>
        <v>3251888.3541035918</v>
      </c>
      <c r="F26" s="5"/>
      <c r="G26" s="5">
        <v>3112816.4694699193</v>
      </c>
      <c r="H26" s="5"/>
      <c r="I26" s="5">
        <v>34748.652914633414</v>
      </c>
      <c r="J26" s="5"/>
      <c r="K26" s="5">
        <v>64086.314556483041</v>
      </c>
      <c r="L26" s="5"/>
      <c r="M26" s="5">
        <v>40236.917162555634</v>
      </c>
      <c r="N26" s="5"/>
      <c r="O26" s="5"/>
    </row>
    <row r="27" spans="1:15" x14ac:dyDescent="0.2">
      <c r="A27" s="1">
        <f>A26+1</f>
        <v>9</v>
      </c>
      <c r="C27" s="13" t="s">
        <v>9</v>
      </c>
      <c r="E27" s="5">
        <f t="shared" ref="E27:E32" si="0">SUM(G27:M27)</f>
        <v>30284.585334084644</v>
      </c>
      <c r="F27" s="5"/>
      <c r="G27" s="5">
        <v>0</v>
      </c>
      <c r="H27" s="5"/>
      <c r="I27" s="5">
        <v>25007.101442961823</v>
      </c>
      <c r="J27" s="5"/>
      <c r="K27" s="5">
        <v>5277.4838911228217</v>
      </c>
      <c r="L27" s="5"/>
      <c r="M27" s="5">
        <v>0</v>
      </c>
      <c r="N27" s="5"/>
      <c r="O27" s="5"/>
    </row>
    <row r="28" spans="1:15" x14ac:dyDescent="0.2">
      <c r="A28" s="1">
        <f t="shared" ref="A28:A36" si="1">A27+1</f>
        <v>10</v>
      </c>
      <c r="C28" s="13" t="s">
        <v>10</v>
      </c>
      <c r="E28" s="5">
        <f t="shared" si="0"/>
        <v>12038.006099324666</v>
      </c>
      <c r="F28" s="5"/>
      <c r="G28" s="5">
        <v>0</v>
      </c>
      <c r="H28" s="5"/>
      <c r="I28" s="5">
        <v>0</v>
      </c>
      <c r="J28" s="5"/>
      <c r="K28" s="5">
        <v>12038.006099324666</v>
      </c>
      <c r="L28" s="5"/>
      <c r="M28" s="5">
        <v>0</v>
      </c>
      <c r="N28" s="5"/>
      <c r="O28" s="5"/>
    </row>
    <row r="29" spans="1:15" x14ac:dyDescent="0.2">
      <c r="A29" s="1">
        <f t="shared" si="1"/>
        <v>11</v>
      </c>
      <c r="C29" s="13" t="s">
        <v>11</v>
      </c>
      <c r="E29" s="5">
        <f t="shared" si="0"/>
        <v>101331.43023372216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101331.43023372216</v>
      </c>
      <c r="N29" s="5"/>
      <c r="O29" s="5"/>
    </row>
    <row r="30" spans="1:15" x14ac:dyDescent="0.2">
      <c r="A30" s="1">
        <f t="shared" si="1"/>
        <v>12</v>
      </c>
      <c r="C30" s="13" t="s">
        <v>28</v>
      </c>
      <c r="E30" s="5">
        <f t="shared" si="0"/>
        <v>197654.2230046961</v>
      </c>
      <c r="F30" s="5"/>
      <c r="G30" s="5">
        <v>2546.4739944630078</v>
      </c>
      <c r="H30" s="5"/>
      <c r="I30" s="5">
        <v>7271.6222767735126</v>
      </c>
      <c r="J30" s="5"/>
      <c r="K30" s="5">
        <v>17848.649151574664</v>
      </c>
      <c r="L30" s="5"/>
      <c r="M30" s="5">
        <v>169987.47758188492</v>
      </c>
      <c r="N30" s="5"/>
      <c r="O30" s="5"/>
    </row>
    <row r="31" spans="1:15" x14ac:dyDescent="0.2">
      <c r="A31" s="1">
        <f t="shared" si="1"/>
        <v>13</v>
      </c>
      <c r="C31" s="13" t="s">
        <v>29</v>
      </c>
      <c r="E31" s="5">
        <f t="shared" si="0"/>
        <v>186669.80222282358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186669.80222282358</v>
      </c>
      <c r="N31" s="5"/>
      <c r="O31" s="5"/>
    </row>
    <row r="32" spans="1:15" x14ac:dyDescent="0.2">
      <c r="A32" s="1">
        <f t="shared" si="1"/>
        <v>14</v>
      </c>
      <c r="C32" s="13" t="s">
        <v>30</v>
      </c>
      <c r="E32" s="5">
        <f t="shared" si="0"/>
        <v>125997.52084796497</v>
      </c>
      <c r="F32" s="5"/>
      <c r="G32" s="5">
        <v>11446.693046176775</v>
      </c>
      <c r="H32" s="5"/>
      <c r="I32" s="5">
        <v>0</v>
      </c>
      <c r="J32" s="5"/>
      <c r="K32" s="5">
        <v>0</v>
      </c>
      <c r="L32" s="5"/>
      <c r="M32" s="5">
        <v>114550.8278017882</v>
      </c>
      <c r="N32" s="5"/>
      <c r="O32" s="5"/>
    </row>
    <row r="33" spans="1:15" x14ac:dyDescent="0.2">
      <c r="C33" s="13" t="s">
        <v>31</v>
      </c>
      <c r="E33" s="5"/>
      <c r="G33" s="5"/>
      <c r="I33" s="5"/>
      <c r="K33" s="5"/>
      <c r="M33" s="5"/>
      <c r="N33" s="5"/>
      <c r="O33" s="5"/>
    </row>
    <row r="34" spans="1:15" x14ac:dyDescent="0.2">
      <c r="A34" s="1">
        <f>A32+1</f>
        <v>15</v>
      </c>
      <c r="C34" s="14" t="s">
        <v>32</v>
      </c>
      <c r="E34" s="8">
        <f>SUM(G34:M34)</f>
        <v>176362.21253862118</v>
      </c>
      <c r="F34" s="8"/>
      <c r="G34" s="5">
        <v>2104.1517941099964</v>
      </c>
      <c r="H34" s="8"/>
      <c r="I34" s="5">
        <v>10500.981965602561</v>
      </c>
      <c r="J34" s="8"/>
      <c r="K34" s="5">
        <v>12474.169804940382</v>
      </c>
      <c r="L34" s="8"/>
      <c r="M34" s="5">
        <v>151282.90897396824</v>
      </c>
      <c r="N34" s="5"/>
      <c r="O34" s="5"/>
    </row>
    <row r="35" spans="1:15" x14ac:dyDescent="0.2">
      <c r="A35" s="1">
        <f t="shared" si="1"/>
        <v>16</v>
      </c>
      <c r="C35" s="14" t="s">
        <v>33</v>
      </c>
      <c r="E35" s="9">
        <f>SUM(G35:M35)</f>
        <v>219653.96768339095</v>
      </c>
      <c r="F35" s="5"/>
      <c r="G35" s="9">
        <v>4758.6044086021757</v>
      </c>
      <c r="H35" s="8"/>
      <c r="I35" s="9">
        <v>13897.723897224512</v>
      </c>
      <c r="J35" s="8"/>
      <c r="K35" s="9">
        <v>15476.124813604736</v>
      </c>
      <c r="L35" s="8"/>
      <c r="M35" s="9">
        <v>185521.51456395953</v>
      </c>
      <c r="N35" s="5"/>
      <c r="O35" s="5"/>
    </row>
    <row r="36" spans="1:15" x14ac:dyDescent="0.2">
      <c r="A36" s="1">
        <f t="shared" si="1"/>
        <v>17</v>
      </c>
      <c r="C36" s="2" t="s">
        <v>34</v>
      </c>
      <c r="E36" s="16">
        <f>SUM(E26:E35)</f>
        <v>4301880.1020682203</v>
      </c>
      <c r="F36" s="5"/>
      <c r="G36" s="16">
        <f>SUM(G26:G35)</f>
        <v>3133672.3927132715</v>
      </c>
      <c r="H36" s="5"/>
      <c r="I36" s="16">
        <f>SUM(I26:I35)</f>
        <v>91426.082497195821</v>
      </c>
      <c r="J36" s="5"/>
      <c r="K36" s="16">
        <f>SUM(K26:K35)</f>
        <v>127200.74831705031</v>
      </c>
      <c r="L36" s="5"/>
      <c r="M36" s="16">
        <f>SUM(M26:M35)</f>
        <v>949580.87854070228</v>
      </c>
      <c r="N36" s="5"/>
      <c r="O36" s="5"/>
    </row>
    <row r="37" spans="1:15" x14ac:dyDescent="0.2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1">
        <f>A36+1</f>
        <v>18</v>
      </c>
      <c r="C38" s="2" t="s">
        <v>35</v>
      </c>
      <c r="E38" s="16">
        <f>E16+E18+E23+E36</f>
        <v>6398538.9270827677</v>
      </c>
      <c r="F38" s="5"/>
      <c r="G38" s="16">
        <f>G16+G18+G23+G36</f>
        <v>3133672.3927132715</v>
      </c>
      <c r="H38" s="5"/>
      <c r="I38" s="16">
        <f>I16+I18+I23+I36</f>
        <v>242245.6873916054</v>
      </c>
      <c r="J38" s="5"/>
      <c r="K38" s="16">
        <f>K16+K18+K23+K36</f>
        <v>470381.56873531453</v>
      </c>
      <c r="L38" s="5"/>
      <c r="M38" s="16">
        <f>M16+M18+M23+M36</f>
        <v>2552239.2782425759</v>
      </c>
      <c r="N38" s="5"/>
      <c r="O38" s="5"/>
    </row>
    <row r="39" spans="1:15" x14ac:dyDescent="0.2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1">
        <f>A38+1</f>
        <v>19</v>
      </c>
      <c r="C40" s="2" t="s">
        <v>36</v>
      </c>
      <c r="E40" s="16">
        <f t="shared" ref="E40" si="2">SUM(G40:M40)</f>
        <v>85633.427639633912</v>
      </c>
      <c r="F40" s="5"/>
      <c r="G40" s="16">
        <v>20700.84256063772</v>
      </c>
      <c r="H40" s="5"/>
      <c r="I40" s="16">
        <v>0</v>
      </c>
      <c r="J40" s="5"/>
      <c r="K40" s="16">
        <v>0</v>
      </c>
      <c r="L40" s="5"/>
      <c r="M40" s="16">
        <v>64932.585078996191</v>
      </c>
      <c r="N40" s="5"/>
      <c r="O40" s="5"/>
    </row>
    <row r="41" spans="1:15" x14ac:dyDescent="0.2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3.5" thickBot="1" x14ac:dyDescent="0.25">
      <c r="A42" s="1">
        <f>A40+1</f>
        <v>20</v>
      </c>
      <c r="C42" s="2" t="s">
        <v>37</v>
      </c>
      <c r="E42" s="21">
        <f>E38-E40</f>
        <v>6312905.4994431334</v>
      </c>
      <c r="F42" s="5"/>
      <c r="G42" s="21">
        <f>G38-G40</f>
        <v>3112971.5501526338</v>
      </c>
      <c r="H42" s="5"/>
      <c r="I42" s="21">
        <f>I38-I40</f>
        <v>242245.6873916054</v>
      </c>
      <c r="J42" s="5"/>
      <c r="K42" s="21">
        <f>K38-K40</f>
        <v>470381.56873531453</v>
      </c>
      <c r="L42" s="5"/>
      <c r="M42" s="21">
        <f>M38-M40</f>
        <v>2487306.6931635798</v>
      </c>
      <c r="N42" s="5"/>
      <c r="O42" s="5"/>
    </row>
    <row r="43" spans="1:15" ht="13.5" thickTop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3">
    <mergeCell ref="A6:M6"/>
    <mergeCell ref="A7:M7"/>
    <mergeCell ref="G9:M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4.1
Page 1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E543-4B98-4D56-838B-8B81341AC9E1}">
  <dimension ref="A1:Q50"/>
  <sheetViews>
    <sheetView view="pageLayout" topLeftCell="A7" zoomScaleNormal="90" zoomScaleSheetLayoutView="90" workbookViewId="0">
      <selection activeCell="J34" sqref="J34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710937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2" customWidth="1"/>
    <col min="9" max="9" width="12.7109375" style="2" customWidth="1"/>
    <col min="10" max="10" width="1.7109375" style="2" customWidth="1"/>
    <col min="11" max="11" width="12.7109375" style="2" customWidth="1"/>
    <col min="12" max="12" width="1.7109375" style="2" customWidth="1"/>
    <col min="13" max="13" width="12.7109375" style="2" customWidth="1"/>
    <col min="14" max="14" width="1.7109375" style="2" customWidth="1"/>
    <col min="15" max="15" width="12.7109375" style="2" customWidth="1"/>
    <col min="16" max="16" width="1.7109375" style="2" customWidth="1"/>
    <col min="17" max="17" width="12.7109375" style="2" customWidth="1"/>
    <col min="18" max="16384" width="9.140625" style="2"/>
  </cols>
  <sheetData>
    <row r="1" spans="1:17" x14ac:dyDescent="0.2">
      <c r="Q1" s="3"/>
    </row>
    <row r="2" spans="1:17" x14ac:dyDescent="0.2">
      <c r="Q2" s="3"/>
    </row>
    <row r="3" spans="1:17" x14ac:dyDescent="0.2">
      <c r="Q3" s="3"/>
    </row>
    <row r="4" spans="1:17" x14ac:dyDescent="0.2">
      <c r="Q4" s="3"/>
    </row>
    <row r="5" spans="1:17" x14ac:dyDescent="0.2">
      <c r="B5" s="4"/>
      <c r="D5" s="4"/>
      <c r="E5" s="4"/>
      <c r="F5" s="4"/>
      <c r="G5" s="4"/>
      <c r="H5" s="4"/>
      <c r="I5" s="4"/>
      <c r="J5" s="4"/>
      <c r="K5" s="4"/>
      <c r="Q5" s="3"/>
    </row>
    <row r="6" spans="1:17" ht="12.75" customHeight="1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12.75" customHeight="1" x14ac:dyDescent="0.2">
      <c r="A7" s="28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12.7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2.75" customHeight="1" x14ac:dyDescent="0.2">
      <c r="A9" s="19"/>
      <c r="B9" s="19"/>
      <c r="C9" s="19"/>
      <c r="D9" s="19"/>
      <c r="E9" s="19"/>
      <c r="F9" s="19"/>
      <c r="G9" s="30" t="s">
        <v>39</v>
      </c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12.75" customHeight="1" x14ac:dyDescent="0.2">
      <c r="E10" s="1" t="s">
        <v>8</v>
      </c>
      <c r="I10" s="15" t="s">
        <v>40</v>
      </c>
      <c r="K10" s="15" t="s">
        <v>40</v>
      </c>
    </row>
    <row r="11" spans="1:17" x14ac:dyDescent="0.2">
      <c r="A11" s="1" t="s">
        <v>2</v>
      </c>
      <c r="E11" s="1" t="s">
        <v>3</v>
      </c>
      <c r="F11" s="1"/>
      <c r="G11" s="1" t="s">
        <v>8</v>
      </c>
      <c r="H11" s="1"/>
      <c r="I11" s="15" t="s">
        <v>41</v>
      </c>
      <c r="J11" s="15"/>
      <c r="K11" s="15" t="s">
        <v>41</v>
      </c>
      <c r="L11" s="20"/>
      <c r="M11" s="15" t="s">
        <v>42</v>
      </c>
      <c r="N11" s="20"/>
      <c r="O11" s="1" t="s">
        <v>42</v>
      </c>
      <c r="P11" s="1"/>
      <c r="Q11" s="1"/>
    </row>
    <row r="12" spans="1:17" x14ac:dyDescent="0.2">
      <c r="A12" s="11" t="s">
        <v>5</v>
      </c>
      <c r="C12" s="12" t="s">
        <v>6</v>
      </c>
      <c r="E12" s="11" t="s">
        <v>7</v>
      </c>
      <c r="F12" s="1"/>
      <c r="G12" s="11" t="s">
        <v>43</v>
      </c>
      <c r="H12" s="1"/>
      <c r="I12" s="11" t="s">
        <v>44</v>
      </c>
      <c r="J12" s="1"/>
      <c r="K12" s="11" t="s">
        <v>43</v>
      </c>
      <c r="L12" s="1"/>
      <c r="M12" s="11" t="s">
        <v>45</v>
      </c>
      <c r="N12" s="1"/>
      <c r="O12" s="11" t="s">
        <v>43</v>
      </c>
      <c r="P12" s="1"/>
      <c r="Q12" s="11" t="s">
        <v>46</v>
      </c>
    </row>
    <row r="13" spans="1:17" x14ac:dyDescent="0.2">
      <c r="E13" s="1" t="s">
        <v>47</v>
      </c>
      <c r="G13" s="1" t="s">
        <v>13</v>
      </c>
      <c r="H13" s="1"/>
      <c r="I13" s="1" t="s">
        <v>14</v>
      </c>
      <c r="J13" s="1"/>
      <c r="K13" s="1" t="s">
        <v>15</v>
      </c>
      <c r="L13" s="1"/>
      <c r="M13" s="1" t="s">
        <v>16</v>
      </c>
      <c r="N13" s="1"/>
      <c r="O13" s="1" t="s">
        <v>48</v>
      </c>
      <c r="P13" s="1"/>
      <c r="Q13" s="1" t="s">
        <v>49</v>
      </c>
    </row>
    <row r="14" spans="1:17" x14ac:dyDescent="0.2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x14ac:dyDescent="0.2">
      <c r="C15" s="2" t="s">
        <v>17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x14ac:dyDescent="0.2">
      <c r="A16" s="1">
        <v>1</v>
      </c>
      <c r="C16" s="13" t="s">
        <v>18</v>
      </c>
      <c r="E16" s="5">
        <f>SUM(G16:Q16)</f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Q16" s="5">
        <v>0</v>
      </c>
    </row>
    <row r="17" spans="1:17" x14ac:dyDescent="0.2">
      <c r="A17" s="1">
        <v>2</v>
      </c>
      <c r="C17" s="13" t="s">
        <v>19</v>
      </c>
      <c r="E17" s="6">
        <v>5.8701360377304071E-2</v>
      </c>
      <c r="F17" s="7"/>
      <c r="G17" s="6">
        <v>5.8701360377304071E-2</v>
      </c>
      <c r="H17" s="7"/>
      <c r="I17" s="6">
        <v>5.8701360377304071E-2</v>
      </c>
      <c r="J17" s="7"/>
      <c r="K17" s="6">
        <v>5.8701360377304071E-2</v>
      </c>
      <c r="L17" s="7"/>
      <c r="M17" s="6">
        <v>5.8701360377304071E-2</v>
      </c>
      <c r="N17" s="5"/>
      <c r="O17" s="6">
        <v>5.8701360377304071E-2</v>
      </c>
      <c r="Q17" s="6">
        <v>5.8701360377304071E-2</v>
      </c>
    </row>
    <row r="18" spans="1:17" x14ac:dyDescent="0.2">
      <c r="A18" s="1">
        <v>3</v>
      </c>
      <c r="C18" s="2" t="s">
        <v>20</v>
      </c>
      <c r="E18" s="16">
        <f>SUM(G18:Q18)</f>
        <v>0</v>
      </c>
      <c r="F18" s="5"/>
      <c r="G18" s="16">
        <f>G16*G17</f>
        <v>0</v>
      </c>
      <c r="H18" s="5"/>
      <c r="I18" s="16">
        <f>I16*I17</f>
        <v>0</v>
      </c>
      <c r="J18" s="5"/>
      <c r="K18" s="16">
        <f>K16*K17</f>
        <v>0</v>
      </c>
      <c r="L18" s="5"/>
      <c r="M18" s="16">
        <f>M16*M17</f>
        <v>0</v>
      </c>
      <c r="N18" s="5"/>
      <c r="O18" s="16">
        <f>O16*O17</f>
        <v>0</v>
      </c>
      <c r="Q18" s="16">
        <f>Q16*Q17</f>
        <v>0</v>
      </c>
    </row>
    <row r="19" spans="1:17" x14ac:dyDescent="0.2"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</row>
    <row r="20" spans="1:17" x14ac:dyDescent="0.2">
      <c r="A20" s="1">
        <v>4</v>
      </c>
      <c r="C20" s="2" t="s">
        <v>21</v>
      </c>
      <c r="E20" s="16">
        <f>SUM(G20:Q20)</f>
        <v>0</v>
      </c>
      <c r="F20" s="5"/>
      <c r="G20" s="16">
        <v>0</v>
      </c>
      <c r="H20" s="5"/>
      <c r="I20" s="16">
        <v>0</v>
      </c>
      <c r="J20" s="5"/>
      <c r="K20" s="16">
        <v>0</v>
      </c>
      <c r="L20" s="5"/>
      <c r="M20" s="16">
        <v>0</v>
      </c>
      <c r="N20" s="5"/>
      <c r="O20" s="16">
        <v>0</v>
      </c>
      <c r="Q20" s="16">
        <v>0</v>
      </c>
    </row>
    <row r="21" spans="1:17" x14ac:dyDescent="0.2"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</row>
    <row r="22" spans="1:17" x14ac:dyDescent="0.2">
      <c r="C22" s="2" t="s">
        <v>22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</row>
    <row r="23" spans="1:17" x14ac:dyDescent="0.2">
      <c r="A23" s="1">
        <v>5</v>
      </c>
      <c r="C23" s="13" t="s">
        <v>23</v>
      </c>
      <c r="E23" s="8">
        <f>SUM(G23:Q23)</f>
        <v>0</v>
      </c>
      <c r="F23" s="5"/>
      <c r="G23" s="5">
        <v>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Q23" s="5">
        <v>0</v>
      </c>
    </row>
    <row r="24" spans="1:17" x14ac:dyDescent="0.2">
      <c r="A24" s="1">
        <v>6</v>
      </c>
      <c r="C24" s="13" t="s">
        <v>24</v>
      </c>
      <c r="E24" s="9">
        <f>SUM(G24:Q24)</f>
        <v>0</v>
      </c>
      <c r="F24" s="5"/>
      <c r="G24" s="9">
        <v>0</v>
      </c>
      <c r="H24" s="5"/>
      <c r="I24" s="9">
        <v>0</v>
      </c>
      <c r="J24" s="5"/>
      <c r="K24" s="9">
        <v>0</v>
      </c>
      <c r="L24" s="5"/>
      <c r="M24" s="9">
        <v>0</v>
      </c>
      <c r="N24" s="5"/>
      <c r="O24" s="9">
        <v>0</v>
      </c>
      <c r="Q24" s="9">
        <v>0</v>
      </c>
    </row>
    <row r="25" spans="1:17" x14ac:dyDescent="0.2">
      <c r="A25" s="1">
        <v>7</v>
      </c>
      <c r="C25" s="2" t="s">
        <v>25</v>
      </c>
      <c r="E25" s="16">
        <f>SUM(E23:E24)</f>
        <v>0</v>
      </c>
      <c r="F25" s="5"/>
      <c r="G25" s="16">
        <f>SUM(G23:G24)</f>
        <v>0</v>
      </c>
      <c r="H25" s="5"/>
      <c r="I25" s="16">
        <f>SUM(I23:I24)</f>
        <v>0</v>
      </c>
      <c r="J25" s="5"/>
      <c r="K25" s="16">
        <f>SUM(K23:K24)</f>
        <v>0</v>
      </c>
      <c r="L25" s="5"/>
      <c r="M25" s="16">
        <f>SUM(M23:M24)</f>
        <v>0</v>
      </c>
      <c r="N25" s="5"/>
      <c r="O25" s="16">
        <f>SUM(O23:O24)</f>
        <v>0</v>
      </c>
      <c r="Q25" s="16">
        <f>SUM(Q23:Q24)</f>
        <v>0</v>
      </c>
    </row>
    <row r="26" spans="1:17" x14ac:dyDescent="0.2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</row>
    <row r="27" spans="1:17" x14ac:dyDescent="0.2">
      <c r="C27" s="2" t="s">
        <v>26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</row>
    <row r="28" spans="1:17" x14ac:dyDescent="0.2">
      <c r="A28" s="1">
        <v>8</v>
      </c>
      <c r="C28" s="13" t="s">
        <v>27</v>
      </c>
      <c r="E28" s="5">
        <f>SUM(G28:Q28)</f>
        <v>3112816.4694699193</v>
      </c>
      <c r="F28" s="5"/>
      <c r="G28" s="5">
        <v>2728040.5732561182</v>
      </c>
      <c r="H28" s="5"/>
      <c r="I28" s="5">
        <v>175236.13783085361</v>
      </c>
      <c r="J28" s="5"/>
      <c r="K28" s="5">
        <v>23590.657623593441</v>
      </c>
      <c r="L28" s="5"/>
      <c r="M28" s="5">
        <v>162050.40026244638</v>
      </c>
      <c r="N28" s="5"/>
      <c r="O28" s="5">
        <v>23898.700496907863</v>
      </c>
      <c r="Q28" s="5">
        <v>0</v>
      </c>
    </row>
    <row r="29" spans="1:17" x14ac:dyDescent="0.2">
      <c r="A29" s="1">
        <f>A28+1</f>
        <v>9</v>
      </c>
      <c r="C29" s="13" t="s">
        <v>9</v>
      </c>
      <c r="E29" s="5">
        <f t="shared" ref="E29:E36" si="0">SUM(G29:Q29)</f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Q29" s="5">
        <v>0</v>
      </c>
    </row>
    <row r="30" spans="1:17" x14ac:dyDescent="0.2">
      <c r="A30" s="1">
        <f t="shared" ref="A30:A38" si="1">A29+1</f>
        <v>10</v>
      </c>
      <c r="C30" s="13" t="s">
        <v>10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Q30" s="5">
        <v>0</v>
      </c>
    </row>
    <row r="31" spans="1:17" x14ac:dyDescent="0.2">
      <c r="A31" s="1">
        <f t="shared" si="1"/>
        <v>11</v>
      </c>
      <c r="C31" s="13" t="s">
        <v>11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Q31" s="5">
        <v>0</v>
      </c>
    </row>
    <row r="32" spans="1:17" x14ac:dyDescent="0.2">
      <c r="A32" s="1">
        <f t="shared" si="1"/>
        <v>12</v>
      </c>
      <c r="C32" s="13" t="s">
        <v>28</v>
      </c>
      <c r="E32" s="5">
        <f t="shared" si="0"/>
        <v>2546.4739944630078</v>
      </c>
      <c r="F32" s="5"/>
      <c r="G32" s="5">
        <v>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Q32" s="5">
        <v>2546.4739944630078</v>
      </c>
    </row>
    <row r="33" spans="1:17" x14ac:dyDescent="0.2">
      <c r="A33" s="1">
        <f t="shared" si="1"/>
        <v>13</v>
      </c>
      <c r="C33" s="13" t="s">
        <v>29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Q33" s="5">
        <v>0</v>
      </c>
    </row>
    <row r="34" spans="1:17" x14ac:dyDescent="0.2">
      <c r="A34" s="1">
        <f t="shared" si="1"/>
        <v>14</v>
      </c>
      <c r="C34" s="13" t="s">
        <v>30</v>
      </c>
      <c r="E34" s="5">
        <f t="shared" si="0"/>
        <v>11446.693046176775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Q34" s="5">
        <v>11446.693046176775</v>
      </c>
    </row>
    <row r="35" spans="1:17" x14ac:dyDescent="0.2">
      <c r="C35" s="13" t="s">
        <v>31</v>
      </c>
      <c r="E35" s="5"/>
      <c r="G35" s="5"/>
      <c r="I35" s="5"/>
      <c r="K35" s="5"/>
      <c r="M35" s="5"/>
      <c r="N35" s="5"/>
      <c r="O35" s="5"/>
      <c r="Q35" s="5"/>
    </row>
    <row r="36" spans="1:17" x14ac:dyDescent="0.2">
      <c r="A36" s="1">
        <f>A34+1</f>
        <v>15</v>
      </c>
      <c r="C36" s="14" t="s">
        <v>32</v>
      </c>
      <c r="E36" s="5">
        <f t="shared" si="0"/>
        <v>2104.1517941099964</v>
      </c>
      <c r="F36" s="8"/>
      <c r="G36" s="5">
        <v>0</v>
      </c>
      <c r="H36" s="8"/>
      <c r="I36" s="5">
        <v>0</v>
      </c>
      <c r="J36" s="8"/>
      <c r="K36" s="5">
        <v>0</v>
      </c>
      <c r="L36" s="8"/>
      <c r="M36" s="5">
        <v>0</v>
      </c>
      <c r="N36" s="5"/>
      <c r="O36" s="5">
        <v>0</v>
      </c>
      <c r="Q36" s="5">
        <v>2104.1517941099964</v>
      </c>
    </row>
    <row r="37" spans="1:17" x14ac:dyDescent="0.2">
      <c r="A37" s="1">
        <f t="shared" si="1"/>
        <v>16</v>
      </c>
      <c r="C37" s="14" t="s">
        <v>33</v>
      </c>
      <c r="E37" s="9">
        <f>SUM(G37:Q37)</f>
        <v>4758.6044086021757</v>
      </c>
      <c r="F37" s="5"/>
      <c r="G37" s="9">
        <v>0</v>
      </c>
      <c r="H37" s="8"/>
      <c r="I37" s="9">
        <v>0</v>
      </c>
      <c r="J37" s="8"/>
      <c r="K37" s="9">
        <v>0</v>
      </c>
      <c r="L37" s="8"/>
      <c r="M37" s="9">
        <v>0</v>
      </c>
      <c r="N37" s="5"/>
      <c r="O37" s="9">
        <v>0</v>
      </c>
      <c r="Q37" s="9">
        <v>4758.6044086021757</v>
      </c>
    </row>
    <row r="38" spans="1:17" x14ac:dyDescent="0.2">
      <c r="A38" s="1">
        <f t="shared" si="1"/>
        <v>17</v>
      </c>
      <c r="C38" s="2" t="s">
        <v>34</v>
      </c>
      <c r="E38" s="16">
        <f>SUM(E28:E37)</f>
        <v>3133672.3927132715</v>
      </c>
      <c r="F38" s="5"/>
      <c r="G38" s="16">
        <f>SUM(G28:G37)</f>
        <v>2728040.5732561182</v>
      </c>
      <c r="H38" s="5"/>
      <c r="I38" s="16">
        <f>SUM(I28:I37)</f>
        <v>175236.13783085361</v>
      </c>
      <c r="J38" s="5"/>
      <c r="K38" s="16">
        <f>SUM(K28:K37)</f>
        <v>23590.657623593441</v>
      </c>
      <c r="L38" s="5"/>
      <c r="M38" s="16">
        <f>SUM(M28:M37)</f>
        <v>162050.40026244638</v>
      </c>
      <c r="N38" s="5"/>
      <c r="O38" s="16">
        <f>SUM(O28:O37)</f>
        <v>23898.700496907863</v>
      </c>
      <c r="Q38" s="16">
        <f>SUM(Q28:Q37)</f>
        <v>20855.923243351954</v>
      </c>
    </row>
    <row r="39" spans="1:17" x14ac:dyDescent="0.2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</row>
    <row r="40" spans="1:17" x14ac:dyDescent="0.2">
      <c r="A40" s="1">
        <f>A38+1</f>
        <v>18</v>
      </c>
      <c r="C40" s="2" t="s">
        <v>35</v>
      </c>
      <c r="E40" s="16">
        <f>E18+E20+E25+E38</f>
        <v>3133672.3927132715</v>
      </c>
      <c r="F40" s="5"/>
      <c r="G40" s="16">
        <f>G18+G20+G25+G38</f>
        <v>2728040.5732561182</v>
      </c>
      <c r="H40" s="5"/>
      <c r="I40" s="16">
        <f>I18+I20+I25+I38</f>
        <v>175236.13783085361</v>
      </c>
      <c r="J40" s="5"/>
      <c r="K40" s="16">
        <f>K18+K20+K25+K38</f>
        <v>23590.657623593441</v>
      </c>
      <c r="L40" s="5"/>
      <c r="M40" s="16">
        <f>M18+M20+M25+M38</f>
        <v>162050.40026244638</v>
      </c>
      <c r="N40" s="5"/>
      <c r="O40" s="16">
        <f>O18+O20+O25+O38</f>
        <v>23898.700496907863</v>
      </c>
      <c r="Q40" s="16">
        <f>Q18+Q20+Q25+Q38</f>
        <v>20855.923243351954</v>
      </c>
    </row>
    <row r="41" spans="1:17" x14ac:dyDescent="0.2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</row>
    <row r="42" spans="1:17" x14ac:dyDescent="0.2">
      <c r="A42" s="1">
        <f>A40+1</f>
        <v>19</v>
      </c>
      <c r="C42" s="2" t="s">
        <v>36</v>
      </c>
      <c r="E42" s="16">
        <f>SUM(G42:Q42)</f>
        <v>20700.842560637724</v>
      </c>
      <c r="F42" s="5"/>
      <c r="G42" s="16">
        <v>0</v>
      </c>
      <c r="H42" s="5"/>
      <c r="I42" s="16">
        <v>7968.0774419795571</v>
      </c>
      <c r="J42" s="5"/>
      <c r="K42" s="16">
        <v>0</v>
      </c>
      <c r="L42" s="5"/>
      <c r="M42" s="16">
        <v>7368.5151634722451</v>
      </c>
      <c r="N42" s="5"/>
      <c r="O42" s="16">
        <v>0</v>
      </c>
      <c r="Q42" s="16">
        <v>5364.249955185921</v>
      </c>
    </row>
    <row r="43" spans="1:17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</row>
    <row r="44" spans="1:17" ht="13.5" thickBot="1" x14ac:dyDescent="0.25">
      <c r="A44" s="1">
        <f>A42+1</f>
        <v>20</v>
      </c>
      <c r="C44" s="2" t="s">
        <v>37</v>
      </c>
      <c r="E44" s="21">
        <f>E40-E42</f>
        <v>3112971.5501526338</v>
      </c>
      <c r="F44" s="5"/>
      <c r="G44" s="21">
        <f>G40-G42</f>
        <v>2728040.5732561182</v>
      </c>
      <c r="H44" s="5"/>
      <c r="I44" s="21">
        <f>I40-I42</f>
        <v>167268.06038887406</v>
      </c>
      <c r="J44" s="5"/>
      <c r="K44" s="21">
        <f>K40-K42</f>
        <v>23590.657623593441</v>
      </c>
      <c r="L44" s="5"/>
      <c r="M44" s="21">
        <f>M40-M42</f>
        <v>154681.88509897413</v>
      </c>
      <c r="N44" s="5"/>
      <c r="O44" s="21">
        <f>O40-O42</f>
        <v>23898.700496907863</v>
      </c>
      <c r="Q44" s="21">
        <f>Q40-Q42</f>
        <v>15491.673288166032</v>
      </c>
    </row>
    <row r="45" spans="1:17" ht="13.5" thickTop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7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7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7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5:15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5:15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mergeCells count="3">
    <mergeCell ref="A6:Q6"/>
    <mergeCell ref="A7:Q7"/>
    <mergeCell ref="G9:Q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4.1
Page 2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12B-F037-4582-8EC0-C70CDD1A1A66}">
  <dimension ref="A1:N50"/>
  <sheetViews>
    <sheetView view="pageLayout" topLeftCell="A9" zoomScaleNormal="90" zoomScaleSheetLayoutView="90" workbookViewId="0">
      <selection activeCell="J34" sqref="J34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28515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2" customWidth="1"/>
    <col min="9" max="9" width="12.7109375" style="2" customWidth="1"/>
    <col min="10" max="10" width="1.7109375" style="2" customWidth="1"/>
    <col min="11" max="11" width="12.7109375" style="2" customWidth="1"/>
    <col min="12" max="12" width="1.7109375" style="2" customWidth="1"/>
    <col min="13" max="13" width="12.7109375" style="2" customWidth="1"/>
    <col min="14" max="16384" width="9.140625" style="2"/>
  </cols>
  <sheetData>
    <row r="1" spans="1:14" x14ac:dyDescent="0.2">
      <c r="M1" s="3"/>
      <c r="N1" s="3"/>
    </row>
    <row r="2" spans="1:14" x14ac:dyDescent="0.2">
      <c r="M2" s="3"/>
      <c r="N2" s="3"/>
    </row>
    <row r="3" spans="1:14" x14ac:dyDescent="0.2">
      <c r="M3" s="3"/>
      <c r="N3" s="3"/>
    </row>
    <row r="4" spans="1:14" x14ac:dyDescent="0.2">
      <c r="M4" s="3"/>
      <c r="N4" s="3"/>
    </row>
    <row r="5" spans="1:14" ht="12.75" customHeight="1" x14ac:dyDescent="0.2">
      <c r="B5" s="4"/>
      <c r="M5" s="3"/>
      <c r="N5" s="3"/>
    </row>
    <row r="6" spans="1:14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 ht="12.75" customHeight="1" x14ac:dyDescent="0.2">
      <c r="A7" s="28" t="s">
        <v>50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4" ht="12.7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4" ht="12.75" customHeight="1" x14ac:dyDescent="0.2">
      <c r="A9" s="19"/>
      <c r="B9" s="19"/>
      <c r="C9" s="19"/>
      <c r="D9" s="19"/>
      <c r="E9" s="19"/>
      <c r="F9" s="19"/>
      <c r="G9" s="30" t="s">
        <v>51</v>
      </c>
      <c r="H9" s="30"/>
      <c r="I9" s="30"/>
      <c r="J9" s="30"/>
      <c r="K9" s="30"/>
      <c r="L9" s="30"/>
      <c r="M9" s="30"/>
    </row>
    <row r="10" spans="1:14" ht="12.75" customHeight="1" x14ac:dyDescent="0.2">
      <c r="E10" s="1" t="s">
        <v>9</v>
      </c>
      <c r="G10" s="30" t="s">
        <v>52</v>
      </c>
      <c r="H10" s="30"/>
      <c r="I10" s="30"/>
      <c r="J10" s="30"/>
      <c r="K10" s="30"/>
    </row>
    <row r="11" spans="1:14" x14ac:dyDescent="0.2">
      <c r="A11" s="1" t="s">
        <v>2</v>
      </c>
      <c r="E11" s="1" t="s">
        <v>3</v>
      </c>
      <c r="F11" s="1"/>
      <c r="G11" s="1"/>
      <c r="H11" s="1"/>
      <c r="I11" s="15"/>
      <c r="J11" s="20"/>
      <c r="K11" s="15" t="s">
        <v>53</v>
      </c>
      <c r="L11" s="20"/>
      <c r="M11" s="1" t="s">
        <v>9</v>
      </c>
    </row>
    <row r="12" spans="1:14" x14ac:dyDescent="0.2">
      <c r="A12" s="11" t="s">
        <v>5</v>
      </c>
      <c r="C12" s="12" t="s">
        <v>6</v>
      </c>
      <c r="E12" s="11" t="s">
        <v>7</v>
      </c>
      <c r="F12" s="1"/>
      <c r="G12" s="11" t="s">
        <v>54</v>
      </c>
      <c r="H12" s="1"/>
      <c r="I12" s="11" t="s">
        <v>55</v>
      </c>
      <c r="J12" s="1"/>
      <c r="K12" s="11" t="s">
        <v>56</v>
      </c>
      <c r="L12" s="1"/>
      <c r="M12" s="11" t="s">
        <v>43</v>
      </c>
    </row>
    <row r="13" spans="1:14" x14ac:dyDescent="0.2">
      <c r="E13" s="1" t="s">
        <v>12</v>
      </c>
      <c r="G13" s="1" t="s">
        <v>13</v>
      </c>
      <c r="H13" s="1"/>
      <c r="I13" s="1" t="s">
        <v>14</v>
      </c>
      <c r="J13" s="1"/>
      <c r="K13" s="1" t="s">
        <v>15</v>
      </c>
      <c r="L13" s="1"/>
      <c r="M13" s="1" t="s">
        <v>16</v>
      </c>
    </row>
    <row r="14" spans="1:14" x14ac:dyDescent="0.2">
      <c r="E14" s="5"/>
      <c r="F14" s="5"/>
      <c r="G14" s="5"/>
      <c r="H14" s="5"/>
      <c r="I14" s="5"/>
      <c r="J14" s="5"/>
      <c r="K14" s="5"/>
      <c r="L14" s="5"/>
      <c r="M14" s="5"/>
    </row>
    <row r="15" spans="1:14" x14ac:dyDescent="0.2">
      <c r="C15" s="2" t="s">
        <v>17</v>
      </c>
      <c r="E15" s="5"/>
      <c r="F15" s="5"/>
      <c r="G15" s="5"/>
      <c r="H15" s="5"/>
      <c r="I15" s="5"/>
      <c r="J15" s="5"/>
      <c r="K15" s="5"/>
      <c r="L15" s="5"/>
      <c r="M15" s="5"/>
    </row>
    <row r="16" spans="1:14" x14ac:dyDescent="0.2">
      <c r="A16" s="1">
        <v>1</v>
      </c>
      <c r="C16" s="13" t="s">
        <v>18</v>
      </c>
      <c r="E16" s="5">
        <f>SUM(G16:M16)</f>
        <v>1591003.0610722022</v>
      </c>
      <c r="F16" s="5"/>
      <c r="G16" s="5">
        <v>687799.54431924806</v>
      </c>
      <c r="H16" s="5"/>
      <c r="I16" s="5">
        <v>825924.5741060857</v>
      </c>
      <c r="J16" s="5"/>
      <c r="K16" s="5">
        <v>77278.942646868294</v>
      </c>
      <c r="L16" s="5"/>
      <c r="M16" s="5">
        <v>0</v>
      </c>
    </row>
    <row r="17" spans="1:13" x14ac:dyDescent="0.2">
      <c r="A17" s="1">
        <v>2</v>
      </c>
      <c r="C17" s="13" t="s">
        <v>19</v>
      </c>
      <c r="E17" s="6">
        <v>5.8701360377304071E-2</v>
      </c>
      <c r="F17" s="7"/>
      <c r="G17" s="6">
        <v>5.8701360377304071E-2</v>
      </c>
      <c r="H17" s="7"/>
      <c r="I17" s="6">
        <v>5.8701360377304071E-2</v>
      </c>
      <c r="J17" s="7"/>
      <c r="K17" s="6">
        <v>5.8701360377304071E-2</v>
      </c>
      <c r="L17" s="7"/>
      <c r="M17" s="6">
        <v>5.8701360377304071E-2</v>
      </c>
    </row>
    <row r="18" spans="1:13" x14ac:dyDescent="0.2">
      <c r="A18" s="1">
        <v>3</v>
      </c>
      <c r="C18" s="2" t="s">
        <v>20</v>
      </c>
      <c r="E18" s="16">
        <f>SUM(G18:M18)</f>
        <v>93394.04404939324</v>
      </c>
      <c r="F18" s="5"/>
      <c r="G18" s="16">
        <f>G16*G17</f>
        <v>40374.768918429705</v>
      </c>
      <c r="H18" s="5"/>
      <c r="I18" s="16">
        <f>I16*I17</f>
        <v>48482.896069072718</v>
      </c>
      <c r="J18" s="5"/>
      <c r="K18" s="16">
        <f>K16*K17</f>
        <v>4536.3790618908279</v>
      </c>
      <c r="L18" s="5"/>
      <c r="M18" s="16">
        <f>M16*M17</f>
        <v>0</v>
      </c>
    </row>
    <row r="19" spans="1:13" x14ac:dyDescent="0.2"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1">
        <v>4</v>
      </c>
      <c r="C20" s="2" t="s">
        <v>21</v>
      </c>
      <c r="E20" s="16">
        <f>SUM(G20:M20)</f>
        <v>41139.604456098299</v>
      </c>
      <c r="F20" s="5"/>
      <c r="G20" s="16">
        <v>32198.354911673814</v>
      </c>
      <c r="H20" s="5"/>
      <c r="I20" s="16">
        <v>8241.6172801569246</v>
      </c>
      <c r="J20" s="5"/>
      <c r="K20" s="16">
        <v>699.63226426755728</v>
      </c>
      <c r="L20" s="5"/>
      <c r="M20" s="16">
        <v>0</v>
      </c>
    </row>
    <row r="21" spans="1:13" x14ac:dyDescent="0.2"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C22" s="2" t="s">
        <v>22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1">
        <v>5</v>
      </c>
      <c r="C23" s="13" t="s">
        <v>23</v>
      </c>
      <c r="E23" s="8">
        <f>SUM(G23:M23)</f>
        <v>11897.894658925987</v>
      </c>
      <c r="F23" s="5"/>
      <c r="G23" s="8">
        <v>5143.5265745201068</v>
      </c>
      <c r="H23" s="5"/>
      <c r="I23" s="8">
        <v>6176.457996447918</v>
      </c>
      <c r="J23" s="5"/>
      <c r="K23" s="8">
        <v>577.9100879579612</v>
      </c>
      <c r="L23" s="5"/>
      <c r="M23" s="8">
        <v>0</v>
      </c>
    </row>
    <row r="24" spans="1:13" x14ac:dyDescent="0.2">
      <c r="A24" s="1">
        <v>6</v>
      </c>
      <c r="C24" s="13" t="s">
        <v>24</v>
      </c>
      <c r="E24" s="9">
        <f>SUM(G24:M24)</f>
        <v>4388.0617299920359</v>
      </c>
      <c r="F24" s="5"/>
      <c r="G24" s="9">
        <v>4322.5225727410525</v>
      </c>
      <c r="H24" s="5"/>
      <c r="I24" s="9">
        <v>60.410868552869402</v>
      </c>
      <c r="J24" s="5"/>
      <c r="K24" s="9">
        <v>5.1282886981144848</v>
      </c>
      <c r="L24" s="5"/>
      <c r="M24" s="9">
        <v>0</v>
      </c>
    </row>
    <row r="25" spans="1:13" x14ac:dyDescent="0.2">
      <c r="A25" s="1">
        <v>7</v>
      </c>
      <c r="C25" s="2" t="s">
        <v>25</v>
      </c>
      <c r="E25" s="16">
        <f>SUM(E23:E24)</f>
        <v>16285.956388918023</v>
      </c>
      <c r="F25" s="5"/>
      <c r="G25" s="16">
        <f>SUM(G23:G24)</f>
        <v>9466.0491472611593</v>
      </c>
      <c r="H25" s="5"/>
      <c r="I25" s="16">
        <f>SUM(I23:I24)</f>
        <v>6236.8688650007871</v>
      </c>
      <c r="J25" s="5"/>
      <c r="K25" s="16">
        <f>SUM(K23:K24)</f>
        <v>583.03837665607568</v>
      </c>
      <c r="L25" s="5"/>
      <c r="M25" s="16">
        <f>SUM(M23:M24)</f>
        <v>0</v>
      </c>
    </row>
    <row r="26" spans="1:13" x14ac:dyDescent="0.2"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C27" s="2" t="s">
        <v>26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1">
        <v>8</v>
      </c>
      <c r="C28" s="13" t="s">
        <v>27</v>
      </c>
      <c r="E28" s="5">
        <f t="shared" ref="E28:E34" si="0">SUM(G28:M28)</f>
        <v>34748.652914633414</v>
      </c>
      <c r="F28" s="5"/>
      <c r="G28" s="5">
        <v>10630.402398251621</v>
      </c>
      <c r="H28" s="5"/>
      <c r="I28" s="5">
        <v>2615.490375605521</v>
      </c>
      <c r="J28" s="5"/>
      <c r="K28" s="5">
        <v>0</v>
      </c>
      <c r="L28" s="5"/>
      <c r="M28" s="5">
        <v>21502.76014077627</v>
      </c>
    </row>
    <row r="29" spans="1:13" x14ac:dyDescent="0.2">
      <c r="A29" s="1">
        <f>A28+1</f>
        <v>9</v>
      </c>
      <c r="C29" s="13" t="s">
        <v>9</v>
      </c>
      <c r="E29" s="5">
        <f t="shared" si="0"/>
        <v>25007.101442961823</v>
      </c>
      <c r="F29" s="5"/>
      <c r="G29" s="5">
        <v>16797.041806363257</v>
      </c>
      <c r="H29" s="5"/>
      <c r="I29" s="5">
        <v>7567.6413051577492</v>
      </c>
      <c r="J29" s="5"/>
      <c r="K29" s="5">
        <v>642.41833144081602</v>
      </c>
      <c r="L29" s="5"/>
      <c r="M29" s="5">
        <v>0</v>
      </c>
    </row>
    <row r="30" spans="1:13" x14ac:dyDescent="0.2">
      <c r="A30" s="1">
        <f t="shared" ref="A30:A38" si="1">A29+1</f>
        <v>10</v>
      </c>
      <c r="C30" s="13" t="s">
        <v>10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</row>
    <row r="31" spans="1:13" x14ac:dyDescent="0.2">
      <c r="A31" s="1">
        <f t="shared" si="1"/>
        <v>11</v>
      </c>
      <c r="C31" s="13" t="s">
        <v>11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</row>
    <row r="32" spans="1:13" x14ac:dyDescent="0.2">
      <c r="A32" s="1">
        <f t="shared" si="1"/>
        <v>12</v>
      </c>
      <c r="C32" s="13" t="s">
        <v>28</v>
      </c>
      <c r="E32" s="5">
        <f t="shared" si="0"/>
        <v>7271.6222767735126</v>
      </c>
      <c r="F32" s="5"/>
      <c r="G32" s="5">
        <v>5739.5840139997381</v>
      </c>
      <c r="H32" s="5"/>
      <c r="I32" s="5">
        <v>1412.159783440052</v>
      </c>
      <c r="J32" s="5"/>
      <c r="K32" s="5">
        <v>119.87847933372305</v>
      </c>
      <c r="L32" s="5"/>
      <c r="M32" s="5">
        <v>0</v>
      </c>
    </row>
    <row r="33" spans="1:13" x14ac:dyDescent="0.2">
      <c r="A33" s="1">
        <f t="shared" si="1"/>
        <v>13</v>
      </c>
      <c r="C33" s="13" t="s">
        <v>29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</row>
    <row r="34" spans="1:13" x14ac:dyDescent="0.2">
      <c r="A34" s="1">
        <f t="shared" si="1"/>
        <v>14</v>
      </c>
      <c r="C34" s="13" t="s">
        <v>30</v>
      </c>
      <c r="E34" s="5">
        <f t="shared" si="0"/>
        <v>0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</row>
    <row r="35" spans="1:13" x14ac:dyDescent="0.2">
      <c r="C35" s="13" t="s">
        <v>31</v>
      </c>
      <c r="E35" s="5"/>
      <c r="G35" s="5"/>
      <c r="I35" s="5"/>
      <c r="K35" s="5"/>
      <c r="M35" s="5"/>
    </row>
    <row r="36" spans="1:13" x14ac:dyDescent="0.2">
      <c r="A36" s="1">
        <f>A34+1</f>
        <v>15</v>
      </c>
      <c r="C36" s="14" t="s">
        <v>32</v>
      </c>
      <c r="E36" s="5">
        <f>SUM(G36:M36)</f>
        <v>10500.981965602568</v>
      </c>
      <c r="F36" s="8"/>
      <c r="G36" s="5">
        <v>7516.8607336157893</v>
      </c>
      <c r="H36" s="8"/>
      <c r="I36" s="5">
        <v>2750.6205916108829</v>
      </c>
      <c r="J36" s="8"/>
      <c r="K36" s="5">
        <v>233.5006403758957</v>
      </c>
      <c r="L36" s="8"/>
      <c r="M36" s="5">
        <v>0</v>
      </c>
    </row>
    <row r="37" spans="1:13" x14ac:dyDescent="0.2">
      <c r="A37" s="1">
        <f t="shared" si="1"/>
        <v>16</v>
      </c>
      <c r="C37" s="14" t="s">
        <v>33</v>
      </c>
      <c r="E37" s="9">
        <f>SUM(G37:M37)</f>
        <v>13897.723897224505</v>
      </c>
      <c r="F37" s="5"/>
      <c r="G37" s="9">
        <v>9763.3925148601029</v>
      </c>
      <c r="H37" s="8"/>
      <c r="I37" s="9">
        <v>3810.8294364781332</v>
      </c>
      <c r="J37" s="8"/>
      <c r="K37" s="9">
        <v>323.50194588626783</v>
      </c>
      <c r="L37" s="8"/>
      <c r="M37" s="9">
        <v>0</v>
      </c>
    </row>
    <row r="38" spans="1:13" x14ac:dyDescent="0.2">
      <c r="A38" s="1">
        <f t="shared" si="1"/>
        <v>17</v>
      </c>
      <c r="C38" s="2" t="s">
        <v>34</v>
      </c>
      <c r="E38" s="16">
        <f>SUM(E28:E37)</f>
        <v>91426.082497195821</v>
      </c>
      <c r="F38" s="5"/>
      <c r="G38" s="16">
        <f>SUM(G28:G37)</f>
        <v>50447.281467090506</v>
      </c>
      <c r="H38" s="5"/>
      <c r="I38" s="16">
        <f>SUM(I28:I37)</f>
        <v>18156.741492292338</v>
      </c>
      <c r="J38" s="5"/>
      <c r="K38" s="16">
        <f>SUM(K28:K37)</f>
        <v>1319.2993970367027</v>
      </c>
      <c r="L38" s="5"/>
      <c r="M38" s="16">
        <f>SUM(M28:M37)</f>
        <v>21502.76014077627</v>
      </c>
    </row>
    <row r="39" spans="1:13" x14ac:dyDescent="0.2"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">
        <f>A38+1</f>
        <v>18</v>
      </c>
      <c r="C40" s="2" t="s">
        <v>35</v>
      </c>
      <c r="E40" s="16">
        <f>E18+E20+E25+E38</f>
        <v>242245.6873916054</v>
      </c>
      <c r="F40" s="5"/>
      <c r="G40" s="16">
        <f>G18+G20+G25+G38</f>
        <v>132486.45444445519</v>
      </c>
      <c r="H40" s="5"/>
      <c r="I40" s="16">
        <f>I18+I20+I25+I38</f>
        <v>81118.123706522776</v>
      </c>
      <c r="J40" s="5"/>
      <c r="K40" s="16">
        <f>K18+K20+K25+K38</f>
        <v>7138.3490998511625</v>
      </c>
      <c r="L40" s="5"/>
      <c r="M40" s="16">
        <f>M18+M20+M25+M38</f>
        <v>21502.76014077627</v>
      </c>
    </row>
    <row r="41" spans="1:13" x14ac:dyDescent="0.2"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1">
        <f>A40+1</f>
        <v>19</v>
      </c>
      <c r="C42" s="2" t="s">
        <v>36</v>
      </c>
      <c r="E42" s="16">
        <f>SUM(G42:M42)</f>
        <v>0</v>
      </c>
      <c r="F42" s="5"/>
      <c r="G42" s="16">
        <v>0</v>
      </c>
      <c r="H42" s="5"/>
      <c r="I42" s="16">
        <v>0</v>
      </c>
      <c r="J42" s="5"/>
      <c r="K42" s="16">
        <v>0</v>
      </c>
      <c r="L42" s="5"/>
      <c r="M42" s="16">
        <v>0</v>
      </c>
    </row>
    <row r="43" spans="1:13" x14ac:dyDescent="0.2">
      <c r="E43" s="5"/>
      <c r="F43" s="5"/>
      <c r="G43" s="5"/>
      <c r="H43" s="5"/>
      <c r="I43" s="5"/>
      <c r="J43" s="5"/>
      <c r="K43" s="5"/>
      <c r="L43" s="5"/>
      <c r="M43" s="5"/>
    </row>
    <row r="44" spans="1:13" ht="13.5" thickBot="1" x14ac:dyDescent="0.25">
      <c r="A44" s="1">
        <f>A42+1</f>
        <v>20</v>
      </c>
      <c r="C44" s="2" t="s">
        <v>37</v>
      </c>
      <c r="E44" s="21">
        <f>E40-E42</f>
        <v>242245.6873916054</v>
      </c>
      <c r="F44" s="5"/>
      <c r="G44" s="21">
        <f>G40-G42</f>
        <v>132486.45444445519</v>
      </c>
      <c r="H44" s="5"/>
      <c r="I44" s="21">
        <f>I40-I42</f>
        <v>81118.123706522776</v>
      </c>
      <c r="J44" s="5"/>
      <c r="K44" s="21">
        <f>K40-K42</f>
        <v>7138.3490998511625</v>
      </c>
      <c r="L44" s="5"/>
      <c r="M44" s="21">
        <f>M40-M42</f>
        <v>21502.76014077627</v>
      </c>
    </row>
    <row r="45" spans="1:13" ht="13.5" thickTop="1" x14ac:dyDescent="0.2"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E48" s="5"/>
      <c r="F48" s="5"/>
      <c r="G48" s="5"/>
      <c r="H48" s="5"/>
      <c r="I48" s="5"/>
      <c r="J48" s="5"/>
      <c r="K48" s="5"/>
      <c r="L48" s="5"/>
      <c r="M48" s="5"/>
    </row>
    <row r="49" spans="5:13" x14ac:dyDescent="0.2">
      <c r="E49" s="5"/>
      <c r="F49" s="5"/>
      <c r="G49" s="5"/>
      <c r="H49" s="5"/>
      <c r="I49" s="5"/>
      <c r="J49" s="5"/>
      <c r="K49" s="5"/>
      <c r="L49" s="5"/>
      <c r="M49" s="5"/>
    </row>
    <row r="50" spans="5:13" x14ac:dyDescent="0.2">
      <c r="E50" s="5"/>
      <c r="F50" s="5"/>
      <c r="G50" s="5"/>
      <c r="H50" s="5"/>
      <c r="I50" s="5"/>
      <c r="J50" s="5"/>
      <c r="K50" s="5"/>
      <c r="L50" s="5"/>
      <c r="M50" s="5"/>
    </row>
  </sheetData>
  <mergeCells count="4">
    <mergeCell ref="G10:K10"/>
    <mergeCell ref="A6:M6"/>
    <mergeCell ref="A7:M7"/>
    <mergeCell ref="G9:M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4.1
Page 3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7771-1A2A-430B-B2F4-06B2ED5BBC92}">
  <dimension ref="A1:N50"/>
  <sheetViews>
    <sheetView view="pageLayout" topLeftCell="A10" zoomScaleNormal="90" zoomScaleSheetLayoutView="90" workbookViewId="0">
      <selection activeCell="J34" sqref="J34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425781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12" width="12.7109375" style="2" customWidth="1"/>
    <col min="13" max="13" width="1.7109375" style="2" customWidth="1"/>
    <col min="14" max="14" width="12.7109375" style="2" customWidth="1"/>
    <col min="15" max="15" width="14.140625" style="2" customWidth="1"/>
    <col min="16" max="16384" width="9.140625" style="2"/>
  </cols>
  <sheetData>
    <row r="1" spans="1:14" x14ac:dyDescent="0.2">
      <c r="N1" s="3"/>
    </row>
    <row r="2" spans="1:14" x14ac:dyDescent="0.2">
      <c r="N2" s="3"/>
    </row>
    <row r="3" spans="1:14" x14ac:dyDescent="0.2">
      <c r="N3" s="3"/>
    </row>
    <row r="4" spans="1:14" x14ac:dyDescent="0.2">
      <c r="N4" s="3"/>
    </row>
    <row r="5" spans="1:14" ht="12.75" customHeight="1" x14ac:dyDescent="0.2">
      <c r="B5" s="4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</row>
    <row r="6" spans="1:14" ht="12.75" customHeight="1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 x14ac:dyDescent="0.2">
      <c r="A7" s="28" t="s">
        <v>57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75" customHeight="1" x14ac:dyDescent="0.2">
      <c r="A9" s="19"/>
      <c r="B9" s="19"/>
      <c r="C9" s="19"/>
      <c r="D9" s="19"/>
      <c r="E9" s="19"/>
      <c r="F9" s="19"/>
      <c r="G9" s="30" t="s">
        <v>58</v>
      </c>
      <c r="H9" s="30"/>
      <c r="I9" s="30"/>
      <c r="J9" s="30"/>
      <c r="K9" s="30"/>
      <c r="L9" s="30"/>
      <c r="M9" s="30"/>
      <c r="N9" s="30"/>
    </row>
    <row r="10" spans="1:14" ht="12.75" customHeight="1" x14ac:dyDescent="0.2">
      <c r="E10" s="1" t="s">
        <v>10</v>
      </c>
      <c r="G10" s="30" t="s">
        <v>59</v>
      </c>
      <c r="H10" s="30"/>
      <c r="I10" s="30"/>
      <c r="J10" s="30"/>
      <c r="K10" s="30"/>
      <c r="L10" s="30"/>
    </row>
    <row r="11" spans="1:14" x14ac:dyDescent="0.2">
      <c r="A11" s="1" t="s">
        <v>2</v>
      </c>
      <c r="E11" s="1" t="s">
        <v>3</v>
      </c>
      <c r="F11" s="1"/>
      <c r="G11" s="1" t="s">
        <v>60</v>
      </c>
      <c r="H11" s="15" t="s">
        <v>61</v>
      </c>
      <c r="I11" s="15" t="s">
        <v>62</v>
      </c>
      <c r="J11" s="15" t="s">
        <v>60</v>
      </c>
      <c r="K11" s="15"/>
      <c r="L11" s="15" t="s">
        <v>63</v>
      </c>
      <c r="M11" s="15"/>
      <c r="N11" s="15" t="s">
        <v>10</v>
      </c>
    </row>
    <row r="12" spans="1:14" x14ac:dyDescent="0.2">
      <c r="A12" s="11" t="s">
        <v>5</v>
      </c>
      <c r="C12" s="12" t="s">
        <v>6</v>
      </c>
      <c r="E12" s="11" t="s">
        <v>7</v>
      </c>
      <c r="F12" s="1"/>
      <c r="G12" s="11" t="s">
        <v>64</v>
      </c>
      <c r="H12" s="11" t="s">
        <v>64</v>
      </c>
      <c r="I12" s="11" t="s">
        <v>64</v>
      </c>
      <c r="J12" s="11" t="s">
        <v>62</v>
      </c>
      <c r="K12" s="11" t="s">
        <v>65</v>
      </c>
      <c r="L12" s="11" t="s">
        <v>66</v>
      </c>
      <c r="M12" s="1"/>
      <c r="N12" s="11" t="s">
        <v>43</v>
      </c>
    </row>
    <row r="13" spans="1:14" x14ac:dyDescent="0.2">
      <c r="E13" s="1" t="s">
        <v>67</v>
      </c>
      <c r="G13" s="1" t="s">
        <v>13</v>
      </c>
      <c r="H13" s="1" t="s">
        <v>14</v>
      </c>
      <c r="I13" s="1" t="s">
        <v>15</v>
      </c>
      <c r="J13" s="1" t="s">
        <v>16</v>
      </c>
      <c r="K13" s="1" t="s">
        <v>48</v>
      </c>
      <c r="L13" s="1" t="s">
        <v>49</v>
      </c>
      <c r="N13" s="1" t="s">
        <v>68</v>
      </c>
    </row>
    <row r="14" spans="1:14" x14ac:dyDescent="0.2">
      <c r="E14" s="5"/>
      <c r="F14" s="5"/>
      <c r="G14" s="5"/>
      <c r="H14" s="5"/>
      <c r="I14" s="5"/>
      <c r="J14" s="5"/>
    </row>
    <row r="15" spans="1:14" x14ac:dyDescent="0.2">
      <c r="C15" s="2" t="s">
        <v>17</v>
      </c>
      <c r="E15" s="5"/>
      <c r="F15" s="5"/>
      <c r="G15" s="5"/>
      <c r="H15" s="5"/>
      <c r="I15" s="5"/>
      <c r="J15" s="5"/>
    </row>
    <row r="16" spans="1:14" x14ac:dyDescent="0.2">
      <c r="A16" s="1">
        <v>1</v>
      </c>
      <c r="C16" s="13" t="s">
        <v>18</v>
      </c>
      <c r="E16" s="5">
        <f>SUM(G16:N16)</f>
        <v>2951364.3713017288</v>
      </c>
      <c r="F16" s="5"/>
      <c r="G16" s="5">
        <v>60646.518241505015</v>
      </c>
      <c r="H16" s="5">
        <v>6896.2474842032734</v>
      </c>
      <c r="I16" s="5">
        <v>323014.35981436999</v>
      </c>
      <c r="J16" s="5">
        <v>1514834.308727721</v>
      </c>
      <c r="K16" s="5">
        <v>341317.45593065053</v>
      </c>
      <c r="L16" s="5">
        <v>704655.48110327858</v>
      </c>
      <c r="N16" s="5">
        <v>0</v>
      </c>
    </row>
    <row r="17" spans="1:14" x14ac:dyDescent="0.2">
      <c r="A17" s="1">
        <v>2</v>
      </c>
      <c r="C17" s="13" t="s">
        <v>19</v>
      </c>
      <c r="E17" s="6">
        <v>5.8701360377304071E-2</v>
      </c>
      <c r="F17" s="7"/>
      <c r="G17" s="6">
        <v>5.8701360377304071E-2</v>
      </c>
      <c r="H17" s="6">
        <v>5.8701360377304071E-2</v>
      </c>
      <c r="I17" s="6">
        <v>5.8701360377304071E-2</v>
      </c>
      <c r="J17" s="6">
        <v>5.8701360377304071E-2</v>
      </c>
      <c r="K17" s="6">
        <v>5.8701360377304071E-2</v>
      </c>
      <c r="L17" s="6">
        <v>5.8701360377304071E-2</v>
      </c>
      <c r="N17" s="6">
        <v>5.8701360377304071E-2</v>
      </c>
    </row>
    <row r="18" spans="1:14" x14ac:dyDescent="0.2">
      <c r="A18" s="1">
        <v>3</v>
      </c>
      <c r="C18" s="2" t="s">
        <v>20</v>
      </c>
      <c r="E18" s="16">
        <f>SUM(G18:N18)</f>
        <v>173249.10356451821</v>
      </c>
      <c r="F18" s="5"/>
      <c r="G18" s="16">
        <f t="shared" ref="G18:L18" si="0">G16*G17</f>
        <v>3560.0331229233311</v>
      </c>
      <c r="H18" s="16">
        <f t="shared" si="0"/>
        <v>404.8191088212929</v>
      </c>
      <c r="I18" s="16">
        <f t="shared" si="0"/>
        <v>18961.382342507499</v>
      </c>
      <c r="J18" s="16">
        <f t="shared" si="0"/>
        <v>88922.834668530239</v>
      </c>
      <c r="K18" s="16">
        <f t="shared" si="0"/>
        <v>20035.798983649718</v>
      </c>
      <c r="L18" s="16">
        <f t="shared" si="0"/>
        <v>41364.235338086131</v>
      </c>
      <c r="N18" s="16">
        <f>N16*N17</f>
        <v>0</v>
      </c>
    </row>
    <row r="19" spans="1:14" x14ac:dyDescent="0.2">
      <c r="E19" s="5"/>
      <c r="F19" s="5"/>
      <c r="G19" s="5"/>
      <c r="H19" s="5"/>
      <c r="I19" s="5"/>
      <c r="J19" s="5"/>
      <c r="K19" s="5"/>
      <c r="L19" s="5"/>
      <c r="N19" s="5"/>
    </row>
    <row r="20" spans="1:14" x14ac:dyDescent="0.2">
      <c r="A20" s="1">
        <v>4</v>
      </c>
      <c r="C20" s="2" t="s">
        <v>21</v>
      </c>
      <c r="E20" s="16">
        <f>SUM(G20:N20)</f>
        <v>121558.97329326994</v>
      </c>
      <c r="F20" s="5"/>
      <c r="G20" s="16">
        <v>3615.17311782259</v>
      </c>
      <c r="H20" s="16">
        <v>563.72373924387432</v>
      </c>
      <c r="I20" s="16">
        <v>16719.656743691747</v>
      </c>
      <c r="J20" s="16">
        <v>71719.057796354653</v>
      </c>
      <c r="K20" s="16">
        <v>8571.9101655926825</v>
      </c>
      <c r="L20" s="16">
        <v>20369.4517305644</v>
      </c>
      <c r="N20" s="16">
        <v>0</v>
      </c>
    </row>
    <row r="21" spans="1:14" x14ac:dyDescent="0.2">
      <c r="E21" s="5"/>
      <c r="F21" s="5"/>
      <c r="G21" s="5"/>
      <c r="H21" s="5"/>
      <c r="I21" s="5"/>
      <c r="J21" s="5"/>
      <c r="K21" s="5"/>
      <c r="L21" s="5"/>
      <c r="N21" s="5"/>
    </row>
    <row r="22" spans="1:14" x14ac:dyDescent="0.2">
      <c r="C22" s="2" t="s">
        <v>22</v>
      </c>
      <c r="E22" s="5"/>
      <c r="F22" s="5"/>
      <c r="G22" s="5"/>
      <c r="H22" s="5"/>
      <c r="I22" s="5"/>
      <c r="J22" s="5"/>
      <c r="K22" s="5"/>
      <c r="L22" s="5"/>
      <c r="N22" s="5"/>
    </row>
    <row r="23" spans="1:14" x14ac:dyDescent="0.2">
      <c r="A23" s="1">
        <v>5</v>
      </c>
      <c r="C23" s="13" t="s">
        <v>23</v>
      </c>
      <c r="E23" s="8">
        <f>SUM(G23:N23)</f>
        <v>22070.996121271266</v>
      </c>
      <c r="F23" s="5"/>
      <c r="G23" s="8">
        <v>453.52891086317908</v>
      </c>
      <c r="H23" s="8">
        <v>51.571758795761554</v>
      </c>
      <c r="I23" s="8">
        <v>2415.5772672126741</v>
      </c>
      <c r="J23" s="8">
        <v>11328.286834862012</v>
      </c>
      <c r="K23" s="8">
        <v>2552.452119846173</v>
      </c>
      <c r="L23" s="8">
        <v>5269.579229691466</v>
      </c>
      <c r="N23" s="8">
        <v>0</v>
      </c>
    </row>
    <row r="24" spans="1:14" x14ac:dyDescent="0.2">
      <c r="A24" s="1">
        <v>6</v>
      </c>
      <c r="C24" s="13" t="s">
        <v>24</v>
      </c>
      <c r="E24" s="9">
        <f>SUM(G24:N24)</f>
        <v>26301.747439204766</v>
      </c>
      <c r="F24" s="5"/>
      <c r="G24" s="9">
        <v>2520.9646466542649</v>
      </c>
      <c r="H24" s="9">
        <v>20.721960983396205</v>
      </c>
      <c r="I24" s="9">
        <v>1096.0959566858728</v>
      </c>
      <c r="J24" s="9">
        <v>18135.770832295089</v>
      </c>
      <c r="K24" s="9">
        <v>1054.6662772405243</v>
      </c>
      <c r="L24" s="9">
        <v>3473.5277653456174</v>
      </c>
      <c r="N24" s="9">
        <v>0</v>
      </c>
    </row>
    <row r="25" spans="1:14" x14ac:dyDescent="0.2">
      <c r="A25" s="1">
        <v>7</v>
      </c>
      <c r="C25" s="2" t="s">
        <v>25</v>
      </c>
      <c r="E25" s="16">
        <f>SUM(E23:E24)</f>
        <v>48372.743560476032</v>
      </c>
      <c r="F25" s="5"/>
      <c r="G25" s="16">
        <f t="shared" ref="G25:L25" si="1">SUM(G23:G24)</f>
        <v>2974.4935575174441</v>
      </c>
      <c r="H25" s="16">
        <f t="shared" si="1"/>
        <v>72.293719779157755</v>
      </c>
      <c r="I25" s="16">
        <f t="shared" si="1"/>
        <v>3511.6732238985469</v>
      </c>
      <c r="J25" s="16">
        <f t="shared" si="1"/>
        <v>29464.057667157103</v>
      </c>
      <c r="K25" s="16">
        <f t="shared" si="1"/>
        <v>3607.1183970866973</v>
      </c>
      <c r="L25" s="16">
        <f t="shared" si="1"/>
        <v>8743.1069950370838</v>
      </c>
      <c r="N25" s="16">
        <f>SUM(N23:N24)</f>
        <v>0</v>
      </c>
    </row>
    <row r="26" spans="1:14" x14ac:dyDescent="0.2">
      <c r="E26" s="5"/>
      <c r="F26" s="5"/>
      <c r="G26" s="5"/>
      <c r="H26" s="5"/>
      <c r="I26" s="5"/>
      <c r="J26" s="5"/>
      <c r="K26" s="5"/>
      <c r="L26" s="5"/>
      <c r="N26" s="5"/>
    </row>
    <row r="27" spans="1:14" x14ac:dyDescent="0.2">
      <c r="C27" s="2" t="s">
        <v>26</v>
      </c>
      <c r="E27" s="5"/>
      <c r="F27" s="5"/>
      <c r="G27" s="5"/>
      <c r="H27" s="5"/>
      <c r="I27" s="5"/>
      <c r="J27" s="5"/>
      <c r="K27" s="5"/>
      <c r="L27" s="5"/>
      <c r="N27" s="5"/>
    </row>
    <row r="28" spans="1:14" x14ac:dyDescent="0.2">
      <c r="A28" s="1">
        <v>8</v>
      </c>
      <c r="C28" s="13" t="s">
        <v>27</v>
      </c>
      <c r="E28" s="5">
        <f t="shared" ref="E28:E34" si="2">SUM(G28:N28)</f>
        <v>64086.314556483048</v>
      </c>
      <c r="F28" s="5"/>
      <c r="G28" s="5">
        <v>0</v>
      </c>
      <c r="H28" s="5">
        <v>0</v>
      </c>
      <c r="I28" s="5">
        <v>0</v>
      </c>
      <c r="J28" s="5">
        <v>17612.274764011701</v>
      </c>
      <c r="K28" s="5">
        <v>0</v>
      </c>
      <c r="L28" s="5">
        <v>1285.4070408906441</v>
      </c>
      <c r="N28" s="5">
        <v>45188.632751580699</v>
      </c>
    </row>
    <row r="29" spans="1:14" x14ac:dyDescent="0.2">
      <c r="A29" s="1">
        <f>A28+1</f>
        <v>9</v>
      </c>
      <c r="C29" s="13" t="s">
        <v>9</v>
      </c>
      <c r="E29" s="5">
        <f t="shared" si="2"/>
        <v>5277.4838911228217</v>
      </c>
      <c r="F29" s="5"/>
      <c r="G29" s="5">
        <v>0</v>
      </c>
      <c r="H29" s="5">
        <v>0</v>
      </c>
      <c r="I29" s="5">
        <v>0</v>
      </c>
      <c r="J29" s="5">
        <v>4448.9102104173035</v>
      </c>
      <c r="K29" s="5">
        <v>0</v>
      </c>
      <c r="L29" s="5">
        <v>828.57368070551854</v>
      </c>
      <c r="N29" s="5">
        <v>0</v>
      </c>
    </row>
    <row r="30" spans="1:14" x14ac:dyDescent="0.2">
      <c r="A30" s="1">
        <f t="shared" ref="A30:A38" si="3">A29+1</f>
        <v>10</v>
      </c>
      <c r="C30" s="13" t="s">
        <v>10</v>
      </c>
      <c r="E30" s="5">
        <f t="shared" si="2"/>
        <v>12038.006099324663</v>
      </c>
      <c r="F30" s="5"/>
      <c r="G30" s="5">
        <v>914.28736989980644</v>
      </c>
      <c r="H30" s="5">
        <v>180.00756586814018</v>
      </c>
      <c r="I30" s="5">
        <v>2573.2676100753756</v>
      </c>
      <c r="J30" s="5">
        <v>6359.2860807791094</v>
      </c>
      <c r="K30" s="5">
        <v>85.282197855904414</v>
      </c>
      <c r="L30" s="5">
        <v>1925.8752748463273</v>
      </c>
      <c r="N30" s="5">
        <v>0</v>
      </c>
    </row>
    <row r="31" spans="1:14" x14ac:dyDescent="0.2">
      <c r="A31" s="1">
        <f t="shared" si="3"/>
        <v>11</v>
      </c>
      <c r="C31" s="13" t="s">
        <v>11</v>
      </c>
      <c r="E31" s="5">
        <f t="shared" si="2"/>
        <v>0</v>
      </c>
      <c r="F31" s="5"/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N31" s="5">
        <v>0</v>
      </c>
    </row>
    <row r="32" spans="1:14" x14ac:dyDescent="0.2">
      <c r="A32" s="1">
        <f t="shared" si="3"/>
        <v>12</v>
      </c>
      <c r="C32" s="13" t="s">
        <v>28</v>
      </c>
      <c r="E32" s="5">
        <f t="shared" si="2"/>
        <v>17848.649151574664</v>
      </c>
      <c r="F32" s="5"/>
      <c r="G32" s="5">
        <v>367.32818732210291</v>
      </c>
      <c r="H32" s="5">
        <v>41.76968705127328</v>
      </c>
      <c r="I32" s="5">
        <v>1956.2081958113176</v>
      </c>
      <c r="J32" s="5">
        <v>9152.5793405597924</v>
      </c>
      <c r="K32" s="5">
        <v>2066.4524398129106</v>
      </c>
      <c r="L32" s="5">
        <v>4264.3113010172665</v>
      </c>
      <c r="N32" s="5">
        <v>0</v>
      </c>
    </row>
    <row r="33" spans="1:14" x14ac:dyDescent="0.2">
      <c r="A33" s="1">
        <f t="shared" si="3"/>
        <v>13</v>
      </c>
      <c r="C33" s="13" t="s">
        <v>29</v>
      </c>
      <c r="E33" s="5">
        <f t="shared" si="2"/>
        <v>0</v>
      </c>
      <c r="F33" s="5"/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N33" s="5">
        <v>0</v>
      </c>
    </row>
    <row r="34" spans="1:14" x14ac:dyDescent="0.2">
      <c r="A34" s="1">
        <f t="shared" si="3"/>
        <v>14</v>
      </c>
      <c r="C34" s="13" t="s">
        <v>30</v>
      </c>
      <c r="E34" s="5">
        <f t="shared" si="2"/>
        <v>0</v>
      </c>
      <c r="F34" s="5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N34" s="5">
        <v>0</v>
      </c>
    </row>
    <row r="35" spans="1:14" x14ac:dyDescent="0.2">
      <c r="C35" s="13" t="s">
        <v>31</v>
      </c>
      <c r="E35" s="5"/>
      <c r="G35" s="5"/>
      <c r="H35" s="5"/>
      <c r="I35" s="5"/>
      <c r="J35" s="5"/>
      <c r="K35" s="5"/>
      <c r="L35" s="5"/>
      <c r="N35" s="5"/>
    </row>
    <row r="36" spans="1:14" x14ac:dyDescent="0.2">
      <c r="A36" s="1">
        <f>A34+1</f>
        <v>15</v>
      </c>
      <c r="C36" s="14" t="s">
        <v>32</v>
      </c>
      <c r="E36" s="5">
        <f>SUM(G36:N36)</f>
        <v>12474.169804940391</v>
      </c>
      <c r="F36" s="8"/>
      <c r="G36" s="5">
        <v>510.24061113533196</v>
      </c>
      <c r="H36" s="5">
        <v>88.577528552596746</v>
      </c>
      <c r="I36" s="5">
        <v>1563.2092114418656</v>
      </c>
      <c r="J36" s="5">
        <v>6773.0710293983811</v>
      </c>
      <c r="K36" s="5">
        <v>843.80487344907965</v>
      </c>
      <c r="L36" s="5">
        <v>2695.2665509631352</v>
      </c>
      <c r="N36" s="5">
        <v>0</v>
      </c>
    </row>
    <row r="37" spans="1:14" x14ac:dyDescent="0.2">
      <c r="A37" s="1">
        <f t="shared" si="3"/>
        <v>16</v>
      </c>
      <c r="C37" s="14" t="s">
        <v>33</v>
      </c>
      <c r="E37" s="9">
        <f>SUM(G37:N37)</f>
        <v>15476.124813604727</v>
      </c>
      <c r="F37" s="5"/>
      <c r="G37" s="9">
        <v>582.11532530254385</v>
      </c>
      <c r="H37" s="9">
        <v>100.8240939011354</v>
      </c>
      <c r="I37" s="9">
        <v>1979.3136209585866</v>
      </c>
      <c r="J37" s="9">
        <v>8684.9503439852597</v>
      </c>
      <c r="K37" s="9">
        <v>973.15258209015258</v>
      </c>
      <c r="L37" s="9">
        <v>3155.7688473670482</v>
      </c>
      <c r="N37" s="9">
        <v>0</v>
      </c>
    </row>
    <row r="38" spans="1:14" x14ac:dyDescent="0.2">
      <c r="A38" s="1">
        <f t="shared" si="3"/>
        <v>17</v>
      </c>
      <c r="C38" s="2" t="s">
        <v>34</v>
      </c>
      <c r="E38" s="16">
        <f>SUM(E28:E37)</f>
        <v>127200.7483170503</v>
      </c>
      <c r="F38" s="5"/>
      <c r="G38" s="16">
        <f t="shared" ref="G38:L38" si="4">SUM(G28:G37)</f>
        <v>2373.9714936597848</v>
      </c>
      <c r="H38" s="16">
        <f t="shared" si="4"/>
        <v>411.17887537314562</v>
      </c>
      <c r="I38" s="16">
        <f t="shared" si="4"/>
        <v>8071.9986382871457</v>
      </c>
      <c r="J38" s="16">
        <f t="shared" si="4"/>
        <v>53031.071769151546</v>
      </c>
      <c r="K38" s="16">
        <f t="shared" si="4"/>
        <v>3968.6920932080475</v>
      </c>
      <c r="L38" s="16">
        <f t="shared" si="4"/>
        <v>14155.20269578994</v>
      </c>
      <c r="N38" s="16">
        <f>SUM(N28:N37)</f>
        <v>45188.632751580699</v>
      </c>
    </row>
    <row r="39" spans="1:14" x14ac:dyDescent="0.2">
      <c r="E39" s="5"/>
      <c r="F39" s="5"/>
      <c r="G39" s="5"/>
      <c r="H39" s="5"/>
      <c r="I39" s="5"/>
      <c r="J39" s="5"/>
      <c r="K39" s="5"/>
      <c r="L39" s="5"/>
      <c r="N39" s="5"/>
    </row>
    <row r="40" spans="1:14" x14ac:dyDescent="0.2">
      <c r="A40" s="1">
        <f>A38+1</f>
        <v>18</v>
      </c>
      <c r="C40" s="2" t="s">
        <v>35</v>
      </c>
      <c r="E40" s="16">
        <f>E18+E20+E25+E38</f>
        <v>470381.56873531447</v>
      </c>
      <c r="F40" s="5"/>
      <c r="G40" s="16">
        <f t="shared" ref="G40:L40" si="5">G18+G20+G25+G38</f>
        <v>12523.67129192315</v>
      </c>
      <c r="H40" s="16">
        <f t="shared" si="5"/>
        <v>1452.0154432174704</v>
      </c>
      <c r="I40" s="16">
        <f t="shared" si="5"/>
        <v>47264.710948384942</v>
      </c>
      <c r="J40" s="16">
        <f t="shared" si="5"/>
        <v>243137.02190119354</v>
      </c>
      <c r="K40" s="16">
        <f t="shared" si="5"/>
        <v>36183.519639537146</v>
      </c>
      <c r="L40" s="16">
        <f t="shared" si="5"/>
        <v>84631.996759477552</v>
      </c>
      <c r="N40" s="16">
        <f>N18+N20+N25+N38</f>
        <v>45188.632751580699</v>
      </c>
    </row>
    <row r="41" spans="1:14" x14ac:dyDescent="0.2">
      <c r="E41" s="5"/>
      <c r="F41" s="5"/>
      <c r="G41" s="5"/>
      <c r="H41" s="5"/>
      <c r="I41" s="5"/>
      <c r="J41" s="5"/>
      <c r="K41" s="5"/>
      <c r="L41" s="5"/>
      <c r="N41" s="5"/>
    </row>
    <row r="42" spans="1:14" x14ac:dyDescent="0.2">
      <c r="A42" s="1">
        <f>A40+1</f>
        <v>19</v>
      </c>
      <c r="C42" s="2" t="s">
        <v>36</v>
      </c>
      <c r="E42" s="16">
        <f>SUM(G42:N42)</f>
        <v>0</v>
      </c>
      <c r="F42" s="5"/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N42" s="16">
        <v>0</v>
      </c>
    </row>
    <row r="43" spans="1:14" x14ac:dyDescent="0.2">
      <c r="E43" s="5"/>
      <c r="F43" s="5"/>
      <c r="G43" s="5"/>
      <c r="H43" s="5"/>
      <c r="I43" s="5"/>
      <c r="J43" s="5"/>
      <c r="K43" s="5"/>
      <c r="L43" s="5"/>
      <c r="N43" s="5"/>
    </row>
    <row r="44" spans="1:14" ht="13.5" thickBot="1" x14ac:dyDescent="0.25">
      <c r="A44" s="1">
        <f>A42+1</f>
        <v>20</v>
      </c>
      <c r="C44" s="2" t="s">
        <v>37</v>
      </c>
      <c r="E44" s="21">
        <f>E40-E42</f>
        <v>470381.56873531447</v>
      </c>
      <c r="F44" s="5"/>
      <c r="G44" s="21">
        <f t="shared" ref="G44:L44" si="6">G40-G42</f>
        <v>12523.67129192315</v>
      </c>
      <c r="H44" s="21">
        <f t="shared" si="6"/>
        <v>1452.0154432174704</v>
      </c>
      <c r="I44" s="21">
        <f t="shared" si="6"/>
        <v>47264.710948384942</v>
      </c>
      <c r="J44" s="21">
        <f t="shared" si="6"/>
        <v>243137.02190119354</v>
      </c>
      <c r="K44" s="21">
        <f t="shared" si="6"/>
        <v>36183.519639537146</v>
      </c>
      <c r="L44" s="21">
        <f t="shared" si="6"/>
        <v>84631.996759477552</v>
      </c>
      <c r="N44" s="21">
        <f>N40-N42</f>
        <v>45188.632751580699</v>
      </c>
    </row>
    <row r="45" spans="1:14" ht="13.5" thickTop="1" x14ac:dyDescent="0.2">
      <c r="E45" s="5"/>
      <c r="F45" s="5"/>
      <c r="G45" s="5"/>
      <c r="H45" s="5"/>
      <c r="I45" s="5"/>
      <c r="J45" s="5"/>
    </row>
    <row r="46" spans="1:14" x14ac:dyDescent="0.2">
      <c r="E46" s="5"/>
      <c r="F46" s="5"/>
      <c r="G46" s="5"/>
      <c r="H46" s="5"/>
      <c r="I46" s="5"/>
      <c r="J46" s="5"/>
    </row>
    <row r="47" spans="1:14" x14ac:dyDescent="0.2">
      <c r="E47" s="5"/>
      <c r="F47" s="5"/>
      <c r="G47" s="5"/>
      <c r="H47" s="5"/>
      <c r="I47" s="5"/>
      <c r="J47" s="5"/>
    </row>
    <row r="48" spans="1:14" x14ac:dyDescent="0.2">
      <c r="E48" s="5"/>
      <c r="F48" s="5"/>
      <c r="G48" s="5"/>
      <c r="H48" s="5"/>
      <c r="I48" s="5"/>
      <c r="J48" s="5"/>
    </row>
    <row r="49" spans="5:10" x14ac:dyDescent="0.2">
      <c r="E49" s="5"/>
      <c r="F49" s="5"/>
      <c r="G49" s="5"/>
      <c r="H49" s="5"/>
      <c r="I49" s="5"/>
      <c r="J49" s="5"/>
    </row>
    <row r="50" spans="5:10" x14ac:dyDescent="0.2">
      <c r="E50" s="5"/>
      <c r="F50" s="5"/>
      <c r="G50" s="5"/>
      <c r="H50" s="5"/>
      <c r="I50" s="5"/>
      <c r="J50" s="5"/>
    </row>
  </sheetData>
  <mergeCells count="4">
    <mergeCell ref="G10:L10"/>
    <mergeCell ref="A6:N6"/>
    <mergeCell ref="A7:N7"/>
    <mergeCell ref="G9:N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4.1
Page 4 of 5</oddHead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2A0-D874-4460-8DED-3E0888329A97}">
  <dimension ref="A1:R51"/>
  <sheetViews>
    <sheetView view="pageLayout" topLeftCell="A10" zoomScaleNormal="90" zoomScaleSheetLayoutView="90" workbookViewId="0">
      <selection activeCell="J34" sqref="J34"/>
    </sheetView>
  </sheetViews>
  <sheetFormatPr defaultColWidth="7" defaultRowHeight="12.75" x14ac:dyDescent="0.2"/>
  <cols>
    <col min="1" max="1" width="4.7109375" style="1" customWidth="1"/>
    <col min="2" max="2" width="0.85546875" style="2" customWidth="1"/>
    <col min="3" max="3" width="39.7109375" style="2" customWidth="1"/>
    <col min="4" max="4" width="0.85546875" style="2" customWidth="1"/>
    <col min="5" max="5" width="15.5703125" style="2" bestFit="1" customWidth="1"/>
    <col min="6" max="6" width="0.85546875" style="2" customWidth="1"/>
    <col min="7" max="7" width="12.7109375" style="2" customWidth="1"/>
    <col min="8" max="8" width="9.5703125" style="2" bestFit="1" customWidth="1"/>
    <col min="9" max="9" width="11.140625" style="2" bestFit="1" customWidth="1"/>
    <col min="10" max="10" width="9.5703125" style="2" bestFit="1" customWidth="1"/>
    <col min="11" max="11" width="0.85546875" style="2" customWidth="1"/>
    <col min="12" max="15" width="11.140625" style="2" bestFit="1" customWidth="1"/>
    <col min="16" max="16" width="9.85546875" style="2" bestFit="1" customWidth="1"/>
    <col min="17" max="17" width="0.85546875" style="2" customWidth="1"/>
    <col min="18" max="18" width="11.140625" style="2" bestFit="1" customWidth="1"/>
    <col min="19" max="19" width="13" style="2" customWidth="1"/>
    <col min="20" max="16384" width="7" style="2"/>
  </cols>
  <sheetData>
    <row r="1" spans="1:18" x14ac:dyDescent="0.2">
      <c r="R1" s="3"/>
    </row>
    <row r="2" spans="1:18" x14ac:dyDescent="0.2">
      <c r="R2" s="3"/>
    </row>
    <row r="3" spans="1:18" x14ac:dyDescent="0.2">
      <c r="R3" s="3"/>
    </row>
    <row r="4" spans="1:18" x14ac:dyDescent="0.2">
      <c r="R4" s="3"/>
    </row>
    <row r="5" spans="1:18" ht="12.75" customHeight="1" x14ac:dyDescent="0.2">
      <c r="B5" s="4"/>
      <c r="R5" s="3"/>
    </row>
    <row r="6" spans="1:18" ht="12.75" customHeight="1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2.75" customHeight="1" x14ac:dyDescent="0.2">
      <c r="A7" s="28" t="s">
        <v>69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12.75" customHeight="1" x14ac:dyDescent="0.2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2.75" customHeight="1" x14ac:dyDescent="0.2">
      <c r="E9" s="1"/>
      <c r="F9" s="1"/>
      <c r="G9" s="30" t="s">
        <v>70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12.75" customHeight="1" x14ac:dyDescent="0.2">
      <c r="G10" s="30" t="s">
        <v>71</v>
      </c>
      <c r="H10" s="30"/>
      <c r="I10" s="30"/>
      <c r="J10" s="30"/>
      <c r="K10" s="1"/>
      <c r="L10" s="30" t="s">
        <v>72</v>
      </c>
      <c r="M10" s="30"/>
      <c r="N10" s="30"/>
      <c r="O10" s="30"/>
      <c r="P10" s="30"/>
    </row>
    <row r="11" spans="1:18" x14ac:dyDescent="0.2">
      <c r="E11" s="1" t="s">
        <v>11</v>
      </c>
      <c r="G11" s="1" t="s">
        <v>73</v>
      </c>
      <c r="H11" s="1" t="s">
        <v>73</v>
      </c>
      <c r="I11" s="1"/>
      <c r="J11" s="1" t="s">
        <v>45</v>
      </c>
      <c r="L11" s="17"/>
      <c r="M11" s="17"/>
      <c r="N11" s="17"/>
      <c r="O11" s="17"/>
      <c r="P11" s="15" t="s">
        <v>74</v>
      </c>
      <c r="Q11" s="17"/>
      <c r="R11" s="15"/>
    </row>
    <row r="12" spans="1:18" x14ac:dyDescent="0.2">
      <c r="A12" s="1" t="s">
        <v>2</v>
      </c>
      <c r="E12" s="1" t="s">
        <v>3</v>
      </c>
      <c r="F12" s="1"/>
      <c r="G12" s="1" t="s">
        <v>75</v>
      </c>
      <c r="H12" s="1" t="s">
        <v>75</v>
      </c>
      <c r="I12" s="15" t="s">
        <v>76</v>
      </c>
      <c r="J12" s="15" t="s">
        <v>77</v>
      </c>
      <c r="K12" s="20"/>
      <c r="L12" s="15" t="s">
        <v>11</v>
      </c>
      <c r="M12" s="15" t="s">
        <v>11</v>
      </c>
      <c r="N12" s="15" t="s">
        <v>11</v>
      </c>
      <c r="O12" s="15" t="s">
        <v>11</v>
      </c>
      <c r="P12" s="15" t="s">
        <v>77</v>
      </c>
      <c r="Q12" s="15"/>
      <c r="R12" s="15" t="s">
        <v>11</v>
      </c>
    </row>
    <row r="13" spans="1:18" x14ac:dyDescent="0.2">
      <c r="A13" s="11" t="s">
        <v>5</v>
      </c>
      <c r="C13" s="12" t="s">
        <v>6</v>
      </c>
      <c r="E13" s="11" t="s">
        <v>7</v>
      </c>
      <c r="F13" s="1"/>
      <c r="G13" s="11" t="s">
        <v>78</v>
      </c>
      <c r="H13" s="11" t="s">
        <v>79</v>
      </c>
      <c r="I13" s="11" t="s">
        <v>75</v>
      </c>
      <c r="J13" s="11" t="s">
        <v>80</v>
      </c>
      <c r="K13" s="1"/>
      <c r="L13" s="18" t="s">
        <v>81</v>
      </c>
      <c r="M13" s="18" t="s">
        <v>82</v>
      </c>
      <c r="N13" s="18" t="s">
        <v>83</v>
      </c>
      <c r="O13" s="18" t="s">
        <v>84</v>
      </c>
      <c r="P13" s="18" t="s">
        <v>80</v>
      </c>
      <c r="Q13" s="15"/>
      <c r="R13" s="18" t="s">
        <v>43</v>
      </c>
    </row>
    <row r="14" spans="1:18" x14ac:dyDescent="0.2">
      <c r="E14" s="1" t="s">
        <v>85</v>
      </c>
      <c r="G14" s="1" t="s">
        <v>13</v>
      </c>
      <c r="H14" s="1" t="s">
        <v>14</v>
      </c>
      <c r="I14" s="1" t="s">
        <v>15</v>
      </c>
      <c r="J14" s="1" t="s">
        <v>16</v>
      </c>
      <c r="K14" s="1"/>
      <c r="L14" s="1" t="s">
        <v>48</v>
      </c>
      <c r="M14" s="1" t="s">
        <v>49</v>
      </c>
      <c r="N14" s="1" t="s">
        <v>68</v>
      </c>
      <c r="O14" s="1" t="s">
        <v>86</v>
      </c>
      <c r="P14" s="1" t="s">
        <v>87</v>
      </c>
      <c r="R14" s="1" t="s">
        <v>88</v>
      </c>
    </row>
    <row r="15" spans="1:18" x14ac:dyDescent="0.2">
      <c r="E15" s="5"/>
      <c r="F15" s="5"/>
      <c r="G15" s="5"/>
      <c r="H15" s="5"/>
      <c r="I15" s="5"/>
      <c r="J15" s="5"/>
      <c r="K15" s="5"/>
    </row>
    <row r="16" spans="1:18" x14ac:dyDescent="0.2">
      <c r="C16" s="2" t="s">
        <v>17</v>
      </c>
      <c r="E16" s="5"/>
      <c r="F16" s="5"/>
      <c r="G16" s="5"/>
      <c r="H16" s="5"/>
      <c r="I16" s="5"/>
      <c r="J16" s="5"/>
      <c r="K16" s="5"/>
    </row>
    <row r="17" spans="1:18" x14ac:dyDescent="0.2">
      <c r="A17" s="1">
        <v>1</v>
      </c>
      <c r="C17" s="13" t="s">
        <v>18</v>
      </c>
      <c r="E17" s="5">
        <f>SUM(G17:R17)</f>
        <v>11738728.230927531</v>
      </c>
      <c r="F17" s="22"/>
      <c r="G17" s="5">
        <v>1499965.434286101</v>
      </c>
      <c r="H17" s="5">
        <v>286890.22937958472</v>
      </c>
      <c r="I17" s="5">
        <v>2920322.9911682475</v>
      </c>
      <c r="J17" s="5">
        <v>17985.258816999183</v>
      </c>
      <c r="K17" s="22"/>
      <c r="L17" s="5">
        <v>2089404.7866947844</v>
      </c>
      <c r="M17" s="5">
        <v>3524549.585573826</v>
      </c>
      <c r="N17" s="5">
        <v>1014976.7953434678</v>
      </c>
      <c r="O17" s="5">
        <v>323124.40070216724</v>
      </c>
      <c r="P17" s="5">
        <v>61508.748962352169</v>
      </c>
      <c r="Q17" s="22"/>
      <c r="R17" s="5">
        <v>9.6406768458840394E-14</v>
      </c>
    </row>
    <row r="18" spans="1:18" x14ac:dyDescent="0.2">
      <c r="A18" s="1">
        <v>2</v>
      </c>
      <c r="C18" s="13" t="s">
        <v>19</v>
      </c>
      <c r="E18" s="6">
        <v>5.8701360377304071E-2</v>
      </c>
      <c r="F18" s="23"/>
      <c r="G18" s="6">
        <v>5.8701360377304071E-2</v>
      </c>
      <c r="H18" s="6">
        <v>5.8701360377304071E-2</v>
      </c>
      <c r="I18" s="6">
        <v>5.8701360377304071E-2</v>
      </c>
      <c r="J18" s="6">
        <v>5.8701360377304071E-2</v>
      </c>
      <c r="K18" s="25"/>
      <c r="L18" s="6">
        <v>5.8701360377304071E-2</v>
      </c>
      <c r="M18" s="6">
        <v>5.8701360377304071E-2</v>
      </c>
      <c r="N18" s="6">
        <v>5.8701360377304071E-2</v>
      </c>
      <c r="O18" s="6">
        <v>5.8701360377304071E-2</v>
      </c>
      <c r="P18" s="6">
        <v>5.8701360377304071E-2</v>
      </c>
      <c r="Q18" s="1"/>
      <c r="R18" s="6">
        <v>5.8701360377304071E-2</v>
      </c>
    </row>
    <row r="19" spans="1:18" x14ac:dyDescent="0.2">
      <c r="A19" s="1">
        <v>3</v>
      </c>
      <c r="C19" s="2" t="s">
        <v>20</v>
      </c>
      <c r="E19" s="16">
        <f>SUM(G19:R19)</f>
        <v>689079.31625490997</v>
      </c>
      <c r="F19" s="24"/>
      <c r="G19" s="16">
        <f>G17*G18</f>
        <v>88050.011511527817</v>
      </c>
      <c r="H19" s="16">
        <f>H17*H18</f>
        <v>16840.84674353843</v>
      </c>
      <c r="I19" s="16">
        <f>I17*I18</f>
        <v>171426.93232269387</v>
      </c>
      <c r="J19" s="16">
        <f>J17*J18</f>
        <v>1055.7591592957544</v>
      </c>
      <c r="K19" s="24"/>
      <c r="L19" s="16">
        <f>L17*L18</f>
        <v>122650.90335783469</v>
      </c>
      <c r="M19" s="16">
        <f>M17*M18</f>
        <v>206895.85539044687</v>
      </c>
      <c r="N19" s="16">
        <f>N17*N18</f>
        <v>59580.518638058107</v>
      </c>
      <c r="O19" s="16">
        <f>O17*O18</f>
        <v>18967.841892318324</v>
      </c>
      <c r="P19" s="16">
        <f>P17*P18</f>
        <v>3610.6472391961624</v>
      </c>
      <c r="Q19" s="1"/>
      <c r="R19" s="16">
        <f>R17*R18</f>
        <v>5.6592084581137012E-15</v>
      </c>
    </row>
    <row r="20" spans="1:18" x14ac:dyDescent="0.2">
      <c r="E20" s="5"/>
      <c r="F20" s="25"/>
      <c r="G20" s="5"/>
      <c r="H20" s="5"/>
      <c r="I20" s="5"/>
      <c r="J20" s="5"/>
      <c r="K20" s="25"/>
      <c r="L20" s="5"/>
      <c r="M20" s="5"/>
      <c r="N20" s="5"/>
      <c r="O20" s="5"/>
      <c r="P20" s="5"/>
      <c r="Q20" s="1"/>
      <c r="R20" s="5"/>
    </row>
    <row r="21" spans="1:18" x14ac:dyDescent="0.2">
      <c r="A21" s="1">
        <v>4</v>
      </c>
      <c r="C21" s="2" t="s">
        <v>21</v>
      </c>
      <c r="E21" s="16">
        <f>SUM(G21:R21)</f>
        <v>729301.42225063185</v>
      </c>
      <c r="F21" s="22"/>
      <c r="G21" s="16">
        <v>77968.845395812765</v>
      </c>
      <c r="H21" s="16">
        <v>14912.676938260414</v>
      </c>
      <c r="I21" s="16">
        <v>151977.13651472636</v>
      </c>
      <c r="J21" s="16">
        <v>2972.0718602419765</v>
      </c>
      <c r="K21" s="22"/>
      <c r="L21" s="16">
        <v>108534.57356467372</v>
      </c>
      <c r="M21" s="16">
        <v>176426.65330702008</v>
      </c>
      <c r="N21" s="16">
        <v>169538.25931602731</v>
      </c>
      <c r="O21" s="16">
        <v>16806.857772898755</v>
      </c>
      <c r="P21" s="16">
        <v>10164.34758097054</v>
      </c>
      <c r="Q21" s="1"/>
      <c r="R21" s="16">
        <v>1.5931260516671845E-14</v>
      </c>
    </row>
    <row r="22" spans="1:18" x14ac:dyDescent="0.2">
      <c r="E22" s="5"/>
      <c r="F22" s="22"/>
      <c r="G22" s="5"/>
      <c r="H22" s="5"/>
      <c r="I22" s="5"/>
      <c r="J22" s="5"/>
      <c r="K22" s="22"/>
      <c r="L22" s="5"/>
      <c r="M22" s="5"/>
      <c r="N22" s="5"/>
      <c r="O22" s="5"/>
      <c r="P22" s="5"/>
      <c r="Q22" s="26"/>
      <c r="R22" s="5"/>
    </row>
    <row r="23" spans="1:18" x14ac:dyDescent="0.2">
      <c r="C23" s="2" t="s">
        <v>22</v>
      </c>
      <c r="E23" s="5"/>
      <c r="F23" s="24"/>
      <c r="G23" s="5"/>
      <c r="H23" s="5"/>
      <c r="I23" s="5"/>
      <c r="J23" s="5"/>
      <c r="K23" s="24"/>
      <c r="L23" s="5"/>
      <c r="M23" s="5"/>
      <c r="N23" s="5"/>
      <c r="O23" s="5"/>
      <c r="P23" s="5"/>
      <c r="Q23" s="26"/>
      <c r="R23" s="5"/>
    </row>
    <row r="24" spans="1:18" x14ac:dyDescent="0.2">
      <c r="A24" s="1">
        <v>5</v>
      </c>
      <c r="C24" s="13" t="s">
        <v>23</v>
      </c>
      <c r="E24" s="8">
        <f>SUM(G24:R24)</f>
        <v>87784.967445136892</v>
      </c>
      <c r="F24" s="24"/>
      <c r="G24" s="8">
        <v>11217.09389870011</v>
      </c>
      <c r="H24" s="8">
        <v>2145.4325333183679</v>
      </c>
      <c r="I24" s="8">
        <v>21838.861388201094</v>
      </c>
      <c r="J24" s="8">
        <v>134.49799064117897</v>
      </c>
      <c r="K24" s="24"/>
      <c r="L24" s="8">
        <v>15625.059850731559</v>
      </c>
      <c r="M24" s="8">
        <v>26357.409809795197</v>
      </c>
      <c r="N24" s="8">
        <v>7590.2349201720535</v>
      </c>
      <c r="O24" s="8">
        <v>2416.4001788231049</v>
      </c>
      <c r="P24" s="8">
        <v>459.97687475422032</v>
      </c>
      <c r="Q24" s="26"/>
      <c r="R24" s="8">
        <v>7.2095246300641622E-16</v>
      </c>
    </row>
    <row r="25" spans="1:18" x14ac:dyDescent="0.2">
      <c r="A25" s="1">
        <v>6</v>
      </c>
      <c r="C25" s="13" t="s">
        <v>24</v>
      </c>
      <c r="E25" s="9">
        <f>SUM(G25:R25)</f>
        <v>96492.693751194733</v>
      </c>
      <c r="F25" s="24"/>
      <c r="G25" s="9">
        <v>16321.235832126744</v>
      </c>
      <c r="H25" s="9">
        <v>3121.6739963515902</v>
      </c>
      <c r="I25" s="9">
        <v>31813.407952317582</v>
      </c>
      <c r="J25" s="9">
        <v>0</v>
      </c>
      <c r="K25" s="24"/>
      <c r="L25" s="9">
        <v>26584.662616819722</v>
      </c>
      <c r="M25" s="9">
        <v>18651.713353579096</v>
      </c>
      <c r="N25" s="9">
        <v>0</v>
      </c>
      <c r="O25" s="9">
        <v>0</v>
      </c>
      <c r="P25" s="9">
        <v>0</v>
      </c>
      <c r="Q25" s="26"/>
      <c r="R25" s="9">
        <v>0</v>
      </c>
    </row>
    <row r="26" spans="1:18" x14ac:dyDescent="0.2">
      <c r="A26" s="1">
        <v>7</v>
      </c>
      <c r="C26" s="2" t="s">
        <v>25</v>
      </c>
      <c r="E26" s="16">
        <f>SUM(E24:E25)</f>
        <v>184277.66119633161</v>
      </c>
      <c r="F26" s="24"/>
      <c r="G26" s="16">
        <f>SUM(G24:G25)</f>
        <v>27538.329730826852</v>
      </c>
      <c r="H26" s="16">
        <f>SUM(H24:H25)</f>
        <v>5267.106529669958</v>
      </c>
      <c r="I26" s="16">
        <f>SUM(I24:I25)</f>
        <v>53652.269340518673</v>
      </c>
      <c r="J26" s="16">
        <f>SUM(J24:J25)</f>
        <v>134.49799064117897</v>
      </c>
      <c r="K26" s="24"/>
      <c r="L26" s="16">
        <f>SUM(L24:L25)</f>
        <v>42209.722467551284</v>
      </c>
      <c r="M26" s="16">
        <f>SUM(M24:M25)</f>
        <v>45009.123163374294</v>
      </c>
      <c r="N26" s="16">
        <f>SUM(N24:N25)</f>
        <v>7590.2349201720535</v>
      </c>
      <c r="O26" s="16">
        <f>SUM(O24:O25)</f>
        <v>2416.4001788231049</v>
      </c>
      <c r="P26" s="16">
        <f>SUM(P24:P25)</f>
        <v>459.97687475422032</v>
      </c>
      <c r="Q26" s="26"/>
      <c r="R26" s="16">
        <f>SUM(R24:R25)</f>
        <v>7.2095246300641622E-16</v>
      </c>
    </row>
    <row r="27" spans="1:18" x14ac:dyDescent="0.2">
      <c r="E27" s="5"/>
      <c r="F27" s="24"/>
      <c r="G27" s="5"/>
      <c r="H27" s="5"/>
      <c r="I27" s="5"/>
      <c r="J27" s="5"/>
      <c r="K27" s="24"/>
      <c r="L27" s="5"/>
      <c r="M27" s="5"/>
      <c r="N27" s="5"/>
      <c r="O27" s="5"/>
      <c r="P27" s="5"/>
      <c r="Q27" s="26"/>
      <c r="R27" s="5"/>
    </row>
    <row r="28" spans="1:18" x14ac:dyDescent="0.2">
      <c r="C28" s="2" t="s">
        <v>26</v>
      </c>
      <c r="E28" s="5"/>
      <c r="F28" s="24"/>
      <c r="G28" s="5"/>
      <c r="H28" s="5"/>
      <c r="I28" s="5"/>
      <c r="J28" s="5"/>
      <c r="K28" s="24"/>
      <c r="L28" s="5"/>
      <c r="M28" s="5"/>
      <c r="N28" s="5"/>
      <c r="O28" s="5"/>
      <c r="P28" s="5"/>
      <c r="Q28" s="26"/>
      <c r="R28" s="5"/>
    </row>
    <row r="29" spans="1:18" x14ac:dyDescent="0.2">
      <c r="A29" s="1">
        <v>8</v>
      </c>
      <c r="C29" s="13" t="s">
        <v>27</v>
      </c>
      <c r="E29" s="5">
        <f t="shared" ref="E29:E35" si="0">SUM(G29:R29)</f>
        <v>40236.917162555626</v>
      </c>
      <c r="F29" s="24"/>
      <c r="G29" s="5">
        <v>10937.610449326283</v>
      </c>
      <c r="H29" s="5">
        <v>0</v>
      </c>
      <c r="I29" s="5">
        <v>0</v>
      </c>
      <c r="J29" s="5">
        <v>0</v>
      </c>
      <c r="K29" s="24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26"/>
      <c r="R29" s="5">
        <v>29299.306713229344</v>
      </c>
    </row>
    <row r="30" spans="1:18" x14ac:dyDescent="0.2">
      <c r="A30" s="1">
        <f>A29+1</f>
        <v>9</v>
      </c>
      <c r="C30" s="13" t="s">
        <v>9</v>
      </c>
      <c r="E30" s="5">
        <f t="shared" si="0"/>
        <v>0</v>
      </c>
      <c r="F30" s="24"/>
      <c r="G30" s="5">
        <v>0</v>
      </c>
      <c r="H30" s="5">
        <v>0</v>
      </c>
      <c r="I30" s="5">
        <v>0</v>
      </c>
      <c r="J30" s="5">
        <v>0</v>
      </c>
      <c r="K30" s="24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26"/>
      <c r="R30" s="5">
        <v>0</v>
      </c>
    </row>
    <row r="31" spans="1:18" x14ac:dyDescent="0.2">
      <c r="A31" s="1">
        <f t="shared" ref="A31:A39" si="1">A30+1</f>
        <v>10</v>
      </c>
      <c r="C31" s="13" t="s">
        <v>10</v>
      </c>
      <c r="E31" s="5">
        <f t="shared" si="0"/>
        <v>0</v>
      </c>
      <c r="F31" s="24"/>
      <c r="G31" s="5">
        <v>0</v>
      </c>
      <c r="H31" s="5">
        <v>0</v>
      </c>
      <c r="I31" s="5">
        <v>0</v>
      </c>
      <c r="J31" s="5">
        <v>0</v>
      </c>
      <c r="K31" s="24"/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26"/>
      <c r="R31" s="5">
        <v>0</v>
      </c>
    </row>
    <row r="32" spans="1:18" x14ac:dyDescent="0.2">
      <c r="A32" s="1">
        <f t="shared" si="1"/>
        <v>11</v>
      </c>
      <c r="C32" s="13" t="s">
        <v>11</v>
      </c>
      <c r="E32" s="5">
        <f t="shared" si="0"/>
        <v>101331.43023372215</v>
      </c>
      <c r="F32" s="24"/>
      <c r="G32" s="5">
        <v>11354.293771979132</v>
      </c>
      <c r="H32" s="5">
        <v>2171.6740067657893</v>
      </c>
      <c r="I32" s="5">
        <v>22131.827730067307</v>
      </c>
      <c r="J32" s="5">
        <v>0</v>
      </c>
      <c r="K32" s="24"/>
      <c r="L32" s="5">
        <v>13967.970240852566</v>
      </c>
      <c r="M32" s="5">
        <v>26154.455485827169</v>
      </c>
      <c r="N32" s="5">
        <v>21951.837711155338</v>
      </c>
      <c r="O32" s="5">
        <v>3599.371287074845</v>
      </c>
      <c r="P32" s="5">
        <v>0</v>
      </c>
      <c r="Q32" s="26"/>
      <c r="R32" s="5">
        <v>0</v>
      </c>
    </row>
    <row r="33" spans="1:18" x14ac:dyDescent="0.2">
      <c r="A33" s="1">
        <f t="shared" si="1"/>
        <v>12</v>
      </c>
      <c r="C33" s="13" t="s">
        <v>28</v>
      </c>
      <c r="E33" s="5">
        <f t="shared" si="0"/>
        <v>169987.47758188494</v>
      </c>
      <c r="F33" s="24"/>
      <c r="G33" s="5">
        <v>21805.987721959056</v>
      </c>
      <c r="H33" s="5">
        <v>4170.7126553744292</v>
      </c>
      <c r="I33" s="5">
        <v>42504.30484169507</v>
      </c>
      <c r="J33" s="5">
        <v>0</v>
      </c>
      <c r="K33" s="24"/>
      <c r="L33" s="5">
        <v>30430.69313675278</v>
      </c>
      <c r="M33" s="5">
        <v>51317.764408417905</v>
      </c>
      <c r="N33" s="5">
        <v>14668.53143102922</v>
      </c>
      <c r="O33" s="5">
        <v>4695.2523115912454</v>
      </c>
      <c r="P33" s="5">
        <v>394.23107506524229</v>
      </c>
      <c r="Q33" s="26"/>
      <c r="R33" s="5">
        <v>0</v>
      </c>
    </row>
    <row r="34" spans="1:18" x14ac:dyDescent="0.2">
      <c r="A34" s="1">
        <f t="shared" si="1"/>
        <v>13</v>
      </c>
      <c r="C34" s="13" t="s">
        <v>29</v>
      </c>
      <c r="E34" s="5">
        <f t="shared" si="0"/>
        <v>186669.80222282361</v>
      </c>
      <c r="F34" s="24"/>
      <c r="G34" s="5">
        <v>0</v>
      </c>
      <c r="H34" s="5">
        <v>0</v>
      </c>
      <c r="I34" s="5">
        <v>0</v>
      </c>
      <c r="J34" s="5">
        <v>175054.26708896569</v>
      </c>
      <c r="K34" s="24"/>
      <c r="L34" s="5">
        <v>0</v>
      </c>
      <c r="M34" s="5">
        <v>0</v>
      </c>
      <c r="N34" s="5">
        <v>0</v>
      </c>
      <c r="O34" s="5">
        <v>0</v>
      </c>
      <c r="P34" s="5">
        <v>11615.53513385792</v>
      </c>
      <c r="Q34" s="26"/>
      <c r="R34" s="5">
        <v>0</v>
      </c>
    </row>
    <row r="35" spans="1:18" x14ac:dyDescent="0.2">
      <c r="A35" s="1">
        <f t="shared" si="1"/>
        <v>14</v>
      </c>
      <c r="C35" s="13" t="s">
        <v>30</v>
      </c>
      <c r="E35" s="5">
        <f t="shared" si="0"/>
        <v>114550.8278017882</v>
      </c>
      <c r="F35" s="24"/>
      <c r="G35" s="5">
        <v>0</v>
      </c>
      <c r="H35" s="5">
        <v>0</v>
      </c>
      <c r="I35" s="5">
        <v>0</v>
      </c>
      <c r="J35" s="5">
        <v>0</v>
      </c>
      <c r="K35" s="24"/>
      <c r="L35" s="5">
        <v>0</v>
      </c>
      <c r="M35" s="5">
        <v>0</v>
      </c>
      <c r="N35" s="5">
        <v>0</v>
      </c>
      <c r="O35" s="5">
        <v>0</v>
      </c>
      <c r="P35" s="5">
        <v>114550.8278017882</v>
      </c>
      <c r="Q35" s="26"/>
      <c r="R35" s="5">
        <v>0</v>
      </c>
    </row>
    <row r="36" spans="1:18" x14ac:dyDescent="0.2">
      <c r="C36" s="13" t="s">
        <v>31</v>
      </c>
      <c r="E36" s="5"/>
      <c r="F36" s="26"/>
      <c r="G36" s="5">
        <v>0</v>
      </c>
      <c r="H36" s="5">
        <v>0</v>
      </c>
      <c r="I36" s="5">
        <v>0</v>
      </c>
      <c r="J36" s="5">
        <v>0</v>
      </c>
      <c r="K36" s="24"/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26"/>
      <c r="R36" s="5">
        <v>0</v>
      </c>
    </row>
    <row r="37" spans="1:18" x14ac:dyDescent="0.2">
      <c r="A37" s="1">
        <f>A35+1</f>
        <v>15</v>
      </c>
      <c r="C37" s="14" t="s">
        <v>32</v>
      </c>
      <c r="E37" s="5">
        <f>SUM(G37:R37)</f>
        <v>151282.90897396824</v>
      </c>
      <c r="F37" s="27"/>
      <c r="G37" s="5">
        <v>12880.127948701251</v>
      </c>
      <c r="H37" s="5">
        <v>2463.5120097950798</v>
      </c>
      <c r="I37" s="5">
        <v>25105.988855544048</v>
      </c>
      <c r="J37" s="5">
        <v>15526.137810894696</v>
      </c>
      <c r="K37" s="24"/>
      <c r="L37" s="5">
        <v>16952.176150702555</v>
      </c>
      <c r="M37" s="5">
        <v>29435.52261438498</v>
      </c>
      <c r="N37" s="5">
        <v>12591.335317737103</v>
      </c>
      <c r="O37" s="5">
        <v>3049.6359941950218</v>
      </c>
      <c r="P37" s="5">
        <v>33278.472272013503</v>
      </c>
      <c r="Q37" s="26"/>
      <c r="R37" s="5">
        <v>0</v>
      </c>
    </row>
    <row r="38" spans="1:18" x14ac:dyDescent="0.2">
      <c r="A38" s="1">
        <f t="shared" si="1"/>
        <v>16</v>
      </c>
      <c r="C38" s="14" t="s">
        <v>33</v>
      </c>
      <c r="E38" s="9">
        <f>SUM(G38:R38)</f>
        <v>185521.51456395947</v>
      </c>
      <c r="F38" s="24"/>
      <c r="G38" s="9">
        <v>14968.151072801349</v>
      </c>
      <c r="H38" s="9">
        <v>2862.8768346972352</v>
      </c>
      <c r="I38" s="9">
        <v>29175.970574092211</v>
      </c>
      <c r="J38" s="9">
        <v>15118.902678508899</v>
      </c>
      <c r="K38" s="24"/>
      <c r="L38" s="9">
        <v>19878.960327363395</v>
      </c>
      <c r="M38" s="9">
        <v>34347.874319044204</v>
      </c>
      <c r="N38" s="9">
        <v>16145.588396737578</v>
      </c>
      <c r="O38" s="9">
        <v>3668.7675699106758</v>
      </c>
      <c r="P38" s="9">
        <v>49354.422790803925</v>
      </c>
      <c r="Q38" s="26"/>
      <c r="R38" s="9">
        <v>0</v>
      </c>
    </row>
    <row r="39" spans="1:18" x14ac:dyDescent="0.2">
      <c r="A39" s="1">
        <f t="shared" si="1"/>
        <v>17</v>
      </c>
      <c r="C39" s="2" t="s">
        <v>34</v>
      </c>
      <c r="E39" s="16">
        <f>SUM(E29:E38)</f>
        <v>949580.87854070216</v>
      </c>
      <c r="F39" s="24"/>
      <c r="G39" s="16">
        <f>SUM(G29:G38)</f>
        <v>71946.170964767065</v>
      </c>
      <c r="H39" s="16">
        <f>SUM(H29:H38)</f>
        <v>11668.775506632534</v>
      </c>
      <c r="I39" s="16">
        <f>SUM(I29:I38)</f>
        <v>118918.09200139863</v>
      </c>
      <c r="J39" s="16">
        <f>SUM(J29:J38)</f>
        <v>205699.30757836928</v>
      </c>
      <c r="K39" s="24"/>
      <c r="L39" s="16">
        <f>SUM(L29:L38)</f>
        <v>81229.799855671299</v>
      </c>
      <c r="M39" s="16">
        <f>SUM(M29:M38)</f>
        <v>141255.61682767427</v>
      </c>
      <c r="N39" s="16">
        <f>SUM(N29:N38)</f>
        <v>65357.292856659238</v>
      </c>
      <c r="O39" s="16">
        <f>SUM(O29:O38)</f>
        <v>15013.027162771788</v>
      </c>
      <c r="P39" s="16">
        <f>SUM(P29:P38)</f>
        <v>209193.48907352876</v>
      </c>
      <c r="Q39" s="26"/>
      <c r="R39" s="16">
        <f>SUM(R29:R38)</f>
        <v>29299.306713229344</v>
      </c>
    </row>
    <row r="40" spans="1:18" x14ac:dyDescent="0.2">
      <c r="E40" s="5"/>
      <c r="F40" s="24"/>
      <c r="G40" s="5"/>
      <c r="H40" s="5"/>
      <c r="I40" s="5"/>
      <c r="J40" s="5"/>
      <c r="K40" s="24"/>
      <c r="L40" s="5"/>
      <c r="M40" s="5"/>
      <c r="N40" s="5"/>
      <c r="O40" s="5"/>
      <c r="P40" s="5"/>
      <c r="Q40" s="26"/>
      <c r="R40" s="5"/>
    </row>
    <row r="41" spans="1:18" x14ac:dyDescent="0.2">
      <c r="A41" s="1">
        <f>A39+1</f>
        <v>18</v>
      </c>
      <c r="C41" s="2" t="s">
        <v>35</v>
      </c>
      <c r="E41" s="16">
        <f>E19+E21+E26+E39</f>
        <v>2552239.2782425755</v>
      </c>
      <c r="F41" s="24"/>
      <c r="G41" s="16">
        <f>G19+G21+G26+G39</f>
        <v>265503.35760293447</v>
      </c>
      <c r="H41" s="16">
        <f>H19+H21+H26+H39</f>
        <v>48689.405718101334</v>
      </c>
      <c r="I41" s="16">
        <f>I19+I21+I26+I39</f>
        <v>495974.43017933751</v>
      </c>
      <c r="J41" s="16">
        <f>J19+J21+J26+J39</f>
        <v>209861.63658854819</v>
      </c>
      <c r="K41" s="24"/>
      <c r="L41" s="16">
        <f>L19+L21+L26+L39</f>
        <v>354624.99924573099</v>
      </c>
      <c r="M41" s="16">
        <f>M19+M21+M26+M39</f>
        <v>569587.24868851551</v>
      </c>
      <c r="N41" s="16">
        <f>N19+N21+N26+N39</f>
        <v>302066.30573091668</v>
      </c>
      <c r="O41" s="16">
        <f>O19+O21+O26+O39</f>
        <v>53204.12700681197</v>
      </c>
      <c r="P41" s="16">
        <f>P19+P21+P26+P39</f>
        <v>223428.46076844967</v>
      </c>
      <c r="Q41" s="26"/>
      <c r="R41" s="16">
        <f>R19+R21+R26+R39</f>
        <v>29299.306713229344</v>
      </c>
    </row>
    <row r="42" spans="1:18" x14ac:dyDescent="0.2">
      <c r="E42" s="5"/>
      <c r="F42" s="24"/>
      <c r="G42" s="5"/>
      <c r="H42" s="5"/>
      <c r="I42" s="5"/>
      <c r="J42" s="5"/>
      <c r="K42" s="24"/>
      <c r="L42" s="5"/>
      <c r="M42" s="5"/>
      <c r="N42" s="5"/>
      <c r="O42" s="5"/>
      <c r="P42" s="5"/>
      <c r="Q42" s="26"/>
      <c r="R42" s="5"/>
    </row>
    <row r="43" spans="1:18" x14ac:dyDescent="0.2">
      <c r="A43" s="1">
        <f>A41+1</f>
        <v>19</v>
      </c>
      <c r="C43" s="2" t="s">
        <v>36</v>
      </c>
      <c r="E43" s="16">
        <f>SUM(G43:R43)</f>
        <v>64932.585078996191</v>
      </c>
      <c r="F43" s="24"/>
      <c r="G43" s="16">
        <v>0</v>
      </c>
      <c r="H43" s="16">
        <v>0</v>
      </c>
      <c r="I43" s="16">
        <v>891.57262683265708</v>
      </c>
      <c r="J43" s="16">
        <v>0</v>
      </c>
      <c r="K43" s="24"/>
      <c r="L43" s="16">
        <v>640.72711310894715</v>
      </c>
      <c r="M43" s="16">
        <v>1030.8737664913381</v>
      </c>
      <c r="N43" s="16">
        <v>545.96433217533388</v>
      </c>
      <c r="O43" s="16">
        <v>2908.0314948700488</v>
      </c>
      <c r="P43" s="16">
        <v>58915.415745517865</v>
      </c>
      <c r="Q43" s="26"/>
      <c r="R43" s="16">
        <v>0</v>
      </c>
    </row>
    <row r="44" spans="1:18" x14ac:dyDescent="0.2">
      <c r="E44" s="5"/>
      <c r="F44" s="24"/>
      <c r="G44" s="5"/>
      <c r="H44" s="5"/>
      <c r="I44" s="5"/>
      <c r="J44" s="5"/>
      <c r="K44" s="24"/>
      <c r="L44" s="5"/>
      <c r="M44" s="5"/>
      <c r="N44" s="5"/>
      <c r="O44" s="5"/>
      <c r="P44" s="5"/>
      <c r="Q44" s="26"/>
      <c r="R44" s="5"/>
    </row>
    <row r="45" spans="1:18" ht="13.5" thickBot="1" x14ac:dyDescent="0.25">
      <c r="A45" s="1">
        <f>A43+1</f>
        <v>20</v>
      </c>
      <c r="C45" s="2" t="s">
        <v>37</v>
      </c>
      <c r="E45" s="21">
        <f>E41-E43</f>
        <v>2487306.6931635793</v>
      </c>
      <c r="F45" s="24"/>
      <c r="G45" s="21">
        <f>G41-G43</f>
        <v>265503.35760293447</v>
      </c>
      <c r="H45" s="21">
        <f>H41-H43</f>
        <v>48689.405718101334</v>
      </c>
      <c r="I45" s="21">
        <f>I41-I43</f>
        <v>495082.85755250487</v>
      </c>
      <c r="J45" s="21">
        <f>J41-J43</f>
        <v>209861.63658854819</v>
      </c>
      <c r="K45" s="24"/>
      <c r="L45" s="21">
        <f>L41-L43</f>
        <v>353984.27213262202</v>
      </c>
      <c r="M45" s="21">
        <f>M41-M43</f>
        <v>568556.3749220242</v>
      </c>
      <c r="N45" s="21">
        <f>N41-N43</f>
        <v>301520.34139874135</v>
      </c>
      <c r="O45" s="21">
        <f>O41-O43</f>
        <v>50296.095511941923</v>
      </c>
      <c r="P45" s="21">
        <f>P41-P43</f>
        <v>164513.04502293182</v>
      </c>
      <c r="Q45" s="26"/>
      <c r="R45" s="21">
        <f>R41-R43</f>
        <v>29299.306713229344</v>
      </c>
    </row>
    <row r="46" spans="1:18" ht="13.5" thickTop="1" x14ac:dyDescent="0.2">
      <c r="E46" s="5"/>
      <c r="F46" s="5"/>
      <c r="G46" s="5"/>
      <c r="H46" s="5"/>
      <c r="I46" s="5"/>
      <c r="J46" s="5"/>
      <c r="K46" s="5"/>
    </row>
    <row r="47" spans="1:18" x14ac:dyDescent="0.2">
      <c r="E47" s="5"/>
      <c r="F47" s="5"/>
      <c r="G47" s="5"/>
      <c r="H47" s="5"/>
      <c r="I47" s="5"/>
      <c r="J47" s="5"/>
      <c r="K47" s="5"/>
    </row>
    <row r="48" spans="1:18" x14ac:dyDescent="0.2">
      <c r="E48" s="5"/>
      <c r="F48" s="5"/>
      <c r="G48" s="5"/>
      <c r="H48" s="5"/>
      <c r="I48" s="5"/>
      <c r="J48" s="5"/>
      <c r="K48" s="5"/>
    </row>
    <row r="49" spans="5:11" x14ac:dyDescent="0.2">
      <c r="E49" s="5"/>
      <c r="F49" s="5"/>
      <c r="G49" s="5"/>
      <c r="H49" s="5"/>
      <c r="I49" s="5"/>
      <c r="J49" s="5"/>
      <c r="K49" s="5"/>
    </row>
    <row r="50" spans="5:11" x14ac:dyDescent="0.2">
      <c r="E50" s="5"/>
      <c r="F50" s="5"/>
      <c r="G50" s="5"/>
      <c r="H50" s="5"/>
      <c r="I50" s="5"/>
      <c r="J50" s="5"/>
      <c r="K50" s="5"/>
    </row>
    <row r="51" spans="5:11" x14ac:dyDescent="0.2">
      <c r="E51" s="5"/>
      <c r="F51" s="5"/>
      <c r="G51" s="5"/>
      <c r="H51" s="5"/>
      <c r="I51" s="5"/>
      <c r="J51" s="5"/>
      <c r="K51" s="5"/>
    </row>
  </sheetData>
  <mergeCells count="5">
    <mergeCell ref="G10:J10"/>
    <mergeCell ref="A6:R6"/>
    <mergeCell ref="A7:R7"/>
    <mergeCell ref="L10:P10"/>
    <mergeCell ref="G9:R9"/>
  </mergeCells>
  <pageMargins left="0.7" right="0.7" top="0.75" bottom="0.75" header="0.3" footer="0.3"/>
  <pageSetup scale="71" orientation="landscape" r:id="rId1"/>
  <headerFooter>
    <oddHeader>&amp;R&amp;"Arial,Regular"&amp;10Filed: 2023-05-18
EB-2022-0200
Exhibit I.7.0-STAFF-237
Attachment 4.1
Page 5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C6U45NHNYSXQ-1954422155-5785</_dlc_DocId>
    <_dlc_DocIdUrl xmlns="bc9be6ef-036f-4d38-ab45-2a4da0c93cb0">
      <Url>https://enbridge.sharepoint.com/teams/EB-2022-02002024Rebasing/_layouts/15/DocIdRedir.aspx?ID=C6U45NHNYSXQ-1954422155-5785</Url>
      <Description>C6U45NHNYSXQ-1954422155-5785</Description>
    </_dlc_DocIdUrl>
  </documentManagement>
</p:properties>
</file>

<file path=customXml/itemProps1.xml><?xml version="1.0" encoding="utf-8"?>
<ds:datastoreItem xmlns:ds="http://schemas.openxmlformats.org/officeDocument/2006/customXml" ds:itemID="{B0C91C13-EF5C-4D8F-A11B-74EB9675A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3C2D90-F4FA-4EE8-87C2-195A7CB9C26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1E1434-C6FD-430C-B597-B12A0F081D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63D199-8635-4DE8-8575-0414F29C5286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Pinsonneault</dc:creator>
  <cp:keywords/>
  <dc:description/>
  <cp:lastModifiedBy>Julie Rader</cp:lastModifiedBy>
  <cp:revision/>
  <dcterms:created xsi:type="dcterms:W3CDTF">2022-10-15T16:04:52Z</dcterms:created>
  <dcterms:modified xsi:type="dcterms:W3CDTF">2023-05-18T17:19:12Z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2022-10-15T16:04:52Z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bff20ead-b767-489b-8d67-cda8f2d633fd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407b3147-1073-4ed8-b567-399d75e0b56a</vt:lpwstr>
  </property>
</Properties>
</file>