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_Regulatory/Filed IRs/Live Excels/"/>
    </mc:Choice>
  </mc:AlternateContent>
  <xr:revisionPtr revIDLastSave="1" documentId="13_ncr:1_{813E5B21-2795-4A3E-BD1B-4E3493221706}" xr6:coauthVersionLast="47" xr6:coauthVersionMax="47" xr10:uidLastSave="{8214B0E7-E2A5-4F69-B6D0-8268DFE7E535}"/>
  <bookViews>
    <workbookView xWindow="-120" yWindow="-120" windowWidth="29040" windowHeight="15840" xr2:uid="{2B7E0E06-FFFB-47A6-B68A-6E186BBD1150}"/>
  </bookViews>
  <sheets>
    <sheet name="Sheet1" sheetId="1" r:id="rId1"/>
  </sheets>
  <definedNames>
    <definedName name="_xlnm.Print_Area" localSheetId="0">Sheet1!$A$1:$U$189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78" i="1" s="1"/>
  <c r="A179" i="1" s="1"/>
  <c r="A180" i="1" s="1"/>
  <c r="A181" i="1" s="1"/>
  <c r="A182" i="1" s="1"/>
  <c r="A183" i="1" s="1"/>
  <c r="A184" i="1" s="1"/>
  <c r="A186" i="1" s="1"/>
  <c r="A189" i="1" s="1"/>
  <c r="S92" i="1"/>
  <c r="U92" i="1"/>
  <c r="Q92" i="1"/>
  <c r="O92" i="1"/>
  <c r="G77" i="1" l="1"/>
  <c r="G88" i="1" l="1"/>
  <c r="G186" i="1" l="1"/>
  <c r="K41" i="1" l="1"/>
  <c r="K33" i="1" l="1"/>
  <c r="U46" i="1" l="1"/>
  <c r="K45" i="1" l="1"/>
  <c r="K143" i="1" l="1"/>
  <c r="K86" i="1" l="1"/>
  <c r="K184" i="1" l="1"/>
  <c r="K180" i="1" l="1"/>
  <c r="G46" i="1" l="1"/>
  <c r="G50" i="1" s="1"/>
  <c r="G25" i="1" l="1"/>
  <c r="G29" i="1" s="1"/>
  <c r="G75" i="1" l="1"/>
  <c r="G79" i="1" s="1"/>
  <c r="G90" i="1" s="1"/>
  <c r="G94" i="1" s="1"/>
  <c r="K181" i="1" l="1"/>
  <c r="K182" i="1"/>
  <c r="K179" i="1"/>
  <c r="K183" i="1" l="1"/>
  <c r="K178" i="1" l="1"/>
  <c r="K186" i="1" s="1"/>
  <c r="E186" i="1"/>
  <c r="K44" i="1" l="1"/>
  <c r="K39" i="1"/>
  <c r="O186" i="1"/>
  <c r="Q186" i="1"/>
  <c r="U186" i="1"/>
  <c r="S186" i="1"/>
  <c r="K40" i="1" l="1"/>
  <c r="K43" i="1"/>
  <c r="K42" i="1"/>
  <c r="K23" i="1" l="1"/>
  <c r="K18" i="1" l="1"/>
  <c r="K21" i="1"/>
  <c r="K73" i="1"/>
  <c r="K20" i="1"/>
  <c r="K19" i="1"/>
  <c r="K70" i="1" l="1"/>
  <c r="K71" i="1"/>
  <c r="K69" i="1"/>
  <c r="U73" i="1"/>
  <c r="S73" i="1"/>
  <c r="O73" i="1"/>
  <c r="Q73" i="1"/>
  <c r="K68" i="1"/>
  <c r="K22" i="1"/>
  <c r="Q71" i="1" l="1"/>
  <c r="O71" i="1"/>
  <c r="S71" i="1"/>
  <c r="U71" i="1"/>
  <c r="K72" i="1"/>
  <c r="S68" i="1"/>
  <c r="O68" i="1"/>
  <c r="U68" i="1"/>
  <c r="Q68" i="1"/>
  <c r="U72" i="1" l="1"/>
  <c r="O72" i="1"/>
  <c r="S72" i="1"/>
  <c r="Q72" i="1"/>
  <c r="S70" i="1" l="1"/>
  <c r="Q69" i="1"/>
  <c r="O69" i="1"/>
  <c r="U69" i="1"/>
  <c r="U70" i="1"/>
  <c r="Q70" i="1"/>
  <c r="O70" i="1" l="1"/>
  <c r="S69" i="1"/>
  <c r="K120" i="1" l="1"/>
  <c r="K123" i="1" l="1"/>
  <c r="K152" i="1" l="1"/>
  <c r="K151" i="1" l="1"/>
  <c r="K119" i="1" l="1"/>
  <c r="K125" i="1" l="1"/>
  <c r="K35" i="1" l="1"/>
  <c r="K13" i="1"/>
  <c r="K17" i="1"/>
  <c r="K15" i="1"/>
  <c r="K34" i="1" l="1"/>
  <c r="K38" i="1"/>
  <c r="K36" i="1"/>
  <c r="K63" i="1"/>
  <c r="K16" i="1"/>
  <c r="K67" i="1" l="1"/>
  <c r="K65" i="1"/>
  <c r="S67" i="1"/>
  <c r="U67" i="1"/>
  <c r="K14" i="1"/>
  <c r="U63" i="1"/>
  <c r="Q63" i="1"/>
  <c r="O65" i="1"/>
  <c r="U65" i="1"/>
  <c r="S63" i="1" l="1"/>
  <c r="O63" i="1"/>
  <c r="K12" i="1"/>
  <c r="O67" i="1"/>
  <c r="Q65" i="1"/>
  <c r="Q67" i="1"/>
  <c r="K64" i="1"/>
  <c r="U66" i="1"/>
  <c r="S65" i="1" l="1"/>
  <c r="K62" i="1"/>
  <c r="Q64" i="1"/>
  <c r="S64" i="1"/>
  <c r="O64" i="1"/>
  <c r="U64" i="1"/>
  <c r="U62" i="1" l="1"/>
  <c r="Q62" i="1"/>
  <c r="O62" i="1"/>
  <c r="S62" i="1"/>
  <c r="K37" i="1" l="1"/>
  <c r="K46" i="1" s="1"/>
  <c r="E46" i="1"/>
  <c r="K66" i="1" l="1"/>
  <c r="O46" i="1" l="1"/>
  <c r="O66" i="1"/>
  <c r="Q46" i="1"/>
  <c r="Q66" i="1"/>
  <c r="S46" i="1"/>
  <c r="S66" i="1"/>
  <c r="K24" i="1" l="1"/>
  <c r="K25" i="1" s="1"/>
  <c r="E25" i="1"/>
  <c r="K74" i="1" l="1"/>
  <c r="K75" i="1" s="1"/>
  <c r="E75" i="1"/>
  <c r="S74" i="1" l="1"/>
  <c r="S75" i="1" s="1"/>
  <c r="S25" i="1"/>
  <c r="O74" i="1"/>
  <c r="O75" i="1" s="1"/>
  <c r="O25" i="1"/>
  <c r="U74" i="1"/>
  <c r="U75" i="1" s="1"/>
  <c r="U25" i="1"/>
  <c r="Q74" i="1"/>
  <c r="Q75" i="1" s="1"/>
  <c r="Q25" i="1"/>
  <c r="K99" i="1"/>
  <c r="K98" i="1" l="1"/>
  <c r="K100" i="1" l="1"/>
  <c r="K122" i="1" l="1"/>
  <c r="K121" i="1" l="1"/>
  <c r="K155" i="1" l="1"/>
  <c r="K158" i="1"/>
  <c r="K139" i="1"/>
  <c r="K134" i="1"/>
  <c r="K154" i="1"/>
  <c r="K159" i="1" l="1"/>
  <c r="K142" i="1"/>
  <c r="K130" i="1"/>
  <c r="K144" i="1"/>
  <c r="K137" i="1"/>
  <c r="K138" i="1"/>
  <c r="K145" i="1"/>
  <c r="K156" i="1"/>
  <c r="K157" i="1"/>
  <c r="K146" i="1"/>
  <c r="K136" i="1"/>
  <c r="K150" i="1"/>
  <c r="K133" i="1" l="1"/>
  <c r="K129" i="1"/>
  <c r="K131" i="1"/>
  <c r="K132" i="1"/>
  <c r="K141" i="1"/>
  <c r="G165" i="1" l="1"/>
  <c r="G167" i="1" s="1"/>
  <c r="G189" i="1" s="1"/>
  <c r="K127" i="1"/>
  <c r="K128" i="1" l="1"/>
  <c r="K160" i="1" l="1"/>
  <c r="K148" i="1" l="1"/>
  <c r="K27" i="1" l="1"/>
  <c r="K29" i="1" s="1"/>
  <c r="E29" i="1"/>
  <c r="O29" i="1"/>
  <c r="Q29" i="1"/>
  <c r="S29" i="1"/>
  <c r="U29" i="1"/>
  <c r="K48" i="1"/>
  <c r="K50" i="1" s="1"/>
  <c r="E50" i="1"/>
  <c r="O50" i="1"/>
  <c r="Q50" i="1"/>
  <c r="S50" i="1"/>
  <c r="U50" i="1"/>
  <c r="E77" i="1"/>
  <c r="E79" i="1" s="1"/>
  <c r="E90" i="1" s="1"/>
  <c r="E94" i="1" s="1"/>
  <c r="O77" i="1"/>
  <c r="Q77" i="1"/>
  <c r="S77" i="1"/>
  <c r="U77" i="1"/>
  <c r="O79" i="1"/>
  <c r="Q79" i="1"/>
  <c r="S79" i="1"/>
  <c r="U79" i="1"/>
  <c r="K83" i="1"/>
  <c r="K84" i="1"/>
  <c r="K85" i="1"/>
  <c r="K87" i="1"/>
  <c r="E88" i="1"/>
  <c r="K88" i="1"/>
  <c r="O88" i="1"/>
  <c r="Q88" i="1"/>
  <c r="S88" i="1"/>
  <c r="U88" i="1"/>
  <c r="O90" i="1"/>
  <c r="O94" i="1" s="1"/>
  <c r="Q90" i="1"/>
  <c r="Q94" i="1" s="1"/>
  <c r="S90" i="1"/>
  <c r="U90" i="1"/>
  <c r="S94" i="1"/>
  <c r="U94" i="1"/>
  <c r="O100" i="1"/>
  <c r="Q100" i="1"/>
  <c r="S100" i="1"/>
  <c r="U100" i="1"/>
  <c r="K106" i="1"/>
  <c r="O106" i="1"/>
  <c r="Q106" i="1"/>
  <c r="S106" i="1"/>
  <c r="U106" i="1"/>
  <c r="K162" i="1"/>
  <c r="K163" i="1"/>
  <c r="E165" i="1"/>
  <c r="K165" i="1"/>
  <c r="O165" i="1"/>
  <c r="Q165" i="1"/>
  <c r="Q167" i="1" s="1"/>
  <c r="Q189" i="1" s="1"/>
  <c r="S165" i="1"/>
  <c r="U165" i="1"/>
  <c r="S167" i="1"/>
  <c r="S189" i="1" s="1"/>
  <c r="U167" i="1"/>
  <c r="U189" i="1" s="1"/>
  <c r="O167" i="1" l="1"/>
  <c r="O189" i="1" s="1"/>
  <c r="E167" i="1"/>
  <c r="E189" i="1" s="1"/>
  <c r="K77" i="1"/>
  <c r="K79" i="1" s="1"/>
  <c r="K90" i="1" s="1"/>
  <c r="K94" i="1" s="1"/>
  <c r="K167" i="1" s="1"/>
  <c r="K189" i="1" s="1"/>
</calcChain>
</file>

<file path=xl/sharedStrings.xml><?xml version="1.0" encoding="utf-8"?>
<sst xmlns="http://schemas.openxmlformats.org/spreadsheetml/2006/main" count="321" uniqueCount="148">
  <si>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</si>
  <si>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</si>
  <si>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</si>
  <si>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</si>
  <si>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</si>
  <si>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</si>
  <si>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</si>
  <si>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</si>
  <si>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</si>
  <si>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</si>
  <si>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</si>
  <si>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</si>
  <si>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</si>
  <si>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</si>
  <si>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</si>
  <si>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</si>
  <si>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</si>
  <si>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</si>
  <si>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</si>
  <si>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</si>
  <si>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</si>
  <si>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</si>
  <si>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</si>
  <si>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</si>
  <si>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</si>
  <si>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</si>
  <si>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</si>
  <si>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</si>
  <si>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</si>
  <si>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</si>
  <si>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</si>
  <si>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</si>
  <si>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</si>
  <si>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</si>
  <si>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</si>
  <si>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</si>
  <si>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</si>
  <si>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</si>
  <si>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</si>
  <si>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</si>
  <si>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</si>
  <si>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</si>
  <si>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</si>
  <si>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</si>
  <si>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</si>
  <si>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</si>
  <si>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</si>
  <si>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</si>
  <si>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</si>
  <si>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</si>
  <si>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Space</t>
  </si>
  <si>
    <t>Deliverability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</si>
  <si>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</si>
  <si>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</si>
  <si>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</si>
  <si>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</si>
  <si>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</si>
  <si>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</si>
  <si>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</si>
  <si>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</si>
  <si>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</si>
  <si>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</si>
  <si>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</si>
  <si>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</si>
  <si>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</si>
  <si>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</si>
  <si>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</si>
  <si>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</si>
  <si>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</si>
  <si>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</si>
  <si>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</si>
  <si>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</si>
  <si>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</si>
  <si>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</si>
  <si>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</si>
  <si>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</si>
  <si>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</si>
  <si>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 xml:space="preserve">Gross Plant </t>
  </si>
  <si>
    <t>Contingency</t>
  </si>
  <si>
    <t>Factor</t>
  </si>
  <si>
    <t>Classified</t>
  </si>
  <si>
    <t>Assignment</t>
  </si>
  <si>
    <t>Requirement</t>
  </si>
  <si>
    <t>No.</t>
  </si>
  <si>
    <t>Operational</t>
  </si>
  <si>
    <t>Classification</t>
  </si>
  <si>
    <t>to be</t>
  </si>
  <si>
    <t>Direct</t>
  </si>
  <si>
    <t>Revenue</t>
  </si>
  <si>
    <t>Line</t>
  </si>
  <si>
    <t>Storage Demand</t>
  </si>
  <si>
    <t>Balance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</si>
  <si>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</si>
  <si>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</si>
  <si>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</si>
  <si>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</si>
  <si>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</si>
  <si>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</si>
  <si>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</si>
  <si>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</si>
  <si>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</si>
  <si>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</si>
  <si>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</si>
  <si>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</si>
  <si>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</si>
  <si>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</si>
  <si>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</si>
  <si>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>Particulars ($000s)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</si>
  <si>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</si>
  <si>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</si>
  <si>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</si>
  <si>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</si>
  <si>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</si>
  <si>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</si>
  <si>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</si>
  <si>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</si>
  <si>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</si>
  <si>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</si>
  <si>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</si>
  <si>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Storage Classification</t>
  </si>
  <si>
    <t>Other Revenue Surcharges</t>
  </si>
  <si>
    <t>Storage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</si>
  <si>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</si>
  <si>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</si>
  <si>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</si>
  <si>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</si>
  <si>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2024 Cost Allocation Study - Current Rate Zones</t>
  </si>
  <si>
    <t>LNG_LAND</t>
  </si>
  <si>
    <t>LNG_STRUCTURES</t>
  </si>
  <si>
    <t>LNG_EQUIPMENT</t>
  </si>
  <si>
    <t>DELIVERABILITY</t>
  </si>
  <si>
    <t>DEL_SPACE_OPCON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</si>
  <si>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</si>
  <si>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</si>
  <si>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</si>
  <si>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</si>
  <si>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</si>
  <si>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</si>
  <si>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</si>
  <si>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</si>
  <si>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</si>
  <si>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MKTSTORFUEL</t>
  </si>
  <si>
    <t>LNG_O&amp;M</t>
  </si>
  <si>
    <t>STOR_COMM</t>
  </si>
  <si>
    <t>MKTSTOR_DEMAND</t>
  </si>
  <si>
    <t>STOR_SUPER</t>
  </si>
  <si>
    <t>STOR_LABOUR</t>
  </si>
  <si>
    <t>STOR_O&amp;M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</si>
</sst>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43" fontId="2" fillId="0" borderId="3" xfId="1" applyFont="1" applyFill="1" applyBorder="1"/>
    <xf numFmtId="10" fontId="2" fillId="0" borderId="0" xfId="2" applyNumberFormat="1" applyFont="1" applyFill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1" xfId="1" applyNumberFormat="1" applyFont="1" applyFill="1" applyBorder="1"/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FF8E-1F55-4A0D-BBC7-01150DCD47FA}">
  <dimension ref="A1:V191"/>
  <sheetViews>
    <sheetView tabSelected="1" view="pageBreakPreview" zoomScale="90" zoomScaleNormal="90" zoomScaleSheetLayoutView="90" workbookViewId="0"/>
  </sheetViews>
  <sheetFormatPr defaultColWidth="9.140625" defaultRowHeight="12.75" x14ac:dyDescent="0.2"/>
  <cols>
    <col min="1" max="1" width="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3.5703125" style="3" customWidth="1"/>
    <col min="6" max="6" width="0.85546875" style="3" customWidth="1"/>
    <col min="7" max="7" width="13.5703125" style="3" customWidth="1"/>
    <col min="8" max="8" width="0.85546875" style="3" customWidth="1"/>
    <col min="9" max="9" width="22.85546875" style="3" customWidth="1"/>
    <col min="10" max="10" width="0.85546875" style="3" customWidth="1"/>
    <col min="11" max="11" width="13.5703125" style="3" customWidth="1"/>
    <col min="12" max="12" width="0.85546875" style="3" customWidth="1"/>
    <col min="13" max="13" width="22.85546875" style="3" customWidth="1"/>
    <col min="14" max="14" width="0.85546875" style="3" customWidth="1"/>
    <col min="15" max="15" width="13.5703125" style="3" customWidth="1"/>
    <col min="16" max="16" width="1.7109375" style="3" hidden="1" customWidth="1"/>
    <col min="17" max="17" width="13.5703125" style="3" customWidth="1"/>
    <col min="18" max="18" width="1.7109375" style="3" hidden="1" customWidth="1"/>
    <col min="19" max="19" width="13.5703125" style="3" customWidth="1"/>
    <col min="20" max="20" width="1.7109375" style="3" customWidth="1"/>
    <col min="21" max="21" width="13.5703125" style="3" customWidth="1"/>
    <col min="22" max="16384" width="9.140625" style="3"/>
  </cols>
  <sheetData>
    <row r="1" spans="1:21" ht="15" customHeight="1" x14ac:dyDescent="0.2">
      <c r="A1" s="18"/>
      <c r="B1" s="18"/>
      <c r="C1" s="1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">
      <c r="A2" s="27" t="s">
        <v>126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5" customHeight="1" x14ac:dyDescent="0.2">
      <c r="A3" s="27" t="s">
        <v>119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x14ac:dyDescent="0.2">
      <c r="G5" s="2" t="s">
        <v>48</v>
      </c>
      <c r="I5" s="2" t="s">
        <v>87</v>
      </c>
      <c r="K5" s="2" t="s">
        <v>91</v>
      </c>
      <c r="M5" s="2" t="s">
        <v>40</v>
      </c>
      <c r="O5" s="28" t="s">
        <v>90</v>
      </c>
      <c r="P5" s="28"/>
      <c r="Q5" s="28"/>
      <c r="R5" s="28"/>
      <c r="S5" s="28"/>
      <c r="T5" s="2"/>
    </row>
    <row r="6" spans="1:21" x14ac:dyDescent="0.2">
      <c r="A6" s="2" t="s">
        <v>89</v>
      </c>
      <c r="E6" s="2" t="s">
        <v>88</v>
      </c>
      <c r="G6" s="2" t="s">
        <v>87</v>
      </c>
      <c r="I6" s="2" t="s">
        <v>81</v>
      </c>
      <c r="K6" s="2" t="s">
        <v>86</v>
      </c>
      <c r="M6" s="2" t="s">
        <v>85</v>
      </c>
      <c r="O6" s="2"/>
      <c r="P6" s="2"/>
      <c r="Q6" s="2"/>
      <c r="R6" s="2"/>
      <c r="S6" s="2" t="s">
        <v>84</v>
      </c>
      <c r="T6" s="2"/>
      <c r="U6" s="2" t="s">
        <v>40</v>
      </c>
    </row>
    <row r="7" spans="1:21" x14ac:dyDescent="0.2">
      <c r="A7" s="24" t="s">
        <v>83</v>
      </c>
      <c r="C7" s="20" t="s">
        <v>107</v>
      </c>
      <c r="E7" s="24" t="s">
        <v>82</v>
      </c>
      <c r="G7" s="24" t="s">
        <v>81</v>
      </c>
      <c r="I7" s="24" t="s">
        <v>79</v>
      </c>
      <c r="K7" s="24" t="s">
        <v>80</v>
      </c>
      <c r="M7" s="24" t="s">
        <v>79</v>
      </c>
      <c r="N7" s="2"/>
      <c r="O7" s="24" t="s">
        <v>51</v>
      </c>
      <c r="P7" s="2"/>
      <c r="Q7" s="24" t="s">
        <v>50</v>
      </c>
      <c r="R7" s="2"/>
      <c r="S7" s="24" t="s">
        <v>78</v>
      </c>
      <c r="T7" s="2"/>
      <c r="U7" s="24" t="s">
        <v>49</v>
      </c>
    </row>
    <row r="8" spans="1:21" x14ac:dyDescent="0.2">
      <c r="E8" s="2" t="s">
        <v>92</v>
      </c>
      <c r="G8" s="2" t="s">
        <v>93</v>
      </c>
      <c r="I8" s="2" t="s">
        <v>94</v>
      </c>
      <c r="K8" s="2" t="s">
        <v>95</v>
      </c>
      <c r="M8" s="2" t="s">
        <v>96</v>
      </c>
      <c r="N8" s="2"/>
      <c r="O8" s="2" t="s">
        <v>97</v>
      </c>
      <c r="P8" s="2"/>
      <c r="Q8" s="2" t="s">
        <v>98</v>
      </c>
      <c r="R8" s="2"/>
      <c r="S8" s="2" t="s">
        <v>99</v>
      </c>
      <c r="T8" s="2"/>
      <c r="U8" s="2" t="s">
        <v>100</v>
      </c>
    </row>
    <row r="10" spans="1:21" x14ac:dyDescent="0.2">
      <c r="C10" s="16" t="s">
        <v>77</v>
      </c>
      <c r="D10" s="6"/>
      <c r="E10" s="6"/>
    </row>
    <row r="12" spans="1:21" x14ac:dyDescent="0.2">
      <c r="A12" s="19">
        <v>1</v>
      </c>
      <c r="B12" s="1"/>
      <c r="C12" s="1" t="s">
        <v>101</v>
      </c>
      <c r="E12" s="4">
        <v>12712.975753678993</v>
      </c>
      <c r="G12" s="4">
        <v>7.3027000000000006</v>
      </c>
      <c r="I12" s="2" t="s">
        <v>127</v>
      </c>
      <c r="J12" s="2"/>
      <c r="K12" s="4">
        <f t="shared" ref="K12:K24" si="0">E12-G12</f>
        <v>12705.673053678993</v>
      </c>
      <c r="M12" s="2" t="s">
        <v>130</v>
      </c>
      <c r="N12" s="2"/>
      <c r="O12" s="7">
        <v>12712.975753678993</v>
      </c>
      <c r="Q12" s="7">
        <v>0</v>
      </c>
      <c r="R12" s="7"/>
      <c r="S12" s="7">
        <v>0</v>
      </c>
      <c r="T12" s="7"/>
      <c r="U12" s="7">
        <v>0</v>
      </c>
    </row>
    <row r="13" spans="1:21" x14ac:dyDescent="0.2">
      <c r="A13" s="19">
        <f>A12+1</f>
        <v>2</v>
      </c>
      <c r="B13" s="1"/>
      <c r="C13" s="1" t="s">
        <v>74</v>
      </c>
      <c r="E13" s="4">
        <v>78039.700290500026</v>
      </c>
      <c r="G13" s="4">
        <v>0</v>
      </c>
      <c r="I13" s="2"/>
      <c r="J13" s="2"/>
      <c r="K13" s="4">
        <f t="shared" si="0"/>
        <v>78039.700290500026</v>
      </c>
      <c r="M13" s="2" t="s">
        <v>131</v>
      </c>
      <c r="N13" s="2"/>
      <c r="O13" s="7">
        <v>39019.850145250013</v>
      </c>
      <c r="Q13" s="7">
        <v>35966.636388843304</v>
      </c>
      <c r="R13" s="7"/>
      <c r="S13" s="7">
        <v>3053.2137564067079</v>
      </c>
      <c r="T13" s="7"/>
      <c r="U13" s="7">
        <v>0</v>
      </c>
    </row>
    <row r="14" spans="1:21" x14ac:dyDescent="0.2">
      <c r="A14" s="19">
        <f t="shared" ref="A14:A25" si="1">A13+1</f>
        <v>3</v>
      </c>
      <c r="B14" s="1"/>
      <c r="C14" s="1" t="s">
        <v>73</v>
      </c>
      <c r="E14" s="4">
        <v>83033.542008632023</v>
      </c>
      <c r="G14" s="4">
        <v>8437.2249179863848</v>
      </c>
      <c r="I14" s="2" t="s">
        <v>128</v>
      </c>
      <c r="J14" s="2"/>
      <c r="K14" s="4">
        <f t="shared" si="0"/>
        <v>74596.317090645636</v>
      </c>
      <c r="M14" s="2" t="s">
        <v>130</v>
      </c>
      <c r="N14" s="2"/>
      <c r="O14" s="7">
        <v>83033.542008632023</v>
      </c>
      <c r="Q14" s="7">
        <v>0</v>
      </c>
      <c r="R14" s="7"/>
      <c r="S14" s="7">
        <v>0</v>
      </c>
      <c r="T14" s="7"/>
      <c r="U14" s="7">
        <v>0</v>
      </c>
    </row>
    <row r="15" spans="1:21" x14ac:dyDescent="0.2">
      <c r="A15" s="19">
        <f t="shared" si="1"/>
        <v>4</v>
      </c>
      <c r="B15" s="1"/>
      <c r="C15" s="1" t="s">
        <v>25</v>
      </c>
      <c r="E15" s="4">
        <v>103849.43767740573</v>
      </c>
      <c r="G15" s="4">
        <v>0</v>
      </c>
      <c r="I15" s="2"/>
      <c r="J15" s="2"/>
      <c r="K15" s="4">
        <f t="shared" si="0"/>
        <v>103849.43767740573</v>
      </c>
      <c r="M15" s="2" t="s">
        <v>130</v>
      </c>
      <c r="N15" s="2"/>
      <c r="O15" s="7">
        <v>103849.43767740573</v>
      </c>
      <c r="Q15" s="7">
        <v>0</v>
      </c>
      <c r="R15" s="7"/>
      <c r="S15" s="7">
        <v>0</v>
      </c>
      <c r="T15" s="7"/>
      <c r="U15" s="7">
        <v>0</v>
      </c>
    </row>
    <row r="16" spans="1:21" x14ac:dyDescent="0.2">
      <c r="A16" s="19">
        <f t="shared" si="1"/>
        <v>5</v>
      </c>
      <c r="B16" s="1"/>
      <c r="C16" s="1" t="s">
        <v>72</v>
      </c>
      <c r="E16" s="4">
        <v>109282.89792969999</v>
      </c>
      <c r="G16" s="4">
        <v>0</v>
      </c>
      <c r="I16" s="2"/>
      <c r="J16" s="2"/>
      <c r="K16" s="4">
        <f t="shared" si="0"/>
        <v>109282.89792969999</v>
      </c>
      <c r="M16" s="2" t="s">
        <v>130</v>
      </c>
      <c r="N16" s="2"/>
      <c r="O16" s="7">
        <v>109282.89792969999</v>
      </c>
      <c r="Q16" s="7">
        <v>0</v>
      </c>
      <c r="R16" s="7"/>
      <c r="S16" s="7">
        <v>0</v>
      </c>
      <c r="T16" s="7"/>
      <c r="U16" s="7">
        <v>0</v>
      </c>
    </row>
    <row r="17" spans="1:22" x14ac:dyDescent="0.2">
      <c r="A17" s="19">
        <f t="shared" si="1"/>
        <v>6</v>
      </c>
      <c r="B17" s="1"/>
      <c r="C17" s="1" t="s">
        <v>71</v>
      </c>
      <c r="E17" s="4">
        <v>373232.12316475576</v>
      </c>
      <c r="G17" s="4">
        <v>0</v>
      </c>
      <c r="J17" s="2"/>
      <c r="K17" s="4">
        <f t="shared" si="0"/>
        <v>373232.12316475576</v>
      </c>
      <c r="M17" s="2" t="s">
        <v>130</v>
      </c>
      <c r="N17" s="2"/>
      <c r="O17" s="7">
        <v>373232.12316475576</v>
      </c>
      <c r="Q17" s="7">
        <v>0</v>
      </c>
      <c r="R17" s="7"/>
      <c r="S17" s="7">
        <v>0</v>
      </c>
      <c r="T17" s="7"/>
      <c r="U17" s="7">
        <v>0</v>
      </c>
    </row>
    <row r="18" spans="1:22" x14ac:dyDescent="0.2">
      <c r="A18" s="19">
        <f t="shared" si="1"/>
        <v>7</v>
      </c>
      <c r="B18" s="1"/>
      <c r="C18" s="1" t="s">
        <v>70</v>
      </c>
      <c r="E18" s="4">
        <v>32021.043297775072</v>
      </c>
      <c r="G18" s="4">
        <v>32021.043297775072</v>
      </c>
      <c r="I18" s="2" t="s">
        <v>129</v>
      </c>
      <c r="J18" s="2"/>
      <c r="K18" s="4">
        <f t="shared" si="0"/>
        <v>0</v>
      </c>
      <c r="M18" s="2" t="s">
        <v>130</v>
      </c>
      <c r="N18" s="2"/>
      <c r="O18" s="7">
        <v>32021.043297775072</v>
      </c>
      <c r="Q18" s="7">
        <v>0</v>
      </c>
      <c r="R18" s="7"/>
      <c r="S18" s="7">
        <v>0</v>
      </c>
      <c r="T18" s="7"/>
      <c r="U18" s="7">
        <v>0</v>
      </c>
    </row>
    <row r="19" spans="1:22" x14ac:dyDescent="0.2">
      <c r="A19" s="19">
        <f t="shared" si="1"/>
        <v>8</v>
      </c>
      <c r="B19" s="1"/>
      <c r="C19" s="1" t="s">
        <v>69</v>
      </c>
      <c r="E19" s="4">
        <v>456026.53656905453</v>
      </c>
      <c r="G19" s="4">
        <v>0</v>
      </c>
      <c r="J19" s="2"/>
      <c r="K19" s="4">
        <f t="shared" si="0"/>
        <v>456026.53656905453</v>
      </c>
      <c r="M19" s="2" t="s">
        <v>131</v>
      </c>
      <c r="N19" s="2"/>
      <c r="O19" s="7">
        <v>228013.26828452726</v>
      </c>
      <c r="Q19" s="7">
        <v>210171.75313831089</v>
      </c>
      <c r="R19" s="7"/>
      <c r="S19" s="7">
        <v>17841.515146216392</v>
      </c>
      <c r="T19" s="7"/>
      <c r="U19" s="7">
        <v>0</v>
      </c>
    </row>
    <row r="20" spans="1:22" x14ac:dyDescent="0.2">
      <c r="A20" s="19">
        <f t="shared" si="1"/>
        <v>9</v>
      </c>
      <c r="B20" s="1"/>
      <c r="C20" s="1" t="s">
        <v>68</v>
      </c>
      <c r="E20" s="4">
        <v>69492.406220965684</v>
      </c>
      <c r="G20" s="4">
        <v>0</v>
      </c>
      <c r="J20" s="2"/>
      <c r="K20" s="4">
        <f t="shared" si="0"/>
        <v>69492.406220965684</v>
      </c>
      <c r="M20" s="2" t="s">
        <v>132</v>
      </c>
      <c r="N20" s="2"/>
      <c r="O20" s="7">
        <v>0</v>
      </c>
      <c r="Q20" s="7">
        <v>64054.784860303334</v>
      </c>
      <c r="R20" s="7"/>
      <c r="S20" s="7">
        <v>5437.6213606623542</v>
      </c>
      <c r="T20" s="7"/>
      <c r="U20" s="7">
        <v>0</v>
      </c>
    </row>
    <row r="21" spans="1:22" x14ac:dyDescent="0.2">
      <c r="A21" s="19">
        <f t="shared" si="1"/>
        <v>10</v>
      </c>
      <c r="B21" s="1"/>
      <c r="C21" s="1" t="s">
        <v>67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7">
        <v>0</v>
      </c>
      <c r="Q21" s="7">
        <v>0</v>
      </c>
      <c r="R21" s="7"/>
      <c r="S21" s="7">
        <v>0</v>
      </c>
      <c r="T21" s="7"/>
      <c r="U21" s="7">
        <v>0</v>
      </c>
    </row>
    <row r="22" spans="1:22" x14ac:dyDescent="0.2">
      <c r="A22" s="19">
        <f t="shared" si="1"/>
        <v>11</v>
      </c>
      <c r="B22" s="1"/>
      <c r="C22" s="1" t="s">
        <v>66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7">
        <v>0</v>
      </c>
      <c r="Q22" s="7">
        <v>0</v>
      </c>
      <c r="R22" s="7"/>
      <c r="S22" s="7">
        <v>0</v>
      </c>
      <c r="T22" s="7"/>
      <c r="U22" s="7">
        <v>0</v>
      </c>
    </row>
    <row r="23" spans="1:22" x14ac:dyDescent="0.2">
      <c r="A23" s="19">
        <f>A22+1</f>
        <v>12</v>
      </c>
      <c r="B23" s="1"/>
      <c r="C23" s="1" t="s">
        <v>65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7">
        <v>0</v>
      </c>
      <c r="Q23" s="7">
        <v>0</v>
      </c>
      <c r="R23" s="7"/>
      <c r="S23" s="7">
        <v>0</v>
      </c>
      <c r="T23" s="7"/>
      <c r="U23" s="7">
        <v>0</v>
      </c>
    </row>
    <row r="24" spans="1:22" x14ac:dyDescent="0.2">
      <c r="A24" s="19">
        <f>A23+1</f>
        <v>13</v>
      </c>
      <c r="B24" s="1"/>
      <c r="C24" s="1" t="s">
        <v>64</v>
      </c>
      <c r="E24" s="4">
        <v>499.49407531423083</v>
      </c>
      <c r="G24" s="4">
        <v>0</v>
      </c>
      <c r="J24" s="2"/>
      <c r="K24" s="4">
        <f t="shared" si="0"/>
        <v>499.49407531423083</v>
      </c>
      <c r="M24" s="2" t="s">
        <v>130</v>
      </c>
      <c r="N24" s="2"/>
      <c r="O24" s="7">
        <v>499.49407531423083</v>
      </c>
      <c r="Q24" s="7">
        <v>0</v>
      </c>
      <c r="R24" s="7"/>
      <c r="S24" s="7">
        <v>0</v>
      </c>
      <c r="T24" s="7"/>
      <c r="U24" s="7">
        <v>0</v>
      </c>
    </row>
    <row r="25" spans="1:22" x14ac:dyDescent="0.2">
      <c r="A25" s="19">
        <f t="shared" si="1"/>
        <v>14</v>
      </c>
      <c r="B25" s="1"/>
      <c r="C25" s="1" t="s">
        <v>108</v>
      </c>
      <c r="E25" s="8">
        <f>SUM(E12:E24)</f>
        <v>1318190.1569877821</v>
      </c>
      <c r="G25" s="8">
        <f>SUM(G12:G24)</f>
        <v>40465.570915761455</v>
      </c>
      <c r="K25" s="8">
        <f>SUM(K12:K24)</f>
        <v>1277724.5860720205</v>
      </c>
      <c r="O25" s="9">
        <f>SUM(O12:O24)</f>
        <v>981664.6323370391</v>
      </c>
      <c r="P25" s="10"/>
      <c r="Q25" s="9">
        <f>SUM(Q12:Q24)</f>
        <v>310193.17438745755</v>
      </c>
      <c r="R25" s="11"/>
      <c r="S25" s="9">
        <f>SUM(S12:S24)</f>
        <v>26332.350263285454</v>
      </c>
      <c r="T25" s="11"/>
      <c r="U25" s="9">
        <f>SUM(U12:U24)</f>
        <v>0</v>
      </c>
      <c r="V25" s="4"/>
    </row>
    <row r="26" spans="1:22" x14ac:dyDescent="0.2">
      <c r="A26" s="19"/>
      <c r="B26" s="1"/>
      <c r="Q26" s="12"/>
    </row>
    <row r="27" spans="1:22" x14ac:dyDescent="0.2">
      <c r="A27" s="19">
        <f>A25+1</f>
        <v>15</v>
      </c>
      <c r="B27" s="1"/>
      <c r="C27" s="1" t="s">
        <v>57</v>
      </c>
      <c r="E27" s="4">
        <v>70503.304402285779</v>
      </c>
      <c r="G27" s="4">
        <v>0</v>
      </c>
      <c r="J27" s="2"/>
      <c r="K27" s="4">
        <f>E27-G27</f>
        <v>70503.304402285779</v>
      </c>
      <c r="M27" s="2" t="s">
        <v>133</v>
      </c>
      <c r="N27" s="2"/>
      <c r="O27" s="7">
        <v>52589.475933584159</v>
      </c>
      <c r="Q27" s="7">
        <v>16512.112488067385</v>
      </c>
      <c r="R27" s="7"/>
      <c r="S27" s="7">
        <v>1401.7159806342315</v>
      </c>
      <c r="T27" s="7"/>
      <c r="U27" s="7">
        <v>0</v>
      </c>
    </row>
    <row r="28" spans="1:22" x14ac:dyDescent="0.2">
      <c r="A28" s="19"/>
      <c r="B28" s="1"/>
    </row>
    <row r="29" spans="1:22" x14ac:dyDescent="0.2">
      <c r="A29" s="19">
        <f>A27+1</f>
        <v>16</v>
      </c>
      <c r="B29" s="1"/>
      <c r="C29" s="1" t="s">
        <v>109</v>
      </c>
      <c r="E29" s="8">
        <f>E25+E27</f>
        <v>1388693.4613900678</v>
      </c>
      <c r="G29" s="8">
        <f>G25+G27</f>
        <v>40465.570915761455</v>
      </c>
      <c r="K29" s="8">
        <f>K25+K27</f>
        <v>1348227.8904743062</v>
      </c>
      <c r="O29" s="8">
        <f>O25+O27</f>
        <v>1034254.1082706233</v>
      </c>
      <c r="P29" s="12"/>
      <c r="Q29" s="8">
        <f>Q25+Q27</f>
        <v>326705.28687552491</v>
      </c>
      <c r="R29" s="4"/>
      <c r="S29" s="8">
        <f>S25+S27</f>
        <v>27734.066243919686</v>
      </c>
      <c r="T29" s="4"/>
      <c r="U29" s="8">
        <f>U25+U27</f>
        <v>0</v>
      </c>
    </row>
    <row r="30" spans="1:22" x14ac:dyDescent="0.2">
      <c r="A30" s="19"/>
      <c r="B30" s="1"/>
      <c r="C30" s="16"/>
      <c r="E30" s="5"/>
      <c r="G30" s="5"/>
      <c r="K30" s="5"/>
    </row>
    <row r="31" spans="1:22" x14ac:dyDescent="0.2">
      <c r="A31" s="19"/>
      <c r="B31" s="1"/>
      <c r="C31" s="16" t="s">
        <v>102</v>
      </c>
      <c r="D31" s="6"/>
      <c r="E31" s="6"/>
      <c r="G31" s="6"/>
    </row>
    <row r="32" spans="1:22" x14ac:dyDescent="0.2">
      <c r="A32" s="19"/>
      <c r="B32" s="1"/>
    </row>
    <row r="33" spans="1:22" x14ac:dyDescent="0.2">
      <c r="A33" s="19">
        <f>A29+1</f>
        <v>17</v>
      </c>
      <c r="B33" s="1"/>
      <c r="C33" s="1" t="s">
        <v>101</v>
      </c>
      <c r="E33" s="4">
        <v>0</v>
      </c>
      <c r="G33" s="4">
        <v>0</v>
      </c>
      <c r="I33" s="2"/>
      <c r="J33" s="2"/>
      <c r="K33" s="4">
        <f t="shared" ref="K33:K45" si="2">E33-G33</f>
        <v>0</v>
      </c>
      <c r="M33" s="2" t="s">
        <v>130</v>
      </c>
      <c r="N33" s="2"/>
      <c r="O33" s="7">
        <v>0</v>
      </c>
      <c r="Q33" s="7">
        <v>0</v>
      </c>
      <c r="R33" s="7"/>
      <c r="S33" s="7">
        <v>0</v>
      </c>
      <c r="T33" s="7"/>
      <c r="U33" s="7">
        <v>0</v>
      </c>
    </row>
    <row r="34" spans="1:22" x14ac:dyDescent="0.2">
      <c r="A34" s="19">
        <f>A33+1</f>
        <v>18</v>
      </c>
      <c r="B34" s="1"/>
      <c r="C34" s="1" t="s">
        <v>74</v>
      </c>
      <c r="E34" s="4">
        <v>-48816.964960829922</v>
      </c>
      <c r="G34" s="4">
        <v>0</v>
      </c>
      <c r="I34" s="2"/>
      <c r="J34" s="2"/>
      <c r="K34" s="4">
        <f t="shared" si="2"/>
        <v>-48816.964960829922</v>
      </c>
      <c r="M34" s="2" t="s">
        <v>131</v>
      </c>
      <c r="N34" s="2"/>
      <c r="O34" s="7">
        <v>-24408.482480414961</v>
      </c>
      <c r="Q34" s="7">
        <v>-22498.574723086294</v>
      </c>
      <c r="R34" s="7"/>
      <c r="S34" s="7">
        <v>-1909.9077573286663</v>
      </c>
      <c r="T34" s="7"/>
      <c r="U34" s="7">
        <v>0</v>
      </c>
    </row>
    <row r="35" spans="1:22" x14ac:dyDescent="0.2">
      <c r="A35" s="19">
        <f t="shared" ref="A35:A46" si="3">A34+1</f>
        <v>19</v>
      </c>
      <c r="B35" s="1"/>
      <c r="C35" s="1" t="s">
        <v>73</v>
      </c>
      <c r="E35" s="4">
        <v>-29423.043528013535</v>
      </c>
      <c r="G35" s="4">
        <v>-3182.3723924816295</v>
      </c>
      <c r="I35" s="2" t="s">
        <v>134</v>
      </c>
      <c r="J35" s="2"/>
      <c r="K35" s="4">
        <f t="shared" si="2"/>
        <v>-26240.671135531906</v>
      </c>
      <c r="M35" s="2" t="s">
        <v>130</v>
      </c>
      <c r="N35" s="2"/>
      <c r="O35" s="7">
        <v>-29423.043528013535</v>
      </c>
      <c r="Q35" s="7">
        <v>0</v>
      </c>
      <c r="R35" s="7"/>
      <c r="S35" s="7">
        <v>0</v>
      </c>
      <c r="T35" s="7"/>
      <c r="U35" s="7">
        <v>0</v>
      </c>
    </row>
    <row r="36" spans="1:22" x14ac:dyDescent="0.2">
      <c r="A36" s="19">
        <f t="shared" si="3"/>
        <v>20</v>
      </c>
      <c r="B36" s="1"/>
      <c r="C36" s="1" t="s">
        <v>25</v>
      </c>
      <c r="E36" s="4">
        <v>-31723.571911440878</v>
      </c>
      <c r="G36" s="4">
        <v>0</v>
      </c>
      <c r="I36" s="2"/>
      <c r="J36" s="2"/>
      <c r="K36" s="4">
        <f t="shared" si="2"/>
        <v>-31723.571911440878</v>
      </c>
      <c r="M36" s="2" t="s">
        <v>130</v>
      </c>
      <c r="N36" s="2"/>
      <c r="O36" s="7">
        <v>-31723.571911440878</v>
      </c>
      <c r="Q36" s="7">
        <v>0</v>
      </c>
      <c r="R36" s="7"/>
      <c r="S36" s="7">
        <v>0</v>
      </c>
      <c r="T36" s="7"/>
      <c r="U36" s="7">
        <v>0</v>
      </c>
    </row>
    <row r="37" spans="1:22" x14ac:dyDescent="0.2">
      <c r="A37" s="19">
        <f t="shared" si="3"/>
        <v>21</v>
      </c>
      <c r="B37" s="1"/>
      <c r="C37" s="1" t="s">
        <v>72</v>
      </c>
      <c r="E37" s="4">
        <v>-2011.320934774817</v>
      </c>
      <c r="G37" s="4">
        <v>0</v>
      </c>
      <c r="I37" s="2"/>
      <c r="J37" s="2"/>
      <c r="K37" s="4">
        <f t="shared" si="2"/>
        <v>-2011.320934774817</v>
      </c>
      <c r="M37" s="2" t="s">
        <v>130</v>
      </c>
      <c r="N37" s="2"/>
      <c r="O37" s="7">
        <v>-2011.320934774817</v>
      </c>
      <c r="Q37" s="7">
        <v>0</v>
      </c>
      <c r="R37" s="7"/>
      <c r="S37" s="7">
        <v>0</v>
      </c>
      <c r="T37" s="7"/>
      <c r="U37" s="7">
        <v>0</v>
      </c>
    </row>
    <row r="38" spans="1:22" x14ac:dyDescent="0.2">
      <c r="A38" s="19">
        <f t="shared" si="3"/>
        <v>22</v>
      </c>
      <c r="B38" s="1"/>
      <c r="C38" s="1" t="s">
        <v>71</v>
      </c>
      <c r="E38" s="4">
        <v>-145034.61246955802</v>
      </c>
      <c r="G38" s="4">
        <v>0</v>
      </c>
      <c r="J38" s="2"/>
      <c r="K38" s="4">
        <f t="shared" si="2"/>
        <v>-145034.61246955802</v>
      </c>
      <c r="M38" s="2" t="s">
        <v>130</v>
      </c>
      <c r="N38" s="2"/>
      <c r="O38" s="7">
        <v>-145034.61246955802</v>
      </c>
      <c r="Q38" s="7">
        <v>0</v>
      </c>
      <c r="R38" s="7"/>
      <c r="S38" s="7">
        <v>0</v>
      </c>
      <c r="T38" s="7"/>
      <c r="U38" s="7">
        <v>0</v>
      </c>
    </row>
    <row r="39" spans="1:22" x14ac:dyDescent="0.2">
      <c r="A39" s="19">
        <f t="shared" si="3"/>
        <v>23</v>
      </c>
      <c r="B39" s="1"/>
      <c r="C39" s="1" t="s">
        <v>70</v>
      </c>
      <c r="E39" s="4">
        <v>-17452.974556718505</v>
      </c>
      <c r="G39" s="4">
        <v>-17452.974556718505</v>
      </c>
      <c r="I39" s="2" t="s">
        <v>135</v>
      </c>
      <c r="J39" s="2"/>
      <c r="K39" s="4">
        <f t="shared" si="2"/>
        <v>0</v>
      </c>
      <c r="M39" s="2" t="s">
        <v>130</v>
      </c>
      <c r="N39" s="2"/>
      <c r="O39" s="7">
        <v>-17452.974556718505</v>
      </c>
      <c r="Q39" s="7">
        <v>0</v>
      </c>
      <c r="R39" s="7"/>
      <c r="S39" s="7">
        <v>0</v>
      </c>
      <c r="T39" s="7"/>
      <c r="U39" s="7">
        <v>0</v>
      </c>
    </row>
    <row r="40" spans="1:22" x14ac:dyDescent="0.2">
      <c r="A40" s="19">
        <f t="shared" si="3"/>
        <v>24</v>
      </c>
      <c r="B40" s="1"/>
      <c r="C40" s="1" t="s">
        <v>69</v>
      </c>
      <c r="E40" s="4">
        <v>-129516.95304599847</v>
      </c>
      <c r="G40" s="4">
        <v>0</v>
      </c>
      <c r="J40" s="2"/>
      <c r="K40" s="4">
        <f t="shared" si="2"/>
        <v>-129516.95304599847</v>
      </c>
      <c r="M40" s="2" t="s">
        <v>131</v>
      </c>
      <c r="N40" s="2"/>
      <c r="O40" s="7">
        <v>-64758.476522999234</v>
      </c>
      <c r="Q40" s="7">
        <v>-59691.274300849458</v>
      </c>
      <c r="R40" s="7"/>
      <c r="S40" s="7">
        <v>-5067.2022221497755</v>
      </c>
      <c r="T40" s="7"/>
      <c r="U40" s="7">
        <v>0</v>
      </c>
    </row>
    <row r="41" spans="1:22" x14ac:dyDescent="0.2">
      <c r="A41" s="19">
        <f t="shared" si="3"/>
        <v>25</v>
      </c>
      <c r="B41" s="1"/>
      <c r="C41" s="1" t="s">
        <v>68</v>
      </c>
      <c r="E41" s="4">
        <v>0</v>
      </c>
      <c r="G41" s="4">
        <v>0</v>
      </c>
      <c r="J41" s="2"/>
      <c r="K41" s="4">
        <f t="shared" si="2"/>
        <v>0</v>
      </c>
      <c r="M41" s="2" t="s">
        <v>132</v>
      </c>
      <c r="N41" s="2"/>
      <c r="O41" s="7">
        <v>0</v>
      </c>
      <c r="Q41" s="7">
        <v>0</v>
      </c>
      <c r="R41" s="7"/>
      <c r="S41" s="7">
        <v>0</v>
      </c>
      <c r="T41" s="7"/>
      <c r="U41" s="7">
        <v>0</v>
      </c>
    </row>
    <row r="42" spans="1:22" x14ac:dyDescent="0.2">
      <c r="A42" s="19">
        <f t="shared" si="3"/>
        <v>26</v>
      </c>
      <c r="B42" s="1"/>
      <c r="C42" s="1" t="s">
        <v>67</v>
      </c>
      <c r="E42" s="4">
        <v>0</v>
      </c>
      <c r="G42" s="4">
        <v>0</v>
      </c>
      <c r="J42" s="2"/>
      <c r="K42" s="4">
        <f t="shared" si="2"/>
        <v>0</v>
      </c>
      <c r="M42" s="2"/>
      <c r="N42" s="2"/>
      <c r="O42" s="7">
        <v>0</v>
      </c>
      <c r="Q42" s="7">
        <v>0</v>
      </c>
      <c r="R42" s="7"/>
      <c r="S42" s="7">
        <v>0</v>
      </c>
      <c r="T42" s="7"/>
      <c r="U42" s="7">
        <v>0</v>
      </c>
    </row>
    <row r="43" spans="1:22" x14ac:dyDescent="0.2">
      <c r="A43" s="19">
        <f t="shared" si="3"/>
        <v>27</v>
      </c>
      <c r="B43" s="1"/>
      <c r="C43" s="1" t="s">
        <v>66</v>
      </c>
      <c r="E43" s="4">
        <v>0</v>
      </c>
      <c r="G43" s="4">
        <v>0</v>
      </c>
      <c r="J43" s="2"/>
      <c r="K43" s="4">
        <f t="shared" si="2"/>
        <v>0</v>
      </c>
      <c r="M43" s="2"/>
      <c r="N43" s="2"/>
      <c r="O43" s="7">
        <v>0</v>
      </c>
      <c r="Q43" s="7">
        <v>0</v>
      </c>
      <c r="R43" s="7"/>
      <c r="S43" s="7">
        <v>0</v>
      </c>
      <c r="T43" s="7"/>
      <c r="U43" s="7">
        <v>0</v>
      </c>
    </row>
    <row r="44" spans="1:22" x14ac:dyDescent="0.2">
      <c r="A44" s="19">
        <f>A43+1</f>
        <v>28</v>
      </c>
      <c r="B44" s="1"/>
      <c r="C44" s="1" t="s">
        <v>65</v>
      </c>
      <c r="E44" s="4">
        <v>0</v>
      </c>
      <c r="G44" s="4">
        <v>0</v>
      </c>
      <c r="J44" s="2"/>
      <c r="K44" s="4">
        <f t="shared" si="2"/>
        <v>0</v>
      </c>
      <c r="M44" s="2"/>
      <c r="N44" s="2"/>
      <c r="O44" s="7">
        <v>0</v>
      </c>
      <c r="Q44" s="7">
        <v>0</v>
      </c>
      <c r="R44" s="7"/>
      <c r="S44" s="7">
        <v>0</v>
      </c>
      <c r="T44" s="7"/>
      <c r="U44" s="7">
        <v>0</v>
      </c>
    </row>
    <row r="45" spans="1:22" x14ac:dyDescent="0.2">
      <c r="A45" s="19">
        <f>A44+1</f>
        <v>29</v>
      </c>
      <c r="B45" s="1"/>
      <c r="C45" s="1" t="s">
        <v>64</v>
      </c>
      <c r="E45" s="4">
        <v>0</v>
      </c>
      <c r="G45" s="4">
        <v>0</v>
      </c>
      <c r="J45" s="2"/>
      <c r="K45" s="4">
        <f t="shared" si="2"/>
        <v>0</v>
      </c>
      <c r="M45" s="2" t="s">
        <v>130</v>
      </c>
      <c r="N45" s="2"/>
      <c r="O45" s="7">
        <v>0</v>
      </c>
      <c r="Q45" s="7">
        <v>0</v>
      </c>
      <c r="R45" s="7"/>
      <c r="S45" s="7">
        <v>0</v>
      </c>
      <c r="T45" s="7"/>
      <c r="U45" s="7">
        <v>0</v>
      </c>
    </row>
    <row r="46" spans="1:22" x14ac:dyDescent="0.2">
      <c r="A46" s="19">
        <f t="shared" si="3"/>
        <v>30</v>
      </c>
      <c r="B46" s="1"/>
      <c r="C46" s="1" t="s">
        <v>110</v>
      </c>
      <c r="E46" s="8">
        <f>SUM(E33:E45)</f>
        <v>-403979.44140733412</v>
      </c>
      <c r="G46" s="8">
        <f>SUM(G33:G45)</f>
        <v>-20635.346949200135</v>
      </c>
      <c r="K46" s="8">
        <f>SUM(K33:K45)</f>
        <v>-383344.09445813403</v>
      </c>
      <c r="O46" s="9">
        <f>SUM(O33:O45)</f>
        <v>-314812.48240391997</v>
      </c>
      <c r="P46" s="10"/>
      <c r="Q46" s="9">
        <f>SUM(Q33:Q45)</f>
        <v>-82189.849023935749</v>
      </c>
      <c r="R46" s="11"/>
      <c r="S46" s="9">
        <f>SUM(S33:S45)</f>
        <v>-6977.1099794784423</v>
      </c>
      <c r="T46" s="11"/>
      <c r="U46" s="9">
        <f>SUM(U33:U45)</f>
        <v>0</v>
      </c>
      <c r="V46" s="4"/>
    </row>
    <row r="47" spans="1:22" x14ac:dyDescent="0.2">
      <c r="A47" s="19"/>
      <c r="B47" s="1"/>
      <c r="Q47" s="12"/>
    </row>
    <row r="48" spans="1:22" x14ac:dyDescent="0.2">
      <c r="A48" s="19">
        <f>A46+1</f>
        <v>31</v>
      </c>
      <c r="B48" s="1"/>
      <c r="C48" s="1" t="s">
        <v>57</v>
      </c>
      <c r="E48" s="4">
        <v>-36995.392061168975</v>
      </c>
      <c r="G48" s="4">
        <v>0</v>
      </c>
      <c r="J48" s="2"/>
      <c r="K48" s="4">
        <f>E48-G48</f>
        <v>-36995.392061168975</v>
      </c>
      <c r="M48" s="2" t="s">
        <v>133</v>
      </c>
      <c r="N48" s="2"/>
      <c r="O48" s="7">
        <v>-27595.419774272013</v>
      </c>
      <c r="Q48" s="7">
        <v>-8664.4460204105308</v>
      </c>
      <c r="R48" s="7"/>
      <c r="S48" s="7">
        <v>-735.52626648642706</v>
      </c>
      <c r="T48" s="7"/>
      <c r="U48" s="7">
        <v>0</v>
      </c>
    </row>
    <row r="49" spans="1:21" x14ac:dyDescent="0.2">
      <c r="A49" s="19"/>
      <c r="B49" s="1"/>
    </row>
    <row r="50" spans="1:21" x14ac:dyDescent="0.2">
      <c r="A50" s="19">
        <f>A48+1</f>
        <v>32</v>
      </c>
      <c r="B50" s="1"/>
      <c r="C50" s="1" t="s">
        <v>111</v>
      </c>
      <c r="E50" s="8">
        <f>E46+E48</f>
        <v>-440974.83346850309</v>
      </c>
      <c r="G50" s="8">
        <f>G46+G48</f>
        <v>-20635.346949200135</v>
      </c>
      <c r="K50" s="8">
        <f>K46+K48</f>
        <v>-420339.486519303</v>
      </c>
      <c r="O50" s="8">
        <f>O46+O48</f>
        <v>-342407.90217819199</v>
      </c>
      <c r="P50" s="12"/>
      <c r="Q50" s="8">
        <f>Q46+Q48</f>
        <v>-90854.295044346276</v>
      </c>
      <c r="R50" s="4"/>
      <c r="S50" s="8">
        <f>S46+S48</f>
        <v>-7712.636245964869</v>
      </c>
      <c r="T50" s="4"/>
      <c r="U50" s="8">
        <f>U46+U48</f>
        <v>0</v>
      </c>
    </row>
    <row r="51" spans="1:21" x14ac:dyDescent="0.2">
      <c r="A51" s="19"/>
      <c r="B51" s="1"/>
      <c r="C51" s="16"/>
      <c r="E51" s="5"/>
      <c r="G51" s="5"/>
      <c r="K51" s="5"/>
    </row>
    <row r="52" spans="1:21" ht="15" customHeight="1" x14ac:dyDescent="0.2">
      <c r="A52" s="27" t="s">
        <v>126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ht="15" customHeight="1" x14ac:dyDescent="0.2">
      <c r="A53" s="27" t="s">
        <v>121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5" spans="1:21" x14ac:dyDescent="0.2">
      <c r="G55" s="2" t="s">
        <v>48</v>
      </c>
      <c r="I55" s="2" t="s">
        <v>87</v>
      </c>
      <c r="K55" s="2" t="s">
        <v>91</v>
      </c>
      <c r="M55" s="2" t="s">
        <v>40</v>
      </c>
      <c r="O55" s="28" t="s">
        <v>90</v>
      </c>
      <c r="P55" s="28"/>
      <c r="Q55" s="28"/>
      <c r="R55" s="28"/>
      <c r="S55" s="28"/>
      <c r="T55" s="2"/>
    </row>
    <row r="56" spans="1:21" x14ac:dyDescent="0.2">
      <c r="A56" s="2" t="s">
        <v>89</v>
      </c>
      <c r="E56" s="2" t="s">
        <v>88</v>
      </c>
      <c r="G56" s="2" t="s">
        <v>87</v>
      </c>
      <c r="I56" s="2" t="s">
        <v>81</v>
      </c>
      <c r="K56" s="2" t="s">
        <v>86</v>
      </c>
      <c r="M56" s="2" t="s">
        <v>85</v>
      </c>
      <c r="O56" s="2"/>
      <c r="P56" s="2"/>
      <c r="Q56" s="2"/>
      <c r="R56" s="2"/>
      <c r="S56" s="2" t="s">
        <v>84</v>
      </c>
      <c r="T56" s="2"/>
      <c r="U56" s="2" t="s">
        <v>40</v>
      </c>
    </row>
    <row r="57" spans="1:21" x14ac:dyDescent="0.2">
      <c r="A57" s="24" t="s">
        <v>83</v>
      </c>
      <c r="C57" s="20" t="s">
        <v>107</v>
      </c>
      <c r="E57" s="24" t="s">
        <v>82</v>
      </c>
      <c r="G57" s="24" t="s">
        <v>81</v>
      </c>
      <c r="I57" s="24" t="s">
        <v>79</v>
      </c>
      <c r="K57" s="24" t="s">
        <v>80</v>
      </c>
      <c r="M57" s="24" t="s">
        <v>79</v>
      </c>
      <c r="N57" s="2"/>
      <c r="O57" s="24" t="s">
        <v>51</v>
      </c>
      <c r="P57" s="2"/>
      <c r="Q57" s="24" t="s">
        <v>50</v>
      </c>
      <c r="R57" s="2"/>
      <c r="S57" s="24" t="s">
        <v>78</v>
      </c>
      <c r="T57" s="2"/>
      <c r="U57" s="24" t="s">
        <v>49</v>
      </c>
    </row>
    <row r="58" spans="1:21" x14ac:dyDescent="0.2">
      <c r="E58" s="2" t="s">
        <v>92</v>
      </c>
      <c r="G58" s="2" t="s">
        <v>93</v>
      </c>
      <c r="I58" s="2" t="s">
        <v>94</v>
      </c>
      <c r="K58" s="2" t="s">
        <v>95</v>
      </c>
      <c r="M58" s="2" t="s">
        <v>96</v>
      </c>
      <c r="N58" s="2"/>
      <c r="O58" s="2" t="s">
        <v>97</v>
      </c>
      <c r="P58" s="2"/>
      <c r="Q58" s="2" t="s">
        <v>98</v>
      </c>
      <c r="R58" s="2"/>
      <c r="S58" s="2" t="s">
        <v>99</v>
      </c>
      <c r="T58" s="2"/>
      <c r="U58" s="2" t="s">
        <v>100</v>
      </c>
    </row>
    <row r="60" spans="1:21" x14ac:dyDescent="0.2">
      <c r="A60" s="19"/>
      <c r="B60" s="1"/>
      <c r="C60" s="16" t="s">
        <v>76</v>
      </c>
      <c r="D60" s="6"/>
      <c r="E60" s="6"/>
      <c r="G60" s="6"/>
    </row>
    <row r="61" spans="1:21" x14ac:dyDescent="0.2">
      <c r="A61" s="19"/>
      <c r="B61" s="1"/>
    </row>
    <row r="62" spans="1:21" x14ac:dyDescent="0.2">
      <c r="A62" s="19">
        <f>A50+1</f>
        <v>33</v>
      </c>
      <c r="B62" s="1"/>
      <c r="C62" s="1" t="s">
        <v>75</v>
      </c>
      <c r="E62" s="4">
        <v>12712.975753678993</v>
      </c>
      <c r="G62" s="4">
        <v>7.3027000000000006</v>
      </c>
      <c r="I62" s="2"/>
      <c r="J62" s="2"/>
      <c r="K62" s="4">
        <f t="shared" ref="K62:K74" si="4">E62-G62</f>
        <v>12705.673053678993</v>
      </c>
      <c r="M62" s="2"/>
      <c r="N62" s="2"/>
      <c r="O62" s="7">
        <f t="shared" ref="O62:O74" si="5">O12+O33</f>
        <v>12712.975753678993</v>
      </c>
      <c r="Q62" s="7">
        <f t="shared" ref="Q62:Q74" si="6">Q12+Q33</f>
        <v>0</v>
      </c>
      <c r="R62" s="7"/>
      <c r="S62" s="7">
        <f t="shared" ref="S62:S74" si="7">S12+S33</f>
        <v>0</v>
      </c>
      <c r="T62" s="7"/>
      <c r="U62" s="7">
        <f t="shared" ref="U62:U74" si="8">U12+U33</f>
        <v>0</v>
      </c>
    </row>
    <row r="63" spans="1:21" x14ac:dyDescent="0.2">
      <c r="A63" s="19">
        <f>A62+1</f>
        <v>34</v>
      </c>
      <c r="B63" s="1"/>
      <c r="C63" s="1" t="s">
        <v>74</v>
      </c>
      <c r="E63" s="4">
        <v>29222.735329670104</v>
      </c>
      <c r="G63" s="4">
        <v>0</v>
      </c>
      <c r="I63" s="2"/>
      <c r="J63" s="2"/>
      <c r="K63" s="4">
        <f t="shared" si="4"/>
        <v>29222.735329670104</v>
      </c>
      <c r="M63" s="2"/>
      <c r="N63" s="2"/>
      <c r="O63" s="7">
        <f t="shared" si="5"/>
        <v>14611.367664835052</v>
      </c>
      <c r="Q63" s="7">
        <f t="shared" si="6"/>
        <v>13468.06166575701</v>
      </c>
      <c r="R63" s="7"/>
      <c r="S63" s="7">
        <f t="shared" si="7"/>
        <v>1143.3059990780416</v>
      </c>
      <c r="T63" s="7"/>
      <c r="U63" s="7">
        <f t="shared" si="8"/>
        <v>0</v>
      </c>
    </row>
    <row r="64" spans="1:21" x14ac:dyDescent="0.2">
      <c r="A64" s="19">
        <f t="shared" ref="A64:A75" si="9">A63+1</f>
        <v>35</v>
      </c>
      <c r="B64" s="1"/>
      <c r="C64" s="1" t="s">
        <v>73</v>
      </c>
      <c r="E64" s="4">
        <v>53610.498480618488</v>
      </c>
      <c r="G64" s="4">
        <v>5254.8525255047552</v>
      </c>
      <c r="I64" s="2"/>
      <c r="J64" s="2"/>
      <c r="K64" s="4">
        <f t="shared" si="4"/>
        <v>48355.64595511373</v>
      </c>
      <c r="M64" s="2"/>
      <c r="N64" s="2"/>
      <c r="O64" s="7">
        <f t="shared" si="5"/>
        <v>53610.498480618488</v>
      </c>
      <c r="Q64" s="7">
        <f t="shared" si="6"/>
        <v>0</v>
      </c>
      <c r="R64" s="7"/>
      <c r="S64" s="7">
        <f t="shared" si="7"/>
        <v>0</v>
      </c>
      <c r="T64" s="7"/>
      <c r="U64" s="7">
        <f t="shared" si="8"/>
        <v>0</v>
      </c>
    </row>
    <row r="65" spans="1:22" x14ac:dyDescent="0.2">
      <c r="A65" s="19">
        <f t="shared" si="9"/>
        <v>36</v>
      </c>
      <c r="B65" s="1"/>
      <c r="C65" s="1" t="s">
        <v>25</v>
      </c>
      <c r="E65" s="4">
        <v>72125.865765964845</v>
      </c>
      <c r="G65" s="4">
        <v>0</v>
      </c>
      <c r="I65" s="2"/>
      <c r="J65" s="2"/>
      <c r="K65" s="4">
        <f t="shared" si="4"/>
        <v>72125.865765964845</v>
      </c>
      <c r="M65" s="2"/>
      <c r="N65" s="2"/>
      <c r="O65" s="7">
        <f t="shared" si="5"/>
        <v>72125.865765964845</v>
      </c>
      <c r="Q65" s="7">
        <f t="shared" si="6"/>
        <v>0</v>
      </c>
      <c r="R65" s="7"/>
      <c r="S65" s="7">
        <f t="shared" si="7"/>
        <v>0</v>
      </c>
      <c r="T65" s="7"/>
      <c r="U65" s="7">
        <f t="shared" si="8"/>
        <v>0</v>
      </c>
    </row>
    <row r="66" spans="1:22" x14ac:dyDescent="0.2">
      <c r="A66" s="19">
        <f t="shared" si="9"/>
        <v>37</v>
      </c>
      <c r="B66" s="1"/>
      <c r="C66" s="1" t="s">
        <v>72</v>
      </c>
      <c r="E66" s="4">
        <v>107271.57699492517</v>
      </c>
      <c r="G66" s="4">
        <v>0</v>
      </c>
      <c r="I66" s="2"/>
      <c r="J66" s="2"/>
      <c r="K66" s="4">
        <f t="shared" si="4"/>
        <v>107271.57699492517</v>
      </c>
      <c r="M66" s="2"/>
      <c r="N66" s="2"/>
      <c r="O66" s="7">
        <f t="shared" si="5"/>
        <v>107271.57699492517</v>
      </c>
      <c r="Q66" s="7">
        <f t="shared" si="6"/>
        <v>0</v>
      </c>
      <c r="R66" s="7"/>
      <c r="S66" s="7">
        <f t="shared" si="7"/>
        <v>0</v>
      </c>
      <c r="T66" s="7"/>
      <c r="U66" s="7">
        <f t="shared" si="8"/>
        <v>0</v>
      </c>
    </row>
    <row r="67" spans="1:22" x14ac:dyDescent="0.2">
      <c r="A67" s="19">
        <f t="shared" si="9"/>
        <v>38</v>
      </c>
      <c r="B67" s="1"/>
      <c r="C67" s="1" t="s">
        <v>71</v>
      </c>
      <c r="E67" s="4">
        <v>228197.51069519774</v>
      </c>
      <c r="G67" s="4">
        <v>0</v>
      </c>
      <c r="J67" s="2"/>
      <c r="K67" s="4">
        <f t="shared" si="4"/>
        <v>228197.51069519774</v>
      </c>
      <c r="M67" s="2"/>
      <c r="N67" s="2"/>
      <c r="O67" s="7">
        <f t="shared" si="5"/>
        <v>228197.51069519774</v>
      </c>
      <c r="Q67" s="7">
        <f t="shared" si="6"/>
        <v>0</v>
      </c>
      <c r="R67" s="7"/>
      <c r="S67" s="7">
        <f t="shared" si="7"/>
        <v>0</v>
      </c>
      <c r="T67" s="7"/>
      <c r="U67" s="7">
        <f t="shared" si="8"/>
        <v>0</v>
      </c>
    </row>
    <row r="68" spans="1:22" x14ac:dyDescent="0.2">
      <c r="A68" s="19">
        <f t="shared" si="9"/>
        <v>39</v>
      </c>
      <c r="B68" s="1"/>
      <c r="C68" s="1" t="s">
        <v>70</v>
      </c>
      <c r="E68" s="4">
        <v>14568.068741056566</v>
      </c>
      <c r="G68" s="4">
        <v>14568.068741056566</v>
      </c>
      <c r="I68" s="2"/>
      <c r="J68" s="2"/>
      <c r="K68" s="4">
        <f t="shared" si="4"/>
        <v>0</v>
      </c>
      <c r="M68" s="2"/>
      <c r="N68" s="2"/>
      <c r="O68" s="7">
        <f t="shared" si="5"/>
        <v>14568.068741056566</v>
      </c>
      <c r="Q68" s="7">
        <f t="shared" si="6"/>
        <v>0</v>
      </c>
      <c r="R68" s="7"/>
      <c r="S68" s="7">
        <f t="shared" si="7"/>
        <v>0</v>
      </c>
      <c r="T68" s="7"/>
      <c r="U68" s="7">
        <f t="shared" si="8"/>
        <v>0</v>
      </c>
    </row>
    <row r="69" spans="1:22" x14ac:dyDescent="0.2">
      <c r="A69" s="19">
        <f t="shared" si="9"/>
        <v>40</v>
      </c>
      <c r="B69" s="1"/>
      <c r="C69" s="1" t="s">
        <v>69</v>
      </c>
      <c r="E69" s="4">
        <v>326509.58352305606</v>
      </c>
      <c r="G69" s="4">
        <v>0</v>
      </c>
      <c r="J69" s="2"/>
      <c r="K69" s="4">
        <f t="shared" si="4"/>
        <v>326509.58352305606</v>
      </c>
      <c r="M69" s="2"/>
      <c r="N69" s="2"/>
      <c r="O69" s="7">
        <f t="shared" si="5"/>
        <v>163254.79176152803</v>
      </c>
      <c r="Q69" s="7">
        <f t="shared" si="6"/>
        <v>150480.47883746144</v>
      </c>
      <c r="R69" s="7"/>
      <c r="S69" s="7">
        <f t="shared" si="7"/>
        <v>12774.312924066617</v>
      </c>
      <c r="T69" s="7"/>
      <c r="U69" s="7">
        <f t="shared" si="8"/>
        <v>0</v>
      </c>
    </row>
    <row r="70" spans="1:22" x14ac:dyDescent="0.2">
      <c r="A70" s="19">
        <f t="shared" si="9"/>
        <v>41</v>
      </c>
      <c r="B70" s="1"/>
      <c r="C70" s="1" t="s">
        <v>68</v>
      </c>
      <c r="E70" s="4">
        <v>69492.406220965684</v>
      </c>
      <c r="G70" s="4">
        <v>0</v>
      </c>
      <c r="J70" s="2"/>
      <c r="K70" s="4">
        <f t="shared" si="4"/>
        <v>69492.406220965684</v>
      </c>
      <c r="M70" s="2"/>
      <c r="N70" s="2"/>
      <c r="O70" s="7">
        <f t="shared" si="5"/>
        <v>0</v>
      </c>
      <c r="Q70" s="7">
        <f t="shared" si="6"/>
        <v>64054.784860303334</v>
      </c>
      <c r="R70" s="7"/>
      <c r="S70" s="7">
        <f t="shared" si="7"/>
        <v>5437.6213606623542</v>
      </c>
      <c r="T70" s="7"/>
      <c r="U70" s="7">
        <f t="shared" si="8"/>
        <v>0</v>
      </c>
    </row>
    <row r="71" spans="1:22" x14ac:dyDescent="0.2">
      <c r="A71" s="19">
        <f t="shared" si="9"/>
        <v>42</v>
      </c>
      <c r="B71" s="1"/>
      <c r="C71" s="1" t="s">
        <v>67</v>
      </c>
      <c r="E71" s="4">
        <v>0</v>
      </c>
      <c r="G71" s="4">
        <v>0</v>
      </c>
      <c r="J71" s="2"/>
      <c r="K71" s="4">
        <f t="shared" si="4"/>
        <v>0</v>
      </c>
      <c r="M71" s="2"/>
      <c r="N71" s="2"/>
      <c r="O71" s="7">
        <f t="shared" si="5"/>
        <v>0</v>
      </c>
      <c r="Q71" s="7">
        <f t="shared" si="6"/>
        <v>0</v>
      </c>
      <c r="R71" s="7"/>
      <c r="S71" s="7">
        <f t="shared" si="7"/>
        <v>0</v>
      </c>
      <c r="T71" s="7"/>
      <c r="U71" s="7">
        <f t="shared" si="8"/>
        <v>0</v>
      </c>
    </row>
    <row r="72" spans="1:22" x14ac:dyDescent="0.2">
      <c r="A72" s="19">
        <f t="shared" si="9"/>
        <v>43</v>
      </c>
      <c r="B72" s="1"/>
      <c r="C72" s="1" t="s">
        <v>66</v>
      </c>
      <c r="E72" s="4">
        <v>0</v>
      </c>
      <c r="G72" s="4">
        <v>0</v>
      </c>
      <c r="J72" s="2"/>
      <c r="K72" s="4">
        <f t="shared" si="4"/>
        <v>0</v>
      </c>
      <c r="M72" s="2"/>
      <c r="N72" s="2"/>
      <c r="O72" s="7">
        <f t="shared" si="5"/>
        <v>0</v>
      </c>
      <c r="Q72" s="7">
        <f t="shared" si="6"/>
        <v>0</v>
      </c>
      <c r="R72" s="7"/>
      <c r="S72" s="7">
        <f t="shared" si="7"/>
        <v>0</v>
      </c>
      <c r="T72" s="7"/>
      <c r="U72" s="7">
        <f t="shared" si="8"/>
        <v>0</v>
      </c>
    </row>
    <row r="73" spans="1:22" x14ac:dyDescent="0.2">
      <c r="A73" s="19">
        <f>A72+1</f>
        <v>44</v>
      </c>
      <c r="B73" s="1"/>
      <c r="C73" s="1" t="s">
        <v>65</v>
      </c>
      <c r="E73" s="4">
        <v>0</v>
      </c>
      <c r="G73" s="4">
        <v>0</v>
      </c>
      <c r="J73" s="2"/>
      <c r="K73" s="4">
        <f t="shared" si="4"/>
        <v>0</v>
      </c>
      <c r="M73" s="2"/>
      <c r="N73" s="2"/>
      <c r="O73" s="7">
        <f t="shared" si="5"/>
        <v>0</v>
      </c>
      <c r="Q73" s="7">
        <f t="shared" si="6"/>
        <v>0</v>
      </c>
      <c r="R73" s="7"/>
      <c r="S73" s="7">
        <f t="shared" si="7"/>
        <v>0</v>
      </c>
      <c r="T73" s="7"/>
      <c r="U73" s="7">
        <f t="shared" si="8"/>
        <v>0</v>
      </c>
    </row>
    <row r="74" spans="1:22" x14ac:dyDescent="0.2">
      <c r="A74" s="19">
        <f>A73+1</f>
        <v>45</v>
      </c>
      <c r="B74" s="1"/>
      <c r="C74" s="1" t="s">
        <v>64</v>
      </c>
      <c r="E74" s="4">
        <v>499.49407531423083</v>
      </c>
      <c r="G74" s="4">
        <v>0</v>
      </c>
      <c r="J74" s="2"/>
      <c r="K74" s="4">
        <f t="shared" si="4"/>
        <v>499.49407531423083</v>
      </c>
      <c r="M74" s="2"/>
      <c r="N74" s="2"/>
      <c r="O74" s="7">
        <f t="shared" si="5"/>
        <v>499.49407531423083</v>
      </c>
      <c r="Q74" s="7">
        <f t="shared" si="6"/>
        <v>0</v>
      </c>
      <c r="R74" s="7"/>
      <c r="S74" s="7">
        <f t="shared" si="7"/>
        <v>0</v>
      </c>
      <c r="T74" s="7"/>
      <c r="U74" s="7">
        <f t="shared" si="8"/>
        <v>0</v>
      </c>
    </row>
    <row r="75" spans="1:22" x14ac:dyDescent="0.2">
      <c r="A75" s="19">
        <f t="shared" si="9"/>
        <v>46</v>
      </c>
      <c r="B75" s="1"/>
      <c r="C75" s="1" t="s">
        <v>112</v>
      </c>
      <c r="E75" s="8">
        <f>SUM(E62:E74)</f>
        <v>914210.71558044781</v>
      </c>
      <c r="G75" s="8">
        <f>SUM(G62:G74)</f>
        <v>19830.223966561323</v>
      </c>
      <c r="K75" s="8">
        <f>SUM(K62:K74)</f>
        <v>894380.49161388655</v>
      </c>
      <c r="O75" s="9">
        <f>SUM(O62:O74)</f>
        <v>666852.14993311907</v>
      </c>
      <c r="P75" s="10"/>
      <c r="Q75" s="9">
        <f>SUM(Q62:Q74)</f>
        <v>228003.32536352178</v>
      </c>
      <c r="R75" s="11"/>
      <c r="S75" s="9">
        <f>SUM(S62:S74)</f>
        <v>19355.240283807012</v>
      </c>
      <c r="T75" s="11"/>
      <c r="U75" s="9">
        <f>SUM(U62:U74)</f>
        <v>0</v>
      </c>
      <c r="V75" s="4"/>
    </row>
    <row r="76" spans="1:22" x14ac:dyDescent="0.2">
      <c r="A76" s="19"/>
      <c r="B76" s="1"/>
    </row>
    <row r="77" spans="1:22" x14ac:dyDescent="0.2">
      <c r="A77" s="19">
        <f>A75+1</f>
        <v>47</v>
      </c>
      <c r="B77" s="1"/>
      <c r="C77" s="1" t="s">
        <v>57</v>
      </c>
      <c r="E77" s="4">
        <f>E27+E48</f>
        <v>33507.912341116804</v>
      </c>
      <c r="G77" s="4">
        <f>G27+G48</f>
        <v>0</v>
      </c>
      <c r="J77" s="2"/>
      <c r="K77" s="4">
        <f>E77-G77</f>
        <v>33507.912341116804</v>
      </c>
      <c r="M77" s="2"/>
      <c r="N77" s="2"/>
      <c r="O77" s="7">
        <f>O27+O48</f>
        <v>24994.056159312146</v>
      </c>
      <c r="Q77" s="7">
        <f>Q27+Q48</f>
        <v>7847.6664676568544</v>
      </c>
      <c r="R77" s="7"/>
      <c r="S77" s="7">
        <f>S27+S48</f>
        <v>666.18971414780447</v>
      </c>
      <c r="T77" s="7"/>
      <c r="U77" s="7">
        <f>U27+U48</f>
        <v>0</v>
      </c>
    </row>
    <row r="78" spans="1:22" x14ac:dyDescent="0.2">
      <c r="A78" s="19"/>
      <c r="B78" s="1"/>
    </row>
    <row r="79" spans="1:22" x14ac:dyDescent="0.2">
      <c r="A79" s="19">
        <f>A77+1</f>
        <v>48</v>
      </c>
      <c r="B79" s="1"/>
      <c r="C79" s="1" t="s">
        <v>113</v>
      </c>
      <c r="E79" s="8">
        <f>E75+E77</f>
        <v>947718.62792156462</v>
      </c>
      <c r="G79" s="8">
        <f>G75+G77</f>
        <v>19830.223966561323</v>
      </c>
      <c r="K79" s="8">
        <f>K75+K77</f>
        <v>927888.40395500336</v>
      </c>
      <c r="O79" s="8">
        <f>O75+O77</f>
        <v>691846.20609243121</v>
      </c>
      <c r="P79" s="12"/>
      <c r="Q79" s="8">
        <f>Q75+Q77</f>
        <v>235850.99183117863</v>
      </c>
      <c r="R79" s="4"/>
      <c r="S79" s="8">
        <f>S75+S77</f>
        <v>20021.429997954816</v>
      </c>
      <c r="T79" s="4"/>
      <c r="U79" s="8">
        <f>U75+U77</f>
        <v>0</v>
      </c>
    </row>
    <row r="80" spans="1:22" x14ac:dyDescent="0.2">
      <c r="A80" s="19"/>
      <c r="B80" s="1"/>
      <c r="C80" s="16"/>
      <c r="E80" s="5"/>
      <c r="G80" s="5"/>
      <c r="K80" s="5"/>
    </row>
    <row r="81" spans="1:21" x14ac:dyDescent="0.2">
      <c r="A81" s="19"/>
      <c r="B81" s="1"/>
      <c r="C81" s="16" t="s">
        <v>63</v>
      </c>
      <c r="E81" s="6"/>
      <c r="G81" s="6"/>
      <c r="K81" s="6"/>
    </row>
    <row r="82" spans="1:21" x14ac:dyDescent="0.2">
      <c r="A82" s="19"/>
      <c r="B82" s="1"/>
      <c r="D82" s="6"/>
    </row>
    <row r="83" spans="1:21" x14ac:dyDescent="0.2">
      <c r="A83" s="19">
        <f>A79+1</f>
        <v>49</v>
      </c>
      <c r="B83" s="1"/>
      <c r="C83" s="1" t="s">
        <v>62</v>
      </c>
      <c r="E83" s="4">
        <v>6001.6564606559887</v>
      </c>
      <c r="G83" s="4">
        <v>0</v>
      </c>
      <c r="I83" s="2"/>
      <c r="J83" s="2"/>
      <c r="K83" s="4">
        <f t="shared" ref="K83:K87" si="10">E83-G83</f>
        <v>6001.6564606559887</v>
      </c>
      <c r="M83" s="2" t="s">
        <v>136</v>
      </c>
      <c r="N83" s="2"/>
      <c r="O83" s="7">
        <v>4737.183831609007</v>
      </c>
      <c r="Q83" s="7">
        <v>1165.5305467162027</v>
      </c>
      <c r="R83" s="7"/>
      <c r="S83" s="7">
        <v>98.942082330779385</v>
      </c>
      <c r="T83" s="7"/>
      <c r="U83" s="7">
        <v>0</v>
      </c>
    </row>
    <row r="84" spans="1:21" x14ac:dyDescent="0.2">
      <c r="A84" s="19">
        <f>A83+1</f>
        <v>50</v>
      </c>
      <c r="B84" s="1"/>
      <c r="C84" s="1" t="s">
        <v>103</v>
      </c>
      <c r="E84" s="4">
        <v>-284.76305149173947</v>
      </c>
      <c r="G84" s="4">
        <v>0</v>
      </c>
      <c r="J84" s="2"/>
      <c r="K84" s="4">
        <f t="shared" si="10"/>
        <v>-284.76305149173947</v>
      </c>
      <c r="M84" s="2" t="s">
        <v>136</v>
      </c>
      <c r="N84" s="2"/>
      <c r="O84" s="7">
        <v>-224.76710091781339</v>
      </c>
      <c r="Q84" s="7">
        <v>-55.301405081333861</v>
      </c>
      <c r="R84" s="7"/>
      <c r="S84" s="7">
        <v>-4.6945454925922387</v>
      </c>
      <c r="T84" s="7"/>
      <c r="U84" s="7">
        <v>0</v>
      </c>
    </row>
    <row r="85" spans="1:21" x14ac:dyDescent="0.2">
      <c r="A85" s="19">
        <f t="shared" ref="A85:A87" si="11">A84+1</f>
        <v>51</v>
      </c>
      <c r="B85" s="1"/>
      <c r="C85" s="1" t="s">
        <v>61</v>
      </c>
      <c r="E85" s="4">
        <v>-3376.1576418870254</v>
      </c>
      <c r="G85" s="4">
        <v>0</v>
      </c>
      <c r="J85" s="2"/>
      <c r="K85" s="4">
        <f t="shared" si="10"/>
        <v>-3376.1576418870254</v>
      </c>
      <c r="M85" s="2" t="s">
        <v>136</v>
      </c>
      <c r="N85" s="2"/>
      <c r="O85" s="7">
        <v>-2664.8441974238394</v>
      </c>
      <c r="Q85" s="7">
        <v>-655.65479929495461</v>
      </c>
      <c r="R85" s="7"/>
      <c r="S85" s="7">
        <v>-55.658645168231544</v>
      </c>
      <c r="T85" s="7"/>
      <c r="U85" s="7">
        <v>0</v>
      </c>
    </row>
    <row r="86" spans="1:21" x14ac:dyDescent="0.2">
      <c r="A86" s="19">
        <f t="shared" si="11"/>
        <v>52</v>
      </c>
      <c r="B86" s="1"/>
      <c r="C86" s="1" t="s">
        <v>104</v>
      </c>
      <c r="E86" s="4">
        <v>648411.24997650366</v>
      </c>
      <c r="G86" s="4">
        <v>0</v>
      </c>
      <c r="J86" s="2"/>
      <c r="K86" s="4">
        <f t="shared" si="10"/>
        <v>648411.24997650366</v>
      </c>
      <c r="M86" s="2" t="s">
        <v>137</v>
      </c>
      <c r="N86" s="2"/>
      <c r="O86" s="7">
        <v>0</v>
      </c>
      <c r="Q86" s="7">
        <v>591069.21767275734</v>
      </c>
      <c r="R86" s="7"/>
      <c r="S86" s="7">
        <v>57342.03230374628</v>
      </c>
      <c r="T86" s="7"/>
      <c r="U86" s="7">
        <v>0</v>
      </c>
    </row>
    <row r="87" spans="1:21" x14ac:dyDescent="0.2">
      <c r="A87" s="19">
        <f t="shared" si="11"/>
        <v>53</v>
      </c>
      <c r="B87" s="1"/>
      <c r="C87" s="1" t="s">
        <v>105</v>
      </c>
      <c r="E87" s="4">
        <v>-7467.5525931434004</v>
      </c>
      <c r="G87" s="4">
        <v>0</v>
      </c>
      <c r="J87" s="2"/>
      <c r="K87" s="4">
        <f t="shared" si="10"/>
        <v>-7467.5525931434004</v>
      </c>
      <c r="M87" s="2" t="s">
        <v>136</v>
      </c>
      <c r="N87" s="2"/>
      <c r="O87" s="7">
        <v>-5894.2343064505021</v>
      </c>
      <c r="Q87" s="7">
        <v>-1450.2097401901447</v>
      </c>
      <c r="R87" s="7"/>
      <c r="S87" s="7">
        <v>-123.10854650275361</v>
      </c>
      <c r="T87" s="7"/>
      <c r="U87" s="4">
        <v>0</v>
      </c>
    </row>
    <row r="88" spans="1:21" x14ac:dyDescent="0.2">
      <c r="A88" s="19">
        <f>A87+1</f>
        <v>54</v>
      </c>
      <c r="B88" s="1"/>
      <c r="C88" s="1" t="s">
        <v>114</v>
      </c>
      <c r="E88" s="8">
        <f>SUM(E83:E87)</f>
        <v>643284.43315063743</v>
      </c>
      <c r="G88" s="8">
        <f>SUM(G83:G87)</f>
        <v>0</v>
      </c>
      <c r="K88" s="8">
        <f>SUM(K83:K87)</f>
        <v>643284.43315063743</v>
      </c>
      <c r="O88" s="9">
        <f>SUM(O83:O87)</f>
        <v>-4046.6617731831475</v>
      </c>
      <c r="P88" s="10"/>
      <c r="Q88" s="9">
        <f>SUM(Q83:Q87)</f>
        <v>590073.58227490704</v>
      </c>
      <c r="R88" s="10"/>
      <c r="S88" s="13">
        <f>SUM(S83:S87)</f>
        <v>57257.512648913478</v>
      </c>
      <c r="T88" s="10"/>
      <c r="U88" s="13">
        <f>SUM(U83:U87)</f>
        <v>0</v>
      </c>
    </row>
    <row r="89" spans="1:21" x14ac:dyDescent="0.2">
      <c r="A89" s="19"/>
      <c r="B89" s="1"/>
    </row>
    <row r="90" spans="1:21" x14ac:dyDescent="0.2">
      <c r="A90" s="19">
        <f>A88+1</f>
        <v>55</v>
      </c>
      <c r="B90" s="1"/>
      <c r="C90" s="1" t="s">
        <v>115</v>
      </c>
      <c r="E90" s="8">
        <f>E79+E88</f>
        <v>1591003.0610722019</v>
      </c>
      <c r="G90" s="8">
        <f>G79+G88</f>
        <v>19830.223966561323</v>
      </c>
      <c r="K90" s="8">
        <f>K79+K88</f>
        <v>1571172.8371056407</v>
      </c>
      <c r="O90" s="8">
        <f>O79+O88</f>
        <v>687799.54431924806</v>
      </c>
      <c r="P90" s="4"/>
      <c r="Q90" s="8">
        <f>Q79+Q88</f>
        <v>825924.5741060857</v>
      </c>
      <c r="R90" s="4"/>
      <c r="S90" s="8">
        <f>S79+S88</f>
        <v>77278.942646868294</v>
      </c>
      <c r="T90" s="4"/>
      <c r="U90" s="8">
        <f>U79+U88</f>
        <v>0</v>
      </c>
    </row>
    <row r="91" spans="1:21" x14ac:dyDescent="0.2">
      <c r="A91" s="19"/>
      <c r="B91" s="1"/>
    </row>
    <row r="92" spans="1:21" x14ac:dyDescent="0.2">
      <c r="A92" s="19">
        <f>A90+1</f>
        <v>56</v>
      </c>
      <c r="B92" s="1"/>
      <c r="C92" s="1" t="s">
        <v>60</v>
      </c>
      <c r="E92" s="14">
        <v>5.8701360377304071E-2</v>
      </c>
      <c r="G92" s="14">
        <v>5.8701360377304071E-2</v>
      </c>
      <c r="K92" s="14">
        <v>5.8701360377304071E-2</v>
      </c>
      <c r="O92" s="14">
        <f>$E$92</f>
        <v>5.8701360377304071E-2</v>
      </c>
      <c r="Q92" s="14">
        <f>$E$92</f>
        <v>5.8701360377304071E-2</v>
      </c>
      <c r="S92" s="14">
        <f>$E$92</f>
        <v>5.8701360377304071E-2</v>
      </c>
      <c r="U92" s="14">
        <f>$E$92</f>
        <v>5.8701360377304071E-2</v>
      </c>
    </row>
    <row r="93" spans="1:21" x14ac:dyDescent="0.2">
      <c r="A93" s="19"/>
      <c r="B93" s="1"/>
    </row>
    <row r="94" spans="1:21" x14ac:dyDescent="0.2">
      <c r="A94" s="19">
        <f>A92+1</f>
        <v>57</v>
      </c>
      <c r="B94" s="1"/>
      <c r="C94" s="1" t="s">
        <v>116</v>
      </c>
      <c r="E94" s="8">
        <f>E90*E92</f>
        <v>93394.04404939324</v>
      </c>
      <c r="G94" s="8">
        <f>G90*G92</f>
        <v>1164.0611234237683</v>
      </c>
      <c r="K94" s="8">
        <f>K90*K92</f>
        <v>92229.982925969482</v>
      </c>
      <c r="O94" s="8">
        <f>O90*O92</f>
        <v>40374.768918429705</v>
      </c>
      <c r="Q94" s="8">
        <f>Q90*Q92</f>
        <v>48482.896069072718</v>
      </c>
      <c r="S94" s="8">
        <f>S90*S92</f>
        <v>4536.3790618908279</v>
      </c>
      <c r="U94" s="8">
        <f>U90*U92</f>
        <v>0</v>
      </c>
    </row>
    <row r="95" spans="1:21" x14ac:dyDescent="0.2">
      <c r="A95" s="19"/>
      <c r="B95" s="1"/>
      <c r="E95" s="4"/>
      <c r="G95" s="4"/>
      <c r="K95" s="4"/>
    </row>
    <row r="96" spans="1:21" x14ac:dyDescent="0.2">
      <c r="A96" s="19"/>
      <c r="B96" s="1"/>
      <c r="C96" s="16" t="s">
        <v>59</v>
      </c>
    </row>
    <row r="97" spans="1:21" x14ac:dyDescent="0.2">
      <c r="A97" s="19"/>
      <c r="B97" s="1"/>
    </row>
    <row r="98" spans="1:21" x14ac:dyDescent="0.2">
      <c r="A98" s="19">
        <f>A94+1</f>
        <v>58</v>
      </c>
      <c r="B98" s="1"/>
      <c r="C98" s="1" t="s">
        <v>58</v>
      </c>
      <c r="E98" s="4">
        <v>35697.798836568472</v>
      </c>
      <c r="G98" s="4">
        <v>0</v>
      </c>
      <c r="J98" s="2"/>
      <c r="K98" s="4">
        <f>E98-G98</f>
        <v>35697.798836568472</v>
      </c>
      <c r="M98" s="2" t="s">
        <v>138</v>
      </c>
      <c r="N98" s="2"/>
      <c r="O98" s="7">
        <v>28139.230192773</v>
      </c>
      <c r="Q98" s="7">
        <v>6967.1279879222684</v>
      </c>
      <c r="R98" s="7"/>
      <c r="S98" s="7">
        <v>591.4406558732021</v>
      </c>
      <c r="T98" s="7"/>
      <c r="U98" s="7">
        <v>0</v>
      </c>
    </row>
    <row r="99" spans="1:21" x14ac:dyDescent="0.2">
      <c r="A99" s="19">
        <f>A98+1</f>
        <v>59</v>
      </c>
      <c r="B99" s="1"/>
      <c r="C99" s="1" t="s">
        <v>57</v>
      </c>
      <c r="E99" s="4">
        <v>5441.8056195298259</v>
      </c>
      <c r="G99" s="4">
        <v>0</v>
      </c>
      <c r="J99" s="2"/>
      <c r="K99" s="4">
        <f>E99-G99</f>
        <v>5441.8056195298259</v>
      </c>
      <c r="M99" s="2" t="s">
        <v>133</v>
      </c>
      <c r="N99" s="2"/>
      <c r="O99" s="7">
        <v>4059.1247189008141</v>
      </c>
      <c r="Q99" s="7">
        <v>1274.4892922346562</v>
      </c>
      <c r="R99" s="7"/>
      <c r="S99" s="7">
        <v>108.1916083943552</v>
      </c>
      <c r="T99" s="7"/>
      <c r="U99" s="7">
        <v>0</v>
      </c>
    </row>
    <row r="100" spans="1:21" x14ac:dyDescent="0.2">
      <c r="A100" s="19">
        <f>A99+1</f>
        <v>60</v>
      </c>
      <c r="B100" s="1"/>
      <c r="C100" s="1" t="s">
        <v>56</v>
      </c>
      <c r="E100" s="8">
        <v>41139.604456098299</v>
      </c>
      <c r="G100" s="8">
        <v>0</v>
      </c>
      <c r="K100" s="8">
        <f>E100-G100</f>
        <v>41139.604456098299</v>
      </c>
      <c r="O100" s="8">
        <f>O99+O98</f>
        <v>32198.354911673814</v>
      </c>
      <c r="Q100" s="8">
        <f>Q99+Q98</f>
        <v>8241.6172801569246</v>
      </c>
      <c r="S100" s="8">
        <f>S99+S98</f>
        <v>699.63226426755728</v>
      </c>
      <c r="U100" s="8">
        <f>U99+U98</f>
        <v>0</v>
      </c>
    </row>
    <row r="101" spans="1:21" x14ac:dyDescent="0.2">
      <c r="A101" s="19"/>
      <c r="B101" s="1"/>
    </row>
    <row r="102" spans="1:21" x14ac:dyDescent="0.2">
      <c r="A102" s="19"/>
      <c r="B102" s="1"/>
      <c r="C102" s="16" t="s">
        <v>55</v>
      </c>
      <c r="E102" s="4"/>
      <c r="G102" s="4"/>
      <c r="K102" s="4"/>
    </row>
    <row r="103" spans="1:21" x14ac:dyDescent="0.2">
      <c r="A103" s="19"/>
      <c r="B103" s="1"/>
      <c r="E103" s="4"/>
      <c r="G103" s="4"/>
      <c r="K103" s="4"/>
    </row>
    <row r="104" spans="1:21" x14ac:dyDescent="0.2">
      <c r="A104" s="19">
        <f>A100+1</f>
        <v>61</v>
      </c>
      <c r="B104" s="1"/>
      <c r="C104" s="1" t="s">
        <v>54</v>
      </c>
      <c r="E104" s="4">
        <v>11897.894658925987</v>
      </c>
      <c r="G104" s="4">
        <v>0</v>
      </c>
      <c r="J104" s="2"/>
      <c r="K104" s="4">
        <v>11897.894658925987</v>
      </c>
      <c r="M104" s="2" t="s">
        <v>139</v>
      </c>
      <c r="N104" s="2"/>
      <c r="O104" s="7">
        <v>5143.5265745201068</v>
      </c>
      <c r="Q104" s="7">
        <v>6176.457996447918</v>
      </c>
      <c r="R104" s="7"/>
      <c r="S104" s="7">
        <v>577.9100879579612</v>
      </c>
      <c r="T104" s="7"/>
      <c r="U104" s="7">
        <v>0</v>
      </c>
    </row>
    <row r="105" spans="1:21" x14ac:dyDescent="0.2">
      <c r="A105" s="19">
        <f>A104+1</f>
        <v>62</v>
      </c>
      <c r="B105" s="1"/>
      <c r="C105" s="1" t="s">
        <v>53</v>
      </c>
      <c r="E105" s="4">
        <v>4388.0617299920368</v>
      </c>
      <c r="G105" s="4">
        <v>0</v>
      </c>
      <c r="J105" s="2"/>
      <c r="K105" s="4">
        <v>4388.0617299920368</v>
      </c>
      <c r="M105" s="2" t="s">
        <v>140</v>
      </c>
      <c r="N105" s="2"/>
      <c r="O105" s="7">
        <v>4322.5225727410525</v>
      </c>
      <c r="Q105" s="7">
        <v>60.410868552869402</v>
      </c>
      <c r="R105" s="7"/>
      <c r="S105" s="7">
        <v>5.1282886981144848</v>
      </c>
      <c r="T105" s="7"/>
      <c r="U105" s="7">
        <v>0</v>
      </c>
    </row>
    <row r="106" spans="1:21" x14ac:dyDescent="0.2">
      <c r="A106" s="19">
        <f>A105+1</f>
        <v>63</v>
      </c>
      <c r="B106" s="1"/>
      <c r="C106" s="1" t="s">
        <v>52</v>
      </c>
      <c r="E106" s="8">
        <v>16285.956388918024</v>
      </c>
      <c r="G106" s="8">
        <v>0</v>
      </c>
      <c r="K106" s="8">
        <f>E106-G106</f>
        <v>16285.956388918024</v>
      </c>
      <c r="O106" s="8">
        <f>O105+O104</f>
        <v>9466.0491472611593</v>
      </c>
      <c r="Q106" s="8">
        <f>Q105+Q104</f>
        <v>6236.8688650007871</v>
      </c>
      <c r="S106" s="8">
        <f>S105+S104</f>
        <v>583.03837665607568</v>
      </c>
      <c r="U106" s="8">
        <f>U105+U104</f>
        <v>0</v>
      </c>
    </row>
    <row r="107" spans="1:21" x14ac:dyDescent="0.2">
      <c r="A107" s="19"/>
      <c r="B107" s="1"/>
    </row>
    <row r="108" spans="1:21" ht="15" customHeight="1" x14ac:dyDescent="0.2">
      <c r="A108" s="27" t="s">
        <v>126</v>
      </c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ht="15" customHeight="1" x14ac:dyDescent="0.2">
      <c r="A109" s="27" t="s">
        <v>121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1" spans="1:21" x14ac:dyDescent="0.2">
      <c r="G111" s="2" t="s">
        <v>48</v>
      </c>
      <c r="I111" s="2" t="s">
        <v>87</v>
      </c>
      <c r="K111" s="2" t="s">
        <v>91</v>
      </c>
      <c r="M111" s="2" t="s">
        <v>40</v>
      </c>
      <c r="O111" s="28" t="s">
        <v>90</v>
      </c>
      <c r="P111" s="28"/>
      <c r="Q111" s="28"/>
      <c r="R111" s="28"/>
      <c r="S111" s="28"/>
      <c r="T111" s="2"/>
    </row>
    <row r="112" spans="1:21" x14ac:dyDescent="0.2">
      <c r="A112" s="2" t="s">
        <v>89</v>
      </c>
      <c r="E112" s="2" t="s">
        <v>88</v>
      </c>
      <c r="G112" s="2" t="s">
        <v>87</v>
      </c>
      <c r="I112" s="2" t="s">
        <v>81</v>
      </c>
      <c r="K112" s="2" t="s">
        <v>86</v>
      </c>
      <c r="M112" s="2" t="s">
        <v>85</v>
      </c>
      <c r="O112" s="2"/>
      <c r="P112" s="2"/>
      <c r="Q112" s="2"/>
      <c r="R112" s="2"/>
      <c r="S112" s="2" t="s">
        <v>84</v>
      </c>
      <c r="T112" s="2"/>
      <c r="U112" s="2" t="s">
        <v>40</v>
      </c>
    </row>
    <row r="113" spans="1:21" x14ac:dyDescent="0.2">
      <c r="A113" s="24" t="s">
        <v>83</v>
      </c>
      <c r="C113" s="20" t="s">
        <v>107</v>
      </c>
      <c r="E113" s="24" t="s">
        <v>82</v>
      </c>
      <c r="G113" s="24" t="s">
        <v>81</v>
      </c>
      <c r="I113" s="24" t="s">
        <v>79</v>
      </c>
      <c r="K113" s="24" t="s">
        <v>80</v>
      </c>
      <c r="M113" s="24" t="s">
        <v>79</v>
      </c>
      <c r="N113" s="2"/>
      <c r="O113" s="24" t="s">
        <v>51</v>
      </c>
      <c r="P113" s="2"/>
      <c r="Q113" s="24" t="s">
        <v>50</v>
      </c>
      <c r="R113" s="2"/>
      <c r="S113" s="24" t="s">
        <v>78</v>
      </c>
      <c r="T113" s="2"/>
      <c r="U113" s="24" t="s">
        <v>49</v>
      </c>
    </row>
    <row r="114" spans="1:21" x14ac:dyDescent="0.2">
      <c r="E114" s="2" t="s">
        <v>92</v>
      </c>
      <c r="G114" s="2" t="s">
        <v>93</v>
      </c>
      <c r="I114" s="2" t="s">
        <v>94</v>
      </c>
      <c r="K114" s="2" t="s">
        <v>95</v>
      </c>
      <c r="M114" s="2" t="s">
        <v>96</v>
      </c>
      <c r="N114" s="2"/>
      <c r="O114" s="2" t="s">
        <v>97</v>
      </c>
      <c r="P114" s="2"/>
      <c r="Q114" s="2" t="s">
        <v>98</v>
      </c>
      <c r="R114" s="2"/>
      <c r="S114" s="2" t="s">
        <v>99</v>
      </c>
      <c r="T114" s="2"/>
      <c r="U114" s="2" t="s">
        <v>100</v>
      </c>
    </row>
    <row r="115" spans="1:21" x14ac:dyDescent="0.2">
      <c r="A115" s="19"/>
      <c r="B115" s="1"/>
    </row>
    <row r="116" spans="1:21" x14ac:dyDescent="0.2">
      <c r="A116" s="19"/>
      <c r="B116" s="1"/>
      <c r="C116" s="16" t="s">
        <v>117</v>
      </c>
    </row>
    <row r="117" spans="1:21" x14ac:dyDescent="0.2">
      <c r="A117" s="19"/>
      <c r="B117" s="1"/>
    </row>
    <row r="118" spans="1:21" x14ac:dyDescent="0.2">
      <c r="A118" s="19"/>
      <c r="B118" s="1"/>
      <c r="C118" s="1" t="s">
        <v>106</v>
      </c>
      <c r="O118" s="7"/>
      <c r="Q118" s="7"/>
      <c r="R118" s="7"/>
      <c r="S118" s="7"/>
      <c r="T118" s="7"/>
      <c r="U118" s="7"/>
    </row>
    <row r="119" spans="1:21" x14ac:dyDescent="0.2">
      <c r="A119" s="19">
        <f>A106+1</f>
        <v>64</v>
      </c>
      <c r="B119" s="1"/>
      <c r="C119" s="17" t="s">
        <v>47</v>
      </c>
      <c r="E119" s="4">
        <v>0</v>
      </c>
      <c r="G119" s="4">
        <v>0</v>
      </c>
      <c r="J119" s="2"/>
      <c r="K119" s="4">
        <f>E119-G119</f>
        <v>0</v>
      </c>
      <c r="N119" s="2"/>
      <c r="O119" s="7">
        <v>0</v>
      </c>
      <c r="Q119" s="7">
        <v>0</v>
      </c>
      <c r="R119" s="7"/>
      <c r="S119" s="7">
        <v>0</v>
      </c>
      <c r="T119" s="7"/>
      <c r="U119" s="7">
        <v>0</v>
      </c>
    </row>
    <row r="120" spans="1:21" x14ac:dyDescent="0.2">
      <c r="A120" s="19">
        <f t="shared" ref="A120:A163" si="12">A119+1</f>
        <v>65</v>
      </c>
      <c r="B120" s="1"/>
      <c r="C120" s="17" t="s">
        <v>46</v>
      </c>
      <c r="E120" s="4">
        <v>8340.1650067942555</v>
      </c>
      <c r="G120" s="4">
        <v>0</v>
      </c>
      <c r="J120" s="2"/>
      <c r="K120" s="4">
        <f>E120-G120</f>
        <v>8340.1650067942555</v>
      </c>
      <c r="M120" s="2" t="s">
        <v>143</v>
      </c>
      <c r="N120" s="2"/>
      <c r="O120" s="7">
        <v>0</v>
      </c>
      <c r="Q120" s="7">
        <v>0</v>
      </c>
      <c r="R120" s="7"/>
      <c r="S120" s="7">
        <v>0</v>
      </c>
      <c r="T120" s="7"/>
      <c r="U120" s="7">
        <v>8340.1650067942555</v>
      </c>
    </row>
    <row r="121" spans="1:21" x14ac:dyDescent="0.2">
      <c r="A121" s="19">
        <f t="shared" si="12"/>
        <v>66</v>
      </c>
      <c r="B121" s="1"/>
      <c r="C121" s="17" t="s">
        <v>45</v>
      </c>
      <c r="E121" s="4">
        <v>12127.286792026953</v>
      </c>
      <c r="G121" s="4">
        <v>0</v>
      </c>
      <c r="J121" s="2"/>
      <c r="K121" s="4">
        <f>E121-G121</f>
        <v>12127.286792026953</v>
      </c>
      <c r="M121" s="2" t="s">
        <v>143</v>
      </c>
      <c r="N121" s="2"/>
      <c r="O121" s="7">
        <v>0</v>
      </c>
      <c r="Q121" s="7">
        <v>0</v>
      </c>
      <c r="R121" s="7"/>
      <c r="S121" s="7">
        <v>0</v>
      </c>
      <c r="T121" s="7"/>
      <c r="U121" s="7">
        <v>12127.286792026953</v>
      </c>
    </row>
    <row r="122" spans="1:21" x14ac:dyDescent="0.2">
      <c r="A122" s="19">
        <f t="shared" si="12"/>
        <v>67</v>
      </c>
      <c r="B122" s="1"/>
      <c r="C122" s="17" t="s">
        <v>44</v>
      </c>
      <c r="E122" s="4">
        <v>334.46128046482835</v>
      </c>
      <c r="G122" s="4">
        <v>0</v>
      </c>
      <c r="J122" s="2"/>
      <c r="K122" s="4">
        <f>E122-G122</f>
        <v>334.46128046482835</v>
      </c>
      <c r="M122" s="2" t="s">
        <v>143</v>
      </c>
      <c r="N122" s="2"/>
      <c r="O122" s="7">
        <v>0</v>
      </c>
      <c r="Q122" s="7">
        <v>0</v>
      </c>
      <c r="R122" s="7"/>
      <c r="S122" s="7">
        <v>0</v>
      </c>
      <c r="T122" s="7"/>
      <c r="U122" s="7">
        <v>334.46128046482835</v>
      </c>
    </row>
    <row r="123" spans="1:21" x14ac:dyDescent="0.2">
      <c r="A123" s="19">
        <f t="shared" si="12"/>
        <v>68</v>
      </c>
      <c r="B123" s="1"/>
      <c r="C123" s="17" t="s">
        <v>43</v>
      </c>
      <c r="E123" s="4">
        <v>13946.739835347375</v>
      </c>
      <c r="G123" s="4">
        <v>700.84706149023225</v>
      </c>
      <c r="I123" s="2" t="s">
        <v>141</v>
      </c>
      <c r="J123" s="2"/>
      <c r="K123" s="4">
        <f>E123-G123</f>
        <v>13245.892773857142</v>
      </c>
      <c r="M123" s="2" t="s">
        <v>144</v>
      </c>
      <c r="N123" s="2"/>
      <c r="O123" s="7">
        <v>10630.402398251621</v>
      </c>
      <c r="Q123" s="7">
        <v>2615.490375605521</v>
      </c>
      <c r="R123" s="7"/>
      <c r="S123" s="7">
        <v>0</v>
      </c>
      <c r="T123" s="7"/>
      <c r="U123" s="7">
        <v>700.84706149023225</v>
      </c>
    </row>
    <row r="124" spans="1:21" x14ac:dyDescent="0.2">
      <c r="A124" s="19">
        <f t="shared" si="12"/>
        <v>69</v>
      </c>
      <c r="B124" s="1"/>
      <c r="C124" s="17" t="s">
        <v>42</v>
      </c>
      <c r="E124" s="4">
        <v>0</v>
      </c>
      <c r="G124" s="4">
        <v>0</v>
      </c>
      <c r="I124" s="2"/>
      <c r="J124" s="2"/>
      <c r="K124" s="4"/>
      <c r="M124" s="2"/>
      <c r="N124" s="2"/>
      <c r="O124" s="7">
        <v>0</v>
      </c>
      <c r="Q124" s="7">
        <v>0</v>
      </c>
      <c r="R124" s="7"/>
      <c r="S124" s="7">
        <v>0</v>
      </c>
      <c r="T124" s="7"/>
      <c r="U124" s="7">
        <v>0</v>
      </c>
    </row>
    <row r="125" spans="1:21" x14ac:dyDescent="0.2">
      <c r="A125" s="19">
        <f t="shared" si="12"/>
        <v>70</v>
      </c>
      <c r="B125" s="1"/>
      <c r="C125" s="17" t="s">
        <v>41</v>
      </c>
      <c r="E125" s="4">
        <v>0</v>
      </c>
      <c r="G125" s="4">
        <v>0</v>
      </c>
      <c r="I125" s="2"/>
      <c r="J125" s="2"/>
      <c r="K125" s="4">
        <f>E125-G125</f>
        <v>0</v>
      </c>
      <c r="M125" s="2"/>
      <c r="N125" s="2"/>
      <c r="O125" s="7">
        <v>0</v>
      </c>
      <c r="Q125" s="7">
        <v>0</v>
      </c>
      <c r="R125" s="7"/>
      <c r="S125" s="7">
        <v>0</v>
      </c>
      <c r="T125" s="7"/>
      <c r="U125" s="7">
        <v>0</v>
      </c>
    </row>
    <row r="126" spans="1:21" x14ac:dyDescent="0.2">
      <c r="A126" s="19"/>
      <c r="B126" s="1"/>
      <c r="C126" s="1" t="s">
        <v>40</v>
      </c>
      <c r="M126" s="2"/>
    </row>
    <row r="127" spans="1:21" x14ac:dyDescent="0.2">
      <c r="A127" s="19">
        <f>A125+1</f>
        <v>71</v>
      </c>
      <c r="B127" s="1"/>
      <c r="C127" s="17" t="s">
        <v>39</v>
      </c>
      <c r="E127" s="4">
        <v>1640.1810497976596</v>
      </c>
      <c r="G127" s="4">
        <v>1640.1810497976596</v>
      </c>
      <c r="I127" s="2" t="s">
        <v>142</v>
      </c>
      <c r="J127" s="2"/>
      <c r="K127" s="4">
        <f t="shared" ref="K127:K134" si="13">E127-G127</f>
        <v>0</v>
      </c>
      <c r="M127" s="2"/>
      <c r="N127" s="2"/>
      <c r="O127" s="7">
        <v>1640.1810497976596</v>
      </c>
      <c r="Q127" s="7">
        <v>0</v>
      </c>
      <c r="R127" s="7"/>
      <c r="S127" s="7">
        <v>0</v>
      </c>
      <c r="T127" s="7"/>
      <c r="U127" s="7">
        <v>0</v>
      </c>
    </row>
    <row r="128" spans="1:21" x14ac:dyDescent="0.2">
      <c r="A128" s="19">
        <f t="shared" si="12"/>
        <v>72</v>
      </c>
      <c r="B128" s="1"/>
      <c r="C128" s="17" t="s">
        <v>16</v>
      </c>
      <c r="E128" s="4">
        <v>14117.785878445757</v>
      </c>
      <c r="G128" s="4">
        <v>0</v>
      </c>
      <c r="J128" s="2"/>
      <c r="K128" s="4">
        <f t="shared" si="13"/>
        <v>14117.785878445757</v>
      </c>
      <c r="M128" s="2" t="s">
        <v>145</v>
      </c>
      <c r="N128" s="2"/>
      <c r="O128" s="7">
        <v>9482.7879254386644</v>
      </c>
      <c r="Q128" s="7">
        <v>4272.3199965731428</v>
      </c>
      <c r="R128" s="7"/>
      <c r="S128" s="7">
        <v>362.67795643394857</v>
      </c>
      <c r="T128" s="7"/>
      <c r="U128" s="7">
        <v>0</v>
      </c>
    </row>
    <row r="129" spans="1:21" x14ac:dyDescent="0.2">
      <c r="A129" s="19">
        <f t="shared" si="12"/>
        <v>73</v>
      </c>
      <c r="B129" s="1"/>
      <c r="C129" s="17" t="s">
        <v>38</v>
      </c>
      <c r="E129" s="4">
        <v>1307.4095306239601</v>
      </c>
      <c r="G129" s="4">
        <v>0</v>
      </c>
      <c r="J129" s="2"/>
      <c r="K129" s="4">
        <f t="shared" si="13"/>
        <v>1307.4095306239601</v>
      </c>
      <c r="M129" s="2" t="s">
        <v>131</v>
      </c>
      <c r="N129" s="2"/>
      <c r="O129" s="7">
        <v>653.70476531198005</v>
      </c>
      <c r="Q129" s="7">
        <v>602.55386712427594</v>
      </c>
      <c r="R129" s="7"/>
      <c r="S129" s="7">
        <v>51.150898187704144</v>
      </c>
      <c r="T129" s="7"/>
      <c r="U129" s="7">
        <v>0</v>
      </c>
    </row>
    <row r="130" spans="1:21" x14ac:dyDescent="0.2">
      <c r="A130" s="19">
        <f t="shared" si="12"/>
        <v>74</v>
      </c>
      <c r="B130" s="1"/>
      <c r="C130" s="17" t="s">
        <v>31</v>
      </c>
      <c r="E130" s="4">
        <v>1489.5035949216872</v>
      </c>
      <c r="G130" s="4">
        <v>0</v>
      </c>
      <c r="J130" s="2"/>
      <c r="K130" s="4">
        <f t="shared" si="13"/>
        <v>1489.5035949216872</v>
      </c>
      <c r="M130" s="2" t="s">
        <v>130</v>
      </c>
      <c r="N130" s="2"/>
      <c r="O130" s="7">
        <v>1489.5035949216872</v>
      </c>
      <c r="Q130" s="7">
        <v>0</v>
      </c>
      <c r="R130" s="7"/>
      <c r="S130" s="7">
        <v>0</v>
      </c>
      <c r="T130" s="7"/>
      <c r="U130" s="7">
        <v>0</v>
      </c>
    </row>
    <row r="131" spans="1:21" x14ac:dyDescent="0.2">
      <c r="A131" s="19">
        <f t="shared" si="12"/>
        <v>75</v>
      </c>
      <c r="B131" s="1"/>
      <c r="C131" s="17" t="s">
        <v>25</v>
      </c>
      <c r="E131" s="4">
        <v>417.64292401249998</v>
      </c>
      <c r="G131" s="4">
        <v>0</v>
      </c>
      <c r="J131" s="2"/>
      <c r="K131" s="4">
        <f t="shared" si="13"/>
        <v>417.64292401249998</v>
      </c>
      <c r="M131" s="2" t="s">
        <v>130</v>
      </c>
      <c r="N131" s="2"/>
      <c r="O131" s="7">
        <v>417.64292401249998</v>
      </c>
      <c r="Q131" s="7">
        <v>0</v>
      </c>
      <c r="R131" s="7"/>
      <c r="S131" s="7">
        <v>0</v>
      </c>
      <c r="T131" s="7"/>
      <c r="U131" s="7">
        <v>0</v>
      </c>
    </row>
    <row r="132" spans="1:21" x14ac:dyDescent="0.2">
      <c r="A132" s="19">
        <f t="shared" si="12"/>
        <v>76</v>
      </c>
      <c r="B132" s="1"/>
      <c r="C132" s="17" t="s">
        <v>37</v>
      </c>
      <c r="E132" s="4">
        <v>191.86462860127</v>
      </c>
      <c r="G132" s="4">
        <v>0</v>
      </c>
      <c r="J132" s="2"/>
      <c r="K132" s="4">
        <f t="shared" si="13"/>
        <v>191.86462860127</v>
      </c>
      <c r="M132" s="2" t="s">
        <v>130</v>
      </c>
      <c r="N132" s="2"/>
      <c r="O132" s="7">
        <v>191.86462860127</v>
      </c>
      <c r="Q132" s="7">
        <v>0</v>
      </c>
      <c r="R132" s="7"/>
      <c r="S132" s="7">
        <v>0</v>
      </c>
      <c r="T132" s="7"/>
      <c r="U132" s="7">
        <v>0</v>
      </c>
    </row>
    <row r="133" spans="1:21" x14ac:dyDescent="0.2">
      <c r="A133" s="19">
        <f t="shared" si="12"/>
        <v>77</v>
      </c>
      <c r="B133" s="1"/>
      <c r="C133" s="17" t="s">
        <v>36</v>
      </c>
      <c r="E133" s="4">
        <v>4026.3844920256997</v>
      </c>
      <c r="G133" s="4">
        <v>0</v>
      </c>
      <c r="J133" s="2"/>
      <c r="K133" s="4">
        <f t="shared" si="13"/>
        <v>4026.3844920256997</v>
      </c>
      <c r="M133" s="2" t="s">
        <v>131</v>
      </c>
      <c r="N133" s="2"/>
      <c r="O133" s="7">
        <v>2013.1922460128499</v>
      </c>
      <c r="Q133" s="7">
        <v>1855.6645713309417</v>
      </c>
      <c r="R133" s="7"/>
      <c r="S133" s="7">
        <v>157.52767468190817</v>
      </c>
      <c r="T133" s="7"/>
      <c r="U133" s="7">
        <v>0</v>
      </c>
    </row>
    <row r="134" spans="1:21" x14ac:dyDescent="0.2">
      <c r="A134" s="19">
        <f t="shared" si="12"/>
        <v>78</v>
      </c>
      <c r="B134" s="1"/>
      <c r="C134" s="17" t="s">
        <v>35</v>
      </c>
      <c r="E134" s="4">
        <v>1816.3293445332881</v>
      </c>
      <c r="G134" s="4">
        <v>0</v>
      </c>
      <c r="J134" s="2"/>
      <c r="K134" s="4">
        <f t="shared" si="13"/>
        <v>1816.3293445332881</v>
      </c>
      <c r="M134" s="2" t="s">
        <v>131</v>
      </c>
      <c r="N134" s="2"/>
      <c r="O134" s="7">
        <v>908.16467226664406</v>
      </c>
      <c r="Q134" s="7">
        <v>837.10287012938886</v>
      </c>
      <c r="R134" s="7"/>
      <c r="S134" s="7">
        <v>71.061802137255256</v>
      </c>
      <c r="T134" s="7"/>
      <c r="U134" s="7">
        <v>0</v>
      </c>
    </row>
    <row r="135" spans="1:21" x14ac:dyDescent="0.2">
      <c r="A135" s="19"/>
      <c r="B135" s="1"/>
      <c r="C135" s="1" t="s">
        <v>34</v>
      </c>
      <c r="M135" s="2"/>
    </row>
    <row r="136" spans="1:21" x14ac:dyDescent="0.2">
      <c r="A136" s="19">
        <f>A134+1</f>
        <v>79</v>
      </c>
      <c r="B136" s="1"/>
      <c r="C136" s="1" t="s">
        <v>33</v>
      </c>
      <c r="E136" s="4">
        <v>0</v>
      </c>
      <c r="G136" s="4">
        <v>0</v>
      </c>
      <c r="J136" s="2"/>
      <c r="K136" s="4">
        <f>E136-G136</f>
        <v>0</v>
      </c>
      <c r="M136" s="2"/>
      <c r="N136" s="2"/>
      <c r="O136" s="7">
        <v>0</v>
      </c>
      <c r="Q136" s="7">
        <v>0</v>
      </c>
      <c r="R136" s="7"/>
      <c r="S136" s="7">
        <v>0</v>
      </c>
      <c r="T136" s="7"/>
      <c r="U136" s="7">
        <v>0</v>
      </c>
    </row>
    <row r="137" spans="1:21" x14ac:dyDescent="0.2">
      <c r="A137" s="19">
        <f t="shared" si="12"/>
        <v>80</v>
      </c>
      <c r="B137" s="1"/>
      <c r="C137" s="17" t="s">
        <v>32</v>
      </c>
      <c r="E137" s="4">
        <v>0</v>
      </c>
      <c r="G137" s="4">
        <v>0</v>
      </c>
      <c r="J137" s="2"/>
      <c r="K137" s="4">
        <f>E137-G137</f>
        <v>0</v>
      </c>
      <c r="M137" s="2"/>
      <c r="N137" s="2"/>
      <c r="O137" s="7">
        <v>0</v>
      </c>
      <c r="Q137" s="7">
        <v>0</v>
      </c>
      <c r="R137" s="7"/>
      <c r="S137" s="7">
        <v>0</v>
      </c>
      <c r="T137" s="7"/>
      <c r="U137" s="7">
        <v>0</v>
      </c>
    </row>
    <row r="138" spans="1:21" x14ac:dyDescent="0.2">
      <c r="A138" s="19">
        <f t="shared" si="12"/>
        <v>81</v>
      </c>
      <c r="B138" s="1"/>
      <c r="C138" s="17" t="s">
        <v>31</v>
      </c>
      <c r="E138" s="4">
        <v>0</v>
      </c>
      <c r="G138" s="4">
        <v>0</v>
      </c>
      <c r="J138" s="2"/>
      <c r="K138" s="4">
        <f>E138-G138</f>
        <v>0</v>
      </c>
      <c r="M138" s="2"/>
      <c r="N138" s="2"/>
      <c r="O138" s="7">
        <v>0</v>
      </c>
      <c r="Q138" s="7">
        <v>0</v>
      </c>
      <c r="R138" s="7"/>
      <c r="S138" s="7">
        <v>0</v>
      </c>
      <c r="T138" s="7"/>
      <c r="U138" s="7">
        <v>0</v>
      </c>
    </row>
    <row r="139" spans="1:21" x14ac:dyDescent="0.2">
      <c r="A139" s="19">
        <f t="shared" si="12"/>
        <v>82</v>
      </c>
      <c r="B139" s="1"/>
      <c r="C139" s="17" t="s">
        <v>25</v>
      </c>
      <c r="E139" s="4">
        <v>0</v>
      </c>
      <c r="G139" s="4">
        <v>0</v>
      </c>
      <c r="J139" s="2"/>
      <c r="K139" s="4">
        <f>E139-G139</f>
        <v>0</v>
      </c>
      <c r="M139" s="2"/>
      <c r="N139" s="2"/>
      <c r="O139" s="7">
        <v>0</v>
      </c>
      <c r="Q139" s="7">
        <v>0</v>
      </c>
      <c r="R139" s="7"/>
      <c r="S139" s="7">
        <v>0</v>
      </c>
      <c r="T139" s="7"/>
      <c r="U139" s="7">
        <v>0</v>
      </c>
    </row>
    <row r="140" spans="1:21" x14ac:dyDescent="0.2">
      <c r="A140" s="19"/>
      <c r="B140" s="1"/>
      <c r="C140" s="1" t="s">
        <v>30</v>
      </c>
      <c r="M140" s="2"/>
    </row>
    <row r="141" spans="1:21" x14ac:dyDescent="0.2">
      <c r="A141" s="19">
        <f>A139+1</f>
        <v>83</v>
      </c>
      <c r="B141" s="1"/>
      <c r="C141" s="1" t="s">
        <v>29</v>
      </c>
      <c r="E141" s="4">
        <v>0</v>
      </c>
      <c r="G141" s="4">
        <v>0</v>
      </c>
      <c r="J141" s="2"/>
      <c r="K141" s="4">
        <f t="shared" ref="K141:K146" si="14">E141-G141</f>
        <v>0</v>
      </c>
      <c r="M141" s="2"/>
      <c r="N141" s="2"/>
      <c r="O141" s="7">
        <v>0</v>
      </c>
      <c r="Q141" s="7">
        <v>0</v>
      </c>
      <c r="R141" s="7"/>
      <c r="S141" s="7">
        <v>0</v>
      </c>
      <c r="T141" s="7"/>
      <c r="U141" s="7">
        <v>0</v>
      </c>
    </row>
    <row r="142" spans="1:21" x14ac:dyDescent="0.2">
      <c r="A142" s="19">
        <f t="shared" si="12"/>
        <v>84</v>
      </c>
      <c r="B142" s="1"/>
      <c r="C142" s="17" t="s">
        <v>28</v>
      </c>
      <c r="E142" s="4">
        <v>0</v>
      </c>
      <c r="G142" s="4">
        <v>0</v>
      </c>
      <c r="J142" s="2"/>
      <c r="K142" s="4">
        <f t="shared" si="14"/>
        <v>0</v>
      </c>
      <c r="M142" s="2"/>
      <c r="N142" s="2"/>
      <c r="O142" s="7">
        <v>0</v>
      </c>
      <c r="Q142" s="7">
        <v>0</v>
      </c>
      <c r="R142" s="7"/>
      <c r="S142" s="7">
        <v>0</v>
      </c>
      <c r="T142" s="7"/>
      <c r="U142" s="7">
        <v>0</v>
      </c>
    </row>
    <row r="143" spans="1:21" x14ac:dyDescent="0.2">
      <c r="A143" s="19">
        <f t="shared" si="12"/>
        <v>85</v>
      </c>
      <c r="B143" s="1"/>
      <c r="C143" s="17" t="s">
        <v>27</v>
      </c>
      <c r="E143" s="4">
        <v>0</v>
      </c>
      <c r="G143" s="4">
        <v>0</v>
      </c>
      <c r="J143" s="2"/>
      <c r="K143" s="4">
        <f t="shared" si="14"/>
        <v>0</v>
      </c>
      <c r="M143" s="2"/>
      <c r="N143" s="2"/>
      <c r="O143" s="7">
        <v>0</v>
      </c>
      <c r="Q143" s="7">
        <v>0</v>
      </c>
      <c r="R143" s="7"/>
      <c r="S143" s="7">
        <v>0</v>
      </c>
      <c r="T143" s="7"/>
      <c r="U143" s="7">
        <v>0</v>
      </c>
    </row>
    <row r="144" spans="1:21" x14ac:dyDescent="0.2">
      <c r="A144" s="19">
        <f t="shared" si="12"/>
        <v>86</v>
      </c>
      <c r="B144" s="1"/>
      <c r="C144" s="17" t="s">
        <v>26</v>
      </c>
      <c r="E144" s="4">
        <v>0</v>
      </c>
      <c r="G144" s="4">
        <v>0</v>
      </c>
      <c r="J144" s="2"/>
      <c r="K144" s="4">
        <f t="shared" si="14"/>
        <v>0</v>
      </c>
      <c r="M144" s="2"/>
      <c r="N144" s="2"/>
      <c r="O144" s="7">
        <v>0</v>
      </c>
      <c r="Q144" s="7">
        <v>0</v>
      </c>
      <c r="R144" s="7"/>
      <c r="S144" s="7">
        <v>0</v>
      </c>
      <c r="T144" s="7"/>
      <c r="U144" s="7">
        <v>0</v>
      </c>
    </row>
    <row r="145" spans="1:21" x14ac:dyDescent="0.2">
      <c r="A145" s="19">
        <f t="shared" si="12"/>
        <v>87</v>
      </c>
      <c r="B145" s="1"/>
      <c r="C145" s="17" t="s">
        <v>25</v>
      </c>
      <c r="E145" s="4">
        <v>0</v>
      </c>
      <c r="G145" s="4">
        <v>0</v>
      </c>
      <c r="J145" s="2"/>
      <c r="K145" s="4">
        <f t="shared" si="14"/>
        <v>0</v>
      </c>
      <c r="M145" s="2"/>
      <c r="N145" s="2"/>
      <c r="O145" s="7">
        <v>0</v>
      </c>
      <c r="Q145" s="7">
        <v>0</v>
      </c>
      <c r="R145" s="7"/>
      <c r="S145" s="7">
        <v>0</v>
      </c>
      <c r="T145" s="7"/>
      <c r="U145" s="7">
        <v>0</v>
      </c>
    </row>
    <row r="146" spans="1:21" x14ac:dyDescent="0.2">
      <c r="A146" s="19">
        <f t="shared" si="12"/>
        <v>88</v>
      </c>
      <c r="B146" s="1"/>
      <c r="C146" s="17" t="s">
        <v>24</v>
      </c>
      <c r="E146" s="4">
        <v>0</v>
      </c>
      <c r="G146" s="4">
        <v>0</v>
      </c>
      <c r="J146" s="2"/>
      <c r="K146" s="4">
        <f t="shared" si="14"/>
        <v>0</v>
      </c>
      <c r="M146" s="2"/>
      <c r="N146" s="2"/>
      <c r="O146" s="7">
        <v>0</v>
      </c>
      <c r="Q146" s="7">
        <v>0</v>
      </c>
      <c r="R146" s="7"/>
      <c r="S146" s="7">
        <v>0</v>
      </c>
      <c r="T146" s="7"/>
      <c r="U146" s="7">
        <v>0</v>
      </c>
    </row>
    <row r="147" spans="1:21" x14ac:dyDescent="0.2">
      <c r="A147" s="19"/>
      <c r="B147" s="1"/>
      <c r="C147" s="1" t="s">
        <v>23</v>
      </c>
      <c r="M147" s="2"/>
    </row>
    <row r="148" spans="1:21" x14ac:dyDescent="0.2">
      <c r="A148" s="19">
        <f>A146+1</f>
        <v>89</v>
      </c>
      <c r="B148" s="1"/>
      <c r="C148" s="17" t="s">
        <v>22</v>
      </c>
      <c r="E148" s="4">
        <v>7271.6222767735126</v>
      </c>
      <c r="G148" s="4">
        <v>0</v>
      </c>
      <c r="J148" s="2"/>
      <c r="K148" s="4">
        <f>E148-G148</f>
        <v>7271.6222767735126</v>
      </c>
      <c r="M148" s="2" t="s">
        <v>136</v>
      </c>
      <c r="N148" s="2"/>
      <c r="O148" s="7">
        <v>5739.5840139997381</v>
      </c>
      <c r="Q148" s="7">
        <v>1412.159783440052</v>
      </c>
      <c r="R148" s="7"/>
      <c r="S148" s="7">
        <v>119.87847933372305</v>
      </c>
      <c r="T148" s="7"/>
      <c r="U148" s="7">
        <v>0</v>
      </c>
    </row>
    <row r="149" spans="1:21" x14ac:dyDescent="0.2">
      <c r="A149" s="19"/>
      <c r="B149" s="1"/>
      <c r="C149" s="1" t="s">
        <v>21</v>
      </c>
      <c r="M149" s="2"/>
    </row>
    <row r="150" spans="1:21" x14ac:dyDescent="0.2">
      <c r="A150" s="19">
        <f>A148+1</f>
        <v>90</v>
      </c>
      <c r="B150" s="1"/>
      <c r="C150" s="17" t="s">
        <v>20</v>
      </c>
      <c r="E150" s="4">
        <v>0</v>
      </c>
      <c r="G150" s="4">
        <v>0</v>
      </c>
      <c r="J150" s="2"/>
      <c r="K150" s="4">
        <f>E150-G150</f>
        <v>0</v>
      </c>
      <c r="M150" s="2"/>
      <c r="N150" s="2"/>
      <c r="O150" s="7">
        <v>0</v>
      </c>
      <c r="Q150" s="7">
        <v>0</v>
      </c>
      <c r="R150" s="7"/>
      <c r="S150" s="7">
        <v>0</v>
      </c>
      <c r="T150" s="7"/>
      <c r="U150" s="7">
        <v>0</v>
      </c>
    </row>
    <row r="151" spans="1:21" x14ac:dyDescent="0.2">
      <c r="A151" s="19">
        <f t="shared" si="12"/>
        <v>91</v>
      </c>
      <c r="B151" s="1"/>
      <c r="C151" s="17" t="s">
        <v>19</v>
      </c>
      <c r="E151" s="4">
        <v>0</v>
      </c>
      <c r="G151" s="4">
        <v>0</v>
      </c>
      <c r="J151" s="2"/>
      <c r="K151" s="4">
        <f>E151-G151</f>
        <v>0</v>
      </c>
      <c r="M151" s="2"/>
      <c r="N151" s="2"/>
      <c r="O151" s="7">
        <v>0</v>
      </c>
      <c r="Q151" s="7">
        <v>0</v>
      </c>
      <c r="R151" s="7"/>
      <c r="S151" s="7">
        <v>0</v>
      </c>
      <c r="T151" s="7"/>
      <c r="U151" s="7">
        <v>0</v>
      </c>
    </row>
    <row r="152" spans="1:21" x14ac:dyDescent="0.2">
      <c r="A152" s="19">
        <f t="shared" si="12"/>
        <v>92</v>
      </c>
      <c r="B152" s="1"/>
      <c r="C152" s="17" t="s">
        <v>18</v>
      </c>
      <c r="E152" s="4">
        <v>0</v>
      </c>
      <c r="G152" s="4">
        <v>0</v>
      </c>
      <c r="J152" s="2"/>
      <c r="K152" s="4">
        <f>E152-G152</f>
        <v>0</v>
      </c>
      <c r="M152" s="2"/>
      <c r="N152" s="2"/>
      <c r="O152" s="7">
        <v>0</v>
      </c>
      <c r="Q152" s="7">
        <v>0</v>
      </c>
      <c r="R152" s="7"/>
      <c r="S152" s="7">
        <v>0</v>
      </c>
      <c r="T152" s="7"/>
      <c r="U152" s="7">
        <v>0</v>
      </c>
    </row>
    <row r="153" spans="1:21" x14ac:dyDescent="0.2">
      <c r="A153" s="19"/>
      <c r="B153" s="1"/>
      <c r="C153" s="1" t="s">
        <v>17</v>
      </c>
      <c r="M153" s="2"/>
    </row>
    <row r="154" spans="1:21" x14ac:dyDescent="0.2">
      <c r="A154" s="19">
        <f>A152+1</f>
        <v>93</v>
      </c>
      <c r="B154" s="1"/>
      <c r="C154" s="17" t="s">
        <v>16</v>
      </c>
      <c r="E154" s="4">
        <v>0</v>
      </c>
      <c r="G154" s="4">
        <v>0</v>
      </c>
      <c r="J154" s="2"/>
      <c r="K154" s="4">
        <f t="shared" ref="K154:K160" si="15">E154-G154</f>
        <v>0</v>
      </c>
      <c r="M154" s="2"/>
      <c r="N154" s="2"/>
      <c r="O154" s="7">
        <v>0</v>
      </c>
      <c r="Q154" s="7">
        <v>0</v>
      </c>
      <c r="R154" s="7"/>
      <c r="S154" s="7">
        <v>0</v>
      </c>
      <c r="T154" s="7"/>
      <c r="U154" s="7">
        <v>0</v>
      </c>
    </row>
    <row r="155" spans="1:21" x14ac:dyDescent="0.2">
      <c r="A155" s="19">
        <f t="shared" si="12"/>
        <v>94</v>
      </c>
      <c r="B155" s="1"/>
      <c r="C155" s="17" t="s">
        <v>15</v>
      </c>
      <c r="E155" s="4">
        <v>0</v>
      </c>
      <c r="G155" s="4">
        <v>0</v>
      </c>
      <c r="J155" s="2"/>
      <c r="K155" s="4">
        <f t="shared" si="15"/>
        <v>0</v>
      </c>
      <c r="M155" s="2"/>
      <c r="N155" s="2"/>
      <c r="O155" s="7">
        <v>0</v>
      </c>
      <c r="Q155" s="7">
        <v>0</v>
      </c>
      <c r="R155" s="7"/>
      <c r="S155" s="7">
        <v>0</v>
      </c>
      <c r="T155" s="7"/>
      <c r="U155" s="7">
        <v>0</v>
      </c>
    </row>
    <row r="156" spans="1:21" x14ac:dyDescent="0.2">
      <c r="A156" s="19">
        <f t="shared" si="12"/>
        <v>95</v>
      </c>
      <c r="B156" s="1"/>
      <c r="C156" s="17" t="s">
        <v>14</v>
      </c>
      <c r="E156" s="4">
        <v>0</v>
      </c>
      <c r="G156" s="4">
        <v>0</v>
      </c>
      <c r="J156" s="2"/>
      <c r="K156" s="4">
        <f t="shared" si="15"/>
        <v>0</v>
      </c>
      <c r="M156" s="2"/>
      <c r="N156" s="2"/>
      <c r="O156" s="7">
        <v>0</v>
      </c>
      <c r="Q156" s="7">
        <v>0</v>
      </c>
      <c r="R156" s="7"/>
      <c r="S156" s="7">
        <v>0</v>
      </c>
      <c r="T156" s="7"/>
      <c r="U156" s="7">
        <v>0</v>
      </c>
    </row>
    <row r="157" spans="1:21" x14ac:dyDescent="0.2">
      <c r="A157" s="19">
        <f t="shared" si="12"/>
        <v>96</v>
      </c>
      <c r="B157" s="1"/>
      <c r="C157" s="17" t="s">
        <v>13</v>
      </c>
      <c r="E157" s="4">
        <v>0</v>
      </c>
      <c r="G157" s="4">
        <v>0</v>
      </c>
      <c r="J157" s="2"/>
      <c r="K157" s="4">
        <f t="shared" si="15"/>
        <v>0</v>
      </c>
      <c r="M157" s="2"/>
      <c r="N157" s="2"/>
      <c r="O157" s="7">
        <v>0</v>
      </c>
      <c r="Q157" s="7">
        <v>0</v>
      </c>
      <c r="R157" s="7"/>
      <c r="S157" s="7">
        <v>0</v>
      </c>
      <c r="T157" s="7"/>
      <c r="U157" s="7">
        <v>0</v>
      </c>
    </row>
    <row r="158" spans="1:21" x14ac:dyDescent="0.2">
      <c r="A158" s="19">
        <f t="shared" si="12"/>
        <v>97</v>
      </c>
      <c r="B158" s="1"/>
      <c r="C158" s="17" t="s">
        <v>12</v>
      </c>
      <c r="E158" s="4">
        <v>0</v>
      </c>
      <c r="G158" s="4">
        <v>0</v>
      </c>
      <c r="J158" s="2"/>
      <c r="K158" s="4">
        <f t="shared" si="15"/>
        <v>0</v>
      </c>
      <c r="M158" s="2"/>
      <c r="N158" s="2"/>
      <c r="O158" s="7">
        <v>0</v>
      </c>
      <c r="Q158" s="7">
        <v>0</v>
      </c>
      <c r="R158" s="7"/>
      <c r="S158" s="7">
        <v>0</v>
      </c>
      <c r="T158" s="7"/>
      <c r="U158" s="7">
        <v>0</v>
      </c>
    </row>
    <row r="159" spans="1:21" x14ac:dyDescent="0.2">
      <c r="A159" s="19">
        <f t="shared" si="12"/>
        <v>98</v>
      </c>
      <c r="B159" s="1"/>
      <c r="C159" s="17" t="s">
        <v>11</v>
      </c>
      <c r="E159" s="4">
        <v>0</v>
      </c>
      <c r="G159" s="4">
        <v>0</v>
      </c>
      <c r="J159" s="2"/>
      <c r="K159" s="4">
        <f t="shared" si="15"/>
        <v>0</v>
      </c>
      <c r="M159" s="2"/>
      <c r="N159" s="2"/>
      <c r="O159" s="7">
        <v>0</v>
      </c>
      <c r="Q159" s="7">
        <v>0</v>
      </c>
      <c r="R159" s="7"/>
      <c r="S159" s="7">
        <v>0</v>
      </c>
      <c r="T159" s="7"/>
      <c r="U159" s="7">
        <v>0</v>
      </c>
    </row>
    <row r="160" spans="1:21" x14ac:dyDescent="0.2">
      <c r="A160" s="19">
        <f t="shared" si="12"/>
        <v>99</v>
      </c>
      <c r="B160" s="1"/>
      <c r="C160" s="17" t="s">
        <v>10</v>
      </c>
      <c r="E160" s="4">
        <v>0</v>
      </c>
      <c r="G160" s="4">
        <v>0</v>
      </c>
      <c r="J160" s="2"/>
      <c r="K160" s="4">
        <f t="shared" si="15"/>
        <v>0</v>
      </c>
      <c r="M160" s="2"/>
      <c r="N160" s="2"/>
      <c r="O160" s="7">
        <v>0</v>
      </c>
      <c r="Q160" s="7">
        <v>0</v>
      </c>
      <c r="R160" s="7"/>
      <c r="S160" s="7">
        <v>0</v>
      </c>
      <c r="T160" s="7"/>
      <c r="U160" s="7">
        <v>0</v>
      </c>
    </row>
    <row r="161" spans="1:21" x14ac:dyDescent="0.2">
      <c r="A161" s="19"/>
      <c r="B161" s="1"/>
      <c r="C161" s="1" t="s">
        <v>9</v>
      </c>
      <c r="E161" s="4">
        <v>0</v>
      </c>
      <c r="G161" s="4">
        <v>0</v>
      </c>
      <c r="M161" s="2"/>
      <c r="O161" s="7"/>
      <c r="Q161" s="7"/>
      <c r="R161" s="7"/>
      <c r="S161" s="7"/>
      <c r="T161" s="7"/>
      <c r="U161" s="7"/>
    </row>
    <row r="162" spans="1:21" x14ac:dyDescent="0.2">
      <c r="A162" s="19">
        <f>A160+1</f>
        <v>100</v>
      </c>
      <c r="B162" s="1"/>
      <c r="C162" s="17" t="s">
        <v>8</v>
      </c>
      <c r="E162" s="4">
        <v>10500.981965602557</v>
      </c>
      <c r="G162" s="4">
        <v>0</v>
      </c>
      <c r="J162" s="2"/>
      <c r="K162" s="4">
        <f>E162-G162</f>
        <v>10500.981965602557</v>
      </c>
      <c r="M162" s="2" t="s">
        <v>146</v>
      </c>
      <c r="N162" s="2"/>
      <c r="O162" s="7">
        <v>7516.8607336157784</v>
      </c>
      <c r="Q162" s="7">
        <v>2750.6205916108779</v>
      </c>
      <c r="R162" s="7"/>
      <c r="S162" s="7">
        <v>233.5006403758953</v>
      </c>
      <c r="T162" s="7"/>
      <c r="U162" s="7">
        <v>0</v>
      </c>
    </row>
    <row r="163" spans="1:21" x14ac:dyDescent="0.2">
      <c r="A163" s="19">
        <f t="shared" si="12"/>
        <v>101</v>
      </c>
      <c r="B163" s="1"/>
      <c r="C163" s="17" t="s">
        <v>7</v>
      </c>
      <c r="E163" s="4">
        <v>13897.723897224518</v>
      </c>
      <c r="G163" s="4">
        <v>0</v>
      </c>
      <c r="H163" s="21"/>
      <c r="I163" s="21"/>
      <c r="J163" s="23"/>
      <c r="K163" s="22">
        <f>E163-G163</f>
        <v>13897.723897224518</v>
      </c>
      <c r="L163" s="21"/>
      <c r="M163" s="23" t="s">
        <v>147</v>
      </c>
      <c r="N163" s="23"/>
      <c r="O163" s="7">
        <v>9763.3925148601156</v>
      </c>
      <c r="Q163" s="7">
        <v>3810.8294364781386</v>
      </c>
      <c r="R163" s="7"/>
      <c r="S163" s="7">
        <v>323.50194588626829</v>
      </c>
      <c r="T163" s="7"/>
      <c r="U163" s="7">
        <v>0</v>
      </c>
    </row>
    <row r="164" spans="1:21" x14ac:dyDescent="0.2">
      <c r="A164" s="19"/>
      <c r="B164" s="1"/>
      <c r="E164" s="21"/>
      <c r="G164" s="21"/>
      <c r="K164" s="21"/>
      <c r="M164" s="2"/>
      <c r="O164" s="21"/>
      <c r="Q164" s="21"/>
      <c r="R164" s="7"/>
      <c r="S164" s="21"/>
      <c r="T164" s="7"/>
      <c r="U164" s="21"/>
    </row>
    <row r="165" spans="1:21" x14ac:dyDescent="0.2">
      <c r="A165" s="19">
        <f>A163+1</f>
        <v>102</v>
      </c>
      <c r="B165" s="1"/>
      <c r="C165" s="1" t="s">
        <v>122</v>
      </c>
      <c r="E165" s="9">
        <f>SUM(E119:E163)</f>
        <v>91426.082497195835</v>
      </c>
      <c r="G165" s="9">
        <f>SUM(G119:G163)</f>
        <v>2341.028111287892</v>
      </c>
      <c r="K165" s="9">
        <f>SUM(K119:K163)</f>
        <v>89085.054385907948</v>
      </c>
      <c r="O165" s="9">
        <f>SUM(O118:O163)</f>
        <v>50447.281467090521</v>
      </c>
      <c r="Q165" s="9">
        <f>SUM(Q118:Q163)</f>
        <v>18156.741492292338</v>
      </c>
      <c r="R165" s="7"/>
      <c r="S165" s="9">
        <f>SUM(S118:S163)</f>
        <v>1319.2993970367027</v>
      </c>
      <c r="T165" s="7"/>
      <c r="U165" s="9">
        <f>SUM(U118:U163)</f>
        <v>21502.76014077627</v>
      </c>
    </row>
    <row r="166" spans="1:21" x14ac:dyDescent="0.2">
      <c r="A166" s="19"/>
      <c r="B166" s="1"/>
      <c r="R166" s="7"/>
      <c r="T166" s="7"/>
    </row>
    <row r="167" spans="1:21" ht="13.5" thickBot="1" x14ac:dyDescent="0.25">
      <c r="A167" s="19">
        <f>A165+1</f>
        <v>103</v>
      </c>
      <c r="B167" s="1"/>
      <c r="C167" s="1" t="s">
        <v>123</v>
      </c>
      <c r="E167" s="15">
        <f>E165+E100+E105+E104+E94</f>
        <v>242245.68739160543</v>
      </c>
      <c r="G167" s="15">
        <f>G165+G100+G105+G104+G94</f>
        <v>3505.0892347116605</v>
      </c>
      <c r="K167" s="15">
        <f>K165+K100+K105+K104+K94</f>
        <v>238740.59815689374</v>
      </c>
      <c r="O167" s="15">
        <f>O165+O100+O105+O104+O94</f>
        <v>132486.45444445522</v>
      </c>
      <c r="P167" s="25"/>
      <c r="Q167" s="15">
        <f>Q165+Q100+Q105+Q104+Q94</f>
        <v>81118.123706522776</v>
      </c>
      <c r="R167" s="26"/>
      <c r="S167" s="15">
        <f>S165+S100+S105+S104+S94</f>
        <v>7138.3490998511634</v>
      </c>
      <c r="T167" s="26"/>
      <c r="U167" s="15">
        <f>U165+U100+U105+U104+U94</f>
        <v>21502.76014077627</v>
      </c>
    </row>
    <row r="168" spans="1:21" ht="13.5" thickTop="1" x14ac:dyDescent="0.2">
      <c r="A168" s="19"/>
      <c r="B168" s="1"/>
      <c r="E168" s="4"/>
      <c r="G168" s="4"/>
      <c r="K168" s="4"/>
      <c r="O168" s="21"/>
      <c r="P168" s="21"/>
      <c r="Q168" s="21"/>
      <c r="R168" s="11"/>
      <c r="S168" s="21"/>
      <c r="T168" s="11"/>
      <c r="U168" s="21"/>
    </row>
    <row r="169" spans="1:21" ht="15" customHeight="1" x14ac:dyDescent="0.2">
      <c r="A169" s="27" t="s">
        <v>126</v>
      </c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ht="15" customHeight="1" x14ac:dyDescent="0.2">
      <c r="A170" s="27" t="s">
        <v>121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2" spans="1:21" x14ac:dyDescent="0.2">
      <c r="G172" s="2" t="s">
        <v>48</v>
      </c>
      <c r="I172" s="2" t="s">
        <v>87</v>
      </c>
      <c r="K172" s="2" t="s">
        <v>91</v>
      </c>
      <c r="M172" s="2" t="s">
        <v>40</v>
      </c>
      <c r="O172" s="28" t="s">
        <v>90</v>
      </c>
      <c r="P172" s="28"/>
      <c r="Q172" s="28"/>
      <c r="R172" s="28"/>
      <c r="S172" s="28"/>
      <c r="T172" s="2"/>
    </row>
    <row r="173" spans="1:21" x14ac:dyDescent="0.2">
      <c r="A173" s="2" t="s">
        <v>89</v>
      </c>
      <c r="E173" s="2" t="s">
        <v>88</v>
      </c>
      <c r="G173" s="2" t="s">
        <v>87</v>
      </c>
      <c r="I173" s="2" t="s">
        <v>81</v>
      </c>
      <c r="K173" s="2" t="s">
        <v>86</v>
      </c>
      <c r="M173" s="2" t="s">
        <v>85</v>
      </c>
      <c r="O173" s="2"/>
      <c r="P173" s="2"/>
      <c r="Q173" s="2"/>
      <c r="R173" s="2"/>
      <c r="S173" s="2" t="s">
        <v>84</v>
      </c>
      <c r="T173" s="2"/>
      <c r="U173" s="2" t="s">
        <v>40</v>
      </c>
    </row>
    <row r="174" spans="1:21" x14ac:dyDescent="0.2">
      <c r="A174" s="24" t="s">
        <v>83</v>
      </c>
      <c r="C174" s="20" t="s">
        <v>107</v>
      </c>
      <c r="E174" s="24" t="s">
        <v>82</v>
      </c>
      <c r="G174" s="24" t="s">
        <v>81</v>
      </c>
      <c r="I174" s="24" t="s">
        <v>79</v>
      </c>
      <c r="K174" s="24" t="s">
        <v>80</v>
      </c>
      <c r="M174" s="24" t="s">
        <v>79</v>
      </c>
      <c r="N174" s="2"/>
      <c r="O174" s="24" t="s">
        <v>51</v>
      </c>
      <c r="P174" s="2"/>
      <c r="Q174" s="24" t="s">
        <v>50</v>
      </c>
      <c r="R174" s="2"/>
      <c r="S174" s="24" t="s">
        <v>78</v>
      </c>
      <c r="T174" s="2"/>
      <c r="U174" s="24" t="s">
        <v>49</v>
      </c>
    </row>
    <row r="175" spans="1:21" x14ac:dyDescent="0.2">
      <c r="E175" s="2" t="s">
        <v>92</v>
      </c>
      <c r="G175" s="2" t="s">
        <v>93</v>
      </c>
      <c r="I175" s="2" t="s">
        <v>94</v>
      </c>
      <c r="K175" s="2" t="s">
        <v>95</v>
      </c>
      <c r="M175" s="2" t="s">
        <v>96</v>
      </c>
      <c r="N175" s="2"/>
      <c r="O175" s="2" t="s">
        <v>97</v>
      </c>
      <c r="P175" s="2"/>
      <c r="Q175" s="2" t="s">
        <v>98</v>
      </c>
      <c r="R175" s="2"/>
      <c r="S175" s="2" t="s">
        <v>99</v>
      </c>
      <c r="T175" s="2"/>
      <c r="U175" s="2" t="s">
        <v>100</v>
      </c>
    </row>
    <row r="176" spans="1:21" x14ac:dyDescent="0.2">
      <c r="A176" s="19"/>
      <c r="B176" s="1"/>
      <c r="E176" s="4"/>
      <c r="G176" s="4"/>
      <c r="K176" s="4"/>
      <c r="O176" s="4"/>
      <c r="R176" s="7"/>
      <c r="T176" s="7"/>
    </row>
    <row r="177" spans="1:21" x14ac:dyDescent="0.2">
      <c r="A177" s="19"/>
      <c r="B177" s="1"/>
      <c r="C177" s="16" t="s">
        <v>6</v>
      </c>
      <c r="E177" s="4"/>
      <c r="G177" s="4"/>
      <c r="J177" s="2"/>
      <c r="K177" s="4"/>
      <c r="N177" s="2"/>
      <c r="O177" s="7"/>
      <c r="Q177" s="7"/>
      <c r="R177" s="7"/>
      <c r="S177" s="7"/>
      <c r="T177" s="7"/>
      <c r="U177" s="7"/>
    </row>
    <row r="178" spans="1:21" x14ac:dyDescent="0.2">
      <c r="A178" s="19">
        <f>A167+1</f>
        <v>104</v>
      </c>
      <c r="B178" s="1"/>
      <c r="C178" s="1" t="s">
        <v>5</v>
      </c>
      <c r="E178" s="4">
        <v>0</v>
      </c>
      <c r="G178" s="4">
        <v>0</v>
      </c>
      <c r="J178" s="2"/>
      <c r="K178" s="4">
        <f t="shared" ref="K178:K184" si="16">E178-G178</f>
        <v>0</v>
      </c>
      <c r="N178" s="2"/>
      <c r="O178" s="7">
        <v>0</v>
      </c>
      <c r="Q178" s="7">
        <v>0</v>
      </c>
      <c r="R178" s="7"/>
      <c r="S178" s="7">
        <v>0</v>
      </c>
      <c r="T178" s="7"/>
      <c r="U178" s="7">
        <v>0</v>
      </c>
    </row>
    <row r="179" spans="1:21" x14ac:dyDescent="0.2">
      <c r="A179" s="19">
        <f t="shared" ref="A179:A184" si="17">A178+1</f>
        <v>105</v>
      </c>
      <c r="B179" s="1"/>
      <c r="C179" s="1" t="s">
        <v>4</v>
      </c>
      <c r="E179" s="4">
        <v>0</v>
      </c>
      <c r="G179" s="4">
        <v>0</v>
      </c>
      <c r="I179" s="2"/>
      <c r="J179" s="2"/>
      <c r="K179" s="4">
        <f t="shared" si="16"/>
        <v>0</v>
      </c>
      <c r="N179" s="2"/>
      <c r="O179" s="7">
        <v>0</v>
      </c>
      <c r="Q179" s="7">
        <v>0</v>
      </c>
      <c r="R179" s="7"/>
      <c r="S179" s="7">
        <v>0</v>
      </c>
      <c r="T179" s="7"/>
      <c r="U179" s="7">
        <v>0</v>
      </c>
    </row>
    <row r="180" spans="1:21" x14ac:dyDescent="0.2">
      <c r="A180" s="19">
        <f t="shared" si="17"/>
        <v>106</v>
      </c>
      <c r="B180" s="1"/>
      <c r="C180" s="1" t="s">
        <v>3</v>
      </c>
      <c r="E180" s="4">
        <v>0</v>
      </c>
      <c r="G180" s="4">
        <v>0</v>
      </c>
      <c r="I180" s="2"/>
      <c r="J180" s="2"/>
      <c r="K180" s="4">
        <f t="shared" si="16"/>
        <v>0</v>
      </c>
      <c r="N180" s="2"/>
      <c r="O180" s="7">
        <v>0</v>
      </c>
      <c r="Q180" s="7">
        <v>0</v>
      </c>
      <c r="R180" s="7"/>
      <c r="S180" s="7">
        <v>0</v>
      </c>
      <c r="T180" s="7"/>
      <c r="U180" s="7">
        <v>0</v>
      </c>
    </row>
    <row r="181" spans="1:21" x14ac:dyDescent="0.2">
      <c r="A181" s="19">
        <f t="shared" si="17"/>
        <v>107</v>
      </c>
      <c r="B181" s="1"/>
      <c r="C181" s="1" t="s">
        <v>2</v>
      </c>
      <c r="E181" s="4">
        <v>0</v>
      </c>
      <c r="G181" s="4">
        <v>0</v>
      </c>
      <c r="I181" s="2"/>
      <c r="J181" s="2"/>
      <c r="K181" s="4">
        <f t="shared" si="16"/>
        <v>0</v>
      </c>
      <c r="N181" s="2"/>
      <c r="O181" s="7">
        <v>0</v>
      </c>
      <c r="Q181" s="7">
        <v>0</v>
      </c>
      <c r="R181" s="7"/>
      <c r="S181" s="7">
        <v>0</v>
      </c>
      <c r="T181" s="7"/>
      <c r="U181" s="7">
        <v>0</v>
      </c>
    </row>
    <row r="182" spans="1:21" x14ac:dyDescent="0.2">
      <c r="A182" s="19">
        <f t="shared" si="17"/>
        <v>108</v>
      </c>
      <c r="B182" s="1"/>
      <c r="C182" s="1" t="s">
        <v>1</v>
      </c>
      <c r="E182" s="4">
        <v>0</v>
      </c>
      <c r="G182" s="4">
        <v>0</v>
      </c>
      <c r="I182" s="2"/>
      <c r="J182" s="2"/>
      <c r="K182" s="4">
        <f t="shared" si="16"/>
        <v>0</v>
      </c>
      <c r="N182" s="2"/>
      <c r="O182" s="7">
        <v>0</v>
      </c>
      <c r="Q182" s="7">
        <v>0</v>
      </c>
      <c r="R182" s="7"/>
      <c r="S182" s="7">
        <v>0</v>
      </c>
      <c r="T182" s="7"/>
      <c r="U182" s="7">
        <v>0</v>
      </c>
    </row>
    <row r="183" spans="1:21" x14ac:dyDescent="0.2">
      <c r="A183" s="19">
        <f t="shared" si="17"/>
        <v>109</v>
      </c>
      <c r="B183" s="1"/>
      <c r="C183" s="1" t="s">
        <v>0</v>
      </c>
      <c r="E183" s="4">
        <v>0</v>
      </c>
      <c r="G183" s="4">
        <v>0</v>
      </c>
      <c r="I183" s="2"/>
      <c r="J183" s="2"/>
      <c r="K183" s="4">
        <f t="shared" si="16"/>
        <v>0</v>
      </c>
      <c r="N183" s="2"/>
      <c r="O183" s="7">
        <v>0</v>
      </c>
      <c r="Q183" s="7">
        <v>0</v>
      </c>
      <c r="R183" s="7"/>
      <c r="S183" s="7">
        <v>0</v>
      </c>
      <c r="T183" s="7"/>
      <c r="U183" s="7">
        <v>0</v>
      </c>
    </row>
    <row r="184" spans="1:21" x14ac:dyDescent="0.2">
      <c r="A184" s="19">
        <f t="shared" si="17"/>
        <v>110</v>
      </c>
      <c r="B184" s="1"/>
      <c r="C184" s="1" t="s">
        <v>120</v>
      </c>
      <c r="E184" s="4">
        <v>0</v>
      </c>
      <c r="G184" s="4">
        <v>0</v>
      </c>
      <c r="I184" s="2"/>
      <c r="J184" s="2"/>
      <c r="K184" s="4">
        <f t="shared" si="16"/>
        <v>0</v>
      </c>
      <c r="N184" s="2"/>
      <c r="O184" s="7">
        <v>0</v>
      </c>
      <c r="Q184" s="7">
        <v>0</v>
      </c>
      <c r="R184" s="7"/>
      <c r="S184" s="7">
        <v>0</v>
      </c>
      <c r="T184" s="7"/>
      <c r="U184" s="7">
        <v>0</v>
      </c>
    </row>
    <row r="185" spans="1:21" x14ac:dyDescent="0.2">
      <c r="A185" s="19"/>
      <c r="B185" s="1"/>
      <c r="R185" s="7"/>
      <c r="T185" s="7"/>
    </row>
    <row r="186" spans="1:21" x14ac:dyDescent="0.2">
      <c r="A186" s="19">
        <f>A184+1</f>
        <v>111</v>
      </c>
      <c r="B186" s="1"/>
      <c r="C186" s="1" t="s">
        <v>124</v>
      </c>
      <c r="E186" s="8">
        <f>SUM(E178:E184)</f>
        <v>0</v>
      </c>
      <c r="G186" s="8">
        <f>SUM(G178:G184)</f>
        <v>0</v>
      </c>
      <c r="I186" s="2"/>
      <c r="K186" s="8">
        <f>SUM(K178:K184)</f>
        <v>0</v>
      </c>
      <c r="O186" s="8">
        <f>SUM(O178:O184)</f>
        <v>0</v>
      </c>
      <c r="Q186" s="8">
        <f>SUM(Q178:Q184)</f>
        <v>0</v>
      </c>
      <c r="R186" s="7"/>
      <c r="S186" s="8">
        <f>SUM(S178:S184)</f>
        <v>0</v>
      </c>
      <c r="T186" s="7"/>
      <c r="U186" s="8">
        <f>SUM(U178:U184)</f>
        <v>0</v>
      </c>
    </row>
    <row r="187" spans="1:21" x14ac:dyDescent="0.2">
      <c r="A187" s="19"/>
      <c r="B187" s="1"/>
      <c r="R187" s="7"/>
      <c r="T187" s="7"/>
    </row>
    <row r="188" spans="1:21" x14ac:dyDescent="0.2">
      <c r="A188" s="3"/>
      <c r="B188" s="1"/>
      <c r="C188" s="1" t="s">
        <v>118</v>
      </c>
    </row>
    <row r="189" spans="1:21" ht="13.5" thickBot="1" x14ac:dyDescent="0.25">
      <c r="A189" s="19">
        <f>A186+1</f>
        <v>112</v>
      </c>
      <c r="C189" s="1" t="s">
        <v>125</v>
      </c>
      <c r="E189" s="15">
        <f>E167-E186</f>
        <v>242245.68739160543</v>
      </c>
      <c r="G189" s="15">
        <f>G167-G186</f>
        <v>3505.0892347116605</v>
      </c>
      <c r="K189" s="15">
        <f>K167-K186</f>
        <v>238740.59815689374</v>
      </c>
      <c r="O189" s="15">
        <f>O167-O186</f>
        <v>132486.45444445522</v>
      </c>
      <c r="Q189" s="15">
        <f>Q167-Q186</f>
        <v>81118.123706522776</v>
      </c>
      <c r="R189" s="7"/>
      <c r="S189" s="15">
        <f>S167-S186</f>
        <v>7138.3490998511634</v>
      </c>
      <c r="T189" s="7"/>
      <c r="U189" s="15">
        <f>U167-U186</f>
        <v>21502.76014077627</v>
      </c>
    </row>
    <row r="190" spans="1:21" ht="13.5" thickTop="1" x14ac:dyDescent="0.2">
      <c r="Q190" s="7"/>
    </row>
    <row r="191" spans="1:21" x14ac:dyDescent="0.2">
      <c r="Q191" s="7"/>
    </row>
  </sheetData>
  <mergeCells count="12">
    <mergeCell ref="A170:U170"/>
    <mergeCell ref="O172:S172"/>
    <mergeCell ref="O55:S55"/>
    <mergeCell ref="A108:U108"/>
    <mergeCell ref="A109:U109"/>
    <mergeCell ref="O111:S111"/>
    <mergeCell ref="A169:U169"/>
    <mergeCell ref="A2:U2"/>
    <mergeCell ref="A3:U3"/>
    <mergeCell ref="O5:S5"/>
    <mergeCell ref="A52:U52"/>
    <mergeCell ref="A53:U53"/>
  </mergeCells>
  <pageMargins left="0.4" right="0.4" top="0.75" bottom="0.5" header="0.3" footer="0.3"/>
  <pageSetup scale="68" fitToHeight="0" orientation="landscape" r:id="rId1"/>
  <headerFooter>
    <oddHeader xml:space="preserve">&amp;R&amp;"Arial,Regular"&amp;10Filed: 2023-05-18
EB-2022-0200
Exhibit I.7.0-STAFF-237
Attachment 4.5
Page &amp;P of &amp;N </oddHeader>
  </headerFooter>
  <rowBreaks count="3" manualBreakCount="3">
    <brk id="50" max="20" man="1"/>
    <brk id="106" max="20" man="1"/>
    <brk id="167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C6U45NHNYSXQ-1954422155-5790</_dlc_DocId>
    <_dlc_DocIdUrl xmlns="bc9be6ef-036f-4d38-ab45-2a4da0c93cb0">
      <Url>https://enbridge.sharepoint.com/teams/EB-2022-02002024Rebasing/_layouts/15/DocIdRedir.aspx?ID=C6U45NHNYSXQ-1954422155-5790</Url>
      <Description>C6U45NHNYSXQ-1954422155-5790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019977-742D-4C67-9C31-BE48A813A9CA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FCE2A2AA-AC58-421F-A0B4-EB27F49EC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FF3D4C-65A0-4BF0-9EFD-929E67BDD2C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70B5E3-4FFD-474E-AD7B-E36ED33EB6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Angela Monforton</cp:lastModifiedBy>
  <cp:lastPrinted>2023-05-17T17:31:48Z</cp:lastPrinted>
  <dcterms:created xsi:type="dcterms:W3CDTF">2022-10-24T15:04:14Z</dcterms:created>
  <dcterms:modified xsi:type="dcterms:W3CDTF">2023-05-18T17:46:56Z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2022-10-24T15:04:16Z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5108fc68-c541-4b79-a048-9b6efa4fe9eb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08960f2d-413e-47d3-adb1-e8fe5869b1d8</vt:lpwstr>
  </property>
</Properties>
</file>