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0" documentId="13_ncr:1_{DF49F7D9-0B90-4223-B3AB-85648CA9ED45}" xr6:coauthVersionLast="47" xr6:coauthVersionMax="47" xr10:uidLastSave="{00000000-0000-0000-0000-000000000000}"/>
  <bookViews>
    <workbookView xWindow="-120" yWindow="-120" windowWidth="29040" windowHeight="15840" xr2:uid="{C4F67817-A0D5-4F85-A52F-E43C052DBBF3}"/>
  </bookViews>
  <sheets>
    <sheet name="Sheet1" sheetId="1" r:id="rId1"/>
  </sheets>
  <definedNames>
    <definedName name="_xlnm.Print_Area" localSheetId="0">Sheet1!$A$1:$Z$197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s="1"/>
  <c r="A30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1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A81" i="1" s="1"/>
  <c r="A85" i="1" s="1"/>
  <c r="A86" i="1" s="1"/>
  <c r="A87" i="1" s="1"/>
  <c r="A88" i="1" s="1"/>
  <c r="A89" i="1" s="1"/>
  <c r="A90" i="1" s="1"/>
  <c r="A92" i="1" s="1"/>
  <c r="A95" i="1" s="1"/>
  <c r="A97" i="1" s="1"/>
  <c r="A101" i="1" s="1"/>
  <c r="A102" i="1" s="1"/>
  <c r="A103" i="1" s="1"/>
  <c r="A107" i="1" s="1"/>
  <c r="A108" i="1" s="1"/>
  <c r="A109" i="1" s="1"/>
  <c r="A123" i="1" l="1"/>
  <c r="A124" i="1" s="1"/>
  <c r="A125" i="1" s="1"/>
  <c r="A126" i="1" s="1"/>
  <c r="A127" i="1" s="1"/>
  <c r="A128" i="1" s="1"/>
  <c r="A129" i="1" s="1"/>
  <c r="A131" i="1" s="1"/>
  <c r="A132" i="1" s="1"/>
  <c r="A133" i="1" s="1"/>
  <c r="A134" i="1" s="1"/>
  <c r="A135" i="1" s="1"/>
  <c r="A136" i="1" s="1"/>
  <c r="A137" i="1" s="1"/>
  <c r="A138" i="1" s="1"/>
  <c r="A140" i="1" s="1"/>
  <c r="A141" i="1" s="1"/>
  <c r="A142" i="1" s="1"/>
  <c r="A143" i="1" s="1"/>
  <c r="A145" i="1" s="1"/>
  <c r="A146" i="1" s="1"/>
  <c r="A147" i="1" s="1"/>
  <c r="A148" i="1" s="1"/>
  <c r="A149" i="1" s="1"/>
  <c r="A150" i="1" s="1"/>
  <c r="A152" i="1" s="1"/>
  <c r="A154" i="1" s="1"/>
  <c r="A155" i="1" s="1"/>
  <c r="A156" i="1" s="1"/>
  <c r="A158" i="1" s="1"/>
  <c r="A159" i="1" s="1"/>
  <c r="A160" i="1" s="1"/>
  <c r="A161" i="1" s="1"/>
  <c r="A162" i="1" s="1"/>
  <c r="A163" i="1" s="1"/>
  <c r="A164" i="1" s="1"/>
  <c r="A166" i="1" s="1"/>
  <c r="A167" i="1" s="1"/>
  <c r="A169" i="1" s="1"/>
  <c r="A171" i="1" s="1"/>
  <c r="A183" i="1" s="1"/>
  <c r="A184" i="1" s="1"/>
  <c r="A185" i="1" s="1"/>
  <c r="A186" i="1" s="1"/>
  <c r="A187" i="1" s="1"/>
  <c r="A188" i="1" s="1"/>
  <c r="A189" i="1" s="1"/>
  <c r="A191" i="1" s="1"/>
  <c r="A194" i="1" s="1"/>
  <c r="G26" i="1"/>
  <c r="G77" i="1" l="1"/>
  <c r="G47" i="1"/>
  <c r="G103" i="1" l="1"/>
  <c r="G191" i="1" l="1"/>
  <c r="R95" i="1" l="1"/>
  <c r="O95" i="1" l="1"/>
  <c r="V95" i="1"/>
  <c r="Z95" i="1"/>
  <c r="W95" i="1"/>
  <c r="U95" i="1"/>
  <c r="T95" i="1"/>
  <c r="Q95" i="1"/>
  <c r="P95" i="1"/>
  <c r="X95" i="1"/>
  <c r="G30" i="1" l="1"/>
  <c r="G51" i="1"/>
  <c r="G81" i="1"/>
  <c r="G90" i="1"/>
  <c r="G109" i="1"/>
  <c r="G169" i="1"/>
  <c r="G92" i="1" l="1"/>
  <c r="G97" i="1" s="1"/>
  <c r="G171" i="1" s="1"/>
  <c r="G194" i="1" s="1"/>
  <c r="O71" i="1" l="1"/>
  <c r="U70" i="1"/>
  <c r="O72" i="1"/>
  <c r="W75" i="1"/>
  <c r="T75" i="1"/>
  <c r="O75" i="1"/>
  <c r="Q75" i="1"/>
  <c r="X75" i="1"/>
  <c r="Z75" i="1"/>
  <c r="U75" i="1"/>
  <c r="P75" i="1"/>
  <c r="V75" i="1"/>
  <c r="R75" i="1"/>
  <c r="Z70" i="1" l="1"/>
  <c r="W71" i="1"/>
  <c r="Q71" i="1"/>
  <c r="R71" i="1"/>
  <c r="V71" i="1"/>
  <c r="V70" i="1"/>
  <c r="P70" i="1"/>
  <c r="W70" i="1"/>
  <c r="X70" i="1"/>
  <c r="T70" i="1"/>
  <c r="P72" i="1"/>
  <c r="X72" i="1"/>
  <c r="R72" i="1"/>
  <c r="Q72" i="1"/>
  <c r="T72" i="1"/>
  <c r="Z72" i="1"/>
  <c r="U72" i="1"/>
  <c r="W72" i="1"/>
  <c r="V72" i="1"/>
  <c r="X71" i="1"/>
  <c r="T71" i="1"/>
  <c r="O70" i="1"/>
  <c r="P71" i="1"/>
  <c r="Z71" i="1"/>
  <c r="Q70" i="1"/>
  <c r="U71" i="1"/>
  <c r="R70" i="1"/>
  <c r="O73" i="1"/>
  <c r="R73" i="1"/>
  <c r="V73" i="1"/>
  <c r="U73" i="1"/>
  <c r="P73" i="1"/>
  <c r="Z73" i="1"/>
  <c r="W73" i="1"/>
  <c r="Q73" i="1"/>
  <c r="X73" i="1"/>
  <c r="T73" i="1"/>
  <c r="Z74" i="1" l="1"/>
  <c r="V74" i="1"/>
  <c r="X74" i="1"/>
  <c r="T74" i="1"/>
  <c r="W74" i="1"/>
  <c r="R74" i="1"/>
  <c r="U74" i="1"/>
  <c r="Q74" i="1"/>
  <c r="O74" i="1"/>
  <c r="P74" i="1"/>
  <c r="V69" i="1" l="1"/>
  <c r="U67" i="1"/>
  <c r="O67" i="1"/>
  <c r="V67" i="1" l="1"/>
  <c r="O69" i="1"/>
  <c r="U69" i="1"/>
  <c r="X67" i="1"/>
  <c r="Z67" i="1"/>
  <c r="W67" i="1"/>
  <c r="W69" i="1"/>
  <c r="R67" i="1"/>
  <c r="P69" i="1"/>
  <c r="Q69" i="1"/>
  <c r="Z69" i="1"/>
  <c r="T67" i="1"/>
  <c r="T69" i="1"/>
  <c r="X69" i="1"/>
  <c r="Q67" i="1"/>
  <c r="R69" i="1"/>
  <c r="P67" i="1"/>
  <c r="W65" i="1" l="1"/>
  <c r="W64" i="1"/>
  <c r="W66" i="1"/>
  <c r="O65" i="1" l="1"/>
  <c r="R66" i="1"/>
  <c r="U66" i="1"/>
  <c r="U65" i="1"/>
  <c r="T66" i="1"/>
  <c r="U64" i="1"/>
  <c r="Q65" i="1"/>
  <c r="O66" i="1"/>
  <c r="X65" i="1"/>
  <c r="X66" i="1"/>
  <c r="Q66" i="1"/>
  <c r="V65" i="1"/>
  <c r="R65" i="1"/>
  <c r="T64" i="1"/>
  <c r="T65" i="1"/>
  <c r="V64" i="1"/>
  <c r="P66" i="1"/>
  <c r="Z64" i="1"/>
  <c r="O64" i="1"/>
  <c r="Q64" i="1"/>
  <c r="Z66" i="1"/>
  <c r="X64" i="1"/>
  <c r="R64" i="1"/>
  <c r="P64" i="1" l="1"/>
  <c r="Z65" i="1"/>
  <c r="P65" i="1"/>
  <c r="V66" i="1"/>
  <c r="Z68" i="1" l="1"/>
  <c r="R68" i="1"/>
  <c r="W68" i="1"/>
  <c r="V68" i="1"/>
  <c r="P68" i="1"/>
  <c r="O68" i="1" l="1"/>
  <c r="Q68" i="1"/>
  <c r="U68" i="1"/>
  <c r="X68" i="1"/>
  <c r="T68" i="1"/>
  <c r="Q47" i="1" l="1"/>
  <c r="O47" i="1"/>
  <c r="Z47" i="1"/>
  <c r="T47" i="1"/>
  <c r="W47" i="1"/>
  <c r="R47" i="1"/>
  <c r="X47" i="1"/>
  <c r="U47" i="1"/>
  <c r="P47" i="1"/>
  <c r="V47" i="1"/>
  <c r="P76" i="1" l="1"/>
  <c r="P77" i="1" s="1"/>
  <c r="P26" i="1"/>
  <c r="R76" i="1"/>
  <c r="R77" i="1" s="1"/>
  <c r="R26" i="1"/>
  <c r="V76" i="1"/>
  <c r="V77" i="1" s="1"/>
  <c r="V26" i="1"/>
  <c r="T76" i="1"/>
  <c r="T77" i="1" s="1"/>
  <c r="T26" i="1"/>
  <c r="U76" i="1"/>
  <c r="U77" i="1" s="1"/>
  <c r="U26" i="1"/>
  <c r="O76" i="1"/>
  <c r="O77" i="1" s="1"/>
  <c r="O26" i="1"/>
  <c r="Z76" i="1"/>
  <c r="Z77" i="1" s="1"/>
  <c r="Z26" i="1"/>
  <c r="Q76" i="1"/>
  <c r="Q77" i="1" s="1"/>
  <c r="Q26" i="1"/>
  <c r="X76" i="1"/>
  <c r="X77" i="1" s="1"/>
  <c r="X26" i="1"/>
  <c r="W76" i="1"/>
  <c r="W77" i="1" s="1"/>
  <c r="W26" i="1"/>
  <c r="Q30" i="1" l="1"/>
  <c r="R30" i="1"/>
  <c r="T30" i="1"/>
  <c r="U30" i="1"/>
  <c r="V30" i="1"/>
  <c r="X30" i="1"/>
  <c r="Z30" i="1"/>
  <c r="O30" i="1"/>
  <c r="P30" i="1"/>
  <c r="W30" i="1"/>
  <c r="O51" i="1"/>
  <c r="P51" i="1"/>
  <c r="Q51" i="1"/>
  <c r="R51" i="1"/>
  <c r="T51" i="1"/>
  <c r="U51" i="1"/>
  <c r="W79" i="1"/>
  <c r="W81" i="1" s="1"/>
  <c r="O103" i="1"/>
  <c r="P103" i="1"/>
  <c r="Q103" i="1"/>
  <c r="R103" i="1"/>
  <c r="T103" i="1"/>
  <c r="U103" i="1"/>
  <c r="V103" i="1"/>
  <c r="W103" i="1"/>
  <c r="X103" i="1"/>
  <c r="Z103" i="1"/>
  <c r="O109" i="1"/>
  <c r="P109" i="1"/>
  <c r="Q109" i="1"/>
  <c r="R109" i="1"/>
  <c r="T109" i="1"/>
  <c r="U109" i="1"/>
  <c r="V109" i="1"/>
  <c r="W109" i="1"/>
  <c r="X109" i="1"/>
  <c r="Z109" i="1"/>
  <c r="O191" i="1"/>
  <c r="P191" i="1"/>
  <c r="Q191" i="1"/>
  <c r="R191" i="1"/>
  <c r="T191" i="1"/>
  <c r="U191" i="1"/>
  <c r="V191" i="1"/>
  <c r="W191" i="1"/>
  <c r="X191" i="1"/>
  <c r="Z191" i="1"/>
  <c r="Z79" i="1" l="1"/>
  <c r="Z81" i="1" s="1"/>
  <c r="X79" i="1"/>
  <c r="X81" i="1" s="1"/>
  <c r="T90" i="1"/>
  <c r="Q169" i="1"/>
  <c r="Q90" i="1"/>
  <c r="U90" i="1"/>
  <c r="V79" i="1"/>
  <c r="V81" i="1" s="1"/>
  <c r="R169" i="1"/>
  <c r="R90" i="1"/>
  <c r="K79" i="1"/>
  <c r="R79" i="1"/>
  <c r="R81" i="1" s="1"/>
  <c r="Q79" i="1"/>
  <c r="Q81" i="1" s="1"/>
  <c r="Z169" i="1"/>
  <c r="P169" i="1"/>
  <c r="U169" i="1"/>
  <c r="X169" i="1"/>
  <c r="O169" i="1"/>
  <c r="T169" i="1"/>
  <c r="Z51" i="1"/>
  <c r="X51" i="1"/>
  <c r="U79" i="1"/>
  <c r="U81" i="1" s="1"/>
  <c r="W51" i="1"/>
  <c r="T79" i="1"/>
  <c r="T81" i="1" s="1"/>
  <c r="V51" i="1"/>
  <c r="Z90" i="1"/>
  <c r="Z92" i="1" s="1"/>
  <c r="Z97" i="1" s="1"/>
  <c r="P90" i="1"/>
  <c r="P79" i="1"/>
  <c r="P81" i="1" s="1"/>
  <c r="V169" i="1"/>
  <c r="X90" i="1"/>
  <c r="X92" i="1" s="1"/>
  <c r="X97" i="1" s="1"/>
  <c r="O90" i="1"/>
  <c r="O79" i="1"/>
  <c r="O81" i="1" s="1"/>
  <c r="W90" i="1"/>
  <c r="W92" i="1" s="1"/>
  <c r="W97" i="1" s="1"/>
  <c r="W169" i="1"/>
  <c r="V90" i="1"/>
  <c r="Q92" i="1" l="1"/>
  <c r="Q97" i="1" s="1"/>
  <c r="Q171" i="1" s="1"/>
  <c r="Q194" i="1" s="1"/>
  <c r="U92" i="1"/>
  <c r="U97" i="1" s="1"/>
  <c r="T92" i="1"/>
  <c r="T97" i="1" s="1"/>
  <c r="T171" i="1" s="1"/>
  <c r="T194" i="1" s="1"/>
  <c r="Z171" i="1"/>
  <c r="Z194" i="1" s="1"/>
  <c r="V92" i="1"/>
  <c r="V97" i="1" s="1"/>
  <c r="V171" i="1" s="1"/>
  <c r="V194" i="1" s="1"/>
  <c r="R92" i="1"/>
  <c r="R97" i="1" s="1"/>
  <c r="R171" i="1" s="1"/>
  <c r="R194" i="1" s="1"/>
  <c r="U171" i="1"/>
  <c r="U194" i="1" s="1"/>
  <c r="X171" i="1"/>
  <c r="X194" i="1" s="1"/>
  <c r="W171" i="1"/>
  <c r="W194" i="1" s="1"/>
  <c r="P92" i="1"/>
  <c r="P97" i="1" s="1"/>
  <c r="P171" i="1" s="1"/>
  <c r="P194" i="1" s="1"/>
  <c r="O92" i="1"/>
  <c r="O97" i="1" s="1"/>
  <c r="O171" i="1" s="1"/>
  <c r="O194" i="1" s="1"/>
  <c r="K42" i="1" l="1"/>
  <c r="K34" i="1" l="1"/>
  <c r="K46" i="1" l="1"/>
  <c r="K147" i="1" l="1"/>
  <c r="K88" i="1" l="1"/>
  <c r="K189" i="1" l="1"/>
  <c r="K128" i="1" l="1"/>
  <c r="K127" i="1" l="1"/>
  <c r="K185" i="1" l="1"/>
  <c r="K187" i="1" l="1"/>
  <c r="K186" i="1"/>
  <c r="K184" i="1" l="1"/>
  <c r="K188" i="1"/>
  <c r="K183" i="1" l="1"/>
  <c r="K191" i="1" s="1"/>
  <c r="E191" i="1"/>
  <c r="K45" i="1" l="1"/>
  <c r="K40" i="1"/>
  <c r="K43" i="1" l="1"/>
  <c r="K41" i="1"/>
  <c r="K44" i="1"/>
  <c r="K24" i="1" l="1"/>
  <c r="K22" i="1" l="1"/>
  <c r="K20" i="1"/>
  <c r="K19" i="1"/>
  <c r="K21" i="1"/>
  <c r="K75" i="1"/>
  <c r="K70" i="1" l="1"/>
  <c r="K71" i="1"/>
  <c r="K73" i="1"/>
  <c r="K72" i="1"/>
  <c r="K23" i="1"/>
  <c r="K74" i="1" l="1"/>
  <c r="K108" i="1" l="1"/>
  <c r="K124" i="1" l="1"/>
  <c r="K156" i="1" l="1"/>
  <c r="K155" i="1"/>
  <c r="K123" i="1" l="1"/>
  <c r="K129" i="1" l="1"/>
  <c r="K36" i="1" l="1"/>
  <c r="K14" i="1"/>
  <c r="K18" i="1"/>
  <c r="K16" i="1"/>
  <c r="K35" i="1" l="1"/>
  <c r="K39" i="1"/>
  <c r="K37" i="1"/>
  <c r="K65" i="1"/>
  <c r="K17" i="1"/>
  <c r="K69" i="1" l="1"/>
  <c r="K67" i="1"/>
  <c r="K15" i="1"/>
  <c r="K13" i="1" l="1"/>
  <c r="K66" i="1"/>
  <c r="K64" i="1" l="1"/>
  <c r="K38" i="1" l="1"/>
  <c r="K47" i="1" s="1"/>
  <c r="E47" i="1"/>
  <c r="K68" i="1" l="1"/>
  <c r="K25" i="1" l="1"/>
  <c r="K26" i="1" s="1"/>
  <c r="E26" i="1"/>
  <c r="K76" i="1" l="1"/>
  <c r="K77" i="1" s="1"/>
  <c r="K81" i="1" s="1"/>
  <c r="E77" i="1"/>
  <c r="E81" i="1" s="1"/>
  <c r="K102" i="1" l="1"/>
  <c r="K101" i="1" l="1"/>
  <c r="K103" i="1" s="1"/>
  <c r="E103" i="1"/>
  <c r="K126" i="1" l="1"/>
  <c r="K125" i="1" l="1"/>
  <c r="K159" i="1" l="1"/>
  <c r="K162" i="1"/>
  <c r="K158" i="1"/>
  <c r="K138" i="1" l="1"/>
  <c r="K143" i="1"/>
  <c r="K163" i="1"/>
  <c r="K161" i="1"/>
  <c r="K134" i="1"/>
  <c r="K148" i="1"/>
  <c r="K142" i="1"/>
  <c r="K149" i="1"/>
  <c r="K160" i="1"/>
  <c r="K141" i="1"/>
  <c r="K146" i="1"/>
  <c r="K150" i="1"/>
  <c r="K154" i="1"/>
  <c r="K133" i="1" l="1"/>
  <c r="K135" i="1"/>
  <c r="K136" i="1"/>
  <c r="K145" i="1"/>
  <c r="K131" i="1" l="1"/>
  <c r="K137" i="1"/>
  <c r="K132" i="1" l="1"/>
  <c r="K164" i="1" l="1"/>
  <c r="K152" i="1" l="1"/>
  <c r="K28" i="1" l="1"/>
  <c r="K30" i="1" s="1"/>
  <c r="E30" i="1"/>
  <c r="K49" i="1"/>
  <c r="E51" i="1"/>
  <c r="K51" i="1"/>
  <c r="K85" i="1"/>
  <c r="K90" i="1" s="1"/>
  <c r="K92" i="1" s="1"/>
  <c r="K97" i="1" s="1"/>
  <c r="K86" i="1"/>
  <c r="K87" i="1"/>
  <c r="K89" i="1"/>
  <c r="E90" i="1"/>
  <c r="E92" i="1" s="1"/>
  <c r="E97" i="1" s="1"/>
  <c r="K107" i="1"/>
  <c r="K109" i="1" s="1"/>
  <c r="E109" i="1"/>
  <c r="K166" i="1"/>
  <c r="K167" i="1"/>
  <c r="E169" i="1"/>
  <c r="E171" i="1" s="1"/>
  <c r="E194" i="1" s="1"/>
  <c r="K169" i="1"/>
  <c r="K171" i="1" s="1"/>
  <c r="K194" i="1" s="1"/>
</calcChain>
</file>

<file path=xl/sharedStrings.xml><?xml version="1.0" encoding="utf-8"?>
<sst xmlns="http://schemas.openxmlformats.org/spreadsheetml/2006/main" count="429" uniqueCount="147">
  <si>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</si>
  <si>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</si>
  <si>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</si>
  <si>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</si>
  <si>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</si>
  <si>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</si>
  <si>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</si>
  <si>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</si>
  <si>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</si>
  <si>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</si>
  <si>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</si>
  <si>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</si>
  <si>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</si>
  <si>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</si>
  <si>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</si>
  <si>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</si>
  <si>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</si>
  <si>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</si>
  <si>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</si>
  <si>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</si>
  <si>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</si>
  <si>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</si>
  <si>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</si>
  <si>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</si>
  <si>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</si>
  <si>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</si>
  <si>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</si>
  <si>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</si>
  <si>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</si>
  <si>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</si>
  <si>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</si>
  <si>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</si>
  <si>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</si>
  <si>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</si>
  <si>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</si>
  <si>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</si>
  <si>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</si>
  <si>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</si>
  <si>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</si>
  <si>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</si>
  <si>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</si>
  <si>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</si>
  <si>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</si>
  <si>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</si>
  <si>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</si>
  <si>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</si>
  <si>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</si>
  <si>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</si>
  <si>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</si>
  <si>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Allocation</t>
  </si>
  <si>
    <t>Stations</t>
  </si>
  <si>
    <t>Meters</t>
  </si>
  <si>
    <t>Services</t>
  </si>
  <si>
    <t>Mains</t>
  </si>
  <si>
    <t>Specific</t>
  </si>
  <si>
    <t>Pressure</t>
  </si>
  <si>
    <t>Customer</t>
  </si>
  <si>
    <t>Demand</t>
  </si>
  <si>
    <t>Low</t>
  </si>
  <si>
    <t>High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</si>
  <si>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</si>
  <si>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</si>
  <si>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</si>
  <si>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</si>
  <si>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</si>
  <si>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</si>
  <si>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</si>
  <si>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</si>
  <si>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</si>
  <si>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</si>
  <si>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</si>
  <si>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</si>
  <si>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</si>
  <si>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</si>
  <si>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</si>
  <si>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Base Pressure Gas</t>
  </si>
  <si>
    <t>Wells and Lines</t>
  </si>
  <si>
    <t>Gas Holders Storage and Equipment</t>
  </si>
  <si>
    <t>Compressor Equipment</t>
  </si>
  <si>
    <t>Structures &amp; Improvements</t>
  </si>
  <si>
    <t>Land Rights</t>
  </si>
  <si>
    <t>Land</t>
  </si>
  <si>
    <t>Net Plant</t>
  </si>
  <si>
    <t xml:space="preserve">Gross Plant </t>
  </si>
  <si>
    <t>(o)</t>
  </si>
  <si>
    <t>(n)</t>
  </si>
  <si>
    <t>(m)</t>
  </si>
  <si>
    <t>(l)</t>
  </si>
  <si>
    <t>(k)</t>
  </si>
  <si>
    <t>(j)</t>
  </si>
  <si>
    <t>(i)</t>
  </si>
  <si>
    <t>(h)</t>
  </si>
  <si>
    <t>(g)</t>
  </si>
  <si>
    <t>(f)</t>
  </si>
  <si>
    <t>(e)</t>
  </si>
  <si>
    <t>(c)</t>
  </si>
  <si>
    <t>(b)</t>
  </si>
  <si>
    <t>(a)</t>
  </si>
  <si>
    <t>Pressure &lt;= 4"</t>
  </si>
  <si>
    <t>Pressure  &gt; 4"</t>
  </si>
  <si>
    <t>Factor</t>
  </si>
  <si>
    <t>Classified</t>
  </si>
  <si>
    <t>Assignment</t>
  </si>
  <si>
    <t>Requirement</t>
  </si>
  <si>
    <t>No.</t>
  </si>
  <si>
    <t>Classification</t>
  </si>
  <si>
    <t>to be</t>
  </si>
  <si>
    <t>Direct</t>
  </si>
  <si>
    <t>Revenue</t>
  </si>
  <si>
    <t>Line</t>
  </si>
  <si>
    <t>Balance</t>
  </si>
  <si>
    <t>Distribution Customer</t>
  </si>
  <si>
    <t>Distribution Demand</t>
  </si>
  <si>
    <t>Particulars ($000s)</t>
  </si>
  <si>
    <t>(d) = (a-b)</t>
  </si>
  <si>
    <t xml:space="preserve">Land </t>
  </si>
  <si>
    <t>Accumulated Depreciation</t>
  </si>
  <si>
    <t>DCB Receivable/(Payable)</t>
  </si>
  <si>
    <t>Gas in Storage</t>
  </si>
  <si>
    <t>Working Cash Allowance</t>
  </si>
  <si>
    <t>Cost of Gas</t>
  </si>
  <si>
    <t xml:space="preserve">     Supervision</t>
  </si>
  <si>
    <t>Operating &amp; Maintenance (O&amp;M) Expenses</t>
  </si>
  <si>
    <t>Total Revenue Requirement</t>
  </si>
  <si>
    <t>Total Accumulated Depreciation (lines 30+31)</t>
  </si>
  <si>
    <t>Subtotal (sum lines 1 to 13)</t>
  </si>
  <si>
    <t>Total Gross Plant (lines 14+15)</t>
  </si>
  <si>
    <t>Subtotal (sum line 17 to 29)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</si>
  <si>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</si>
  <si>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</si>
  <si>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</si>
  <si>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</si>
  <si>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</si>
  <si>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Distribution Classification</t>
  </si>
  <si>
    <t>Other Revenue Surcharges</t>
  </si>
  <si>
    <t>Distribution Classification (Continued)</t>
  </si>
  <si>
    <t>Total O&amp;M Expenses (sum lines 64 to 101)</t>
  </si>
  <si>
    <t>Total Revenue Requirement (lines 57+60+63+102)</t>
  </si>
  <si>
    <t>Total Other Revenue (sum lines 104 to 110)</t>
  </si>
  <si>
    <t xml:space="preserve">   Less Other Revenue (line 103 - line 111)</t>
  </si>
  <si>
    <t>2024 Cost Allocation Study - Current Rate Zones</t>
  </si>
  <si>
    <t>(1)</t>
  </si>
  <si>
    <t>Distribution classification amounts are derived as the sum of the distribution classification of the EGD, Union North and Union South rate zones per Attachment 5.6.</t>
  </si>
  <si>
    <t>Note:</t>
  </si>
  <si>
    <t>CUST_STATIONS</t>
  </si>
  <si>
    <t>Note (1)</t>
  </si>
  <si>
    <t>CUST_SPECIFIC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</si>
</sst>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2" fillId="0" borderId="0" xfId="0" applyNumberFormat="1" applyFont="1" applyFill="1"/>
    <xf numFmtId="0" fontId="2" fillId="0" borderId="2" xfId="0" applyFont="1" applyFill="1" applyBorder="1"/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10" fontId="2" fillId="0" borderId="0" xfId="2" applyNumberFormat="1" applyFont="1" applyFill="1"/>
    <xf numFmtId="10" fontId="2" fillId="0" borderId="0" xfId="0" applyNumberFormat="1" applyFont="1" applyFill="1"/>
    <xf numFmtId="43" fontId="2" fillId="0" borderId="0" xfId="0" applyNumberFormat="1" applyFont="1" applyFill="1" applyAlignment="1">
      <alignment horizontal="center"/>
    </xf>
    <xf numFmtId="164" fontId="2" fillId="0" borderId="1" xfId="0" applyNumberFormat="1" applyFont="1" applyFill="1" applyBorder="1"/>
    <xf numFmtId="0" fontId="3" fillId="0" borderId="0" xfId="0" applyFont="1" applyFill="1" applyAlignment="1"/>
    <xf numFmtId="0" fontId="3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E6EE9-34A7-46C9-B00D-677019020242}">
  <dimension ref="A1:AA197"/>
  <sheetViews>
    <sheetView tabSelected="1" view="pageLayout" zoomScaleNormal="90" zoomScaleSheetLayoutView="70" workbookViewId="0"/>
  </sheetViews>
  <sheetFormatPr defaultColWidth="9.140625" defaultRowHeight="12.75" x14ac:dyDescent="0.2"/>
  <cols>
    <col min="1" max="1" width="5.140625" style="3" customWidth="1"/>
    <col min="2" max="2" width="0.85546875" style="2" customWidth="1"/>
    <col min="3" max="3" width="41.28515625" style="2" customWidth="1"/>
    <col min="4" max="4" width="0.85546875" style="2" customWidth="1"/>
    <col min="5" max="5" width="13.5703125" style="2" customWidth="1"/>
    <col min="6" max="6" width="0.85546875" style="2" customWidth="1"/>
    <col min="7" max="7" width="13.5703125" style="2" customWidth="1"/>
    <col min="8" max="8" width="0.85546875" style="2" customWidth="1"/>
    <col min="9" max="9" width="16.7109375" style="2" customWidth="1"/>
    <col min="10" max="10" width="0.85546875" style="2" customWidth="1"/>
    <col min="11" max="11" width="13.5703125" style="2" customWidth="1"/>
    <col min="12" max="12" width="0.85546875" style="2" customWidth="1"/>
    <col min="13" max="13" width="23" style="3" customWidth="1"/>
    <col min="14" max="14" width="0.85546875" style="2" customWidth="1"/>
    <col min="15" max="18" width="13.140625" style="2" customWidth="1"/>
    <col min="19" max="19" width="0.85546875" style="2" customWidth="1"/>
    <col min="20" max="24" width="11.85546875" style="2" customWidth="1"/>
    <col min="25" max="25" width="0.85546875" style="2" customWidth="1"/>
    <col min="26" max="26" width="11.85546875" style="2" customWidth="1"/>
    <col min="27" max="27" width="12.28515625" style="2" bestFit="1" customWidth="1"/>
    <col min="28" max="16384" width="9.140625" style="2"/>
  </cols>
  <sheetData>
    <row r="1" spans="1:26" ht="1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5" customHeight="1" x14ac:dyDescent="0.2">
      <c r="A2" s="28" t="s">
        <v>140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5" customHeight="1" x14ac:dyDescent="0.2">
      <c r="A3" s="28" t="s">
        <v>133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5" spans="1:26" x14ac:dyDescent="0.2">
      <c r="O5" s="27" t="s">
        <v>112</v>
      </c>
      <c r="P5" s="27"/>
      <c r="Q5" s="27"/>
      <c r="R5" s="27"/>
      <c r="T5" s="27" t="s">
        <v>111</v>
      </c>
      <c r="U5" s="27"/>
      <c r="V5" s="27"/>
      <c r="W5" s="27"/>
      <c r="X5" s="27"/>
    </row>
    <row r="6" spans="1:26" x14ac:dyDescent="0.2">
      <c r="G6" s="3" t="s">
        <v>47</v>
      </c>
      <c r="I6" s="3" t="s">
        <v>107</v>
      </c>
      <c r="K6" s="3" t="s">
        <v>110</v>
      </c>
      <c r="M6" s="3" t="s">
        <v>29</v>
      </c>
      <c r="O6" s="3"/>
      <c r="P6" s="3"/>
      <c r="Q6" s="3"/>
      <c r="R6" s="3" t="s">
        <v>57</v>
      </c>
      <c r="X6" s="3" t="s">
        <v>56</v>
      </c>
      <c r="Z6" s="3"/>
    </row>
    <row r="7" spans="1:26" x14ac:dyDescent="0.2">
      <c r="A7" s="3" t="s">
        <v>109</v>
      </c>
      <c r="E7" s="3" t="s">
        <v>108</v>
      </c>
      <c r="G7" s="3" t="s">
        <v>107</v>
      </c>
      <c r="I7" s="3" t="s">
        <v>102</v>
      </c>
      <c r="K7" s="3" t="s">
        <v>106</v>
      </c>
      <c r="M7" s="3" t="s">
        <v>105</v>
      </c>
      <c r="O7" s="3" t="s">
        <v>59</v>
      </c>
      <c r="P7" s="3" t="s">
        <v>59</v>
      </c>
      <c r="Q7" s="3" t="s">
        <v>58</v>
      </c>
      <c r="R7" s="3" t="s">
        <v>54</v>
      </c>
      <c r="S7" s="3"/>
      <c r="T7" s="3" t="s">
        <v>29</v>
      </c>
      <c r="U7" s="3" t="s">
        <v>29</v>
      </c>
      <c r="V7" s="3" t="s">
        <v>29</v>
      </c>
      <c r="W7" s="3" t="s">
        <v>29</v>
      </c>
      <c r="X7" s="3" t="s">
        <v>54</v>
      </c>
      <c r="Y7" s="3"/>
      <c r="Z7" s="3" t="s">
        <v>29</v>
      </c>
    </row>
    <row r="8" spans="1:26" x14ac:dyDescent="0.2">
      <c r="A8" s="4" t="s">
        <v>104</v>
      </c>
      <c r="C8" s="6" t="s">
        <v>113</v>
      </c>
      <c r="E8" s="4" t="s">
        <v>103</v>
      </c>
      <c r="G8" s="4" t="s">
        <v>102</v>
      </c>
      <c r="I8" s="4" t="s">
        <v>100</v>
      </c>
      <c r="J8" s="3"/>
      <c r="K8" s="4" t="s">
        <v>101</v>
      </c>
      <c r="M8" s="4" t="s">
        <v>100</v>
      </c>
      <c r="N8" s="3"/>
      <c r="O8" s="4" t="s">
        <v>99</v>
      </c>
      <c r="P8" s="4" t="s">
        <v>98</v>
      </c>
      <c r="Q8" s="4" t="s">
        <v>55</v>
      </c>
      <c r="R8" s="4" t="s">
        <v>49</v>
      </c>
      <c r="S8" s="3"/>
      <c r="T8" s="4" t="s">
        <v>53</v>
      </c>
      <c r="U8" s="4" t="s">
        <v>52</v>
      </c>
      <c r="V8" s="4" t="s">
        <v>51</v>
      </c>
      <c r="W8" s="4" t="s">
        <v>50</v>
      </c>
      <c r="X8" s="4" t="s">
        <v>49</v>
      </c>
      <c r="Y8" s="3"/>
      <c r="Z8" s="4" t="s">
        <v>48</v>
      </c>
    </row>
    <row r="9" spans="1:26" x14ac:dyDescent="0.2">
      <c r="E9" s="3" t="s">
        <v>97</v>
      </c>
      <c r="G9" s="3" t="s">
        <v>96</v>
      </c>
      <c r="I9" s="3" t="s">
        <v>95</v>
      </c>
      <c r="J9" s="3"/>
      <c r="K9" s="3" t="s">
        <v>114</v>
      </c>
      <c r="M9" s="3" t="s">
        <v>94</v>
      </c>
      <c r="N9" s="3"/>
      <c r="O9" s="3" t="s">
        <v>93</v>
      </c>
      <c r="P9" s="3" t="s">
        <v>92</v>
      </c>
      <c r="Q9" s="3" t="s">
        <v>91</v>
      </c>
      <c r="R9" s="3" t="s">
        <v>90</v>
      </c>
      <c r="S9" s="3"/>
      <c r="T9" s="3" t="s">
        <v>89</v>
      </c>
      <c r="U9" s="3" t="s">
        <v>88</v>
      </c>
      <c r="V9" s="3" t="s">
        <v>87</v>
      </c>
      <c r="W9" s="3" t="s">
        <v>86</v>
      </c>
      <c r="X9" s="3" t="s">
        <v>85</v>
      </c>
      <c r="Y9" s="3"/>
      <c r="Z9" s="3" t="s">
        <v>84</v>
      </c>
    </row>
    <row r="11" spans="1:26" x14ac:dyDescent="0.2">
      <c r="C11" s="18" t="s">
        <v>83</v>
      </c>
      <c r="D11" s="8"/>
      <c r="E11" s="8"/>
    </row>
    <row r="12" spans="1:26" x14ac:dyDescent="0.2">
      <c r="C12" s="1"/>
    </row>
    <row r="13" spans="1:26" x14ac:dyDescent="0.2">
      <c r="A13" s="20">
        <v>1</v>
      </c>
      <c r="B13" s="1"/>
      <c r="C13" s="1" t="s">
        <v>115</v>
      </c>
      <c r="E13" s="5">
        <v>128207.8986233436</v>
      </c>
      <c r="G13" s="5">
        <v>0</v>
      </c>
      <c r="I13" s="3"/>
      <c r="J13" s="3"/>
      <c r="K13" s="5">
        <f t="shared" ref="K13:K25" si="0">E13-G13</f>
        <v>128207.8986233436</v>
      </c>
      <c r="M13" s="3" t="s">
        <v>145</v>
      </c>
      <c r="N13" s="3"/>
      <c r="O13" s="9">
        <v>28149.692506827621</v>
      </c>
      <c r="P13" s="9">
        <v>5384.0385622567464</v>
      </c>
      <c r="Q13" s="9">
        <v>54869.475612209877</v>
      </c>
      <c r="R13" s="9">
        <v>0</v>
      </c>
      <c r="T13" s="9">
        <v>39804.691942049336</v>
      </c>
      <c r="U13" s="9">
        <v>0</v>
      </c>
      <c r="V13" s="9">
        <v>0</v>
      </c>
      <c r="W13" s="9">
        <v>0</v>
      </c>
      <c r="X13" s="9">
        <v>0</v>
      </c>
      <c r="Y13" s="9"/>
      <c r="Z13" s="9">
        <v>0</v>
      </c>
    </row>
    <row r="14" spans="1:26" x14ac:dyDescent="0.2">
      <c r="A14" s="20">
        <f>A13+1</f>
        <v>2</v>
      </c>
      <c r="B14" s="1"/>
      <c r="C14" s="1" t="s">
        <v>80</v>
      </c>
      <c r="E14" s="5">
        <v>120958.86151243895</v>
      </c>
      <c r="G14" s="5">
        <v>0</v>
      </c>
      <c r="I14" s="3"/>
      <c r="J14" s="3"/>
      <c r="K14" s="5">
        <f t="shared" si="0"/>
        <v>120958.86151243895</v>
      </c>
      <c r="M14" s="3" t="s">
        <v>145</v>
      </c>
      <c r="N14" s="3"/>
      <c r="O14" s="9">
        <v>26656.393173736586</v>
      </c>
      <c r="P14" s="9">
        <v>5098.4233217917099</v>
      </c>
      <c r="Q14" s="9">
        <v>51958.731513712373</v>
      </c>
      <c r="R14" s="9">
        <v>0</v>
      </c>
      <c r="T14" s="9">
        <v>37245.313503198231</v>
      </c>
      <c r="U14" s="9">
        <v>0</v>
      </c>
      <c r="V14" s="9">
        <v>0</v>
      </c>
      <c r="W14" s="9">
        <v>0</v>
      </c>
      <c r="X14" s="9">
        <v>0</v>
      </c>
      <c r="Y14" s="9"/>
      <c r="Z14" s="9">
        <v>0</v>
      </c>
    </row>
    <row r="15" spans="1:26" x14ac:dyDescent="0.2">
      <c r="A15" s="20">
        <f t="shared" ref="A15:A26" si="1">A14+1</f>
        <v>3</v>
      </c>
      <c r="B15" s="1"/>
      <c r="C15" s="1" t="s">
        <v>79</v>
      </c>
      <c r="E15" s="5">
        <v>372233.20396865549</v>
      </c>
      <c r="G15" s="5">
        <v>0</v>
      </c>
      <c r="I15" s="3"/>
      <c r="J15" s="3"/>
      <c r="K15" s="5">
        <f t="shared" si="0"/>
        <v>372233.20396865549</v>
      </c>
      <c r="M15" s="3" t="s">
        <v>145</v>
      </c>
      <c r="N15" s="3"/>
      <c r="O15" s="9">
        <v>82733.197138981544</v>
      </c>
      <c r="P15" s="9">
        <v>15823.928579931249</v>
      </c>
      <c r="Q15" s="9">
        <v>161263.82700757569</v>
      </c>
      <c r="R15" s="9">
        <v>0</v>
      </c>
      <c r="S15" s="9"/>
      <c r="T15" s="9">
        <v>112412.25124216695</v>
      </c>
      <c r="U15" s="9">
        <v>0</v>
      </c>
      <c r="V15" s="9">
        <v>0</v>
      </c>
      <c r="W15" s="9">
        <v>0</v>
      </c>
      <c r="X15" s="9">
        <v>0</v>
      </c>
      <c r="Y15" s="9"/>
      <c r="Z15" s="9">
        <v>0</v>
      </c>
    </row>
    <row r="16" spans="1:26" x14ac:dyDescent="0.2">
      <c r="A16" s="20">
        <f t="shared" si="1"/>
        <v>4</v>
      </c>
      <c r="B16" s="1"/>
      <c r="C16" s="1" t="s">
        <v>25</v>
      </c>
      <c r="E16" s="5">
        <v>1344002.6733116957</v>
      </c>
      <c r="G16" s="5">
        <v>278052.6277805157</v>
      </c>
      <c r="I16" s="3" t="s">
        <v>144</v>
      </c>
      <c r="J16" s="3"/>
      <c r="K16" s="5">
        <f t="shared" si="0"/>
        <v>1065950.04553118</v>
      </c>
      <c r="M16" s="3" t="s">
        <v>145</v>
      </c>
      <c r="N16" s="3"/>
      <c r="O16" s="9">
        <v>339423.95458026754</v>
      </c>
      <c r="P16" s="9">
        <v>64919.773456516268</v>
      </c>
      <c r="Q16" s="9">
        <v>661606.31749439624</v>
      </c>
      <c r="R16" s="9">
        <v>0</v>
      </c>
      <c r="S16" s="9"/>
      <c r="T16" s="9">
        <v>0</v>
      </c>
      <c r="U16" s="9">
        <v>0</v>
      </c>
      <c r="V16" s="9">
        <v>0</v>
      </c>
      <c r="W16" s="9">
        <v>278052.6277805157</v>
      </c>
      <c r="X16" s="9">
        <v>0</v>
      </c>
      <c r="Y16" s="9"/>
      <c r="Z16" s="9">
        <v>0</v>
      </c>
    </row>
    <row r="17" spans="1:27" x14ac:dyDescent="0.2">
      <c r="A17" s="20">
        <f t="shared" si="1"/>
        <v>5</v>
      </c>
      <c r="B17" s="1"/>
      <c r="C17" s="1" t="s">
        <v>53</v>
      </c>
      <c r="E17" s="5">
        <v>8659052.328107791</v>
      </c>
      <c r="G17" s="5">
        <v>0</v>
      </c>
      <c r="I17" s="3"/>
      <c r="J17" s="3"/>
      <c r="K17" s="5">
        <f t="shared" si="0"/>
        <v>8659052.328107791</v>
      </c>
      <c r="M17" s="3" t="s">
        <v>145</v>
      </c>
      <c r="N17" s="3"/>
      <c r="O17" s="9">
        <v>1806609.4445207366</v>
      </c>
      <c r="P17" s="9">
        <v>345540.3611914292</v>
      </c>
      <c r="Q17" s="9">
        <v>3521449.2248139284</v>
      </c>
      <c r="R17" s="9">
        <v>0</v>
      </c>
      <c r="S17" s="9"/>
      <c r="T17" s="9">
        <v>2985453.2975816964</v>
      </c>
      <c r="U17" s="9">
        <v>0</v>
      </c>
      <c r="V17" s="9">
        <v>0</v>
      </c>
      <c r="W17" s="9">
        <v>0</v>
      </c>
      <c r="X17" s="9">
        <v>0</v>
      </c>
      <c r="Y17" s="9"/>
      <c r="Z17" s="9">
        <v>0</v>
      </c>
    </row>
    <row r="18" spans="1:27" x14ac:dyDescent="0.2">
      <c r="A18" s="20">
        <f t="shared" si="1"/>
        <v>6</v>
      </c>
      <c r="B18" s="1"/>
      <c r="C18" s="1" t="s">
        <v>78</v>
      </c>
      <c r="E18" s="5">
        <v>31149.206599042627</v>
      </c>
      <c r="G18" s="5">
        <v>0</v>
      </c>
      <c r="J18" s="3"/>
      <c r="K18" s="5">
        <f t="shared" si="0"/>
        <v>31149.206599042627</v>
      </c>
      <c r="M18" s="3" t="s">
        <v>145</v>
      </c>
      <c r="N18" s="3"/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>
        <v>0</v>
      </c>
      <c r="V18" s="9">
        <v>0</v>
      </c>
      <c r="W18" s="9">
        <v>31149.206599042634</v>
      </c>
      <c r="X18" s="9">
        <v>0</v>
      </c>
      <c r="Y18" s="9"/>
      <c r="Z18" s="9">
        <v>0</v>
      </c>
    </row>
    <row r="19" spans="1:27" x14ac:dyDescent="0.2">
      <c r="A19" s="20">
        <f t="shared" si="1"/>
        <v>7</v>
      </c>
      <c r="B19" s="1"/>
      <c r="C19" s="1" t="s">
        <v>77</v>
      </c>
      <c r="E19" s="5">
        <v>0</v>
      </c>
      <c r="G19" s="5">
        <v>0</v>
      </c>
      <c r="J19" s="3"/>
      <c r="K19" s="5">
        <f t="shared" si="0"/>
        <v>0</v>
      </c>
      <c r="N19" s="3"/>
      <c r="O19" s="9">
        <v>0</v>
      </c>
      <c r="P19" s="9">
        <v>0</v>
      </c>
      <c r="Q19" s="9">
        <v>0</v>
      </c>
      <c r="R19" s="9">
        <v>0</v>
      </c>
      <c r="S19" s="9"/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/>
      <c r="Z19" s="9">
        <v>0</v>
      </c>
    </row>
    <row r="20" spans="1:27" x14ac:dyDescent="0.2">
      <c r="A20" s="20">
        <f t="shared" si="1"/>
        <v>8</v>
      </c>
      <c r="B20" s="1"/>
      <c r="C20" s="1" t="s">
        <v>76</v>
      </c>
      <c r="E20" s="5">
        <v>0</v>
      </c>
      <c r="G20" s="5">
        <v>0</v>
      </c>
      <c r="J20" s="3"/>
      <c r="K20" s="5">
        <f t="shared" si="0"/>
        <v>0</v>
      </c>
      <c r="N20" s="3"/>
      <c r="O20" s="9">
        <v>0</v>
      </c>
      <c r="P20" s="9">
        <v>0</v>
      </c>
      <c r="Q20" s="9">
        <v>0</v>
      </c>
      <c r="R20" s="9">
        <v>0</v>
      </c>
      <c r="S20" s="9"/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/>
      <c r="Z20" s="9">
        <v>0</v>
      </c>
    </row>
    <row r="21" spans="1:27" x14ac:dyDescent="0.2">
      <c r="A21" s="20">
        <f t="shared" si="1"/>
        <v>9</v>
      </c>
      <c r="B21" s="1"/>
      <c r="C21" s="1" t="s">
        <v>75</v>
      </c>
      <c r="E21" s="5">
        <v>0</v>
      </c>
      <c r="G21" s="5">
        <v>0</v>
      </c>
      <c r="J21" s="3"/>
      <c r="K21" s="5">
        <f t="shared" si="0"/>
        <v>0</v>
      </c>
      <c r="N21" s="3"/>
      <c r="O21" s="9">
        <v>0</v>
      </c>
      <c r="P21" s="9">
        <v>0</v>
      </c>
      <c r="Q21" s="9">
        <v>0</v>
      </c>
      <c r="R21" s="9">
        <v>0</v>
      </c>
      <c r="S21" s="9"/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/>
      <c r="Z21" s="9">
        <v>0</v>
      </c>
    </row>
    <row r="22" spans="1:27" x14ac:dyDescent="0.2">
      <c r="A22" s="20">
        <f t="shared" si="1"/>
        <v>10</v>
      </c>
      <c r="B22" s="1"/>
      <c r="C22" s="1" t="s">
        <v>52</v>
      </c>
      <c r="E22" s="5">
        <v>5590139.7289811559</v>
      </c>
      <c r="G22" s="5">
        <v>0</v>
      </c>
      <c r="J22" s="3"/>
      <c r="K22" s="5">
        <f t="shared" si="0"/>
        <v>5590139.7289811559</v>
      </c>
      <c r="M22" s="3" t="s">
        <v>145</v>
      </c>
      <c r="N22" s="3"/>
      <c r="O22" s="9">
        <v>0</v>
      </c>
      <c r="P22" s="9">
        <v>0</v>
      </c>
      <c r="Q22" s="9">
        <v>0</v>
      </c>
      <c r="R22" s="9">
        <v>0</v>
      </c>
      <c r="S22" s="9"/>
      <c r="T22" s="9">
        <v>0</v>
      </c>
      <c r="U22" s="9">
        <v>5590139.7289811559</v>
      </c>
      <c r="V22" s="9">
        <v>0</v>
      </c>
      <c r="W22" s="9">
        <v>0</v>
      </c>
      <c r="X22" s="9">
        <v>0</v>
      </c>
      <c r="Y22" s="9"/>
      <c r="Z22" s="9">
        <v>0</v>
      </c>
    </row>
    <row r="23" spans="1:27" x14ac:dyDescent="0.2">
      <c r="A23" s="20">
        <f t="shared" si="1"/>
        <v>11</v>
      </c>
      <c r="B23" s="1"/>
      <c r="C23" s="1" t="s">
        <v>74</v>
      </c>
      <c r="E23" s="5">
        <v>1655519.1336483383</v>
      </c>
      <c r="G23" s="5">
        <v>0</v>
      </c>
      <c r="J23" s="3"/>
      <c r="K23" s="5">
        <f t="shared" si="0"/>
        <v>1655519.1336483383</v>
      </c>
      <c r="M23" s="3" t="s">
        <v>145</v>
      </c>
      <c r="N23" s="3"/>
      <c r="O23" s="9">
        <v>0</v>
      </c>
      <c r="P23" s="9">
        <v>0</v>
      </c>
      <c r="Q23" s="9">
        <v>0</v>
      </c>
      <c r="R23" s="9">
        <v>0</v>
      </c>
      <c r="S23" s="9"/>
      <c r="T23" s="9">
        <v>0</v>
      </c>
      <c r="U23" s="9">
        <v>0</v>
      </c>
      <c r="V23" s="9">
        <v>1655519.1336483387</v>
      </c>
      <c r="W23" s="9">
        <v>0</v>
      </c>
      <c r="X23" s="9">
        <v>0</v>
      </c>
      <c r="Y23" s="9"/>
      <c r="Z23" s="9">
        <v>0</v>
      </c>
    </row>
    <row r="24" spans="1:27" x14ac:dyDescent="0.2">
      <c r="A24" s="20">
        <f>A23+1</f>
        <v>12</v>
      </c>
      <c r="B24" s="1"/>
      <c r="C24" s="1" t="s">
        <v>73</v>
      </c>
      <c r="E24" s="5">
        <v>169809.28182564292</v>
      </c>
      <c r="G24" s="5">
        <v>0</v>
      </c>
      <c r="J24" s="3"/>
      <c r="K24" s="5">
        <f t="shared" si="0"/>
        <v>169809.28182564292</v>
      </c>
      <c r="M24" s="3" t="s">
        <v>145</v>
      </c>
      <c r="N24" s="3"/>
      <c r="O24" s="9">
        <v>0</v>
      </c>
      <c r="P24" s="9">
        <v>0</v>
      </c>
      <c r="Q24" s="9">
        <v>0</v>
      </c>
      <c r="R24" s="9">
        <v>0</v>
      </c>
      <c r="S24" s="9"/>
      <c r="T24" s="9">
        <v>0</v>
      </c>
      <c r="U24" s="9">
        <v>0</v>
      </c>
      <c r="V24" s="9">
        <v>0</v>
      </c>
      <c r="W24" s="9">
        <v>169809.28182564292</v>
      </c>
      <c r="X24" s="9">
        <v>0</v>
      </c>
      <c r="Y24" s="9"/>
      <c r="Z24" s="9">
        <v>0</v>
      </c>
    </row>
    <row r="25" spans="1:27" x14ac:dyDescent="0.2">
      <c r="A25" s="20">
        <f>A24+1</f>
        <v>13</v>
      </c>
      <c r="B25" s="1"/>
      <c r="C25" s="1" t="s">
        <v>72</v>
      </c>
      <c r="E25" s="5">
        <v>2499.8284116270188</v>
      </c>
      <c r="G25" s="5">
        <v>0</v>
      </c>
      <c r="J25" s="3"/>
      <c r="K25" s="5">
        <f t="shared" si="0"/>
        <v>2499.8284116270188</v>
      </c>
      <c r="M25" s="21" t="s">
        <v>145</v>
      </c>
      <c r="N25" s="3"/>
      <c r="O25" s="9">
        <v>1883.3252895578185</v>
      </c>
      <c r="P25" s="9">
        <v>360.21338356691638</v>
      </c>
      <c r="Q25" s="9">
        <v>256.28973850228368</v>
      </c>
      <c r="R25" s="9">
        <v>0</v>
      </c>
      <c r="S25" s="9"/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/>
      <c r="Z25" s="9">
        <v>0</v>
      </c>
    </row>
    <row r="26" spans="1:27" x14ac:dyDescent="0.2">
      <c r="A26" s="20">
        <f t="shared" si="1"/>
        <v>14</v>
      </c>
      <c r="B26" s="1"/>
      <c r="C26" s="1" t="s">
        <v>125</v>
      </c>
      <c r="E26" s="10">
        <f>SUM(E13:E25)</f>
        <v>18073572.144989733</v>
      </c>
      <c r="G26" s="10">
        <f>SUM(G13:G25)</f>
        <v>278052.6277805157</v>
      </c>
      <c r="K26" s="10">
        <f>SUM(K13:K25)</f>
        <v>17795519.517209217</v>
      </c>
      <c r="O26" s="11">
        <f>SUM(O13:O25)</f>
        <v>2285456.0072101075</v>
      </c>
      <c r="P26" s="11">
        <f>SUM(P13:P25)</f>
        <v>437126.73849549214</v>
      </c>
      <c r="Q26" s="11">
        <f>SUM(Q13:Q25)</f>
        <v>4451403.8661803249</v>
      </c>
      <c r="R26" s="11">
        <f>SUM(R13:R25)</f>
        <v>0</v>
      </c>
      <c r="S26" s="12"/>
      <c r="T26" s="11">
        <f>SUM(T13:T25)</f>
        <v>3174915.5542691108</v>
      </c>
      <c r="U26" s="11">
        <f>SUM(U13:U25)</f>
        <v>5590139.7289811559</v>
      </c>
      <c r="V26" s="11">
        <f>SUM(V13:V25)</f>
        <v>1655519.1336483387</v>
      </c>
      <c r="W26" s="11">
        <f>SUM(W13:W25)</f>
        <v>479011.11620520125</v>
      </c>
      <c r="X26" s="11">
        <f>SUM(X13:X25)</f>
        <v>0</v>
      </c>
      <c r="Y26" s="12"/>
      <c r="Z26" s="11">
        <f>SUM(Z13:Z25)</f>
        <v>0</v>
      </c>
      <c r="AA26" s="5"/>
    </row>
    <row r="27" spans="1:27" x14ac:dyDescent="0.2">
      <c r="A27" s="20"/>
      <c r="B27" s="1"/>
      <c r="C27" s="1"/>
    </row>
    <row r="28" spans="1:27" x14ac:dyDescent="0.2">
      <c r="A28" s="20">
        <f>A26+1</f>
        <v>15</v>
      </c>
      <c r="B28" s="1"/>
      <c r="C28" s="1" t="s">
        <v>65</v>
      </c>
      <c r="E28" s="5">
        <v>950010.5871519004</v>
      </c>
      <c r="G28" s="5">
        <v>0</v>
      </c>
      <c r="J28" s="3"/>
      <c r="K28" s="5">
        <f>E28-G28</f>
        <v>950010.5871519004</v>
      </c>
      <c r="M28" s="3" t="s">
        <v>145</v>
      </c>
      <c r="N28" s="3"/>
      <c r="O28" s="9">
        <v>99130.821237306984</v>
      </c>
      <c r="P28" s="9">
        <v>18960.212944435811</v>
      </c>
      <c r="Q28" s="9">
        <v>193226.13122610407</v>
      </c>
      <c r="R28" s="9">
        <v>37842.410599028248</v>
      </c>
      <c r="S28" s="9"/>
      <c r="T28" s="9">
        <v>135816.60051554488</v>
      </c>
      <c r="U28" s="9">
        <v>231175.45648618552</v>
      </c>
      <c r="V28" s="9">
        <v>81920.274031047404</v>
      </c>
      <c r="W28" s="9">
        <v>22519.395277387979</v>
      </c>
      <c r="X28" s="9">
        <v>129419.28483485938</v>
      </c>
      <c r="Y28" s="9"/>
      <c r="Z28" s="9">
        <v>2.0284748491340264E-13</v>
      </c>
    </row>
    <row r="29" spans="1:27" x14ac:dyDescent="0.2">
      <c r="A29" s="20"/>
      <c r="B29" s="1"/>
      <c r="C29" s="1"/>
    </row>
    <row r="30" spans="1:27" x14ac:dyDescent="0.2">
      <c r="A30" s="20">
        <f>A28+1</f>
        <v>16</v>
      </c>
      <c r="B30" s="1"/>
      <c r="C30" s="1" t="s">
        <v>126</v>
      </c>
      <c r="E30" s="10">
        <f>E26+E28</f>
        <v>19023582.732141633</v>
      </c>
      <c r="G30" s="10">
        <f>G26+G28</f>
        <v>278052.6277805157</v>
      </c>
      <c r="K30" s="10">
        <f>K26+K28</f>
        <v>18745530.104361117</v>
      </c>
      <c r="O30" s="10">
        <f>O26+O28</f>
        <v>2384586.8284474146</v>
      </c>
      <c r="P30" s="10">
        <f>P26+P28</f>
        <v>456086.95143992797</v>
      </c>
      <c r="Q30" s="10">
        <f>Q26+Q28</f>
        <v>4644629.9974064287</v>
      </c>
      <c r="R30" s="10">
        <f>R26+R28</f>
        <v>37842.410599028248</v>
      </c>
      <c r="S30" s="5"/>
      <c r="T30" s="10">
        <f>T26+T28</f>
        <v>3310732.1547846557</v>
      </c>
      <c r="U30" s="10">
        <f>U26+U28</f>
        <v>5821315.185467341</v>
      </c>
      <c r="V30" s="10">
        <f>V26+V28</f>
        <v>1737439.4076793862</v>
      </c>
      <c r="W30" s="10">
        <f>W26+W28</f>
        <v>501530.51148258924</v>
      </c>
      <c r="X30" s="10">
        <f>X26+X28</f>
        <v>129419.28483485938</v>
      </c>
      <c r="Y30" s="5"/>
      <c r="Z30" s="10">
        <f>Z26+Z28</f>
        <v>2.0284748491340264E-13</v>
      </c>
    </row>
    <row r="31" spans="1:27" x14ac:dyDescent="0.2">
      <c r="A31" s="20"/>
      <c r="B31" s="1"/>
      <c r="C31" s="18"/>
      <c r="D31" s="7"/>
      <c r="E31" s="7"/>
      <c r="G31" s="7"/>
      <c r="K31" s="7"/>
    </row>
    <row r="32" spans="1:27" x14ac:dyDescent="0.2">
      <c r="A32" s="20"/>
      <c r="B32" s="1"/>
      <c r="C32" s="18" t="s">
        <v>116</v>
      </c>
      <c r="D32" s="8"/>
      <c r="E32" s="8"/>
      <c r="G32" s="8"/>
    </row>
    <row r="33" spans="1:27" x14ac:dyDescent="0.2">
      <c r="A33" s="20"/>
      <c r="B33" s="1"/>
      <c r="C33" s="1"/>
    </row>
    <row r="34" spans="1:27" x14ac:dyDescent="0.2">
      <c r="A34" s="20">
        <f>A30+1</f>
        <v>17</v>
      </c>
      <c r="B34" s="1"/>
      <c r="C34" s="1" t="s">
        <v>115</v>
      </c>
      <c r="E34" s="5">
        <v>0</v>
      </c>
      <c r="G34" s="5">
        <v>0</v>
      </c>
      <c r="I34" s="3"/>
      <c r="J34" s="3"/>
      <c r="K34" s="5">
        <f t="shared" ref="K34:K46" si="2">E34-G34</f>
        <v>0</v>
      </c>
      <c r="M34" s="3" t="s">
        <v>145</v>
      </c>
      <c r="N34" s="3"/>
      <c r="O34" s="9">
        <v>0</v>
      </c>
      <c r="P34" s="9">
        <v>0</v>
      </c>
      <c r="Q34" s="9">
        <v>0</v>
      </c>
      <c r="R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/>
      <c r="Z34" s="9">
        <v>0</v>
      </c>
    </row>
    <row r="35" spans="1:27" x14ac:dyDescent="0.2">
      <c r="A35" s="20">
        <f>A34+1</f>
        <v>18</v>
      </c>
      <c r="B35" s="1"/>
      <c r="C35" s="1" t="s">
        <v>80</v>
      </c>
      <c r="E35" s="5">
        <v>-22803.023755593273</v>
      </c>
      <c r="G35" s="5">
        <v>0</v>
      </c>
      <c r="I35" s="3"/>
      <c r="J35" s="3"/>
      <c r="K35" s="5">
        <f t="shared" si="2"/>
        <v>-22803.023755593273</v>
      </c>
      <c r="M35" s="3" t="s">
        <v>145</v>
      </c>
      <c r="N35" s="3"/>
      <c r="O35" s="9">
        <v>-5060.1343215808647</v>
      </c>
      <c r="P35" s="9">
        <v>-967.82436650000068</v>
      </c>
      <c r="Q35" s="9">
        <v>-9863.2308926694332</v>
      </c>
      <c r="R35" s="9">
        <v>0</v>
      </c>
      <c r="T35" s="9">
        <v>-6911.8341748429757</v>
      </c>
      <c r="U35" s="9">
        <v>0</v>
      </c>
      <c r="V35" s="9">
        <v>0</v>
      </c>
      <c r="W35" s="9">
        <v>0</v>
      </c>
      <c r="X35" s="9">
        <v>0</v>
      </c>
      <c r="Y35" s="9"/>
      <c r="Z35" s="9">
        <v>0</v>
      </c>
    </row>
    <row r="36" spans="1:27" x14ac:dyDescent="0.2">
      <c r="A36" s="20">
        <f t="shared" ref="A36:A47" si="3">A35+1</f>
        <v>19</v>
      </c>
      <c r="B36" s="1"/>
      <c r="C36" s="1" t="s">
        <v>79</v>
      </c>
      <c r="E36" s="5">
        <v>-106009.41304075658</v>
      </c>
      <c r="G36" s="5">
        <v>0</v>
      </c>
      <c r="I36" s="3"/>
      <c r="J36" s="3"/>
      <c r="K36" s="5">
        <f t="shared" si="2"/>
        <v>-106009.41304075658</v>
      </c>
      <c r="M36" s="3" t="s">
        <v>145</v>
      </c>
      <c r="N36" s="3"/>
      <c r="O36" s="9">
        <v>-23705.586890237824</v>
      </c>
      <c r="P36" s="9">
        <v>-4534.0386552006466</v>
      </c>
      <c r="Q36" s="9">
        <v>-46207.009949808242</v>
      </c>
      <c r="R36" s="9">
        <v>0</v>
      </c>
      <c r="S36" s="9"/>
      <c r="T36" s="9">
        <v>-31562.77754550986</v>
      </c>
      <c r="U36" s="9">
        <v>0</v>
      </c>
      <c r="V36" s="9">
        <v>0</v>
      </c>
      <c r="W36" s="9">
        <v>0</v>
      </c>
      <c r="X36" s="9">
        <v>0</v>
      </c>
      <c r="Y36" s="9"/>
      <c r="Z36" s="9">
        <v>0</v>
      </c>
    </row>
    <row r="37" spans="1:27" x14ac:dyDescent="0.2">
      <c r="A37" s="20">
        <f t="shared" si="3"/>
        <v>20</v>
      </c>
      <c r="B37" s="1"/>
      <c r="C37" s="1" t="s">
        <v>25</v>
      </c>
      <c r="E37" s="5">
        <v>-502432.80711878074</v>
      </c>
      <c r="G37" s="5">
        <v>-94806.99793514605</v>
      </c>
      <c r="I37" s="3" t="s">
        <v>144</v>
      </c>
      <c r="J37" s="3"/>
      <c r="K37" s="5">
        <f t="shared" si="2"/>
        <v>-407625.8091836347</v>
      </c>
      <c r="M37" s="3" t="s">
        <v>145</v>
      </c>
      <c r="N37" s="3"/>
      <c r="O37" s="9">
        <v>-129797.79373539481</v>
      </c>
      <c r="P37" s="9">
        <v>-24825.717957583802</v>
      </c>
      <c r="Q37" s="9">
        <v>-253002.29749065603</v>
      </c>
      <c r="R37" s="9">
        <v>0</v>
      </c>
      <c r="S37" s="9"/>
      <c r="T37" s="9">
        <v>0</v>
      </c>
      <c r="U37" s="9">
        <v>0</v>
      </c>
      <c r="V37" s="9">
        <v>0</v>
      </c>
      <c r="W37" s="9">
        <v>-94806.99793514605</v>
      </c>
      <c r="X37" s="9">
        <v>0</v>
      </c>
      <c r="Y37" s="9"/>
      <c r="Z37" s="9">
        <v>0</v>
      </c>
    </row>
    <row r="38" spans="1:27" x14ac:dyDescent="0.2">
      <c r="A38" s="20">
        <f t="shared" si="3"/>
        <v>21</v>
      </c>
      <c r="B38" s="1"/>
      <c r="C38" s="1" t="s">
        <v>53</v>
      </c>
      <c r="E38" s="5">
        <v>-3188172.3869496835</v>
      </c>
      <c r="G38" s="5">
        <v>0</v>
      </c>
      <c r="I38" s="3"/>
      <c r="J38" s="3"/>
      <c r="K38" s="5">
        <f t="shared" si="2"/>
        <v>-3188172.3869496835</v>
      </c>
      <c r="M38" s="3" t="s">
        <v>145</v>
      </c>
      <c r="N38" s="3"/>
      <c r="O38" s="9">
        <v>-665174.67810269806</v>
      </c>
      <c r="P38" s="9">
        <v>-127224.3423857296</v>
      </c>
      <c r="Q38" s="9">
        <v>-1296560.7268769676</v>
      </c>
      <c r="R38" s="9">
        <v>0</v>
      </c>
      <c r="S38" s="9"/>
      <c r="T38" s="9">
        <v>-1099212.6395842882</v>
      </c>
      <c r="U38" s="9">
        <v>0</v>
      </c>
      <c r="V38" s="9">
        <v>0</v>
      </c>
      <c r="W38" s="9">
        <v>0</v>
      </c>
      <c r="X38" s="9">
        <v>0</v>
      </c>
      <c r="Y38" s="9"/>
      <c r="Z38" s="9">
        <v>0</v>
      </c>
    </row>
    <row r="39" spans="1:27" x14ac:dyDescent="0.2">
      <c r="A39" s="20">
        <f t="shared" si="3"/>
        <v>22</v>
      </c>
      <c r="B39" s="1"/>
      <c r="C39" s="1" t="s">
        <v>78</v>
      </c>
      <c r="E39" s="5">
        <v>-7615.4819972425539</v>
      </c>
      <c r="G39" s="5">
        <v>0</v>
      </c>
      <c r="J39" s="3"/>
      <c r="K39" s="5">
        <f t="shared" si="2"/>
        <v>-7615.4819972425539</v>
      </c>
      <c r="M39" s="3" t="s">
        <v>145</v>
      </c>
      <c r="N39" s="3"/>
      <c r="O39" s="9">
        <v>0</v>
      </c>
      <c r="P39" s="9">
        <v>0</v>
      </c>
      <c r="Q39" s="9">
        <v>0</v>
      </c>
      <c r="R39" s="9">
        <v>0</v>
      </c>
      <c r="S39" s="9"/>
      <c r="T39" s="9">
        <v>0</v>
      </c>
      <c r="U39" s="9">
        <v>0</v>
      </c>
      <c r="V39" s="9">
        <v>0</v>
      </c>
      <c r="W39" s="9">
        <v>-7615.4819972425548</v>
      </c>
      <c r="X39" s="9">
        <v>0</v>
      </c>
      <c r="Y39" s="9"/>
      <c r="Z39" s="9">
        <v>0</v>
      </c>
    </row>
    <row r="40" spans="1:27" x14ac:dyDescent="0.2">
      <c r="A40" s="20">
        <f t="shared" si="3"/>
        <v>23</v>
      </c>
      <c r="B40" s="1"/>
      <c r="C40" s="1" t="s">
        <v>77</v>
      </c>
      <c r="E40" s="5">
        <v>0</v>
      </c>
      <c r="G40" s="5">
        <v>0</v>
      </c>
      <c r="J40" s="3"/>
      <c r="K40" s="5">
        <f t="shared" si="2"/>
        <v>0</v>
      </c>
      <c r="N40" s="3"/>
      <c r="O40" s="9">
        <v>0</v>
      </c>
      <c r="P40" s="9">
        <v>0</v>
      </c>
      <c r="Q40" s="9">
        <v>0</v>
      </c>
      <c r="R40" s="9">
        <v>0</v>
      </c>
      <c r="S40" s="9"/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/>
      <c r="Z40" s="9">
        <v>0</v>
      </c>
    </row>
    <row r="41" spans="1:27" x14ac:dyDescent="0.2">
      <c r="A41" s="20">
        <f t="shared" si="3"/>
        <v>24</v>
      </c>
      <c r="B41" s="1"/>
      <c r="C41" s="1" t="s">
        <v>76</v>
      </c>
      <c r="E41" s="5">
        <v>0</v>
      </c>
      <c r="G41" s="5">
        <v>0</v>
      </c>
      <c r="J41" s="3"/>
      <c r="K41" s="5">
        <f t="shared" si="2"/>
        <v>0</v>
      </c>
      <c r="N41" s="3"/>
      <c r="O41" s="9">
        <v>0</v>
      </c>
      <c r="P41" s="9">
        <v>0</v>
      </c>
      <c r="Q41" s="9">
        <v>0</v>
      </c>
      <c r="R41" s="9">
        <v>0</v>
      </c>
      <c r="S41" s="9"/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/>
      <c r="Z41" s="9">
        <v>0</v>
      </c>
    </row>
    <row r="42" spans="1:27" x14ac:dyDescent="0.2">
      <c r="A42" s="20">
        <f t="shared" si="3"/>
        <v>25</v>
      </c>
      <c r="B42" s="1"/>
      <c r="C42" s="1" t="s">
        <v>75</v>
      </c>
      <c r="E42" s="5">
        <v>0</v>
      </c>
      <c r="G42" s="5">
        <v>0</v>
      </c>
      <c r="J42" s="3"/>
      <c r="K42" s="5">
        <f t="shared" si="2"/>
        <v>0</v>
      </c>
      <c r="N42" s="3"/>
      <c r="O42" s="9">
        <v>0</v>
      </c>
      <c r="P42" s="9">
        <v>0</v>
      </c>
      <c r="Q42" s="9">
        <v>0</v>
      </c>
      <c r="R42" s="9">
        <v>0</v>
      </c>
      <c r="S42" s="9"/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/>
      <c r="Z42" s="9">
        <v>0</v>
      </c>
    </row>
    <row r="43" spans="1:27" x14ac:dyDescent="0.2">
      <c r="A43" s="20">
        <f t="shared" si="3"/>
        <v>26</v>
      </c>
      <c r="B43" s="1"/>
      <c r="C43" s="1" t="s">
        <v>52</v>
      </c>
      <c r="E43" s="5">
        <v>-2154595.1744134566</v>
      </c>
      <c r="G43" s="5">
        <v>0</v>
      </c>
      <c r="J43" s="3"/>
      <c r="K43" s="5">
        <f t="shared" si="2"/>
        <v>-2154595.1744134566</v>
      </c>
      <c r="M43" s="3" t="s">
        <v>145</v>
      </c>
      <c r="N43" s="3"/>
      <c r="O43" s="9">
        <v>0</v>
      </c>
      <c r="P43" s="9">
        <v>0</v>
      </c>
      <c r="Q43" s="9">
        <v>0</v>
      </c>
      <c r="R43" s="9">
        <v>0</v>
      </c>
      <c r="S43" s="9"/>
      <c r="T43" s="9">
        <v>0</v>
      </c>
      <c r="U43" s="9">
        <v>-2154595.1744134566</v>
      </c>
      <c r="V43" s="9">
        <v>0</v>
      </c>
      <c r="W43" s="9">
        <v>0</v>
      </c>
      <c r="X43" s="9">
        <v>0</v>
      </c>
      <c r="Y43" s="9"/>
      <c r="Z43" s="9">
        <v>0</v>
      </c>
    </row>
    <row r="44" spans="1:27" x14ac:dyDescent="0.2">
      <c r="A44" s="20">
        <f t="shared" si="3"/>
        <v>27</v>
      </c>
      <c r="B44" s="1"/>
      <c r="C44" s="1" t="s">
        <v>74</v>
      </c>
      <c r="E44" s="5">
        <v>-673512.34004937287</v>
      </c>
      <c r="G44" s="5">
        <v>0</v>
      </c>
      <c r="J44" s="3"/>
      <c r="K44" s="5">
        <f t="shared" si="2"/>
        <v>-673512.34004937287</v>
      </c>
      <c r="M44" s="3" t="s">
        <v>145</v>
      </c>
      <c r="N44" s="3"/>
      <c r="O44" s="9">
        <v>0</v>
      </c>
      <c r="P44" s="9">
        <v>0</v>
      </c>
      <c r="Q44" s="9">
        <v>0</v>
      </c>
      <c r="R44" s="9">
        <v>0</v>
      </c>
      <c r="S44" s="9"/>
      <c r="T44" s="9">
        <v>0</v>
      </c>
      <c r="U44" s="9">
        <v>0</v>
      </c>
      <c r="V44" s="9">
        <v>-673512.34004937275</v>
      </c>
      <c r="W44" s="9">
        <v>0</v>
      </c>
      <c r="X44" s="9">
        <v>0</v>
      </c>
      <c r="Y44" s="9"/>
      <c r="Z44" s="9">
        <v>0</v>
      </c>
    </row>
    <row r="45" spans="1:27" x14ac:dyDescent="0.2">
      <c r="A45" s="20">
        <f>A44+1</f>
        <v>28</v>
      </c>
      <c r="B45" s="1"/>
      <c r="C45" s="1" t="s">
        <v>73</v>
      </c>
      <c r="E45" s="5">
        <v>-62257.94207050046</v>
      </c>
      <c r="G45" s="5">
        <v>0</v>
      </c>
      <c r="J45" s="3"/>
      <c r="K45" s="5">
        <f t="shared" si="2"/>
        <v>-62257.94207050046</v>
      </c>
      <c r="M45" s="3" t="s">
        <v>145</v>
      </c>
      <c r="N45" s="3"/>
      <c r="O45" s="9">
        <v>0</v>
      </c>
      <c r="P45" s="9">
        <v>0</v>
      </c>
      <c r="Q45" s="9">
        <v>0</v>
      </c>
      <c r="R45" s="9">
        <v>0</v>
      </c>
      <c r="S45" s="9"/>
      <c r="T45" s="9">
        <v>0</v>
      </c>
      <c r="U45" s="9">
        <v>0</v>
      </c>
      <c r="V45" s="9">
        <v>0</v>
      </c>
      <c r="W45" s="9">
        <v>-62257.942070500474</v>
      </c>
      <c r="X45" s="9">
        <v>0</v>
      </c>
      <c r="Y45" s="9"/>
      <c r="Z45" s="9">
        <v>0</v>
      </c>
    </row>
    <row r="46" spans="1:27" x14ac:dyDescent="0.2">
      <c r="A46" s="20">
        <f>A45+1</f>
        <v>29</v>
      </c>
      <c r="B46" s="1"/>
      <c r="C46" s="1" t="s">
        <v>72</v>
      </c>
      <c r="E46" s="5">
        <v>0</v>
      </c>
      <c r="G46" s="5">
        <v>0</v>
      </c>
      <c r="J46" s="3"/>
      <c r="K46" s="5">
        <f t="shared" si="2"/>
        <v>0</v>
      </c>
      <c r="M46" s="3" t="s">
        <v>145</v>
      </c>
      <c r="N46" s="3"/>
      <c r="O46" s="9">
        <v>0</v>
      </c>
      <c r="P46" s="9">
        <v>0</v>
      </c>
      <c r="Q46" s="9">
        <v>0</v>
      </c>
      <c r="R46" s="9">
        <v>0</v>
      </c>
      <c r="S46" s="9"/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/>
      <c r="Z46" s="9">
        <v>0</v>
      </c>
    </row>
    <row r="47" spans="1:27" x14ac:dyDescent="0.2">
      <c r="A47" s="20">
        <f t="shared" si="3"/>
        <v>30</v>
      </c>
      <c r="B47" s="1"/>
      <c r="C47" s="1" t="s">
        <v>127</v>
      </c>
      <c r="E47" s="10">
        <f>SUM(E34:E46)</f>
        <v>-6717398.5693953875</v>
      </c>
      <c r="G47" s="10">
        <f>SUM(G34:G46)</f>
        <v>-94806.99793514605</v>
      </c>
      <c r="K47" s="10">
        <f>SUM(K34:K46)</f>
        <v>-6622591.5714602415</v>
      </c>
      <c r="O47" s="11">
        <f>SUM(O34:O46)</f>
        <v>-823738.19304991153</v>
      </c>
      <c r="P47" s="11">
        <f>SUM(P34:P46)</f>
        <v>-157551.92336501405</v>
      </c>
      <c r="Q47" s="11">
        <f>SUM(Q34:Q46)</f>
        <v>-1605633.2652101014</v>
      </c>
      <c r="R47" s="11">
        <f>SUM(R34:R46)</f>
        <v>0</v>
      </c>
      <c r="S47" s="12"/>
      <c r="T47" s="11">
        <f>SUM(T34:T46)</f>
        <v>-1137687.2513046411</v>
      </c>
      <c r="U47" s="11">
        <f>SUM(U34:U46)</f>
        <v>-2154595.1744134566</v>
      </c>
      <c r="V47" s="11">
        <f>SUM(V34:V46)</f>
        <v>-673512.34004937275</v>
      </c>
      <c r="W47" s="11">
        <f>SUM(W34:W46)</f>
        <v>-164680.4220028891</v>
      </c>
      <c r="X47" s="11">
        <f>SUM(X34:X46)</f>
        <v>0</v>
      </c>
      <c r="Y47" s="12"/>
      <c r="Z47" s="11">
        <f>SUM(Z34:Z46)</f>
        <v>0</v>
      </c>
      <c r="AA47" s="5"/>
    </row>
    <row r="48" spans="1:27" x14ac:dyDescent="0.2">
      <c r="A48" s="20"/>
      <c r="B48" s="1"/>
      <c r="C48" s="1"/>
    </row>
    <row r="49" spans="1:26" x14ac:dyDescent="0.2">
      <c r="A49" s="20">
        <f>A47+1</f>
        <v>31</v>
      </c>
      <c r="B49" s="1"/>
      <c r="C49" s="1" t="s">
        <v>65</v>
      </c>
      <c r="E49" s="5">
        <v>-498501.65792805632</v>
      </c>
      <c r="G49" s="5">
        <v>0</v>
      </c>
      <c r="J49" s="3"/>
      <c r="K49" s="5">
        <f>E49-G49</f>
        <v>-498501.65792805632</v>
      </c>
      <c r="M49" s="3" t="s">
        <v>145</v>
      </c>
      <c r="N49" s="3"/>
      <c r="O49" s="9">
        <v>-52017.187394424145</v>
      </c>
      <c r="P49" s="9">
        <v>-9949.0444793948227</v>
      </c>
      <c r="Q49" s="9">
        <v>-101392.07717675212</v>
      </c>
      <c r="R49" s="9">
        <v>-19857.151782029065</v>
      </c>
      <c r="S49" s="9"/>
      <c r="T49" s="9">
        <v>-71267.416854930372</v>
      </c>
      <c r="U49" s="9">
        <v>-121305.33058176585</v>
      </c>
      <c r="V49" s="9">
        <v>-42986.249810991008</v>
      </c>
      <c r="W49" s="9">
        <v>-11816.663975261778</v>
      </c>
      <c r="X49" s="9">
        <v>-67910.535872507215</v>
      </c>
      <c r="Y49" s="9"/>
      <c r="Z49" s="9">
        <v>-1.0644071645456225E-13</v>
      </c>
    </row>
    <row r="50" spans="1:26" x14ac:dyDescent="0.2">
      <c r="A50" s="20"/>
      <c r="B50" s="1"/>
      <c r="C50" s="1"/>
    </row>
    <row r="51" spans="1:26" x14ac:dyDescent="0.2">
      <c r="A51" s="20">
        <f>A49+1</f>
        <v>32</v>
      </c>
      <c r="B51" s="1"/>
      <c r="C51" s="1" t="s">
        <v>124</v>
      </c>
      <c r="E51" s="10">
        <f>E47+E49</f>
        <v>-7215900.2273234436</v>
      </c>
      <c r="G51" s="10">
        <f>G47+G49</f>
        <v>-94806.99793514605</v>
      </c>
      <c r="K51" s="10">
        <f>K47+K49</f>
        <v>-7121093.2293882975</v>
      </c>
      <c r="O51" s="10">
        <f>O47+O49</f>
        <v>-875755.38044433563</v>
      </c>
      <c r="P51" s="10">
        <f>P47+P49</f>
        <v>-167500.96784440888</v>
      </c>
      <c r="Q51" s="10">
        <f>Q47+Q49</f>
        <v>-1707025.3423868534</v>
      </c>
      <c r="R51" s="10">
        <f>R47+R49</f>
        <v>-19857.151782029065</v>
      </c>
      <c r="S51" s="5"/>
      <c r="T51" s="10">
        <f>T47+T49</f>
        <v>-1208954.6681595715</v>
      </c>
      <c r="U51" s="10">
        <f>U47+U49</f>
        <v>-2275900.5049952222</v>
      </c>
      <c r="V51" s="10">
        <f>V47+V49</f>
        <v>-716498.58986036375</v>
      </c>
      <c r="W51" s="10">
        <f>W47+W49</f>
        <v>-176497.08597815089</v>
      </c>
      <c r="X51" s="10">
        <f>X47+X49</f>
        <v>-67910.535872507215</v>
      </c>
      <c r="Y51" s="5"/>
      <c r="Z51" s="10">
        <f>Z47+Z49</f>
        <v>-1.0644071645456225E-13</v>
      </c>
    </row>
    <row r="52" spans="1:26" x14ac:dyDescent="0.2">
      <c r="A52" s="20"/>
      <c r="B52" s="1"/>
      <c r="C52" s="18"/>
      <c r="D52" s="7"/>
      <c r="E52" s="7"/>
      <c r="G52" s="7"/>
      <c r="K52" s="7"/>
    </row>
    <row r="53" spans="1:26" ht="15" customHeight="1" x14ac:dyDescent="0.2">
      <c r="A53" s="28" t="s">
        <v>140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5" customHeight="1" x14ac:dyDescent="0.2">
      <c r="A54" s="28" t="s">
        <v>135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1"/>
      <c r="M55" s="21"/>
    </row>
    <row r="56" spans="1:26" x14ac:dyDescent="0.2">
      <c r="A56" s="21"/>
      <c r="M56" s="21"/>
      <c r="O56" s="27" t="s">
        <v>112</v>
      </c>
      <c r="P56" s="27"/>
      <c r="Q56" s="27"/>
      <c r="R56" s="27"/>
      <c r="T56" s="27" t="s">
        <v>111</v>
      </c>
      <c r="U56" s="27"/>
      <c r="V56" s="27"/>
      <c r="W56" s="27"/>
      <c r="X56" s="27"/>
    </row>
    <row r="57" spans="1:26" x14ac:dyDescent="0.2">
      <c r="A57" s="21"/>
      <c r="G57" s="21" t="s">
        <v>47</v>
      </c>
      <c r="I57" s="21" t="s">
        <v>107</v>
      </c>
      <c r="K57" s="21" t="s">
        <v>110</v>
      </c>
      <c r="M57" s="21" t="s">
        <v>29</v>
      </c>
      <c r="O57" s="21"/>
      <c r="P57" s="21"/>
      <c r="Q57" s="21"/>
      <c r="R57" s="21" t="s">
        <v>57</v>
      </c>
      <c r="X57" s="21" t="s">
        <v>56</v>
      </c>
      <c r="Z57" s="21"/>
    </row>
    <row r="58" spans="1:26" x14ac:dyDescent="0.2">
      <c r="A58" s="21" t="s">
        <v>109</v>
      </c>
      <c r="E58" s="21" t="s">
        <v>108</v>
      </c>
      <c r="G58" s="21" t="s">
        <v>107</v>
      </c>
      <c r="I58" s="21" t="s">
        <v>102</v>
      </c>
      <c r="K58" s="21" t="s">
        <v>106</v>
      </c>
      <c r="M58" s="21" t="s">
        <v>105</v>
      </c>
      <c r="O58" s="21" t="s">
        <v>59</v>
      </c>
      <c r="P58" s="21" t="s">
        <v>59</v>
      </c>
      <c r="Q58" s="21" t="s">
        <v>58</v>
      </c>
      <c r="R58" s="21" t="s">
        <v>54</v>
      </c>
      <c r="S58" s="21"/>
      <c r="T58" s="21" t="s">
        <v>29</v>
      </c>
      <c r="U58" s="21" t="s">
        <v>29</v>
      </c>
      <c r="V58" s="21" t="s">
        <v>29</v>
      </c>
      <c r="W58" s="21" t="s">
        <v>29</v>
      </c>
      <c r="X58" s="21" t="s">
        <v>54</v>
      </c>
      <c r="Y58" s="21"/>
      <c r="Z58" s="21" t="s">
        <v>29</v>
      </c>
    </row>
    <row r="59" spans="1:26" x14ac:dyDescent="0.2">
      <c r="A59" s="25" t="s">
        <v>104</v>
      </c>
      <c r="C59" s="6" t="s">
        <v>113</v>
      </c>
      <c r="E59" s="25" t="s">
        <v>103</v>
      </c>
      <c r="G59" s="25" t="s">
        <v>102</v>
      </c>
      <c r="I59" s="25" t="s">
        <v>100</v>
      </c>
      <c r="J59" s="21"/>
      <c r="K59" s="25" t="s">
        <v>101</v>
      </c>
      <c r="M59" s="25" t="s">
        <v>100</v>
      </c>
      <c r="N59" s="21"/>
      <c r="O59" s="25" t="s">
        <v>99</v>
      </c>
      <c r="P59" s="25" t="s">
        <v>98</v>
      </c>
      <c r="Q59" s="25" t="s">
        <v>55</v>
      </c>
      <c r="R59" s="25" t="s">
        <v>49</v>
      </c>
      <c r="S59" s="21"/>
      <c r="T59" s="25" t="s">
        <v>53</v>
      </c>
      <c r="U59" s="25" t="s">
        <v>52</v>
      </c>
      <c r="V59" s="25" t="s">
        <v>51</v>
      </c>
      <c r="W59" s="25" t="s">
        <v>50</v>
      </c>
      <c r="X59" s="25" t="s">
        <v>49</v>
      </c>
      <c r="Y59" s="21"/>
      <c r="Z59" s="25" t="s">
        <v>48</v>
      </c>
    </row>
    <row r="60" spans="1:26" x14ac:dyDescent="0.2">
      <c r="A60" s="21"/>
      <c r="E60" s="21" t="s">
        <v>97</v>
      </c>
      <c r="G60" s="21" t="s">
        <v>96</v>
      </c>
      <c r="I60" s="21" t="s">
        <v>95</v>
      </c>
      <c r="J60" s="21"/>
      <c r="K60" s="21" t="s">
        <v>114</v>
      </c>
      <c r="M60" s="21" t="s">
        <v>94</v>
      </c>
      <c r="N60" s="21"/>
      <c r="O60" s="21" t="s">
        <v>93</v>
      </c>
      <c r="P60" s="21" t="s">
        <v>92</v>
      </c>
      <c r="Q60" s="21" t="s">
        <v>91</v>
      </c>
      <c r="R60" s="21" t="s">
        <v>90</v>
      </c>
      <c r="S60" s="21"/>
      <c r="T60" s="21" t="s">
        <v>89</v>
      </c>
      <c r="U60" s="21" t="s">
        <v>88</v>
      </c>
      <c r="V60" s="21" t="s">
        <v>87</v>
      </c>
      <c r="W60" s="21" t="s">
        <v>86</v>
      </c>
      <c r="X60" s="21" t="s">
        <v>85</v>
      </c>
      <c r="Y60" s="21"/>
      <c r="Z60" s="21" t="s">
        <v>84</v>
      </c>
    </row>
    <row r="61" spans="1:26" x14ac:dyDescent="0.2">
      <c r="A61" s="21"/>
      <c r="M61" s="21"/>
    </row>
    <row r="62" spans="1:26" x14ac:dyDescent="0.2">
      <c r="A62" s="20"/>
      <c r="B62" s="1"/>
      <c r="C62" s="18" t="s">
        <v>82</v>
      </c>
      <c r="D62" s="8"/>
      <c r="E62" s="8"/>
      <c r="G62" s="8"/>
    </row>
    <row r="63" spans="1:26" x14ac:dyDescent="0.2">
      <c r="A63" s="20"/>
      <c r="B63" s="1"/>
      <c r="C63" s="1"/>
    </row>
    <row r="64" spans="1:26" x14ac:dyDescent="0.2">
      <c r="A64" s="20">
        <f>A51+1</f>
        <v>33</v>
      </c>
      <c r="B64" s="1"/>
      <c r="C64" s="1" t="s">
        <v>81</v>
      </c>
      <c r="E64" s="5">
        <v>128207.8986233436</v>
      </c>
      <c r="G64" s="5">
        <v>0</v>
      </c>
      <c r="I64" s="3"/>
      <c r="J64" s="3"/>
      <c r="K64" s="5">
        <f t="shared" ref="K64:K76" si="4">E64-G64</f>
        <v>128207.8986233436</v>
      </c>
      <c r="N64" s="3"/>
      <c r="O64" s="9">
        <f t="shared" ref="O64:R76" si="5">O13+O34</f>
        <v>28149.692506827621</v>
      </c>
      <c r="P64" s="9">
        <f t="shared" si="5"/>
        <v>5384.0385622567464</v>
      </c>
      <c r="Q64" s="9">
        <f t="shared" si="5"/>
        <v>54869.475612209877</v>
      </c>
      <c r="R64" s="9">
        <f t="shared" si="5"/>
        <v>0</v>
      </c>
      <c r="T64" s="9">
        <f t="shared" ref="T64:X76" si="6">T13+T34</f>
        <v>39804.691942049336</v>
      </c>
      <c r="U64" s="9">
        <f t="shared" si="6"/>
        <v>0</v>
      </c>
      <c r="V64" s="9">
        <f t="shared" si="6"/>
        <v>0</v>
      </c>
      <c r="W64" s="9">
        <f t="shared" si="6"/>
        <v>0</v>
      </c>
      <c r="X64" s="9">
        <f t="shared" si="6"/>
        <v>0</v>
      </c>
      <c r="Y64" s="9"/>
      <c r="Z64" s="9">
        <f t="shared" ref="Z64:Z76" si="7">Z13+Z34</f>
        <v>0</v>
      </c>
    </row>
    <row r="65" spans="1:27" x14ac:dyDescent="0.2">
      <c r="A65" s="20">
        <f>A64+1</f>
        <v>34</v>
      </c>
      <c r="B65" s="1"/>
      <c r="C65" s="1" t="s">
        <v>80</v>
      </c>
      <c r="E65" s="5">
        <v>98155.837756845678</v>
      </c>
      <c r="G65" s="5">
        <v>0</v>
      </c>
      <c r="I65" s="3"/>
      <c r="J65" s="3"/>
      <c r="K65" s="5">
        <f t="shared" si="4"/>
        <v>98155.837756845678</v>
      </c>
      <c r="N65" s="3"/>
      <c r="O65" s="9">
        <f t="shared" si="5"/>
        <v>21596.258852155719</v>
      </c>
      <c r="P65" s="9">
        <f t="shared" si="5"/>
        <v>4130.598955291709</v>
      </c>
      <c r="Q65" s="9">
        <f t="shared" si="5"/>
        <v>42095.500621042942</v>
      </c>
      <c r="R65" s="9">
        <f t="shared" si="5"/>
        <v>0</v>
      </c>
      <c r="T65" s="9">
        <f t="shared" si="6"/>
        <v>30333.479328355257</v>
      </c>
      <c r="U65" s="9">
        <f t="shared" si="6"/>
        <v>0</v>
      </c>
      <c r="V65" s="9">
        <f t="shared" si="6"/>
        <v>0</v>
      </c>
      <c r="W65" s="9">
        <f t="shared" si="6"/>
        <v>0</v>
      </c>
      <c r="X65" s="9">
        <f t="shared" si="6"/>
        <v>0</v>
      </c>
      <c r="Y65" s="9"/>
      <c r="Z65" s="9">
        <f t="shared" si="7"/>
        <v>0</v>
      </c>
    </row>
    <row r="66" spans="1:27" x14ac:dyDescent="0.2">
      <c r="A66" s="20">
        <f t="shared" ref="A66:A77" si="8">A65+1</f>
        <v>35</v>
      </c>
      <c r="B66" s="1"/>
      <c r="C66" s="1" t="s">
        <v>79</v>
      </c>
      <c r="E66" s="5">
        <v>266223.7909278989</v>
      </c>
      <c r="G66" s="5">
        <v>0</v>
      </c>
      <c r="I66" s="3"/>
      <c r="J66" s="3"/>
      <c r="K66" s="5">
        <f t="shared" si="4"/>
        <v>266223.7909278989</v>
      </c>
      <c r="N66" s="3"/>
      <c r="O66" s="9">
        <f t="shared" si="5"/>
        <v>59027.610248743717</v>
      </c>
      <c r="P66" s="9">
        <f t="shared" si="5"/>
        <v>11289.889924730604</v>
      </c>
      <c r="Q66" s="9">
        <f t="shared" si="5"/>
        <v>115056.81705776745</v>
      </c>
      <c r="R66" s="9">
        <f t="shared" si="5"/>
        <v>0</v>
      </c>
      <c r="S66" s="9"/>
      <c r="T66" s="9">
        <f t="shared" si="6"/>
        <v>80849.473696657093</v>
      </c>
      <c r="U66" s="9">
        <f t="shared" si="6"/>
        <v>0</v>
      </c>
      <c r="V66" s="9">
        <f t="shared" si="6"/>
        <v>0</v>
      </c>
      <c r="W66" s="9">
        <f t="shared" si="6"/>
        <v>0</v>
      </c>
      <c r="X66" s="9">
        <f t="shared" si="6"/>
        <v>0</v>
      </c>
      <c r="Y66" s="9"/>
      <c r="Z66" s="9">
        <f t="shared" si="7"/>
        <v>0</v>
      </c>
    </row>
    <row r="67" spans="1:27" x14ac:dyDescent="0.2">
      <c r="A67" s="20">
        <f t="shared" si="8"/>
        <v>36</v>
      </c>
      <c r="B67" s="1"/>
      <c r="C67" s="1" t="s">
        <v>25</v>
      </c>
      <c r="E67" s="5">
        <v>841569.86619291501</v>
      </c>
      <c r="G67" s="5">
        <v>0</v>
      </c>
      <c r="I67" s="3"/>
      <c r="J67" s="3"/>
      <c r="K67" s="5">
        <f t="shared" si="4"/>
        <v>841569.86619291501</v>
      </c>
      <c r="N67" s="3"/>
      <c r="O67" s="9">
        <f t="shared" si="5"/>
        <v>209626.16084487273</v>
      </c>
      <c r="P67" s="9">
        <f t="shared" si="5"/>
        <v>40094.055498932466</v>
      </c>
      <c r="Q67" s="9">
        <f t="shared" si="5"/>
        <v>408604.02000374021</v>
      </c>
      <c r="R67" s="9">
        <f t="shared" si="5"/>
        <v>0</v>
      </c>
      <c r="S67" s="9"/>
      <c r="T67" s="9">
        <f t="shared" si="6"/>
        <v>0</v>
      </c>
      <c r="U67" s="9">
        <f t="shared" si="6"/>
        <v>0</v>
      </c>
      <c r="V67" s="9">
        <f t="shared" si="6"/>
        <v>0</v>
      </c>
      <c r="W67" s="9">
        <f t="shared" si="6"/>
        <v>183245.62984536967</v>
      </c>
      <c r="X67" s="9">
        <f t="shared" si="6"/>
        <v>0</v>
      </c>
      <c r="Y67" s="9"/>
      <c r="Z67" s="9">
        <f t="shared" si="7"/>
        <v>0</v>
      </c>
    </row>
    <row r="68" spans="1:27" x14ac:dyDescent="0.2">
      <c r="A68" s="20">
        <f t="shared" si="8"/>
        <v>37</v>
      </c>
      <c r="B68" s="1"/>
      <c r="C68" s="1" t="s">
        <v>53</v>
      </c>
      <c r="E68" s="5">
        <v>5470879.9411581075</v>
      </c>
      <c r="G68" s="5">
        <v>0</v>
      </c>
      <c r="I68" s="3"/>
      <c r="J68" s="3"/>
      <c r="K68" s="5">
        <f t="shared" si="4"/>
        <v>5470879.9411581075</v>
      </c>
      <c r="N68" s="3"/>
      <c r="O68" s="9">
        <f t="shared" si="5"/>
        <v>1141434.7664180384</v>
      </c>
      <c r="P68" s="9">
        <f t="shared" si="5"/>
        <v>218316.0188056996</v>
      </c>
      <c r="Q68" s="9">
        <f t="shared" si="5"/>
        <v>2224888.4979369608</v>
      </c>
      <c r="R68" s="9">
        <f t="shared" si="5"/>
        <v>0</v>
      </c>
      <c r="S68" s="9"/>
      <c r="T68" s="9">
        <f t="shared" si="6"/>
        <v>1886240.6579974082</v>
      </c>
      <c r="U68" s="9">
        <f t="shared" si="6"/>
        <v>0</v>
      </c>
      <c r="V68" s="9">
        <f t="shared" si="6"/>
        <v>0</v>
      </c>
      <c r="W68" s="9">
        <f t="shared" si="6"/>
        <v>0</v>
      </c>
      <c r="X68" s="9">
        <f t="shared" si="6"/>
        <v>0</v>
      </c>
      <c r="Y68" s="9"/>
      <c r="Z68" s="9">
        <f t="shared" si="7"/>
        <v>0</v>
      </c>
    </row>
    <row r="69" spans="1:27" x14ac:dyDescent="0.2">
      <c r="A69" s="20">
        <f t="shared" si="8"/>
        <v>38</v>
      </c>
      <c r="B69" s="1"/>
      <c r="C69" s="1" t="s">
        <v>78</v>
      </c>
      <c r="E69" s="5">
        <v>23533.724601800073</v>
      </c>
      <c r="G69" s="5">
        <v>0</v>
      </c>
      <c r="J69" s="3"/>
      <c r="K69" s="5">
        <f t="shared" si="4"/>
        <v>23533.724601800073</v>
      </c>
      <c r="N69" s="3"/>
      <c r="O69" s="9">
        <f t="shared" si="5"/>
        <v>0</v>
      </c>
      <c r="P69" s="9">
        <f t="shared" si="5"/>
        <v>0</v>
      </c>
      <c r="Q69" s="9">
        <f t="shared" si="5"/>
        <v>0</v>
      </c>
      <c r="R69" s="9">
        <f t="shared" si="5"/>
        <v>0</v>
      </c>
      <c r="S69" s="9"/>
      <c r="T69" s="9">
        <f t="shared" si="6"/>
        <v>0</v>
      </c>
      <c r="U69" s="9">
        <f t="shared" si="6"/>
        <v>0</v>
      </c>
      <c r="V69" s="9">
        <f t="shared" si="6"/>
        <v>0</v>
      </c>
      <c r="W69" s="9">
        <f t="shared" si="6"/>
        <v>23533.724601800081</v>
      </c>
      <c r="X69" s="9">
        <f t="shared" si="6"/>
        <v>0</v>
      </c>
      <c r="Y69" s="9"/>
      <c r="Z69" s="9">
        <f t="shared" si="7"/>
        <v>0</v>
      </c>
    </row>
    <row r="70" spans="1:27" x14ac:dyDescent="0.2">
      <c r="A70" s="20">
        <f t="shared" si="8"/>
        <v>39</v>
      </c>
      <c r="B70" s="1"/>
      <c r="C70" s="1" t="s">
        <v>77</v>
      </c>
      <c r="E70" s="5">
        <v>0</v>
      </c>
      <c r="G70" s="5">
        <v>0</v>
      </c>
      <c r="J70" s="3"/>
      <c r="K70" s="5">
        <f t="shared" si="4"/>
        <v>0</v>
      </c>
      <c r="N70" s="3"/>
      <c r="O70" s="9">
        <f t="shared" si="5"/>
        <v>0</v>
      </c>
      <c r="P70" s="9">
        <f t="shared" si="5"/>
        <v>0</v>
      </c>
      <c r="Q70" s="9">
        <f t="shared" si="5"/>
        <v>0</v>
      </c>
      <c r="R70" s="9">
        <f t="shared" si="5"/>
        <v>0</v>
      </c>
      <c r="S70" s="9"/>
      <c r="T70" s="9">
        <f t="shared" si="6"/>
        <v>0</v>
      </c>
      <c r="U70" s="9">
        <f t="shared" si="6"/>
        <v>0</v>
      </c>
      <c r="V70" s="9">
        <f t="shared" si="6"/>
        <v>0</v>
      </c>
      <c r="W70" s="9">
        <f t="shared" si="6"/>
        <v>0</v>
      </c>
      <c r="X70" s="9">
        <f t="shared" si="6"/>
        <v>0</v>
      </c>
      <c r="Y70" s="9"/>
      <c r="Z70" s="9">
        <f t="shared" si="7"/>
        <v>0</v>
      </c>
    </row>
    <row r="71" spans="1:27" x14ac:dyDescent="0.2">
      <c r="A71" s="20">
        <f t="shared" si="8"/>
        <v>40</v>
      </c>
      <c r="B71" s="1"/>
      <c r="C71" s="1" t="s">
        <v>76</v>
      </c>
      <c r="E71" s="5">
        <v>0</v>
      </c>
      <c r="G71" s="5">
        <v>0</v>
      </c>
      <c r="J71" s="3"/>
      <c r="K71" s="5">
        <f t="shared" si="4"/>
        <v>0</v>
      </c>
      <c r="N71" s="3"/>
      <c r="O71" s="9">
        <f t="shared" si="5"/>
        <v>0</v>
      </c>
      <c r="P71" s="9">
        <f t="shared" si="5"/>
        <v>0</v>
      </c>
      <c r="Q71" s="9">
        <f t="shared" si="5"/>
        <v>0</v>
      </c>
      <c r="R71" s="9">
        <f t="shared" si="5"/>
        <v>0</v>
      </c>
      <c r="S71" s="9"/>
      <c r="T71" s="9">
        <f t="shared" si="6"/>
        <v>0</v>
      </c>
      <c r="U71" s="9">
        <f t="shared" si="6"/>
        <v>0</v>
      </c>
      <c r="V71" s="9">
        <f t="shared" si="6"/>
        <v>0</v>
      </c>
      <c r="W71" s="9">
        <f t="shared" si="6"/>
        <v>0</v>
      </c>
      <c r="X71" s="9">
        <f t="shared" si="6"/>
        <v>0</v>
      </c>
      <c r="Y71" s="9"/>
      <c r="Z71" s="9">
        <f t="shared" si="7"/>
        <v>0</v>
      </c>
    </row>
    <row r="72" spans="1:27" x14ac:dyDescent="0.2">
      <c r="A72" s="20">
        <f t="shared" si="8"/>
        <v>41</v>
      </c>
      <c r="B72" s="1"/>
      <c r="C72" s="1" t="s">
        <v>75</v>
      </c>
      <c r="E72" s="5">
        <v>0</v>
      </c>
      <c r="G72" s="5">
        <v>0</v>
      </c>
      <c r="J72" s="3"/>
      <c r="K72" s="5">
        <f t="shared" si="4"/>
        <v>0</v>
      </c>
      <c r="N72" s="3"/>
      <c r="O72" s="9">
        <f t="shared" si="5"/>
        <v>0</v>
      </c>
      <c r="P72" s="9">
        <f t="shared" si="5"/>
        <v>0</v>
      </c>
      <c r="Q72" s="9">
        <f t="shared" si="5"/>
        <v>0</v>
      </c>
      <c r="R72" s="9">
        <f t="shared" si="5"/>
        <v>0</v>
      </c>
      <c r="S72" s="9"/>
      <c r="T72" s="9">
        <f t="shared" si="6"/>
        <v>0</v>
      </c>
      <c r="U72" s="9">
        <f t="shared" si="6"/>
        <v>0</v>
      </c>
      <c r="V72" s="9">
        <f t="shared" si="6"/>
        <v>0</v>
      </c>
      <c r="W72" s="9">
        <f t="shared" si="6"/>
        <v>0</v>
      </c>
      <c r="X72" s="9">
        <f t="shared" si="6"/>
        <v>0</v>
      </c>
      <c r="Y72" s="9"/>
      <c r="Z72" s="9">
        <f t="shared" si="7"/>
        <v>0</v>
      </c>
    </row>
    <row r="73" spans="1:27" x14ac:dyDescent="0.2">
      <c r="A73" s="20">
        <f t="shared" si="8"/>
        <v>42</v>
      </c>
      <c r="B73" s="1"/>
      <c r="C73" s="1" t="s">
        <v>52</v>
      </c>
      <c r="E73" s="5">
        <v>3435544.5545676993</v>
      </c>
      <c r="G73" s="5">
        <v>0</v>
      </c>
      <c r="J73" s="3"/>
      <c r="K73" s="5">
        <f t="shared" si="4"/>
        <v>3435544.5545676993</v>
      </c>
      <c r="N73" s="3"/>
      <c r="O73" s="9">
        <f t="shared" si="5"/>
        <v>0</v>
      </c>
      <c r="P73" s="9">
        <f t="shared" si="5"/>
        <v>0</v>
      </c>
      <c r="Q73" s="9">
        <f t="shared" si="5"/>
        <v>0</v>
      </c>
      <c r="R73" s="9">
        <f t="shared" si="5"/>
        <v>0</v>
      </c>
      <c r="S73" s="9"/>
      <c r="T73" s="9">
        <f t="shared" si="6"/>
        <v>0</v>
      </c>
      <c r="U73" s="9">
        <f t="shared" si="6"/>
        <v>3435544.5545676993</v>
      </c>
      <c r="V73" s="9">
        <f t="shared" si="6"/>
        <v>0</v>
      </c>
      <c r="W73" s="9">
        <f t="shared" si="6"/>
        <v>0</v>
      </c>
      <c r="X73" s="9">
        <f t="shared" si="6"/>
        <v>0</v>
      </c>
      <c r="Y73" s="9"/>
      <c r="Z73" s="9">
        <f t="shared" si="7"/>
        <v>0</v>
      </c>
    </row>
    <row r="74" spans="1:27" x14ac:dyDescent="0.2">
      <c r="A74" s="20">
        <f t="shared" si="8"/>
        <v>43</v>
      </c>
      <c r="B74" s="1"/>
      <c r="C74" s="1" t="s">
        <v>74</v>
      </c>
      <c r="E74" s="5">
        <v>982006.79359896539</v>
      </c>
      <c r="G74" s="5">
        <v>0</v>
      </c>
      <c r="J74" s="3"/>
      <c r="K74" s="5">
        <f t="shared" si="4"/>
        <v>982006.79359896539</v>
      </c>
      <c r="N74" s="3"/>
      <c r="O74" s="9">
        <f t="shared" si="5"/>
        <v>0</v>
      </c>
      <c r="P74" s="9">
        <f t="shared" si="5"/>
        <v>0</v>
      </c>
      <c r="Q74" s="9">
        <f t="shared" si="5"/>
        <v>0</v>
      </c>
      <c r="R74" s="9">
        <f t="shared" si="5"/>
        <v>0</v>
      </c>
      <c r="S74" s="9"/>
      <c r="T74" s="9">
        <f t="shared" si="6"/>
        <v>0</v>
      </c>
      <c r="U74" s="9">
        <f t="shared" si="6"/>
        <v>0</v>
      </c>
      <c r="V74" s="9">
        <f t="shared" si="6"/>
        <v>982006.79359896597</v>
      </c>
      <c r="W74" s="9">
        <f t="shared" si="6"/>
        <v>0</v>
      </c>
      <c r="X74" s="9">
        <f t="shared" si="6"/>
        <v>0</v>
      </c>
      <c r="Y74" s="9"/>
      <c r="Z74" s="9">
        <f t="shared" si="7"/>
        <v>0</v>
      </c>
    </row>
    <row r="75" spans="1:27" x14ac:dyDescent="0.2">
      <c r="A75" s="20">
        <f>A74+1</f>
        <v>44</v>
      </c>
      <c r="B75" s="1"/>
      <c r="C75" s="1" t="s">
        <v>73</v>
      </c>
      <c r="E75" s="5">
        <v>107551.33975514246</v>
      </c>
      <c r="G75" s="5">
        <v>0</v>
      </c>
      <c r="J75" s="3"/>
      <c r="K75" s="5">
        <f t="shared" si="4"/>
        <v>107551.33975514246</v>
      </c>
      <c r="N75" s="3"/>
      <c r="O75" s="9">
        <f t="shared" si="5"/>
        <v>0</v>
      </c>
      <c r="P75" s="9">
        <f t="shared" si="5"/>
        <v>0</v>
      </c>
      <c r="Q75" s="9">
        <f t="shared" si="5"/>
        <v>0</v>
      </c>
      <c r="R75" s="9">
        <f t="shared" si="5"/>
        <v>0</v>
      </c>
      <c r="S75" s="9"/>
      <c r="T75" s="9">
        <f t="shared" si="6"/>
        <v>0</v>
      </c>
      <c r="U75" s="9">
        <f t="shared" si="6"/>
        <v>0</v>
      </c>
      <c r="V75" s="9">
        <f t="shared" si="6"/>
        <v>0</v>
      </c>
      <c r="W75" s="9">
        <f t="shared" si="6"/>
        <v>107551.33975514244</v>
      </c>
      <c r="X75" s="9">
        <f t="shared" si="6"/>
        <v>0</v>
      </c>
      <c r="Y75" s="9"/>
      <c r="Z75" s="9">
        <f t="shared" si="7"/>
        <v>0</v>
      </c>
    </row>
    <row r="76" spans="1:27" x14ac:dyDescent="0.2">
      <c r="A76" s="20">
        <f>A75+1</f>
        <v>45</v>
      </c>
      <c r="B76" s="1"/>
      <c r="C76" s="1" t="s">
        <v>72</v>
      </c>
      <c r="E76" s="5">
        <v>2499.8284116270188</v>
      </c>
      <c r="G76" s="5">
        <v>0</v>
      </c>
      <c r="J76" s="3"/>
      <c r="K76" s="5">
        <f t="shared" si="4"/>
        <v>2499.8284116270188</v>
      </c>
      <c r="N76" s="3"/>
      <c r="O76" s="9">
        <f t="shared" si="5"/>
        <v>1883.3252895578185</v>
      </c>
      <c r="P76" s="9">
        <f t="shared" si="5"/>
        <v>360.21338356691638</v>
      </c>
      <c r="Q76" s="9">
        <f t="shared" si="5"/>
        <v>256.28973850228368</v>
      </c>
      <c r="R76" s="9">
        <f t="shared" si="5"/>
        <v>0</v>
      </c>
      <c r="S76" s="9"/>
      <c r="T76" s="9">
        <f t="shared" si="6"/>
        <v>0</v>
      </c>
      <c r="U76" s="9">
        <f t="shared" si="6"/>
        <v>0</v>
      </c>
      <c r="V76" s="9">
        <f t="shared" si="6"/>
        <v>0</v>
      </c>
      <c r="W76" s="9">
        <f t="shared" si="6"/>
        <v>0</v>
      </c>
      <c r="X76" s="9">
        <f t="shared" si="6"/>
        <v>0</v>
      </c>
      <c r="Y76" s="9"/>
      <c r="Z76" s="9">
        <f t="shared" si="7"/>
        <v>0</v>
      </c>
    </row>
    <row r="77" spans="1:27" x14ac:dyDescent="0.2">
      <c r="A77" s="20">
        <f t="shared" si="8"/>
        <v>46</v>
      </c>
      <c r="B77" s="1"/>
      <c r="C77" s="1" t="s">
        <v>128</v>
      </c>
      <c r="E77" s="10">
        <f>SUM(E64:E76)</f>
        <v>11356173.575594345</v>
      </c>
      <c r="G77" s="10">
        <f>SUM(G64:G76)</f>
        <v>0</v>
      </c>
      <c r="K77" s="10">
        <f>SUM(K64:K76)</f>
        <v>11356173.575594345</v>
      </c>
      <c r="O77" s="11">
        <f>SUM(O64:O76)</f>
        <v>1461717.8141601961</v>
      </c>
      <c r="P77" s="11">
        <f>SUM(P64:P76)</f>
        <v>279574.81513047806</v>
      </c>
      <c r="Q77" s="11">
        <f>SUM(Q64:Q76)</f>
        <v>2845770.6009702235</v>
      </c>
      <c r="R77" s="11">
        <f>SUM(R64:R76)</f>
        <v>0</v>
      </c>
      <c r="S77" s="12"/>
      <c r="T77" s="11">
        <f>SUM(T64:T76)</f>
        <v>2037228.3029644699</v>
      </c>
      <c r="U77" s="11">
        <f>SUM(U64:U76)</f>
        <v>3435544.5545676993</v>
      </c>
      <c r="V77" s="11">
        <f>SUM(V64:V76)</f>
        <v>982006.79359896597</v>
      </c>
      <c r="W77" s="11">
        <f>SUM(W64:W76)</f>
        <v>314330.69420231221</v>
      </c>
      <c r="X77" s="11">
        <f>SUM(X64:X76)</f>
        <v>0</v>
      </c>
      <c r="Y77" s="12"/>
      <c r="Z77" s="11">
        <f>SUM(Z64:Z76)</f>
        <v>0</v>
      </c>
      <c r="AA77" s="5"/>
    </row>
    <row r="78" spans="1:27" x14ac:dyDescent="0.2">
      <c r="A78" s="20"/>
      <c r="B78" s="1"/>
      <c r="C78" s="1"/>
    </row>
    <row r="79" spans="1:27" x14ac:dyDescent="0.2">
      <c r="A79" s="20">
        <f>A77+1</f>
        <v>47</v>
      </c>
      <c r="B79" s="1"/>
      <c r="C79" s="1" t="s">
        <v>65</v>
      </c>
      <c r="E79" s="5">
        <v>451508.92922384385</v>
      </c>
      <c r="G79" s="5">
        <v>0</v>
      </c>
      <c r="J79" s="3"/>
      <c r="K79" s="5">
        <f>E79-G79</f>
        <v>451508.92922384385</v>
      </c>
      <c r="N79" s="3"/>
      <c r="O79" s="9">
        <f>O28+O49</f>
        <v>47113.633842882839</v>
      </c>
      <c r="P79" s="9">
        <f>P28+P49</f>
        <v>9011.1684650409879</v>
      </c>
      <c r="Q79" s="9">
        <f>Q28+Q49</f>
        <v>91834.054049351951</v>
      </c>
      <c r="R79" s="9">
        <f>R28+R49</f>
        <v>17985.258816999183</v>
      </c>
      <c r="S79" s="9"/>
      <c r="T79" s="9">
        <f>T28+T49</f>
        <v>64549.183660614508</v>
      </c>
      <c r="U79" s="9">
        <f>U28+U49</f>
        <v>109870.12590441966</v>
      </c>
      <c r="V79" s="9">
        <f>V28+V49</f>
        <v>38934.024220056395</v>
      </c>
      <c r="W79" s="9">
        <f>W28+W49</f>
        <v>10702.731302126202</v>
      </c>
      <c r="X79" s="9">
        <f>X28+X49</f>
        <v>61508.748962352169</v>
      </c>
      <c r="Y79" s="9"/>
      <c r="Z79" s="9">
        <f>Z28+Z49</f>
        <v>9.6406768458840394E-14</v>
      </c>
    </row>
    <row r="80" spans="1:27" x14ac:dyDescent="0.2">
      <c r="A80" s="20"/>
      <c r="B80" s="1"/>
      <c r="C80" s="1"/>
    </row>
    <row r="81" spans="1:26" x14ac:dyDescent="0.2">
      <c r="A81" s="20">
        <f>A79+1</f>
        <v>48</v>
      </c>
      <c r="B81" s="1"/>
      <c r="C81" s="1" t="s">
        <v>129</v>
      </c>
      <c r="E81" s="10">
        <f>E77+E79</f>
        <v>11807682.50481819</v>
      </c>
      <c r="G81" s="10">
        <f>G77+G79</f>
        <v>0</v>
      </c>
      <c r="K81" s="10">
        <f>K77+K79</f>
        <v>11807682.50481819</v>
      </c>
      <c r="O81" s="10">
        <f>O77+O79</f>
        <v>1508831.448003079</v>
      </c>
      <c r="P81" s="10">
        <f>P77+P79</f>
        <v>288585.98359551904</v>
      </c>
      <c r="Q81" s="10">
        <f>Q77+Q79</f>
        <v>2937604.6550195757</v>
      </c>
      <c r="R81" s="10">
        <f>R77+R79</f>
        <v>17985.258816999183</v>
      </c>
      <c r="S81" s="5"/>
      <c r="T81" s="10">
        <f>T77+T79</f>
        <v>2101777.4866250842</v>
      </c>
      <c r="U81" s="10">
        <f>U77+U79</f>
        <v>3545414.6804721188</v>
      </c>
      <c r="V81" s="10">
        <f>V77+V79</f>
        <v>1020940.8178190223</v>
      </c>
      <c r="W81" s="10">
        <f>W77+W79</f>
        <v>325033.4255044384</v>
      </c>
      <c r="X81" s="10">
        <f>X77+X79</f>
        <v>61508.748962352169</v>
      </c>
      <c r="Y81" s="5"/>
      <c r="Z81" s="10">
        <f>Z77+Z79</f>
        <v>9.6406768458840394E-14</v>
      </c>
    </row>
    <row r="82" spans="1:26" x14ac:dyDescent="0.2">
      <c r="A82" s="20"/>
      <c r="B82" s="1"/>
      <c r="C82" s="18"/>
      <c r="D82" s="7"/>
      <c r="E82" s="7"/>
      <c r="G82" s="7"/>
      <c r="K82" s="7"/>
    </row>
    <row r="83" spans="1:26" x14ac:dyDescent="0.2">
      <c r="A83" s="20"/>
      <c r="B83" s="1"/>
      <c r="C83" s="18" t="s">
        <v>71</v>
      </c>
      <c r="D83" s="8"/>
      <c r="E83" s="8"/>
      <c r="G83" s="8"/>
      <c r="K83" s="8"/>
    </row>
    <row r="84" spans="1:26" x14ac:dyDescent="0.2">
      <c r="A84" s="20"/>
      <c r="B84" s="1"/>
      <c r="C84" s="1"/>
    </row>
    <row r="85" spans="1:26" x14ac:dyDescent="0.2">
      <c r="A85" s="20">
        <f>A81+1</f>
        <v>49</v>
      </c>
      <c r="B85" s="1"/>
      <c r="C85" s="1" t="s">
        <v>70</v>
      </c>
      <c r="E85" s="5">
        <v>80720.625963810075</v>
      </c>
      <c r="G85" s="5">
        <v>0</v>
      </c>
      <c r="J85" s="3"/>
      <c r="K85" s="5">
        <f t="shared" ref="K85:K89" si="9">E85-G85</f>
        <v>80720.625963810075</v>
      </c>
      <c r="M85" s="3" t="s">
        <v>145</v>
      </c>
      <c r="N85" s="3"/>
      <c r="O85" s="9">
        <v>10378.90962600867</v>
      </c>
      <c r="P85" s="9">
        <v>1985.1175868814482</v>
      </c>
      <c r="Q85" s="9">
        <v>20230.605661766509</v>
      </c>
      <c r="R85" s="9">
        <v>0</v>
      </c>
      <c r="S85" s="9"/>
      <c r="T85" s="9">
        <v>14483.976509126662</v>
      </c>
      <c r="U85" s="9">
        <v>24425.513111126464</v>
      </c>
      <c r="V85" s="9">
        <v>6981.7228189855323</v>
      </c>
      <c r="W85" s="9">
        <v>2234.780649914801</v>
      </c>
      <c r="X85" s="9">
        <v>0</v>
      </c>
      <c r="Y85" s="9"/>
      <c r="Z85" s="9">
        <v>0</v>
      </c>
    </row>
    <row r="86" spans="1:26" x14ac:dyDescent="0.2">
      <c r="A86" s="20">
        <f>A85+1</f>
        <v>50</v>
      </c>
      <c r="B86" s="1"/>
      <c r="C86" s="1" t="s">
        <v>117</v>
      </c>
      <c r="E86" s="5">
        <v>-3829.9845914981711</v>
      </c>
      <c r="G86" s="5">
        <v>0</v>
      </c>
      <c r="J86" s="3"/>
      <c r="K86" s="5">
        <f t="shared" si="9"/>
        <v>-3829.9845914981711</v>
      </c>
      <c r="M86" s="3" t="s">
        <v>145</v>
      </c>
      <c r="N86" s="3"/>
      <c r="O86" s="9">
        <v>-492.45237471259287</v>
      </c>
      <c r="P86" s="9">
        <v>-94.188686959348644</v>
      </c>
      <c r="Q86" s="9">
        <v>-959.88983033877514</v>
      </c>
      <c r="R86" s="9">
        <v>0</v>
      </c>
      <c r="S86" s="9"/>
      <c r="T86" s="9">
        <v>-687.22716395246084</v>
      </c>
      <c r="U86" s="9">
        <v>-1158.9273217107161</v>
      </c>
      <c r="V86" s="9">
        <v>-331.26466128761444</v>
      </c>
      <c r="W86" s="9">
        <v>-106.03455253666316</v>
      </c>
      <c r="X86" s="9">
        <v>0</v>
      </c>
      <c r="Y86" s="9"/>
      <c r="Z86" s="9">
        <v>0</v>
      </c>
    </row>
    <row r="87" spans="1:26" x14ac:dyDescent="0.2">
      <c r="A87" s="20">
        <f t="shared" ref="A87:A89" si="10">A86+1</f>
        <v>51</v>
      </c>
      <c r="B87" s="1"/>
      <c r="C87" s="1" t="s">
        <v>69</v>
      </c>
      <c r="E87" s="5">
        <v>-45408.39016564341</v>
      </c>
      <c r="G87" s="5">
        <v>0</v>
      </c>
      <c r="J87" s="3"/>
      <c r="K87" s="5">
        <f t="shared" si="9"/>
        <v>-45408.39016564341</v>
      </c>
      <c r="M87" s="3" t="s">
        <v>145</v>
      </c>
      <c r="N87" s="3"/>
      <c r="O87" s="9">
        <v>-5838.5272929257226</v>
      </c>
      <c r="P87" s="9">
        <v>-1116.7033559700926</v>
      </c>
      <c r="Q87" s="9">
        <v>-11380.477098735913</v>
      </c>
      <c r="R87" s="9">
        <v>0</v>
      </c>
      <c r="S87" s="9"/>
      <c r="T87" s="9">
        <v>-8147.7819160037834</v>
      </c>
      <c r="U87" s="9">
        <v>-13740.270421630879</v>
      </c>
      <c r="V87" s="9">
        <v>-3927.4818549475331</v>
      </c>
      <c r="W87" s="9">
        <v>-1257.1482254294899</v>
      </c>
      <c r="X87" s="9">
        <v>0</v>
      </c>
      <c r="Y87" s="9"/>
      <c r="Z87" s="9">
        <v>0</v>
      </c>
    </row>
    <row r="88" spans="1:26" x14ac:dyDescent="0.2">
      <c r="A88" s="20">
        <f t="shared" si="10"/>
        <v>52</v>
      </c>
      <c r="B88" s="1"/>
      <c r="C88" s="1" t="s">
        <v>118</v>
      </c>
      <c r="E88" s="5">
        <v>0</v>
      </c>
      <c r="G88" s="5">
        <v>0</v>
      </c>
      <c r="J88" s="3"/>
      <c r="K88" s="5">
        <f t="shared" si="9"/>
        <v>0</v>
      </c>
      <c r="M88" s="21"/>
      <c r="N88" s="3"/>
      <c r="O88" s="9">
        <v>0</v>
      </c>
      <c r="P88" s="9">
        <v>0</v>
      </c>
      <c r="Q88" s="9">
        <v>0</v>
      </c>
      <c r="R88" s="9">
        <v>0</v>
      </c>
      <c r="S88" s="9"/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/>
      <c r="Z88" s="9">
        <v>0</v>
      </c>
    </row>
    <row r="89" spans="1:26" x14ac:dyDescent="0.2">
      <c r="A89" s="20">
        <f t="shared" si="10"/>
        <v>53</v>
      </c>
      <c r="B89" s="1"/>
      <c r="C89" s="1" t="s">
        <v>119</v>
      </c>
      <c r="E89" s="5">
        <v>-100436.52509732674</v>
      </c>
      <c r="G89" s="5">
        <v>0</v>
      </c>
      <c r="J89" s="3"/>
      <c r="K89" s="5">
        <f t="shared" si="9"/>
        <v>-100436.52509732674</v>
      </c>
      <c r="M89" s="21" t="s">
        <v>145</v>
      </c>
      <c r="N89" s="3"/>
      <c r="O89" s="9">
        <v>-12913.943675348362</v>
      </c>
      <c r="P89" s="9">
        <v>-2469.9797598862979</v>
      </c>
      <c r="Q89" s="9">
        <v>-25171.90258401987</v>
      </c>
      <c r="R89" s="9">
        <v>0</v>
      </c>
      <c r="S89" s="9"/>
      <c r="T89" s="9">
        <v>-18021.667359470099</v>
      </c>
      <c r="U89" s="9">
        <v>-30391.410266077462</v>
      </c>
      <c r="V89" s="9">
        <v>-8686.9987783048291</v>
      </c>
      <c r="W89" s="9">
        <v>-2780.6226742198287</v>
      </c>
      <c r="X89" s="9">
        <v>0</v>
      </c>
      <c r="Y89" s="9"/>
      <c r="Z89" s="9">
        <v>0</v>
      </c>
    </row>
    <row r="90" spans="1:26" x14ac:dyDescent="0.2">
      <c r="A90" s="20">
        <f>A89+1</f>
        <v>54</v>
      </c>
      <c r="B90" s="1"/>
      <c r="C90" s="1" t="s">
        <v>130</v>
      </c>
      <c r="E90" s="10">
        <f>SUM(E85:E89)</f>
        <v>-68954.273890658253</v>
      </c>
      <c r="G90" s="10">
        <f>SUM(G85:G89)</f>
        <v>0</v>
      </c>
      <c r="K90" s="10">
        <f>SUM(K85:K89)</f>
        <v>-68954.273890658253</v>
      </c>
      <c r="O90" s="11">
        <f>SUM(O85:O89)</f>
        <v>-8866.0137169780082</v>
      </c>
      <c r="P90" s="11">
        <f>SUM(P85:P89)</f>
        <v>-1695.7542159342909</v>
      </c>
      <c r="Q90" s="11">
        <f>SUM(Q85:Q89)</f>
        <v>-17281.663851328049</v>
      </c>
      <c r="R90" s="11">
        <f>SUM(R85:R89)</f>
        <v>0</v>
      </c>
      <c r="S90" s="12"/>
      <c r="T90" s="11">
        <f>SUM(T85:T89)</f>
        <v>-12372.699930299681</v>
      </c>
      <c r="U90" s="11">
        <f>SUM(U85:U89)</f>
        <v>-20865.094898292591</v>
      </c>
      <c r="V90" s="11">
        <f>SUM(V85:V89)</f>
        <v>-5964.0224755544441</v>
      </c>
      <c r="W90" s="11">
        <f>SUM(W85:W89)</f>
        <v>-1909.024802271181</v>
      </c>
      <c r="X90" s="11">
        <f>SUM(X85:X89)</f>
        <v>0</v>
      </c>
      <c r="Y90" s="12"/>
      <c r="Z90" s="11">
        <f>SUM(Z85:Z89)</f>
        <v>0</v>
      </c>
    </row>
    <row r="91" spans="1:26" x14ac:dyDescent="0.2">
      <c r="A91" s="20"/>
      <c r="B91" s="1"/>
      <c r="C91" s="1"/>
    </row>
    <row r="92" spans="1:26" x14ac:dyDescent="0.2">
      <c r="A92" s="20">
        <f>A90+1</f>
        <v>55</v>
      </c>
      <c r="B92" s="1"/>
      <c r="C92" s="1" t="s">
        <v>131</v>
      </c>
      <c r="E92" s="10">
        <f>E81+E90</f>
        <v>11738728.230927533</v>
      </c>
      <c r="G92" s="10">
        <f>G81+G90</f>
        <v>0</v>
      </c>
      <c r="K92" s="10">
        <f>K81+K90</f>
        <v>11738728.230927533</v>
      </c>
      <c r="O92" s="10">
        <f>O81+O90</f>
        <v>1499965.434286101</v>
      </c>
      <c r="P92" s="10">
        <f>P81+P90</f>
        <v>286890.22937958472</v>
      </c>
      <c r="Q92" s="10">
        <f>Q81+Q90</f>
        <v>2920322.9911682475</v>
      </c>
      <c r="R92" s="10">
        <f>R81+R90</f>
        <v>17985.258816999183</v>
      </c>
      <c r="S92" s="5"/>
      <c r="T92" s="10">
        <f>T81+T90</f>
        <v>2089404.7866947844</v>
      </c>
      <c r="U92" s="10">
        <f>U81+U90</f>
        <v>3524549.585573826</v>
      </c>
      <c r="V92" s="10">
        <f>V81+V90</f>
        <v>1014976.7953434678</v>
      </c>
      <c r="W92" s="10">
        <f>W81+W90</f>
        <v>323124.40070216724</v>
      </c>
      <c r="X92" s="10">
        <f>X81+X90</f>
        <v>61508.748962352169</v>
      </c>
      <c r="Y92" s="5"/>
      <c r="Z92" s="10">
        <f>Z81+Z90</f>
        <v>9.6406768458840394E-14</v>
      </c>
    </row>
    <row r="93" spans="1:26" x14ac:dyDescent="0.2">
      <c r="A93" s="20"/>
      <c r="B93" s="1"/>
      <c r="C93" s="1"/>
    </row>
    <row r="94" spans="1:26" x14ac:dyDescent="0.2">
      <c r="A94" s="20"/>
      <c r="B94" s="1"/>
      <c r="C94" s="1"/>
    </row>
    <row r="95" spans="1:26" x14ac:dyDescent="0.2">
      <c r="A95" s="20">
        <f>A92+1</f>
        <v>56</v>
      </c>
      <c r="B95" s="1"/>
      <c r="C95" s="1" t="s">
        <v>68</v>
      </c>
      <c r="E95" s="13">
        <v>5.8701360377304071E-2</v>
      </c>
      <c r="G95" s="13">
        <v>5.8701360377304071E-2</v>
      </c>
      <c r="K95" s="13">
        <v>5.8701360377304071E-2</v>
      </c>
      <c r="O95" s="14">
        <f>$E$95</f>
        <v>5.8701360377304071E-2</v>
      </c>
      <c r="P95" s="14">
        <f>$E$95</f>
        <v>5.8701360377304071E-2</v>
      </c>
      <c r="Q95" s="14">
        <f>$E$95</f>
        <v>5.8701360377304071E-2</v>
      </c>
      <c r="R95" s="14">
        <f>$E$95</f>
        <v>5.8701360377304071E-2</v>
      </c>
      <c r="T95" s="14">
        <f>$E$95</f>
        <v>5.8701360377304071E-2</v>
      </c>
      <c r="U95" s="14">
        <f>$E$95</f>
        <v>5.8701360377304071E-2</v>
      </c>
      <c r="V95" s="14">
        <f>$E$95</f>
        <v>5.8701360377304071E-2</v>
      </c>
      <c r="W95" s="14">
        <f>$E$95</f>
        <v>5.8701360377304071E-2</v>
      </c>
      <c r="X95" s="14">
        <f>$E$95</f>
        <v>5.8701360377304071E-2</v>
      </c>
      <c r="Z95" s="14">
        <f>$E$95</f>
        <v>5.8701360377304071E-2</v>
      </c>
    </row>
    <row r="96" spans="1:26" x14ac:dyDescent="0.2">
      <c r="A96" s="20"/>
      <c r="B96" s="1"/>
      <c r="C96" s="1"/>
    </row>
    <row r="97" spans="1:26" x14ac:dyDescent="0.2">
      <c r="A97" s="20">
        <f>A95+1</f>
        <v>57</v>
      </c>
      <c r="B97" s="1"/>
      <c r="C97" s="1" t="s">
        <v>132</v>
      </c>
      <c r="E97" s="10">
        <f>E92*E95</f>
        <v>689079.3162549102</v>
      </c>
      <c r="G97" s="10">
        <f>G92*G95</f>
        <v>0</v>
      </c>
      <c r="K97" s="10">
        <f>K92*K95</f>
        <v>689079.3162549102</v>
      </c>
      <c r="M97" s="15"/>
      <c r="O97" s="10">
        <f>O92*O95</f>
        <v>88050.011511527817</v>
      </c>
      <c r="P97" s="10">
        <f>P92*P95</f>
        <v>16840.84674353843</v>
      </c>
      <c r="Q97" s="10">
        <f>Q92*Q95</f>
        <v>171426.93232269387</v>
      </c>
      <c r="R97" s="10">
        <f>R92*R95</f>
        <v>1055.7591592957544</v>
      </c>
      <c r="S97" s="9"/>
      <c r="T97" s="10">
        <f>T92*T95</f>
        <v>122650.90335783469</v>
      </c>
      <c r="U97" s="10">
        <f>U92*U95</f>
        <v>206895.85539044687</v>
      </c>
      <c r="V97" s="10">
        <f>V92*V95</f>
        <v>59580.518638058107</v>
      </c>
      <c r="W97" s="10">
        <f>W92*W95</f>
        <v>18967.841892318324</v>
      </c>
      <c r="X97" s="10">
        <f>X92*X95</f>
        <v>3610.6472391961624</v>
      </c>
      <c r="Y97" s="9"/>
      <c r="Z97" s="10">
        <f>Z92*Z95</f>
        <v>5.6592084581137012E-15</v>
      </c>
    </row>
    <row r="98" spans="1:26" x14ac:dyDescent="0.2">
      <c r="A98" s="20"/>
      <c r="B98" s="1"/>
      <c r="C98" s="1"/>
      <c r="E98" s="5"/>
      <c r="G98" s="5"/>
      <c r="K98" s="5"/>
    </row>
    <row r="99" spans="1:26" x14ac:dyDescent="0.2">
      <c r="A99" s="20"/>
      <c r="B99" s="1"/>
      <c r="C99" s="18" t="s">
        <v>67</v>
      </c>
    </row>
    <row r="100" spans="1:26" x14ac:dyDescent="0.2">
      <c r="A100" s="20"/>
      <c r="B100" s="1"/>
      <c r="C100" s="1"/>
    </row>
    <row r="101" spans="1:26" x14ac:dyDescent="0.2">
      <c r="A101" s="20">
        <f>A97+1</f>
        <v>58</v>
      </c>
      <c r="B101" s="1"/>
      <c r="C101" s="1" t="s">
        <v>66</v>
      </c>
      <c r="E101" s="5">
        <v>654689.37485958578</v>
      </c>
      <c r="G101" s="5">
        <v>0</v>
      </c>
      <c r="I101" s="3"/>
      <c r="J101" s="3"/>
      <c r="K101" s="5">
        <f>E101-G101</f>
        <v>654689.37485958578</v>
      </c>
      <c r="M101" s="3" t="s">
        <v>145</v>
      </c>
      <c r="N101" s="3"/>
      <c r="O101" s="9">
        <v>70183.29686393241</v>
      </c>
      <c r="P101" s="9">
        <v>13423.577420963797</v>
      </c>
      <c r="Q101" s="9">
        <v>136801.51904771238</v>
      </c>
      <c r="R101" s="9">
        <v>0</v>
      </c>
      <c r="S101" s="9"/>
      <c r="T101" s="9">
        <v>97867.7928243278</v>
      </c>
      <c r="U101" s="9">
        <v>158270.5671030712</v>
      </c>
      <c r="V101" s="9">
        <v>163104.39484024679</v>
      </c>
      <c r="W101" s="9">
        <v>15038.226759331412</v>
      </c>
      <c r="X101" s="9">
        <v>0</v>
      </c>
      <c r="Y101" s="9"/>
      <c r="Z101" s="9">
        <v>0</v>
      </c>
    </row>
    <row r="102" spans="1:26" x14ac:dyDescent="0.2">
      <c r="A102" s="20">
        <f>A101+1</f>
        <v>59</v>
      </c>
      <c r="B102" s="1"/>
      <c r="C102" s="1" t="s">
        <v>65</v>
      </c>
      <c r="E102" s="5">
        <v>74612.047391046086</v>
      </c>
      <c r="G102" s="5">
        <v>0</v>
      </c>
      <c r="J102" s="3"/>
      <c r="K102" s="5">
        <f>E102-G102</f>
        <v>74612.047391046086</v>
      </c>
      <c r="M102" s="21" t="s">
        <v>145</v>
      </c>
      <c r="N102" s="3"/>
      <c r="O102" s="9">
        <v>7785.5485318803512</v>
      </c>
      <c r="P102" s="9">
        <v>1489.0995172966168</v>
      </c>
      <c r="Q102" s="9">
        <v>15175.617467013963</v>
      </c>
      <c r="R102" s="9">
        <v>2972.0718602419765</v>
      </c>
      <c r="S102" s="9"/>
      <c r="T102" s="9">
        <v>10666.780740345921</v>
      </c>
      <c r="U102" s="9">
        <v>18156.086203948875</v>
      </c>
      <c r="V102" s="9">
        <v>6433.8644757805059</v>
      </c>
      <c r="W102" s="9">
        <v>1768.6310135673423</v>
      </c>
      <c r="X102" s="9">
        <v>10164.34758097054</v>
      </c>
      <c r="Y102" s="9"/>
      <c r="Z102" s="9">
        <v>1.5931260516671845E-14</v>
      </c>
    </row>
    <row r="103" spans="1:26" x14ac:dyDescent="0.2">
      <c r="A103" s="20">
        <f>A102+1</f>
        <v>60</v>
      </c>
      <c r="B103" s="1"/>
      <c r="C103" s="1" t="s">
        <v>64</v>
      </c>
      <c r="E103" s="10">
        <f>E101+E102</f>
        <v>729301.42225063185</v>
      </c>
      <c r="G103" s="10">
        <f>G101+G102</f>
        <v>0</v>
      </c>
      <c r="K103" s="10">
        <f>K101+K102</f>
        <v>729301.42225063185</v>
      </c>
      <c r="O103" s="10">
        <f>O101+O102</f>
        <v>77968.845395812765</v>
      </c>
      <c r="P103" s="10">
        <f>P101+P102</f>
        <v>14912.676938260414</v>
      </c>
      <c r="Q103" s="10">
        <f>Q101+Q102</f>
        <v>151977.13651472636</v>
      </c>
      <c r="R103" s="10">
        <f>R101+R102</f>
        <v>2972.0718602419765</v>
      </c>
      <c r="T103" s="10">
        <f>T101+T102</f>
        <v>108534.57356467372</v>
      </c>
      <c r="U103" s="10">
        <f>U101+U102</f>
        <v>176426.65330702008</v>
      </c>
      <c r="V103" s="10">
        <f>V101+V102</f>
        <v>169538.25931602731</v>
      </c>
      <c r="W103" s="10">
        <f>W101+W102</f>
        <v>16806.857772898755</v>
      </c>
      <c r="X103" s="10">
        <f>X101+X102</f>
        <v>10164.34758097054</v>
      </c>
      <c r="Z103" s="10">
        <f>Z101+Z102</f>
        <v>1.5931260516671845E-14</v>
      </c>
    </row>
    <row r="104" spans="1:26" x14ac:dyDescent="0.2">
      <c r="A104" s="20"/>
      <c r="B104" s="1"/>
      <c r="C104" s="1"/>
    </row>
    <row r="105" spans="1:26" x14ac:dyDescent="0.2">
      <c r="A105" s="20"/>
      <c r="B105" s="1"/>
      <c r="C105" s="18" t="s">
        <v>63</v>
      </c>
      <c r="E105" s="5"/>
      <c r="G105" s="5"/>
      <c r="K105" s="5"/>
    </row>
    <row r="106" spans="1:26" x14ac:dyDescent="0.2">
      <c r="A106" s="20"/>
      <c r="B106" s="1"/>
      <c r="C106" s="1"/>
      <c r="E106" s="5"/>
      <c r="G106" s="5"/>
      <c r="K106" s="5"/>
    </row>
    <row r="107" spans="1:26" x14ac:dyDescent="0.2">
      <c r="A107" s="20">
        <f>A103+1</f>
        <v>61</v>
      </c>
      <c r="B107" s="1"/>
      <c r="C107" s="1" t="s">
        <v>62</v>
      </c>
      <c r="E107" s="5">
        <v>87784.967445136892</v>
      </c>
      <c r="G107" s="5">
        <v>0</v>
      </c>
      <c r="J107" s="3"/>
      <c r="K107" s="5">
        <f>E107-G107</f>
        <v>87784.967445136892</v>
      </c>
      <c r="M107" s="3" t="s">
        <v>145</v>
      </c>
      <c r="N107" s="3"/>
      <c r="O107" s="9">
        <v>11217.09389870011</v>
      </c>
      <c r="P107" s="9">
        <v>2145.4325333183679</v>
      </c>
      <c r="Q107" s="9">
        <v>21838.861388201094</v>
      </c>
      <c r="R107" s="9">
        <v>134.49799064117897</v>
      </c>
      <c r="S107" s="9"/>
      <c r="T107" s="9">
        <v>15625.059850731559</v>
      </c>
      <c r="U107" s="9">
        <v>26357.409809795197</v>
      </c>
      <c r="V107" s="9">
        <v>7590.2349201720535</v>
      </c>
      <c r="W107" s="9">
        <v>2416.4001788231049</v>
      </c>
      <c r="X107" s="9">
        <v>459.97687475422032</v>
      </c>
      <c r="Y107" s="9"/>
      <c r="Z107" s="9">
        <v>7.2095246300641622E-16</v>
      </c>
    </row>
    <row r="108" spans="1:26" x14ac:dyDescent="0.2">
      <c r="A108" s="20">
        <f>A107+1</f>
        <v>62</v>
      </c>
      <c r="B108" s="1"/>
      <c r="C108" s="1" t="s">
        <v>61</v>
      </c>
      <c r="E108" s="5">
        <v>96492.693751194718</v>
      </c>
      <c r="G108" s="5">
        <v>0</v>
      </c>
      <c r="J108" s="3"/>
      <c r="K108" s="5">
        <f>E108-G108</f>
        <v>96492.693751194718</v>
      </c>
      <c r="M108" s="21" t="s">
        <v>145</v>
      </c>
      <c r="N108" s="3"/>
      <c r="O108" s="9">
        <v>16321.235832126744</v>
      </c>
      <c r="P108" s="9">
        <v>3121.6739963515902</v>
      </c>
      <c r="Q108" s="9">
        <v>31813.407952317582</v>
      </c>
      <c r="R108" s="9">
        <v>0</v>
      </c>
      <c r="S108" s="9"/>
      <c r="T108" s="9">
        <v>26584.662616819722</v>
      </c>
      <c r="U108" s="9">
        <v>18651.713353579096</v>
      </c>
      <c r="V108" s="9">
        <v>0</v>
      </c>
      <c r="W108" s="9">
        <v>0</v>
      </c>
      <c r="X108" s="9">
        <v>0</v>
      </c>
      <c r="Y108" s="9"/>
      <c r="Z108" s="9">
        <v>0</v>
      </c>
    </row>
    <row r="109" spans="1:26" x14ac:dyDescent="0.2">
      <c r="A109" s="20">
        <f>A108+1</f>
        <v>63</v>
      </c>
      <c r="B109" s="1"/>
      <c r="C109" s="1" t="s">
        <v>60</v>
      </c>
      <c r="E109" s="10">
        <f>E107+E108</f>
        <v>184277.66119633161</v>
      </c>
      <c r="G109" s="10">
        <f>G107+G108</f>
        <v>0</v>
      </c>
      <c r="K109" s="10">
        <f>K107+K108</f>
        <v>184277.66119633161</v>
      </c>
      <c r="O109" s="10">
        <f>O107+O108</f>
        <v>27538.329730826852</v>
      </c>
      <c r="P109" s="10">
        <f>P107+P108</f>
        <v>5267.106529669958</v>
      </c>
      <c r="Q109" s="10">
        <f>Q107+Q108</f>
        <v>53652.269340518673</v>
      </c>
      <c r="R109" s="10">
        <f>R107+R108</f>
        <v>134.49799064117897</v>
      </c>
      <c r="T109" s="10">
        <f>T107+T108</f>
        <v>42209.722467551284</v>
      </c>
      <c r="U109" s="10">
        <f>U107+U108</f>
        <v>45009.123163374294</v>
      </c>
      <c r="V109" s="10">
        <f>V107+V108</f>
        <v>7590.2349201720535</v>
      </c>
      <c r="W109" s="10">
        <f>W107+W108</f>
        <v>2416.4001788231049</v>
      </c>
      <c r="X109" s="10">
        <f>X107+X108</f>
        <v>459.97687475422032</v>
      </c>
      <c r="Z109" s="10">
        <f>Z107+Z108</f>
        <v>7.2095246300641622E-16</v>
      </c>
    </row>
    <row r="110" spans="1:26" x14ac:dyDescent="0.2">
      <c r="A110" s="20"/>
      <c r="B110" s="1"/>
      <c r="C110" s="1"/>
    </row>
    <row r="111" spans="1:26" ht="15" customHeight="1" x14ac:dyDescent="0.2">
      <c r="A111" s="28" t="s">
        <v>140</v>
      </c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5" customHeight="1" x14ac:dyDescent="0.2">
      <c r="A112" s="28" t="s">
        <v>135</v>
      </c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x14ac:dyDescent="0.2">
      <c r="A113" s="21"/>
      <c r="M113" s="21"/>
    </row>
    <row r="114" spans="1:26" x14ac:dyDescent="0.2">
      <c r="A114" s="21"/>
      <c r="M114" s="21"/>
      <c r="O114" s="27" t="s">
        <v>112</v>
      </c>
      <c r="P114" s="27"/>
      <c r="Q114" s="27"/>
      <c r="R114" s="27"/>
      <c r="T114" s="27" t="s">
        <v>111</v>
      </c>
      <c r="U114" s="27"/>
      <c r="V114" s="27"/>
      <c r="W114" s="27"/>
      <c r="X114" s="27"/>
    </row>
    <row r="115" spans="1:26" x14ac:dyDescent="0.2">
      <c r="A115" s="21"/>
      <c r="G115" s="21" t="s">
        <v>47</v>
      </c>
      <c r="I115" s="21" t="s">
        <v>107</v>
      </c>
      <c r="K115" s="21" t="s">
        <v>110</v>
      </c>
      <c r="M115" s="21" t="s">
        <v>29</v>
      </c>
      <c r="O115" s="21"/>
      <c r="P115" s="21"/>
      <c r="Q115" s="21"/>
      <c r="R115" s="21" t="s">
        <v>57</v>
      </c>
      <c r="X115" s="21" t="s">
        <v>56</v>
      </c>
      <c r="Z115" s="21"/>
    </row>
    <row r="116" spans="1:26" x14ac:dyDescent="0.2">
      <c r="A116" s="21" t="s">
        <v>109</v>
      </c>
      <c r="E116" s="21" t="s">
        <v>108</v>
      </c>
      <c r="G116" s="21" t="s">
        <v>107</v>
      </c>
      <c r="I116" s="21" t="s">
        <v>102</v>
      </c>
      <c r="K116" s="21" t="s">
        <v>106</v>
      </c>
      <c r="M116" s="21" t="s">
        <v>105</v>
      </c>
      <c r="O116" s="21" t="s">
        <v>59</v>
      </c>
      <c r="P116" s="21" t="s">
        <v>59</v>
      </c>
      <c r="Q116" s="21" t="s">
        <v>58</v>
      </c>
      <c r="R116" s="21" t="s">
        <v>54</v>
      </c>
      <c r="S116" s="21"/>
      <c r="T116" s="21" t="s">
        <v>29</v>
      </c>
      <c r="U116" s="21" t="s">
        <v>29</v>
      </c>
      <c r="V116" s="21" t="s">
        <v>29</v>
      </c>
      <c r="W116" s="21" t="s">
        <v>29</v>
      </c>
      <c r="X116" s="21" t="s">
        <v>54</v>
      </c>
      <c r="Y116" s="21"/>
      <c r="Z116" s="21" t="s">
        <v>29</v>
      </c>
    </row>
    <row r="117" spans="1:26" x14ac:dyDescent="0.2">
      <c r="A117" s="25" t="s">
        <v>104</v>
      </c>
      <c r="C117" s="6" t="s">
        <v>113</v>
      </c>
      <c r="E117" s="25" t="s">
        <v>103</v>
      </c>
      <c r="G117" s="25" t="s">
        <v>102</v>
      </c>
      <c r="I117" s="25" t="s">
        <v>100</v>
      </c>
      <c r="J117" s="21"/>
      <c r="K117" s="25" t="s">
        <v>101</v>
      </c>
      <c r="M117" s="25" t="s">
        <v>100</v>
      </c>
      <c r="N117" s="21"/>
      <c r="O117" s="25" t="s">
        <v>99</v>
      </c>
      <c r="P117" s="25" t="s">
        <v>98</v>
      </c>
      <c r="Q117" s="25" t="s">
        <v>55</v>
      </c>
      <c r="R117" s="25" t="s">
        <v>49</v>
      </c>
      <c r="S117" s="21"/>
      <c r="T117" s="25" t="s">
        <v>53</v>
      </c>
      <c r="U117" s="25" t="s">
        <v>52</v>
      </c>
      <c r="V117" s="25" t="s">
        <v>51</v>
      </c>
      <c r="W117" s="25" t="s">
        <v>50</v>
      </c>
      <c r="X117" s="25" t="s">
        <v>49</v>
      </c>
      <c r="Y117" s="21"/>
      <c r="Z117" s="25" t="s">
        <v>48</v>
      </c>
    </row>
    <row r="118" spans="1:26" x14ac:dyDescent="0.2">
      <c r="A118" s="21"/>
      <c r="E118" s="21" t="s">
        <v>97</v>
      </c>
      <c r="G118" s="21" t="s">
        <v>96</v>
      </c>
      <c r="I118" s="21" t="s">
        <v>95</v>
      </c>
      <c r="J118" s="21"/>
      <c r="K118" s="21" t="s">
        <v>114</v>
      </c>
      <c r="M118" s="21" t="s">
        <v>94</v>
      </c>
      <c r="N118" s="21"/>
      <c r="O118" s="21" t="s">
        <v>93</v>
      </c>
      <c r="P118" s="21" t="s">
        <v>92</v>
      </c>
      <c r="Q118" s="21" t="s">
        <v>91</v>
      </c>
      <c r="R118" s="21" t="s">
        <v>90</v>
      </c>
      <c r="S118" s="21"/>
      <c r="T118" s="21" t="s">
        <v>89</v>
      </c>
      <c r="U118" s="21" t="s">
        <v>88</v>
      </c>
      <c r="V118" s="21" t="s">
        <v>87</v>
      </c>
      <c r="W118" s="21" t="s">
        <v>86</v>
      </c>
      <c r="X118" s="21" t="s">
        <v>85</v>
      </c>
      <c r="Y118" s="21"/>
      <c r="Z118" s="21" t="s">
        <v>84</v>
      </c>
    </row>
    <row r="119" spans="1:26" x14ac:dyDescent="0.2">
      <c r="A119" s="20"/>
      <c r="B119" s="1"/>
      <c r="C119" s="1"/>
    </row>
    <row r="120" spans="1:26" x14ac:dyDescent="0.2">
      <c r="A120" s="20"/>
      <c r="B120" s="1"/>
      <c r="C120" s="18" t="s">
        <v>122</v>
      </c>
    </row>
    <row r="121" spans="1:26" x14ac:dyDescent="0.2">
      <c r="A121" s="20"/>
      <c r="B121" s="1"/>
      <c r="C121" s="1"/>
    </row>
    <row r="122" spans="1:26" x14ac:dyDescent="0.2">
      <c r="A122" s="20"/>
      <c r="B122" s="1"/>
      <c r="C122" s="1" t="s">
        <v>120</v>
      </c>
    </row>
    <row r="123" spans="1:26" x14ac:dyDescent="0.2">
      <c r="A123" s="20">
        <f>A109+1</f>
        <v>64</v>
      </c>
      <c r="B123" s="1"/>
      <c r="C123" s="19" t="s">
        <v>46</v>
      </c>
      <c r="E123" s="5">
        <v>0</v>
      </c>
      <c r="G123" s="5">
        <v>0</v>
      </c>
      <c r="J123" s="3"/>
      <c r="K123" s="5">
        <f>E123-G123</f>
        <v>0</v>
      </c>
      <c r="N123" s="3"/>
      <c r="O123" s="9">
        <v>0</v>
      </c>
      <c r="P123" s="9">
        <v>0</v>
      </c>
      <c r="Q123" s="9">
        <v>0</v>
      </c>
      <c r="R123" s="9">
        <v>0</v>
      </c>
      <c r="S123" s="9"/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/>
      <c r="Z123" s="9">
        <v>0</v>
      </c>
    </row>
    <row r="124" spans="1:26" x14ac:dyDescent="0.2">
      <c r="A124" s="20">
        <f t="shared" ref="A124:A167" si="11">A123+1</f>
        <v>65</v>
      </c>
      <c r="B124" s="1"/>
      <c r="C124" s="19" t="s">
        <v>45</v>
      </c>
      <c r="E124" s="5">
        <v>0</v>
      </c>
      <c r="G124" s="5">
        <v>0</v>
      </c>
      <c r="J124" s="3"/>
      <c r="K124" s="5">
        <f>E124-G124</f>
        <v>0</v>
      </c>
      <c r="N124" s="3"/>
      <c r="O124" s="9">
        <v>0</v>
      </c>
      <c r="P124" s="9">
        <v>0</v>
      </c>
      <c r="Q124" s="9">
        <v>0</v>
      </c>
      <c r="R124" s="9">
        <v>0</v>
      </c>
      <c r="S124" s="9"/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/>
      <c r="Z124" s="9">
        <v>0</v>
      </c>
    </row>
    <row r="125" spans="1:26" x14ac:dyDescent="0.2">
      <c r="A125" s="20">
        <f t="shared" si="11"/>
        <v>66</v>
      </c>
      <c r="B125" s="1"/>
      <c r="C125" s="19" t="s">
        <v>44</v>
      </c>
      <c r="E125" s="5">
        <v>26808.799065455016</v>
      </c>
      <c r="G125" s="5">
        <v>0</v>
      </c>
      <c r="J125" s="3"/>
      <c r="K125" s="5">
        <f>E125-G125</f>
        <v>26808.799065455016</v>
      </c>
      <c r="M125" s="3" t="s">
        <v>145</v>
      </c>
      <c r="N125" s="3"/>
      <c r="O125" s="9">
        <v>0</v>
      </c>
      <c r="P125" s="9">
        <v>0</v>
      </c>
      <c r="Q125" s="9">
        <v>0</v>
      </c>
      <c r="R125" s="9">
        <v>0</v>
      </c>
      <c r="S125" s="9"/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/>
      <c r="Z125" s="9">
        <v>26808.799065455009</v>
      </c>
    </row>
    <row r="126" spans="1:26" x14ac:dyDescent="0.2">
      <c r="A126" s="20">
        <f t="shared" si="11"/>
        <v>67</v>
      </c>
      <c r="B126" s="1"/>
      <c r="C126" s="19" t="s">
        <v>43</v>
      </c>
      <c r="E126" s="5">
        <v>2490.5076477743332</v>
      </c>
      <c r="G126" s="5">
        <v>0</v>
      </c>
      <c r="J126" s="3"/>
      <c r="K126" s="5">
        <f>E126-G126</f>
        <v>2490.5076477743332</v>
      </c>
      <c r="M126" s="21" t="s">
        <v>145</v>
      </c>
      <c r="N126" s="3"/>
      <c r="O126" s="9">
        <v>0</v>
      </c>
      <c r="P126" s="9">
        <v>0</v>
      </c>
      <c r="Q126" s="9">
        <v>0</v>
      </c>
      <c r="R126" s="9">
        <v>0</v>
      </c>
      <c r="S126" s="9"/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/>
      <c r="Z126" s="9">
        <v>2490.5076477743337</v>
      </c>
    </row>
    <row r="127" spans="1:26" x14ac:dyDescent="0.2">
      <c r="A127" s="20">
        <f t="shared" si="11"/>
        <v>68</v>
      </c>
      <c r="B127" s="1"/>
      <c r="C127" s="19" t="s">
        <v>42</v>
      </c>
      <c r="E127" s="5">
        <v>0</v>
      </c>
      <c r="G127" s="5">
        <v>0</v>
      </c>
      <c r="J127" s="3"/>
      <c r="K127" s="5">
        <f t="shared" ref="K127:K128" si="12">E127-G127</f>
        <v>0</v>
      </c>
      <c r="N127" s="3"/>
      <c r="O127" s="9">
        <v>0</v>
      </c>
      <c r="P127" s="9">
        <v>0</v>
      </c>
      <c r="Q127" s="9">
        <v>0</v>
      </c>
      <c r="R127" s="9">
        <v>0</v>
      </c>
      <c r="S127" s="9"/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/>
      <c r="Z127" s="9">
        <v>0</v>
      </c>
    </row>
    <row r="128" spans="1:26" x14ac:dyDescent="0.2">
      <c r="A128" s="20">
        <f t="shared" si="11"/>
        <v>69</v>
      </c>
      <c r="B128" s="1"/>
      <c r="C128" s="19" t="s">
        <v>41</v>
      </c>
      <c r="E128" s="5">
        <v>0</v>
      </c>
      <c r="G128" s="5">
        <v>0</v>
      </c>
      <c r="J128" s="3"/>
      <c r="K128" s="5">
        <f t="shared" si="12"/>
        <v>0</v>
      </c>
      <c r="N128" s="3"/>
      <c r="O128" s="9">
        <v>0</v>
      </c>
      <c r="P128" s="9">
        <v>0</v>
      </c>
      <c r="Q128" s="9">
        <v>0</v>
      </c>
      <c r="R128" s="9">
        <v>0</v>
      </c>
      <c r="S128" s="9"/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/>
      <c r="Z128" s="9">
        <v>0</v>
      </c>
    </row>
    <row r="129" spans="1:26" x14ac:dyDescent="0.2">
      <c r="A129" s="20">
        <f t="shared" si="11"/>
        <v>70</v>
      </c>
      <c r="B129" s="1"/>
      <c r="C129" s="19" t="s">
        <v>40</v>
      </c>
      <c r="E129" s="5">
        <v>10937.610449326283</v>
      </c>
      <c r="G129" s="5">
        <v>0</v>
      </c>
      <c r="J129" s="3"/>
      <c r="K129" s="5">
        <f>E129-G129</f>
        <v>10937.610449326283</v>
      </c>
      <c r="M129" s="21" t="s">
        <v>145</v>
      </c>
      <c r="N129" s="3"/>
      <c r="O129" s="9">
        <v>10937.610449326283</v>
      </c>
      <c r="P129" s="9">
        <v>0</v>
      </c>
      <c r="Q129" s="9">
        <v>0</v>
      </c>
      <c r="R129" s="9">
        <v>0</v>
      </c>
      <c r="S129" s="9"/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/>
      <c r="Z129" s="9">
        <v>0</v>
      </c>
    </row>
    <row r="130" spans="1:26" x14ac:dyDescent="0.2">
      <c r="A130" s="20"/>
      <c r="B130" s="1"/>
      <c r="C130" s="1" t="s">
        <v>39</v>
      </c>
      <c r="W130" s="9"/>
      <c r="X130" s="9"/>
      <c r="Y130" s="9"/>
      <c r="Z130" s="9"/>
    </row>
    <row r="131" spans="1:26" x14ac:dyDescent="0.2">
      <c r="A131" s="20">
        <f>A129+1</f>
        <v>71</v>
      </c>
      <c r="B131" s="1"/>
      <c r="C131" s="19" t="s">
        <v>38</v>
      </c>
      <c r="E131" s="5">
        <v>0</v>
      </c>
      <c r="G131" s="5">
        <v>0</v>
      </c>
      <c r="J131" s="3"/>
      <c r="K131" s="5">
        <f>E131-G131</f>
        <v>0</v>
      </c>
      <c r="N131" s="3"/>
      <c r="O131" s="9">
        <v>0</v>
      </c>
      <c r="P131" s="9">
        <v>0</v>
      </c>
      <c r="Q131" s="9">
        <v>0</v>
      </c>
      <c r="R131" s="9">
        <v>0</v>
      </c>
      <c r="S131" s="9"/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/>
      <c r="Z131" s="9">
        <v>0</v>
      </c>
    </row>
    <row r="132" spans="1:26" x14ac:dyDescent="0.2">
      <c r="A132" s="20">
        <f t="shared" si="11"/>
        <v>72</v>
      </c>
      <c r="B132" s="1"/>
      <c r="C132" s="19" t="s">
        <v>16</v>
      </c>
      <c r="E132" s="5">
        <v>0</v>
      </c>
      <c r="G132" s="5">
        <v>0</v>
      </c>
      <c r="J132" s="3"/>
      <c r="K132" s="5">
        <f t="shared" ref="K132:K133" si="13">E132-G132</f>
        <v>0</v>
      </c>
      <c r="N132" s="3"/>
      <c r="O132" s="9">
        <v>0</v>
      </c>
      <c r="P132" s="9">
        <v>0</v>
      </c>
      <c r="Q132" s="9">
        <v>0</v>
      </c>
      <c r="R132" s="9">
        <v>0</v>
      </c>
      <c r="S132" s="9"/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/>
      <c r="Z132" s="9">
        <v>0</v>
      </c>
    </row>
    <row r="133" spans="1:26" x14ac:dyDescent="0.2">
      <c r="A133" s="20">
        <f t="shared" si="11"/>
        <v>73</v>
      </c>
      <c r="B133" s="1"/>
      <c r="C133" s="19" t="s">
        <v>37</v>
      </c>
      <c r="E133" s="5">
        <v>0</v>
      </c>
      <c r="G133" s="5">
        <v>0</v>
      </c>
      <c r="J133" s="3"/>
      <c r="K133" s="5">
        <f t="shared" si="13"/>
        <v>0</v>
      </c>
      <c r="N133" s="3"/>
      <c r="O133" s="9">
        <v>0</v>
      </c>
      <c r="P133" s="9">
        <v>0</v>
      </c>
      <c r="Q133" s="9">
        <v>0</v>
      </c>
      <c r="R133" s="9">
        <v>0</v>
      </c>
      <c r="S133" s="9"/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/>
      <c r="Z133" s="9">
        <v>0</v>
      </c>
    </row>
    <row r="134" spans="1:26" x14ac:dyDescent="0.2">
      <c r="A134" s="20">
        <f t="shared" si="11"/>
        <v>74</v>
      </c>
      <c r="B134" s="1"/>
      <c r="C134" s="19" t="s">
        <v>30</v>
      </c>
      <c r="E134" s="5">
        <v>0</v>
      </c>
      <c r="G134" s="5">
        <v>0</v>
      </c>
      <c r="J134" s="3"/>
      <c r="K134" s="5">
        <f t="shared" ref="K134:K138" si="14">E134-G134</f>
        <v>0</v>
      </c>
      <c r="N134" s="3"/>
      <c r="O134" s="9">
        <v>0</v>
      </c>
      <c r="P134" s="9">
        <v>0</v>
      </c>
      <c r="Q134" s="9">
        <v>0</v>
      </c>
      <c r="R134" s="9">
        <v>0</v>
      </c>
      <c r="S134" s="9"/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/>
      <c r="Z134" s="9">
        <v>0</v>
      </c>
    </row>
    <row r="135" spans="1:26" x14ac:dyDescent="0.2">
      <c r="A135" s="20">
        <f t="shared" si="11"/>
        <v>75</v>
      </c>
      <c r="B135" s="1"/>
      <c r="C135" s="19" t="s">
        <v>25</v>
      </c>
      <c r="E135" s="5">
        <v>0</v>
      </c>
      <c r="G135" s="5">
        <v>0</v>
      </c>
      <c r="J135" s="3"/>
      <c r="K135" s="5">
        <f t="shared" si="14"/>
        <v>0</v>
      </c>
      <c r="N135" s="3"/>
      <c r="O135" s="9">
        <v>0</v>
      </c>
      <c r="P135" s="9">
        <v>0</v>
      </c>
      <c r="Q135" s="9">
        <v>0</v>
      </c>
      <c r="R135" s="9">
        <v>0</v>
      </c>
      <c r="S135" s="9"/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/>
      <c r="Z135" s="9">
        <v>0</v>
      </c>
    </row>
    <row r="136" spans="1:26" x14ac:dyDescent="0.2">
      <c r="A136" s="20">
        <f t="shared" si="11"/>
        <v>76</v>
      </c>
      <c r="B136" s="1"/>
      <c r="C136" s="19" t="s">
        <v>36</v>
      </c>
      <c r="E136" s="5">
        <v>0</v>
      </c>
      <c r="G136" s="5">
        <v>0</v>
      </c>
      <c r="J136" s="3"/>
      <c r="K136" s="5">
        <f t="shared" si="14"/>
        <v>0</v>
      </c>
      <c r="N136" s="3"/>
      <c r="O136" s="9">
        <v>0</v>
      </c>
      <c r="P136" s="9">
        <v>0</v>
      </c>
      <c r="Q136" s="9">
        <v>0</v>
      </c>
      <c r="R136" s="9">
        <v>0</v>
      </c>
      <c r="S136" s="9"/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/>
      <c r="Z136" s="9">
        <v>0</v>
      </c>
    </row>
    <row r="137" spans="1:26" x14ac:dyDescent="0.2">
      <c r="A137" s="20">
        <f t="shared" si="11"/>
        <v>77</v>
      </c>
      <c r="B137" s="1"/>
      <c r="C137" s="19" t="s">
        <v>35</v>
      </c>
      <c r="E137" s="5">
        <v>0</v>
      </c>
      <c r="G137" s="5">
        <v>0</v>
      </c>
      <c r="J137" s="3"/>
      <c r="K137" s="5">
        <f t="shared" si="14"/>
        <v>0</v>
      </c>
      <c r="N137" s="3"/>
      <c r="O137" s="9">
        <v>0</v>
      </c>
      <c r="P137" s="9">
        <v>0</v>
      </c>
      <c r="Q137" s="9">
        <v>0</v>
      </c>
      <c r="R137" s="9">
        <v>0</v>
      </c>
      <c r="S137" s="9"/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/>
      <c r="Z137" s="9">
        <v>0</v>
      </c>
    </row>
    <row r="138" spans="1:26" x14ac:dyDescent="0.2">
      <c r="A138" s="20">
        <f t="shared" si="11"/>
        <v>78</v>
      </c>
      <c r="B138" s="1"/>
      <c r="C138" s="19" t="s">
        <v>34</v>
      </c>
      <c r="E138" s="5">
        <v>0</v>
      </c>
      <c r="G138" s="5">
        <v>0</v>
      </c>
      <c r="J138" s="3"/>
      <c r="K138" s="5">
        <f t="shared" si="14"/>
        <v>0</v>
      </c>
      <c r="N138" s="3"/>
      <c r="O138" s="9">
        <v>0</v>
      </c>
      <c r="P138" s="9">
        <v>0</v>
      </c>
      <c r="Q138" s="9">
        <v>0</v>
      </c>
      <c r="R138" s="9">
        <v>0</v>
      </c>
      <c r="S138" s="9"/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/>
      <c r="Z138" s="9">
        <v>0</v>
      </c>
    </row>
    <row r="139" spans="1:26" x14ac:dyDescent="0.2">
      <c r="A139" s="20"/>
      <c r="B139" s="1"/>
      <c r="C139" s="1" t="s">
        <v>33</v>
      </c>
      <c r="W139" s="9"/>
      <c r="X139" s="9"/>
      <c r="Y139" s="9"/>
      <c r="Z139" s="9"/>
    </row>
    <row r="140" spans="1:26" x14ac:dyDescent="0.2">
      <c r="A140" s="20">
        <f>A138+1</f>
        <v>79</v>
      </c>
      <c r="B140" s="1"/>
      <c r="C140" s="1" t="s">
        <v>32</v>
      </c>
      <c r="E140" s="5">
        <v>0</v>
      </c>
      <c r="G140" s="5">
        <v>0</v>
      </c>
      <c r="K140" s="5">
        <v>0</v>
      </c>
      <c r="O140" s="9">
        <v>0</v>
      </c>
      <c r="P140" s="9">
        <v>0</v>
      </c>
      <c r="Q140" s="9">
        <v>0</v>
      </c>
      <c r="R140" s="9">
        <v>0</v>
      </c>
      <c r="S140" s="9"/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/>
      <c r="Z140" s="9">
        <v>0</v>
      </c>
    </row>
    <row r="141" spans="1:26" x14ac:dyDescent="0.2">
      <c r="A141" s="20">
        <f t="shared" si="11"/>
        <v>80</v>
      </c>
      <c r="B141" s="1"/>
      <c r="C141" s="19" t="s">
        <v>31</v>
      </c>
      <c r="E141" s="5">
        <v>0</v>
      </c>
      <c r="G141" s="5">
        <v>0</v>
      </c>
      <c r="J141" s="3"/>
      <c r="K141" s="5">
        <f>E141-G141</f>
        <v>0</v>
      </c>
      <c r="N141" s="3"/>
      <c r="O141" s="9">
        <v>0</v>
      </c>
      <c r="P141" s="9">
        <v>0</v>
      </c>
      <c r="Q141" s="9">
        <v>0</v>
      </c>
      <c r="R141" s="9">
        <v>0</v>
      </c>
      <c r="S141" s="9"/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/>
      <c r="Z141" s="9">
        <v>0</v>
      </c>
    </row>
    <row r="142" spans="1:26" x14ac:dyDescent="0.2">
      <c r="A142" s="20">
        <f t="shared" si="11"/>
        <v>81</v>
      </c>
      <c r="B142" s="1"/>
      <c r="C142" s="19" t="s">
        <v>30</v>
      </c>
      <c r="E142" s="5">
        <v>0</v>
      </c>
      <c r="G142" s="5">
        <v>0</v>
      </c>
      <c r="J142" s="3"/>
      <c r="K142" s="5">
        <f>E142-G142</f>
        <v>0</v>
      </c>
      <c r="N142" s="3"/>
      <c r="O142" s="9">
        <v>0</v>
      </c>
      <c r="P142" s="9">
        <v>0</v>
      </c>
      <c r="Q142" s="9">
        <v>0</v>
      </c>
      <c r="R142" s="9">
        <v>0</v>
      </c>
      <c r="S142" s="9"/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/>
      <c r="Z142" s="9">
        <v>0</v>
      </c>
    </row>
    <row r="143" spans="1:26" x14ac:dyDescent="0.2">
      <c r="A143" s="20">
        <f t="shared" si="11"/>
        <v>82</v>
      </c>
      <c r="B143" s="1"/>
      <c r="C143" s="19" t="s">
        <v>25</v>
      </c>
      <c r="E143" s="5">
        <v>0</v>
      </c>
      <c r="G143" s="5">
        <v>0</v>
      </c>
      <c r="J143" s="3"/>
      <c r="K143" s="5">
        <f>E143-G143</f>
        <v>0</v>
      </c>
      <c r="N143" s="3"/>
      <c r="O143" s="9">
        <v>0</v>
      </c>
      <c r="P143" s="9">
        <v>0</v>
      </c>
      <c r="Q143" s="9">
        <v>0</v>
      </c>
      <c r="R143" s="9">
        <v>0</v>
      </c>
      <c r="S143" s="9"/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/>
      <c r="Z143" s="9">
        <v>0</v>
      </c>
    </row>
    <row r="144" spans="1:26" x14ac:dyDescent="0.2">
      <c r="A144" s="20"/>
      <c r="B144" s="1"/>
      <c r="C144" s="1" t="s">
        <v>29</v>
      </c>
      <c r="W144" s="9"/>
      <c r="X144" s="9"/>
      <c r="Y144" s="9"/>
      <c r="Z144" s="9"/>
    </row>
    <row r="145" spans="1:26" x14ac:dyDescent="0.2">
      <c r="A145" s="20">
        <f>A143+1</f>
        <v>83</v>
      </c>
      <c r="B145" s="1"/>
      <c r="C145" s="1" t="s">
        <v>121</v>
      </c>
      <c r="E145" s="5">
        <v>10616.772187581613</v>
      </c>
      <c r="G145" s="5">
        <v>0</v>
      </c>
      <c r="J145" s="3"/>
      <c r="K145" s="5">
        <f t="shared" ref="K145:K150" si="15">E145-G145</f>
        <v>10616.772187581613</v>
      </c>
      <c r="M145" s="3" t="s">
        <v>145</v>
      </c>
      <c r="N145" s="3"/>
      <c r="O145" s="9">
        <v>1189.6205357995887</v>
      </c>
      <c r="P145" s="9">
        <v>227.53224880321559</v>
      </c>
      <c r="Q145" s="9">
        <v>2318.8123621957002</v>
      </c>
      <c r="R145" s="9">
        <v>0</v>
      </c>
      <c r="S145" s="9"/>
      <c r="T145" s="9">
        <v>1463.4625962350233</v>
      </c>
      <c r="U145" s="9">
        <v>2740.2741177422295</v>
      </c>
      <c r="V145" s="9">
        <v>2299.9543136867696</v>
      </c>
      <c r="W145" s="9">
        <v>377.11601311908532</v>
      </c>
      <c r="X145" s="9">
        <v>0</v>
      </c>
      <c r="Y145" s="9"/>
      <c r="Z145" s="9">
        <v>0</v>
      </c>
    </row>
    <row r="146" spans="1:26" x14ac:dyDescent="0.2">
      <c r="A146" s="20">
        <f t="shared" si="11"/>
        <v>84</v>
      </c>
      <c r="B146" s="1"/>
      <c r="C146" s="19" t="s">
        <v>28</v>
      </c>
      <c r="E146" s="5">
        <v>22130.98895566666</v>
      </c>
      <c r="G146" s="5">
        <v>2479.1055581980895</v>
      </c>
      <c r="I146" s="3" t="s">
        <v>144</v>
      </c>
      <c r="J146" s="3"/>
      <c r="K146" s="5">
        <f t="shared" si="15"/>
        <v>19651.883397468569</v>
      </c>
      <c r="M146" s="21" t="s">
        <v>145</v>
      </c>
      <c r="N146" s="3"/>
      <c r="O146" s="9">
        <v>0</v>
      </c>
      <c r="P146" s="9">
        <v>0</v>
      </c>
      <c r="Q146" s="9">
        <v>0</v>
      </c>
      <c r="R146" s="9">
        <v>0</v>
      </c>
      <c r="S146" s="9"/>
      <c r="T146" s="9">
        <v>0</v>
      </c>
      <c r="U146" s="9">
        <v>0</v>
      </c>
      <c r="V146" s="9">
        <v>19651.883397468569</v>
      </c>
      <c r="W146" s="9">
        <v>2479.1055581980895</v>
      </c>
      <c r="X146" s="9">
        <v>0</v>
      </c>
      <c r="Y146" s="9"/>
      <c r="Z146" s="9">
        <v>0</v>
      </c>
    </row>
    <row r="147" spans="1:26" x14ac:dyDescent="0.2">
      <c r="A147" s="20">
        <f t="shared" si="11"/>
        <v>85</v>
      </c>
      <c r="B147" s="1"/>
      <c r="C147" s="19" t="s">
        <v>27</v>
      </c>
      <c r="E147" s="5">
        <v>0</v>
      </c>
      <c r="G147" s="5">
        <v>0</v>
      </c>
      <c r="J147" s="3"/>
      <c r="K147" s="5">
        <f t="shared" si="15"/>
        <v>0</v>
      </c>
      <c r="M147" s="21" t="s">
        <v>145</v>
      </c>
      <c r="N147" s="3"/>
      <c r="O147" s="9">
        <v>0</v>
      </c>
      <c r="P147" s="9">
        <v>0</v>
      </c>
      <c r="Q147" s="9">
        <v>0</v>
      </c>
      <c r="R147" s="9">
        <v>0</v>
      </c>
      <c r="S147" s="9"/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/>
      <c r="Z147" s="9">
        <v>0</v>
      </c>
    </row>
    <row r="148" spans="1:26" x14ac:dyDescent="0.2">
      <c r="A148" s="20">
        <f t="shared" si="11"/>
        <v>86</v>
      </c>
      <c r="B148" s="1"/>
      <c r="C148" s="19" t="s">
        <v>26</v>
      </c>
      <c r="E148" s="5">
        <v>59329.65715247715</v>
      </c>
      <c r="G148" s="5">
        <v>0</v>
      </c>
      <c r="J148" s="3"/>
      <c r="K148" s="5">
        <f t="shared" si="15"/>
        <v>59329.65715247715</v>
      </c>
      <c r="M148" s="21" t="s">
        <v>145</v>
      </c>
      <c r="N148" s="3"/>
      <c r="O148" s="9">
        <v>7522.2172964198262</v>
      </c>
      <c r="P148" s="9">
        <v>1438.733584310944</v>
      </c>
      <c r="Q148" s="9">
        <v>14662.331334366872</v>
      </c>
      <c r="R148" s="9">
        <v>0</v>
      </c>
      <c r="S148" s="9"/>
      <c r="T148" s="9">
        <v>12430.593950913488</v>
      </c>
      <c r="U148" s="9">
        <v>23275.780986466016</v>
      </c>
      <c r="V148" s="9">
        <v>0</v>
      </c>
      <c r="W148" s="9">
        <v>0</v>
      </c>
      <c r="X148" s="9">
        <v>0</v>
      </c>
      <c r="Y148" s="9"/>
      <c r="Z148" s="9">
        <v>0</v>
      </c>
    </row>
    <row r="149" spans="1:26" x14ac:dyDescent="0.2">
      <c r="A149" s="20">
        <f t="shared" si="11"/>
        <v>87</v>
      </c>
      <c r="B149" s="1"/>
      <c r="C149" s="19" t="s">
        <v>25</v>
      </c>
      <c r="E149" s="5">
        <v>8901.2312001131213</v>
      </c>
      <c r="G149" s="5">
        <v>743.14971575767004</v>
      </c>
      <c r="I149" s="3" t="s">
        <v>144</v>
      </c>
      <c r="J149" s="3"/>
      <c r="K149" s="5">
        <f t="shared" si="15"/>
        <v>8158.0814843554508</v>
      </c>
      <c r="M149" s="21" t="s">
        <v>145</v>
      </c>
      <c r="N149" s="3"/>
      <c r="O149" s="9">
        <v>2597.7279993717952</v>
      </c>
      <c r="P149" s="9">
        <v>496.853303796462</v>
      </c>
      <c r="Q149" s="9">
        <v>5063.5001811871953</v>
      </c>
      <c r="R149" s="9">
        <v>0</v>
      </c>
      <c r="S149" s="9"/>
      <c r="T149" s="9">
        <v>0</v>
      </c>
      <c r="U149" s="9">
        <v>0</v>
      </c>
      <c r="V149" s="9">
        <v>0</v>
      </c>
      <c r="W149" s="9">
        <v>743.14971575767004</v>
      </c>
      <c r="X149" s="9">
        <v>0</v>
      </c>
      <c r="Y149" s="9"/>
      <c r="Z149" s="9">
        <v>0</v>
      </c>
    </row>
    <row r="150" spans="1:26" x14ac:dyDescent="0.2">
      <c r="A150" s="20">
        <f t="shared" si="11"/>
        <v>88</v>
      </c>
      <c r="B150" s="1"/>
      <c r="C150" s="19" t="s">
        <v>24</v>
      </c>
      <c r="E150" s="5">
        <v>352.78073788360939</v>
      </c>
      <c r="G150" s="5">
        <v>0</v>
      </c>
      <c r="J150" s="3"/>
      <c r="K150" s="5">
        <f t="shared" si="15"/>
        <v>352.78073788360939</v>
      </c>
      <c r="M150" s="21" t="s">
        <v>145</v>
      </c>
      <c r="N150" s="3"/>
      <c r="O150" s="9">
        <v>44.727940387921791</v>
      </c>
      <c r="P150" s="9">
        <v>8.5548698551674214</v>
      </c>
      <c r="Q150" s="9">
        <v>87.183852317541067</v>
      </c>
      <c r="R150" s="9">
        <v>0</v>
      </c>
      <c r="S150" s="9"/>
      <c r="T150" s="9">
        <v>73.913693704054992</v>
      </c>
      <c r="U150" s="9">
        <v>138.40038161892411</v>
      </c>
      <c r="V150" s="9">
        <v>0</v>
      </c>
      <c r="W150" s="9">
        <v>0</v>
      </c>
      <c r="X150" s="9">
        <v>0</v>
      </c>
      <c r="Y150" s="9"/>
      <c r="Z150" s="9">
        <v>0</v>
      </c>
    </row>
    <row r="151" spans="1:26" x14ac:dyDescent="0.2">
      <c r="A151" s="20"/>
      <c r="B151" s="1"/>
      <c r="C151" s="1" t="s">
        <v>23</v>
      </c>
      <c r="E151" s="5"/>
      <c r="G151" s="5"/>
      <c r="J151" s="3"/>
      <c r="N151" s="3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x14ac:dyDescent="0.2">
      <c r="A152" s="20">
        <f>A150+1</f>
        <v>89</v>
      </c>
      <c r="B152" s="1"/>
      <c r="C152" s="19" t="s">
        <v>22</v>
      </c>
      <c r="E152" s="5">
        <v>169987.47758188492</v>
      </c>
      <c r="G152" s="5">
        <v>394.23107506524224</v>
      </c>
      <c r="I152" s="3" t="s">
        <v>146</v>
      </c>
      <c r="J152" s="3"/>
      <c r="K152" s="5">
        <f>E152-G152</f>
        <v>169593.24650681968</v>
      </c>
      <c r="M152" s="21" t="s">
        <v>145</v>
      </c>
      <c r="N152" s="3"/>
      <c r="O152" s="9">
        <v>21805.987721959056</v>
      </c>
      <c r="P152" s="9">
        <v>4170.7126553744292</v>
      </c>
      <c r="Q152" s="9">
        <v>42504.30484169507</v>
      </c>
      <c r="R152" s="9">
        <v>0</v>
      </c>
      <c r="S152" s="9"/>
      <c r="T152" s="9">
        <v>30430.69313675278</v>
      </c>
      <c r="U152" s="9">
        <v>51317.764408417905</v>
      </c>
      <c r="V152" s="9">
        <v>14668.53143102922</v>
      </c>
      <c r="W152" s="9">
        <v>4695.2523115912454</v>
      </c>
      <c r="X152" s="9">
        <v>394.23107506524229</v>
      </c>
      <c r="Y152" s="9"/>
      <c r="Z152" s="9">
        <v>0</v>
      </c>
    </row>
    <row r="153" spans="1:26" x14ac:dyDescent="0.2">
      <c r="A153" s="20"/>
      <c r="B153" s="1"/>
      <c r="C153" s="1" t="s">
        <v>21</v>
      </c>
      <c r="W153" s="9"/>
      <c r="X153" s="9"/>
      <c r="Y153" s="9"/>
      <c r="Z153" s="9"/>
    </row>
    <row r="154" spans="1:26" x14ac:dyDescent="0.2">
      <c r="A154" s="20">
        <f>A152+1</f>
        <v>90</v>
      </c>
      <c r="B154" s="1"/>
      <c r="C154" s="19" t="s">
        <v>20</v>
      </c>
      <c r="E154" s="5">
        <v>11615.53513385792</v>
      </c>
      <c r="G154" s="5">
        <v>0</v>
      </c>
      <c r="J154" s="3"/>
      <c r="K154" s="5">
        <f>E154-G154</f>
        <v>11615.53513385792</v>
      </c>
      <c r="M154" s="21" t="s">
        <v>145</v>
      </c>
      <c r="N154" s="3"/>
      <c r="O154" s="9">
        <v>0</v>
      </c>
      <c r="P154" s="9">
        <v>0</v>
      </c>
      <c r="Q154" s="9">
        <v>0</v>
      </c>
      <c r="R154" s="9">
        <v>0</v>
      </c>
      <c r="S154" s="9"/>
      <c r="T154" s="9">
        <v>0</v>
      </c>
      <c r="U154" s="9">
        <v>0</v>
      </c>
      <c r="V154" s="9">
        <v>0</v>
      </c>
      <c r="W154" s="9">
        <v>0</v>
      </c>
      <c r="X154" s="9">
        <v>11615.53513385792</v>
      </c>
      <c r="Y154" s="9"/>
      <c r="Z154" s="9">
        <v>0</v>
      </c>
    </row>
    <row r="155" spans="1:26" x14ac:dyDescent="0.2">
      <c r="A155" s="20">
        <f t="shared" si="11"/>
        <v>91</v>
      </c>
      <c r="B155" s="1"/>
      <c r="C155" s="19" t="s">
        <v>19</v>
      </c>
      <c r="E155" s="5">
        <v>144347.57149315687</v>
      </c>
      <c r="G155" s="5">
        <v>0</v>
      </c>
      <c r="J155" s="3"/>
      <c r="K155" s="5">
        <f>E155-G155</f>
        <v>144347.57149315687</v>
      </c>
      <c r="M155" s="21" t="s">
        <v>145</v>
      </c>
      <c r="N155" s="3"/>
      <c r="O155" s="9">
        <v>0</v>
      </c>
      <c r="P155" s="9">
        <v>0</v>
      </c>
      <c r="Q155" s="9">
        <v>0</v>
      </c>
      <c r="R155" s="9">
        <v>144347.57149315689</v>
      </c>
      <c r="S155" s="9"/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/>
      <c r="Z155" s="9">
        <v>0</v>
      </c>
    </row>
    <row r="156" spans="1:26" x14ac:dyDescent="0.2">
      <c r="A156" s="20">
        <f t="shared" si="11"/>
        <v>92</v>
      </c>
      <c r="B156" s="1"/>
      <c r="C156" s="19" t="s">
        <v>18</v>
      </c>
      <c r="E156" s="5">
        <v>30706.695595808789</v>
      </c>
      <c r="G156" s="5">
        <v>0</v>
      </c>
      <c r="J156" s="3"/>
      <c r="K156" s="5">
        <f>E156-G156</f>
        <v>30706.695595808789</v>
      </c>
      <c r="M156" s="21" t="s">
        <v>145</v>
      </c>
      <c r="N156" s="3"/>
      <c r="O156" s="9">
        <v>0</v>
      </c>
      <c r="P156" s="9">
        <v>0</v>
      </c>
      <c r="Q156" s="9">
        <v>0</v>
      </c>
      <c r="R156" s="9">
        <v>30706.695595808793</v>
      </c>
      <c r="S156" s="9"/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/>
      <c r="Z156" s="9">
        <v>0</v>
      </c>
    </row>
    <row r="157" spans="1:26" x14ac:dyDescent="0.2">
      <c r="A157" s="20"/>
      <c r="B157" s="1"/>
      <c r="C157" s="1" t="s">
        <v>17</v>
      </c>
      <c r="W157" s="9"/>
      <c r="X157" s="9"/>
      <c r="Y157" s="9"/>
      <c r="Z157" s="9"/>
    </row>
    <row r="158" spans="1:26" x14ac:dyDescent="0.2">
      <c r="A158" s="20">
        <f>A156+1</f>
        <v>93</v>
      </c>
      <c r="B158" s="1"/>
      <c r="C158" s="19" t="s">
        <v>16</v>
      </c>
      <c r="E158" s="5">
        <v>2999.0388448958947</v>
      </c>
      <c r="G158" s="5">
        <v>412.91835995474958</v>
      </c>
      <c r="I158" s="3" t="s">
        <v>146</v>
      </c>
      <c r="J158" s="3"/>
      <c r="K158" s="5">
        <f t="shared" ref="K158:K164" si="16">E158-G158</f>
        <v>2586.1204849411452</v>
      </c>
      <c r="M158" s="21" t="s">
        <v>145</v>
      </c>
      <c r="N158" s="3"/>
      <c r="O158" s="9">
        <v>0</v>
      </c>
      <c r="P158" s="9">
        <v>0</v>
      </c>
      <c r="Q158" s="9">
        <v>0</v>
      </c>
      <c r="R158" s="9">
        <v>0</v>
      </c>
      <c r="S158" s="9"/>
      <c r="T158" s="9">
        <v>0</v>
      </c>
      <c r="U158" s="9">
        <v>0</v>
      </c>
      <c r="V158" s="9">
        <v>0</v>
      </c>
      <c r="W158" s="9">
        <v>0</v>
      </c>
      <c r="X158" s="9">
        <v>2999.0388448958938</v>
      </c>
      <c r="Y158" s="9"/>
      <c r="Z158" s="9">
        <v>0</v>
      </c>
    </row>
    <row r="159" spans="1:26" x14ac:dyDescent="0.2">
      <c r="A159" s="20">
        <f t="shared" si="11"/>
        <v>94</v>
      </c>
      <c r="B159" s="1"/>
      <c r="C159" s="19" t="s">
        <v>15</v>
      </c>
      <c r="E159" s="5">
        <v>19535.319138357758</v>
      </c>
      <c r="G159" s="5">
        <v>0</v>
      </c>
      <c r="J159" s="3"/>
      <c r="K159" s="5">
        <f t="shared" si="16"/>
        <v>19535.319138357758</v>
      </c>
      <c r="M159" s="21" t="s">
        <v>145</v>
      </c>
      <c r="N159" s="3"/>
      <c r="O159" s="9">
        <v>0</v>
      </c>
      <c r="P159" s="9">
        <v>0</v>
      </c>
      <c r="Q159" s="9">
        <v>0</v>
      </c>
      <c r="R159" s="9">
        <v>0</v>
      </c>
      <c r="S159" s="9"/>
      <c r="T159" s="9">
        <v>0</v>
      </c>
      <c r="U159" s="9">
        <v>0</v>
      </c>
      <c r="V159" s="9">
        <v>0</v>
      </c>
      <c r="W159" s="9">
        <v>0</v>
      </c>
      <c r="X159" s="9">
        <v>19535.319138357758</v>
      </c>
      <c r="Y159" s="9"/>
      <c r="Z159" s="9">
        <v>0</v>
      </c>
    </row>
    <row r="160" spans="1:26" x14ac:dyDescent="0.2">
      <c r="A160" s="20">
        <f t="shared" si="11"/>
        <v>95</v>
      </c>
      <c r="B160" s="1"/>
      <c r="C160" s="19" t="s">
        <v>14</v>
      </c>
      <c r="E160" s="5">
        <v>23437.232127810334</v>
      </c>
      <c r="G160" s="5">
        <v>0</v>
      </c>
      <c r="J160" s="3"/>
      <c r="K160" s="5">
        <f t="shared" si="16"/>
        <v>23437.232127810334</v>
      </c>
      <c r="M160" s="21" t="s">
        <v>145</v>
      </c>
      <c r="N160" s="3"/>
      <c r="O160" s="9">
        <v>0</v>
      </c>
      <c r="P160" s="9">
        <v>0</v>
      </c>
      <c r="Q160" s="9">
        <v>0</v>
      </c>
      <c r="R160" s="9">
        <v>0</v>
      </c>
      <c r="S160" s="9"/>
      <c r="T160" s="9">
        <v>0</v>
      </c>
      <c r="U160" s="9">
        <v>0</v>
      </c>
      <c r="V160" s="9">
        <v>0</v>
      </c>
      <c r="W160" s="9">
        <v>0</v>
      </c>
      <c r="X160" s="9">
        <v>23437.232127810334</v>
      </c>
      <c r="Y160" s="9"/>
      <c r="Z160" s="9">
        <v>0</v>
      </c>
    </row>
    <row r="161" spans="1:26" x14ac:dyDescent="0.2">
      <c r="A161" s="20">
        <f t="shared" si="11"/>
        <v>96</v>
      </c>
      <c r="B161" s="1"/>
      <c r="C161" s="19" t="s">
        <v>13</v>
      </c>
      <c r="E161" s="5">
        <v>47499.389818864729</v>
      </c>
      <c r="G161" s="5">
        <v>0</v>
      </c>
      <c r="J161" s="3"/>
      <c r="K161" s="5">
        <f t="shared" si="16"/>
        <v>47499.389818864729</v>
      </c>
      <c r="M161" s="21" t="s">
        <v>145</v>
      </c>
      <c r="N161" s="3"/>
      <c r="O161" s="9">
        <v>0</v>
      </c>
      <c r="P161" s="9">
        <v>0</v>
      </c>
      <c r="Q161" s="9">
        <v>0</v>
      </c>
      <c r="R161" s="9">
        <v>0</v>
      </c>
      <c r="S161" s="9"/>
      <c r="T161" s="9">
        <v>0</v>
      </c>
      <c r="U161" s="9">
        <v>0</v>
      </c>
      <c r="V161" s="9">
        <v>0</v>
      </c>
      <c r="W161" s="9">
        <v>0</v>
      </c>
      <c r="X161" s="9">
        <v>47499.389818864729</v>
      </c>
      <c r="Y161" s="9"/>
      <c r="Z161" s="9">
        <v>0</v>
      </c>
    </row>
    <row r="162" spans="1:26" x14ac:dyDescent="0.2">
      <c r="A162" s="20">
        <f t="shared" si="11"/>
        <v>97</v>
      </c>
      <c r="B162" s="1"/>
      <c r="C162" s="19" t="s">
        <v>12</v>
      </c>
      <c r="E162" s="5">
        <v>3006.3131315267215</v>
      </c>
      <c r="G162" s="5">
        <v>0</v>
      </c>
      <c r="J162" s="3"/>
      <c r="K162" s="5">
        <f t="shared" si="16"/>
        <v>3006.3131315267215</v>
      </c>
      <c r="M162" s="21" t="s">
        <v>145</v>
      </c>
      <c r="N162" s="3"/>
      <c r="O162" s="9">
        <v>0</v>
      </c>
      <c r="P162" s="9">
        <v>0</v>
      </c>
      <c r="Q162" s="9">
        <v>0</v>
      </c>
      <c r="R162" s="9">
        <v>0</v>
      </c>
      <c r="S162" s="9"/>
      <c r="T162" s="9">
        <v>0</v>
      </c>
      <c r="U162" s="9">
        <v>0</v>
      </c>
      <c r="V162" s="9">
        <v>0</v>
      </c>
      <c r="W162" s="9">
        <v>0</v>
      </c>
      <c r="X162" s="9">
        <v>3006.313131526721</v>
      </c>
      <c r="Y162" s="9"/>
      <c r="Z162" s="9">
        <v>0</v>
      </c>
    </row>
    <row r="163" spans="1:26" x14ac:dyDescent="0.2">
      <c r="A163" s="20">
        <f t="shared" si="11"/>
        <v>98</v>
      </c>
      <c r="B163" s="1"/>
      <c r="C163" s="19" t="s">
        <v>11</v>
      </c>
      <c r="E163" s="5">
        <v>6258.7532042938401</v>
      </c>
      <c r="G163" s="5">
        <v>0</v>
      </c>
      <c r="J163" s="3"/>
      <c r="K163" s="5">
        <f t="shared" si="16"/>
        <v>6258.7532042938401</v>
      </c>
      <c r="M163" s="21" t="s">
        <v>145</v>
      </c>
      <c r="N163" s="3"/>
      <c r="O163" s="9">
        <v>0</v>
      </c>
      <c r="P163" s="9">
        <v>0</v>
      </c>
      <c r="Q163" s="9">
        <v>0</v>
      </c>
      <c r="R163" s="9">
        <v>0</v>
      </c>
      <c r="S163" s="9"/>
      <c r="T163" s="9">
        <v>0</v>
      </c>
      <c r="U163" s="9">
        <v>0</v>
      </c>
      <c r="V163" s="9">
        <v>0</v>
      </c>
      <c r="W163" s="9">
        <v>0</v>
      </c>
      <c r="X163" s="9">
        <v>6258.7532042938401</v>
      </c>
      <c r="Y163" s="9"/>
      <c r="Z163" s="9">
        <v>0</v>
      </c>
    </row>
    <row r="164" spans="1:26" x14ac:dyDescent="0.2">
      <c r="A164" s="20">
        <f t="shared" si="11"/>
        <v>99</v>
      </c>
      <c r="B164" s="1"/>
      <c r="C164" s="19" t="s">
        <v>10</v>
      </c>
      <c r="E164" s="5">
        <v>11814.781536038916</v>
      </c>
      <c r="G164" s="5">
        <v>0</v>
      </c>
      <c r="J164" s="3"/>
      <c r="K164" s="5">
        <f t="shared" si="16"/>
        <v>11814.781536038916</v>
      </c>
      <c r="M164" s="21" t="s">
        <v>145</v>
      </c>
      <c r="N164" s="3"/>
      <c r="O164" s="9">
        <v>0</v>
      </c>
      <c r="P164" s="9">
        <v>0</v>
      </c>
      <c r="Q164" s="9">
        <v>0</v>
      </c>
      <c r="R164" s="9">
        <v>0</v>
      </c>
      <c r="S164" s="9"/>
      <c r="T164" s="9">
        <v>0</v>
      </c>
      <c r="U164" s="9">
        <v>0</v>
      </c>
      <c r="V164" s="9">
        <v>0</v>
      </c>
      <c r="W164" s="9">
        <v>0</v>
      </c>
      <c r="X164" s="9">
        <v>11814.781536038916</v>
      </c>
      <c r="Y164" s="9"/>
      <c r="Z164" s="9">
        <v>0</v>
      </c>
    </row>
    <row r="165" spans="1:26" x14ac:dyDescent="0.2">
      <c r="A165" s="20"/>
      <c r="B165" s="1"/>
      <c r="C165" s="1" t="s">
        <v>9</v>
      </c>
      <c r="P165" s="9"/>
      <c r="W165" s="9">
        <v>0</v>
      </c>
      <c r="X165" s="9"/>
      <c r="Y165" s="9"/>
      <c r="Z165" s="9"/>
    </row>
    <row r="166" spans="1:26" x14ac:dyDescent="0.2">
      <c r="A166" s="20">
        <f>A164+1</f>
        <v>100</v>
      </c>
      <c r="B166" s="1"/>
      <c r="C166" s="19" t="s">
        <v>8</v>
      </c>
      <c r="E166" s="5">
        <v>151282.90897396824</v>
      </c>
      <c r="G166" s="5">
        <v>427.13051271001717</v>
      </c>
      <c r="I166" s="3" t="s">
        <v>146</v>
      </c>
      <c r="J166" s="3"/>
      <c r="K166" s="5">
        <f>E166-G166</f>
        <v>150855.77846125822</v>
      </c>
      <c r="M166" s="21" t="s">
        <v>145</v>
      </c>
      <c r="N166" s="3"/>
      <c r="O166" s="9">
        <v>12880.127948701251</v>
      </c>
      <c r="P166" s="9">
        <v>2463.5120097950798</v>
      </c>
      <c r="Q166" s="9">
        <v>25105.988855544048</v>
      </c>
      <c r="R166" s="9">
        <v>15526.137810894696</v>
      </c>
      <c r="S166" s="9"/>
      <c r="T166" s="9">
        <v>16952.176150702555</v>
      </c>
      <c r="U166" s="9">
        <v>29435.52261438498</v>
      </c>
      <c r="V166" s="9">
        <v>12591.335317737103</v>
      </c>
      <c r="W166" s="9">
        <v>3049.6359941950218</v>
      </c>
      <c r="X166" s="9">
        <v>33278.472272013503</v>
      </c>
      <c r="Y166" s="9"/>
      <c r="Z166" s="9">
        <v>0</v>
      </c>
    </row>
    <row r="167" spans="1:26" x14ac:dyDescent="0.2">
      <c r="A167" s="20">
        <f t="shared" si="11"/>
        <v>101</v>
      </c>
      <c r="B167" s="1"/>
      <c r="C167" s="19" t="s">
        <v>7</v>
      </c>
      <c r="E167" s="5">
        <v>185521.51456395953</v>
      </c>
      <c r="G167" s="5">
        <v>1107.36012997326</v>
      </c>
      <c r="H167" s="22"/>
      <c r="I167" s="21" t="s">
        <v>146</v>
      </c>
      <c r="J167" s="24"/>
      <c r="K167" s="23">
        <f>E167-G167</f>
        <v>184414.15443398626</v>
      </c>
      <c r="L167" s="22"/>
      <c r="M167" s="21" t="s">
        <v>145</v>
      </c>
      <c r="N167" s="24"/>
      <c r="O167" s="9">
        <v>14968.151072801349</v>
      </c>
      <c r="P167" s="9">
        <v>2862.8768346972352</v>
      </c>
      <c r="Q167" s="9">
        <v>29175.970574092211</v>
      </c>
      <c r="R167" s="9">
        <v>15118.902678508899</v>
      </c>
      <c r="S167" s="9"/>
      <c r="T167" s="9">
        <v>19878.960327363395</v>
      </c>
      <c r="U167" s="9">
        <v>34347.874319044204</v>
      </c>
      <c r="V167" s="9">
        <v>16145.588396737578</v>
      </c>
      <c r="W167" s="9">
        <v>3668.7675699106758</v>
      </c>
      <c r="X167" s="9">
        <v>49354.422790803925</v>
      </c>
      <c r="Y167" s="9"/>
      <c r="Z167" s="9">
        <v>0</v>
      </c>
    </row>
    <row r="168" spans="1:26" x14ac:dyDescent="0.2">
      <c r="A168" s="20"/>
      <c r="B168" s="1"/>
      <c r="C168" s="1"/>
      <c r="E168" s="22"/>
      <c r="G168" s="22"/>
      <c r="K168" s="22"/>
    </row>
    <row r="169" spans="1:26" x14ac:dyDescent="0.2">
      <c r="A169" s="20">
        <f>A167+1</f>
        <v>102</v>
      </c>
      <c r="B169" s="1"/>
      <c r="C169" s="1" t="s">
        <v>136</v>
      </c>
      <c r="E169" s="11">
        <f>SUM(E122:E167)</f>
        <v>949580.87854070228</v>
      </c>
      <c r="G169" s="11">
        <f>SUM(G122:G167)</f>
        <v>5563.8953516590282</v>
      </c>
      <c r="K169" s="11">
        <f>SUM(K122:K167)</f>
        <v>944016.98318904324</v>
      </c>
      <c r="O169" s="11">
        <f>SUM(O122:O167)</f>
        <v>71946.17096476708</v>
      </c>
      <c r="P169" s="11">
        <f>SUM(P122:P167)</f>
        <v>11668.775506632534</v>
      </c>
      <c r="Q169" s="11">
        <f>SUM(Q122:Q167)</f>
        <v>118918.09200139863</v>
      </c>
      <c r="R169" s="11">
        <f>SUM(R122:R167)</f>
        <v>205699.30757836928</v>
      </c>
      <c r="T169" s="11">
        <f>SUM(T122:T167)</f>
        <v>81229.799855671299</v>
      </c>
      <c r="U169" s="11">
        <f>SUM(U122:U167)</f>
        <v>141255.61682767427</v>
      </c>
      <c r="V169" s="11">
        <f>SUM(V122:V167)</f>
        <v>65357.292856659238</v>
      </c>
      <c r="W169" s="11">
        <f>SUM(W122:W167)</f>
        <v>15013.027162771788</v>
      </c>
      <c r="X169" s="11">
        <f>SUM(X122:X167)</f>
        <v>209193.48907352879</v>
      </c>
      <c r="Z169" s="11">
        <f>SUM(Z122:Z167)</f>
        <v>29299.306713229344</v>
      </c>
    </row>
    <row r="170" spans="1:26" x14ac:dyDescent="0.2">
      <c r="A170" s="20"/>
      <c r="B170" s="1"/>
      <c r="C170" s="1"/>
    </row>
    <row r="171" spans="1:26" ht="13.5" thickBot="1" x14ac:dyDescent="0.25">
      <c r="A171" s="20">
        <f>A169+1</f>
        <v>103</v>
      </c>
      <c r="B171" s="1"/>
      <c r="C171" s="1" t="s">
        <v>137</v>
      </c>
      <c r="E171" s="16">
        <f>E169+E103+E108+E107+E97</f>
        <v>2552239.2782425759</v>
      </c>
      <c r="G171" s="16">
        <f>G169+G103+G108+G107+G97</f>
        <v>5563.8953516590282</v>
      </c>
      <c r="K171" s="16">
        <f>K169+K103+K108+K107+K97</f>
        <v>2546675.3828909169</v>
      </c>
      <c r="O171" s="16">
        <f>O169+O103+O108+O107+O97</f>
        <v>265503.35760293453</v>
      </c>
      <c r="P171" s="16">
        <f>P169+P103+P108+P107+P97</f>
        <v>48689.405718101334</v>
      </c>
      <c r="Q171" s="16">
        <f>Q169+Q103+Q108+Q107+Q97</f>
        <v>495974.43017933751</v>
      </c>
      <c r="R171" s="16">
        <f>R169+R103+R108+R107+R97</f>
        <v>209861.63658854819</v>
      </c>
      <c r="T171" s="16">
        <f>T169+T103+T108+T107+T97</f>
        <v>354624.99924573099</v>
      </c>
      <c r="U171" s="16">
        <f>U169+U103+U108+U107+U97</f>
        <v>569587.24868851551</v>
      </c>
      <c r="V171" s="16">
        <f>V169+V103+V108+V107+V97</f>
        <v>302066.30573091673</v>
      </c>
      <c r="W171" s="16">
        <f>W169+W103+W108+W107+W97</f>
        <v>53204.127006811977</v>
      </c>
      <c r="X171" s="16">
        <f>X169+X103+X108+X107+X97</f>
        <v>223428.4607684497</v>
      </c>
      <c r="Z171" s="16">
        <f>Z169+Z103+Z108+Z107+Z97</f>
        <v>29299.306713229344</v>
      </c>
    </row>
    <row r="172" spans="1:26" ht="13.5" thickTop="1" x14ac:dyDescent="0.2">
      <c r="A172" s="20"/>
      <c r="B172" s="1"/>
      <c r="C172" s="1"/>
      <c r="E172" s="5"/>
      <c r="G172" s="5"/>
      <c r="K172" s="5"/>
    </row>
    <row r="173" spans="1:26" ht="15" customHeight="1" x14ac:dyDescent="0.2">
      <c r="A173" s="28" t="s">
        <v>140</v>
      </c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5" customHeight="1" x14ac:dyDescent="0.2">
      <c r="A174" s="28" t="s">
        <v>135</v>
      </c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x14ac:dyDescent="0.2">
      <c r="A175" s="21"/>
      <c r="M175" s="21"/>
    </row>
    <row r="176" spans="1:26" x14ac:dyDescent="0.2">
      <c r="A176" s="21"/>
      <c r="M176" s="21"/>
      <c r="O176" s="27" t="s">
        <v>112</v>
      </c>
      <c r="P176" s="27"/>
      <c r="Q176" s="27"/>
      <c r="R176" s="27"/>
      <c r="T176" s="27" t="s">
        <v>111</v>
      </c>
      <c r="U176" s="27"/>
      <c r="V176" s="27"/>
      <c r="W176" s="27"/>
      <c r="X176" s="27"/>
    </row>
    <row r="177" spans="1:26" x14ac:dyDescent="0.2">
      <c r="A177" s="21"/>
      <c r="G177" s="21" t="s">
        <v>47</v>
      </c>
      <c r="I177" s="21" t="s">
        <v>107</v>
      </c>
      <c r="K177" s="21" t="s">
        <v>110</v>
      </c>
      <c r="M177" s="21" t="s">
        <v>29</v>
      </c>
      <c r="O177" s="21"/>
      <c r="P177" s="21"/>
      <c r="Q177" s="21"/>
      <c r="R177" s="21" t="s">
        <v>57</v>
      </c>
      <c r="X177" s="21" t="s">
        <v>56</v>
      </c>
      <c r="Z177" s="21"/>
    </row>
    <row r="178" spans="1:26" x14ac:dyDescent="0.2">
      <c r="A178" s="21" t="s">
        <v>109</v>
      </c>
      <c r="E178" s="21" t="s">
        <v>108</v>
      </c>
      <c r="G178" s="21" t="s">
        <v>107</v>
      </c>
      <c r="I178" s="21" t="s">
        <v>102</v>
      </c>
      <c r="K178" s="21" t="s">
        <v>106</v>
      </c>
      <c r="M178" s="21" t="s">
        <v>105</v>
      </c>
      <c r="O178" s="21" t="s">
        <v>59</v>
      </c>
      <c r="P178" s="21" t="s">
        <v>59</v>
      </c>
      <c r="Q178" s="21" t="s">
        <v>58</v>
      </c>
      <c r="R178" s="21" t="s">
        <v>54</v>
      </c>
      <c r="S178" s="21"/>
      <c r="T178" s="21" t="s">
        <v>29</v>
      </c>
      <c r="U178" s="21" t="s">
        <v>29</v>
      </c>
      <c r="V178" s="21" t="s">
        <v>29</v>
      </c>
      <c r="W178" s="21" t="s">
        <v>29</v>
      </c>
      <c r="X178" s="21" t="s">
        <v>54</v>
      </c>
      <c r="Y178" s="21"/>
      <c r="Z178" s="21" t="s">
        <v>29</v>
      </c>
    </row>
    <row r="179" spans="1:26" x14ac:dyDescent="0.2">
      <c r="A179" s="25" t="s">
        <v>104</v>
      </c>
      <c r="C179" s="6" t="s">
        <v>113</v>
      </c>
      <c r="E179" s="25" t="s">
        <v>103</v>
      </c>
      <c r="G179" s="25" t="s">
        <v>102</v>
      </c>
      <c r="I179" s="25" t="s">
        <v>100</v>
      </c>
      <c r="J179" s="21"/>
      <c r="K179" s="25" t="s">
        <v>101</v>
      </c>
      <c r="M179" s="25" t="s">
        <v>100</v>
      </c>
      <c r="N179" s="21"/>
      <c r="O179" s="25" t="s">
        <v>99</v>
      </c>
      <c r="P179" s="25" t="s">
        <v>98</v>
      </c>
      <c r="Q179" s="25" t="s">
        <v>55</v>
      </c>
      <c r="R179" s="25" t="s">
        <v>49</v>
      </c>
      <c r="S179" s="21"/>
      <c r="T179" s="25" t="s">
        <v>53</v>
      </c>
      <c r="U179" s="25" t="s">
        <v>52</v>
      </c>
      <c r="V179" s="25" t="s">
        <v>51</v>
      </c>
      <c r="W179" s="25" t="s">
        <v>50</v>
      </c>
      <c r="X179" s="25" t="s">
        <v>49</v>
      </c>
      <c r="Y179" s="21"/>
      <c r="Z179" s="25" t="s">
        <v>48</v>
      </c>
    </row>
    <row r="180" spans="1:26" x14ac:dyDescent="0.2">
      <c r="A180" s="21"/>
      <c r="E180" s="21" t="s">
        <v>97</v>
      </c>
      <c r="G180" s="21" t="s">
        <v>96</v>
      </c>
      <c r="I180" s="21" t="s">
        <v>95</v>
      </c>
      <c r="J180" s="21"/>
      <c r="K180" s="21" t="s">
        <v>114</v>
      </c>
      <c r="M180" s="21" t="s">
        <v>94</v>
      </c>
      <c r="N180" s="21"/>
      <c r="O180" s="21" t="s">
        <v>93</v>
      </c>
      <c r="P180" s="21" t="s">
        <v>92</v>
      </c>
      <c r="Q180" s="21" t="s">
        <v>91</v>
      </c>
      <c r="R180" s="21" t="s">
        <v>90</v>
      </c>
      <c r="S180" s="21"/>
      <c r="T180" s="21" t="s">
        <v>89</v>
      </c>
      <c r="U180" s="21" t="s">
        <v>88</v>
      </c>
      <c r="V180" s="21" t="s">
        <v>87</v>
      </c>
      <c r="W180" s="21" t="s">
        <v>86</v>
      </c>
      <c r="X180" s="21" t="s">
        <v>85</v>
      </c>
      <c r="Y180" s="21"/>
      <c r="Z180" s="21" t="s">
        <v>84</v>
      </c>
    </row>
    <row r="181" spans="1:26" x14ac:dyDescent="0.2">
      <c r="A181" s="21"/>
      <c r="E181" s="21"/>
      <c r="G181" s="21"/>
      <c r="I181" s="21"/>
      <c r="J181" s="21"/>
      <c r="K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x14ac:dyDescent="0.2">
      <c r="A182" s="20"/>
      <c r="B182" s="1"/>
      <c r="C182" s="18" t="s">
        <v>6</v>
      </c>
      <c r="E182" s="5"/>
      <c r="G182" s="5"/>
      <c r="J182" s="3"/>
      <c r="K182" s="5"/>
      <c r="N182" s="3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x14ac:dyDescent="0.2">
      <c r="A183" s="20">
        <f>A171+1</f>
        <v>104</v>
      </c>
      <c r="B183" s="1"/>
      <c r="C183" s="1" t="s">
        <v>5</v>
      </c>
      <c r="E183" s="5">
        <v>0</v>
      </c>
      <c r="G183" s="5">
        <v>0</v>
      </c>
      <c r="J183" s="3"/>
      <c r="K183" s="5">
        <f t="shared" ref="K183:K189" si="17">E183-G183</f>
        <v>0</v>
      </c>
      <c r="N183" s="3"/>
      <c r="O183" s="9">
        <v>0</v>
      </c>
      <c r="P183" s="9">
        <v>0</v>
      </c>
      <c r="Q183" s="9">
        <v>0</v>
      </c>
      <c r="R183" s="9">
        <v>0</v>
      </c>
      <c r="S183" s="9"/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/>
      <c r="Z183" s="9">
        <v>0</v>
      </c>
    </row>
    <row r="184" spans="1:26" x14ac:dyDescent="0.2">
      <c r="A184" s="20">
        <f t="shared" ref="A184:A189" si="18">A183+1</f>
        <v>105</v>
      </c>
      <c r="B184" s="1"/>
      <c r="C184" s="1" t="s">
        <v>4</v>
      </c>
      <c r="E184" s="5">
        <v>0</v>
      </c>
      <c r="G184" s="5">
        <v>0</v>
      </c>
      <c r="I184" s="3"/>
      <c r="J184" s="3"/>
      <c r="K184" s="5">
        <f t="shared" si="17"/>
        <v>0</v>
      </c>
      <c r="N184" s="3"/>
      <c r="O184" s="9">
        <v>0</v>
      </c>
      <c r="P184" s="9">
        <v>0</v>
      </c>
      <c r="Q184" s="9">
        <v>0</v>
      </c>
      <c r="R184" s="9">
        <v>0</v>
      </c>
      <c r="S184" s="9"/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/>
      <c r="Z184" s="9">
        <v>0</v>
      </c>
    </row>
    <row r="185" spans="1:26" x14ac:dyDescent="0.2">
      <c r="A185" s="20">
        <f t="shared" si="18"/>
        <v>106</v>
      </c>
      <c r="B185" s="1"/>
      <c r="C185" s="1" t="s">
        <v>3</v>
      </c>
      <c r="E185" s="5">
        <v>0</v>
      </c>
      <c r="G185" s="5">
        <v>0</v>
      </c>
      <c r="I185" s="3"/>
      <c r="J185" s="3"/>
      <c r="K185" s="5">
        <f t="shared" si="17"/>
        <v>0</v>
      </c>
      <c r="N185" s="3"/>
      <c r="O185" s="9">
        <v>0</v>
      </c>
      <c r="P185" s="9">
        <v>0</v>
      </c>
      <c r="Q185" s="9">
        <v>0</v>
      </c>
      <c r="R185" s="9">
        <v>0</v>
      </c>
      <c r="S185" s="9"/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/>
      <c r="Z185" s="9">
        <v>0</v>
      </c>
    </row>
    <row r="186" spans="1:26" x14ac:dyDescent="0.2">
      <c r="A186" s="20">
        <f t="shared" si="18"/>
        <v>107</v>
      </c>
      <c r="B186" s="1"/>
      <c r="C186" s="1" t="s">
        <v>2</v>
      </c>
      <c r="E186" s="5">
        <v>26870.623617239937</v>
      </c>
      <c r="G186" s="5">
        <v>0</v>
      </c>
      <c r="I186" s="3"/>
      <c r="J186" s="3"/>
      <c r="K186" s="5">
        <f t="shared" si="17"/>
        <v>26870.623617239937</v>
      </c>
      <c r="M186" s="3" t="s">
        <v>145</v>
      </c>
      <c r="N186" s="3"/>
      <c r="O186" s="9">
        <v>0</v>
      </c>
      <c r="P186" s="9">
        <v>0</v>
      </c>
      <c r="Q186" s="9">
        <v>0</v>
      </c>
      <c r="R186" s="9">
        <v>0</v>
      </c>
      <c r="S186" s="9"/>
      <c r="T186" s="9">
        <v>0</v>
      </c>
      <c r="U186" s="9">
        <v>0</v>
      </c>
      <c r="V186" s="9">
        <v>0</v>
      </c>
      <c r="W186" s="9">
        <v>0</v>
      </c>
      <c r="X186" s="9">
        <v>26870.623617239937</v>
      </c>
      <c r="Y186" s="9"/>
      <c r="Z186" s="9">
        <v>0</v>
      </c>
    </row>
    <row r="187" spans="1:26" x14ac:dyDescent="0.2">
      <c r="A187" s="20">
        <f t="shared" si="18"/>
        <v>108</v>
      </c>
      <c r="B187" s="1"/>
      <c r="C187" s="1" t="s">
        <v>1</v>
      </c>
      <c r="E187" s="5">
        <v>14283.139384300001</v>
      </c>
      <c r="G187" s="5">
        <v>0</v>
      </c>
      <c r="I187" s="3"/>
      <c r="J187" s="3"/>
      <c r="K187" s="5">
        <f t="shared" si="17"/>
        <v>14283.139384300001</v>
      </c>
      <c r="M187" s="21" t="s">
        <v>145</v>
      </c>
      <c r="N187" s="3"/>
      <c r="O187" s="9">
        <v>0</v>
      </c>
      <c r="P187" s="9">
        <v>0</v>
      </c>
      <c r="Q187" s="9">
        <v>0</v>
      </c>
      <c r="R187" s="9">
        <v>0</v>
      </c>
      <c r="S187" s="9"/>
      <c r="T187" s="9">
        <v>0</v>
      </c>
      <c r="U187" s="9">
        <v>0</v>
      </c>
      <c r="V187" s="9">
        <v>0</v>
      </c>
      <c r="W187" s="9">
        <v>0</v>
      </c>
      <c r="X187" s="9">
        <v>14283.139384300001</v>
      </c>
      <c r="Y187" s="9"/>
      <c r="Z187" s="9">
        <v>0</v>
      </c>
    </row>
    <row r="188" spans="1:26" x14ac:dyDescent="0.2">
      <c r="A188" s="20">
        <f t="shared" si="18"/>
        <v>109</v>
      </c>
      <c r="B188" s="1"/>
      <c r="C188" s="1" t="s">
        <v>0</v>
      </c>
      <c r="E188" s="5">
        <v>17761.652743977927</v>
      </c>
      <c r="G188" s="5">
        <v>0</v>
      </c>
      <c r="I188" s="3"/>
      <c r="J188" s="3"/>
      <c r="K188" s="5">
        <f t="shared" si="17"/>
        <v>17761.652743977927</v>
      </c>
      <c r="M188" s="21" t="s">
        <v>145</v>
      </c>
      <c r="N188" s="3"/>
      <c r="O188" s="9">
        <v>0</v>
      </c>
      <c r="P188" s="9">
        <v>0</v>
      </c>
      <c r="Q188" s="9">
        <v>0</v>
      </c>
      <c r="R188" s="9">
        <v>0</v>
      </c>
      <c r="S188" s="9"/>
      <c r="T188" s="9">
        <v>0</v>
      </c>
      <c r="U188" s="9">
        <v>0</v>
      </c>
      <c r="V188" s="9">
        <v>0</v>
      </c>
      <c r="W188" s="9">
        <v>0</v>
      </c>
      <c r="X188" s="9">
        <v>17761.652743977927</v>
      </c>
      <c r="Y188" s="9"/>
      <c r="Z188" s="9">
        <v>0</v>
      </c>
    </row>
    <row r="189" spans="1:26" x14ac:dyDescent="0.2">
      <c r="A189" s="20">
        <f t="shared" si="18"/>
        <v>110</v>
      </c>
      <c r="B189" s="1"/>
      <c r="C189" s="1" t="s">
        <v>134</v>
      </c>
      <c r="E189" s="5">
        <v>6017.1693334783249</v>
      </c>
      <c r="G189" s="5">
        <v>3019.5891666666666</v>
      </c>
      <c r="I189" s="3" t="s">
        <v>144</v>
      </c>
      <c r="J189" s="3"/>
      <c r="K189" s="5">
        <f t="shared" si="17"/>
        <v>2997.5801668116583</v>
      </c>
      <c r="M189" s="21" t="s">
        <v>145</v>
      </c>
      <c r="N189" s="3"/>
      <c r="O189" s="9">
        <v>0</v>
      </c>
      <c r="P189" s="9">
        <v>0</v>
      </c>
      <c r="Q189" s="9">
        <v>891.57262683265708</v>
      </c>
      <c r="R189" s="9">
        <v>0</v>
      </c>
      <c r="S189" s="9"/>
      <c r="T189" s="9">
        <v>640.72711310894715</v>
      </c>
      <c r="U189" s="9">
        <v>1030.8737664913381</v>
      </c>
      <c r="V189" s="9">
        <v>545.96433217533388</v>
      </c>
      <c r="W189" s="9">
        <v>2908.0314948700488</v>
      </c>
      <c r="X189" s="9">
        <v>0</v>
      </c>
      <c r="Y189" s="9"/>
      <c r="Z189" s="9">
        <v>0</v>
      </c>
    </row>
    <row r="190" spans="1:26" x14ac:dyDescent="0.2">
      <c r="A190" s="20"/>
      <c r="B190" s="1"/>
      <c r="C190" s="1"/>
      <c r="W190" s="9"/>
      <c r="X190" s="9"/>
      <c r="Y190" s="9"/>
      <c r="Z190" s="9"/>
    </row>
    <row r="191" spans="1:26" x14ac:dyDescent="0.2">
      <c r="A191" s="20">
        <f>A189+1</f>
        <v>111</v>
      </c>
      <c r="B191" s="1"/>
      <c r="C191" s="1" t="s">
        <v>138</v>
      </c>
      <c r="E191" s="10">
        <f>SUM(E183:E189)</f>
        <v>64932.585078996191</v>
      </c>
      <c r="G191" s="10">
        <f>SUM(G183:G189)</f>
        <v>3019.5891666666666</v>
      </c>
      <c r="I191" s="3"/>
      <c r="K191" s="10">
        <f>SUM(K183:K189)</f>
        <v>61912.995912329527</v>
      </c>
      <c r="O191" s="10">
        <f>SUM(O183:O189)</f>
        <v>0</v>
      </c>
      <c r="P191" s="10">
        <f>SUM(P183:P189)</f>
        <v>0</v>
      </c>
      <c r="Q191" s="10">
        <f>SUM(Q183:Q189)</f>
        <v>891.57262683265708</v>
      </c>
      <c r="R191" s="10">
        <f>SUM(R183:R189)</f>
        <v>0</v>
      </c>
      <c r="T191" s="10">
        <f>SUM(T183:T189)</f>
        <v>640.72711310894715</v>
      </c>
      <c r="U191" s="10">
        <f>SUM(U183:U189)</f>
        <v>1030.8737664913381</v>
      </c>
      <c r="V191" s="10">
        <f>SUM(V183:V189)</f>
        <v>545.96433217533388</v>
      </c>
      <c r="W191" s="10">
        <f>SUM(W183:W189)</f>
        <v>2908.0314948700488</v>
      </c>
      <c r="X191" s="10">
        <f>SUM(X183:X189)</f>
        <v>58915.415745517865</v>
      </c>
      <c r="Y191" s="9"/>
      <c r="Z191" s="10">
        <f>SUM(Z183:Z189)</f>
        <v>0</v>
      </c>
    </row>
    <row r="192" spans="1:26" x14ac:dyDescent="0.2">
      <c r="A192" s="20"/>
      <c r="B192" s="1"/>
      <c r="C192" s="1"/>
    </row>
    <row r="193" spans="1:26" x14ac:dyDescent="0.2">
      <c r="A193" s="20"/>
      <c r="B193" s="1"/>
      <c r="C193" s="1" t="s">
        <v>123</v>
      </c>
      <c r="M193" s="21"/>
    </row>
    <row r="194" spans="1:26" ht="13.5" thickBot="1" x14ac:dyDescent="0.25">
      <c r="A194" s="20">
        <f>A191+1</f>
        <v>112</v>
      </c>
      <c r="B194" s="1"/>
      <c r="C194" s="1" t="s">
        <v>139</v>
      </c>
      <c r="E194" s="16">
        <f>E171-E191</f>
        <v>2487306.6931635798</v>
      </c>
      <c r="G194" s="16">
        <f>G171-G191</f>
        <v>2544.3061849923615</v>
      </c>
      <c r="K194" s="16">
        <f>K171-K191</f>
        <v>2484762.3869785871</v>
      </c>
      <c r="O194" s="16">
        <f>O171-O191</f>
        <v>265503.35760293453</v>
      </c>
      <c r="P194" s="16">
        <f>P171-P191</f>
        <v>48689.405718101334</v>
      </c>
      <c r="Q194" s="16">
        <f>Q171-Q191</f>
        <v>495082.85755250487</v>
      </c>
      <c r="R194" s="16">
        <f>R171-R191</f>
        <v>209861.63658854819</v>
      </c>
      <c r="T194" s="16">
        <f>T171-T191</f>
        <v>353984.27213262202</v>
      </c>
      <c r="U194" s="16">
        <f>U171-U191</f>
        <v>568556.3749220242</v>
      </c>
      <c r="V194" s="16">
        <f>V171-V191</f>
        <v>301520.34139874141</v>
      </c>
      <c r="W194" s="16">
        <f>W171-W191</f>
        <v>50296.09551194193</v>
      </c>
      <c r="X194" s="16">
        <f>X171-X191</f>
        <v>164513.04502293182</v>
      </c>
      <c r="Z194" s="16">
        <f>Z171-Z191</f>
        <v>29299.306713229344</v>
      </c>
    </row>
    <row r="195" spans="1:26" ht="13.5" thickTop="1" x14ac:dyDescent="0.2"/>
    <row r="196" spans="1:26" x14ac:dyDescent="0.2">
      <c r="A196" s="26" t="s">
        <v>143</v>
      </c>
      <c r="B196" s="1"/>
      <c r="C196" s="1"/>
    </row>
    <row r="197" spans="1:26" x14ac:dyDescent="0.2">
      <c r="A197" s="20" t="s">
        <v>141</v>
      </c>
      <c r="B197" s="1"/>
      <c r="C197" s="1" t="s">
        <v>142</v>
      </c>
    </row>
  </sheetData>
  <mergeCells count="16">
    <mergeCell ref="A2:Z2"/>
    <mergeCell ref="A3:Z3"/>
    <mergeCell ref="O5:R5"/>
    <mergeCell ref="T5:X5"/>
    <mergeCell ref="A53:Z53"/>
    <mergeCell ref="A54:Z54"/>
    <mergeCell ref="O56:R56"/>
    <mergeCell ref="T56:X56"/>
    <mergeCell ref="A111:Z111"/>
    <mergeCell ref="A112:Z112"/>
    <mergeCell ref="O114:R114"/>
    <mergeCell ref="T114:X114"/>
    <mergeCell ref="A173:Z173"/>
    <mergeCell ref="A174:Z174"/>
    <mergeCell ref="O176:R176"/>
    <mergeCell ref="T176:X176"/>
  </mergeCells>
  <pageMargins left="0.4" right="0.4" top="0.75" bottom="0.75" header="0.3" footer="0.3"/>
  <pageSetup scale="50" fitToHeight="0" orientation="landscape" r:id="rId1"/>
  <headerFooter>
    <oddHeader xml:space="preserve">&amp;R&amp;"Arial,Regular"&amp;10Filed: 2023-05-18
EB-2022-0200
Exhibit I.7.0-STAFF-237
Attachment 4.7
Page &amp;P of &amp;N </oddHeader>
  </headerFooter>
  <rowBreaks count="3" manualBreakCount="3">
    <brk id="51" max="25" man="1"/>
    <brk id="109" max="25" man="1"/>
    <brk id="171" max="2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C6U45NHNYSXQ-1954422155-5792</_dlc_DocId>
    <_dlc_DocIdUrl xmlns="bc9be6ef-036f-4d38-ab45-2a4da0c93cb0">
      <Url>https://enbridge.sharepoint.com/teams/EB-2022-02002024Rebasing/_layouts/15/DocIdRedir.aspx?ID=C6U45NHNYSXQ-1954422155-5792</Url>
      <Description>C6U45NHNYSXQ-1954422155-5792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5642FC3-0C1A-42D5-942F-8F67B55FE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03FBDB-E01C-406E-ABC7-CB4C21744518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3.xml><?xml version="1.0" encoding="utf-8"?>
<ds:datastoreItem xmlns:ds="http://schemas.openxmlformats.org/officeDocument/2006/customXml" ds:itemID="{153FB094-38E3-49A4-AC8F-11AE1417067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8C19D2C-00CA-4B3A-B214-AA930D08AB9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Julie Rader</cp:lastModifiedBy>
  <cp:lastPrinted>2023-05-18T11:27:44Z</cp:lastPrinted>
  <dcterms:created xsi:type="dcterms:W3CDTF">2022-10-24T15:11:33Z</dcterms:created>
  <dcterms:modified xsi:type="dcterms:W3CDTF">2023-05-18T17:20:48Z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2022-10-24T15:11:34Z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da816fc2-e375-453e-a7a5-9ce6a23984e3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6219d368-41a7-4363-9fb7-a882c64af165</vt:lpwstr>
  </property>
</Properties>
</file>