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23" documentId="13_ncr:1_{EDE00C79-4941-4555-A569-7FD4765F302F}" xr6:coauthVersionLast="47" xr6:coauthVersionMax="47" xr10:uidLastSave="{ACF2C598-F190-4A57-8195-237B3B548B2B}"/>
  <bookViews>
    <workbookView xWindow="-120" yWindow="-120" windowWidth="29040" windowHeight="15840" activeTab="5" xr2:uid="{C23D4955-3C07-4957-B612-F3E5D43413C2}"/>
  </bookViews>
  <sheets>
    <sheet name="Sheet1" sheetId="6" r:id="rId1"/>
    <sheet name="Sheet2" sheetId="1" r:id="rId2"/>
    <sheet name="Sheet3" sheetId="2" r:id="rId3"/>
    <sheet name="Sheet4" sheetId="3" r:id="rId4"/>
    <sheet name="Sheet5" sheetId="4" r:id="rId5"/>
    <sheet name="Sheet6" sheetId="5" r:id="rId6"/>
  </sheets>
  <definedNames>
    <definedName name="_xlnm.Print_Area" localSheetId="0">Sheet1!$A$1:$Q$63</definedName>
    <definedName name="_xlnm.Print_Area" localSheetId="2">Sheet3!$A$1:$Y$59</definedName>
    <definedName name="_xlnm.Print_Area" localSheetId="3">Sheet4!$A$1:$T$58</definedName>
    <definedName name="_xlnm.Print_Area" localSheetId="4">Sheet5!$A$1:$AB$59</definedName>
    <definedName name="_xlnm.Print_Area" localSheetId="5">Sheet6!$A$1:$W$57</definedName>
    <definedName name="_xlnm.Print_Titles" localSheetId="1">Sheet2!$A:$C</definedName>
    <definedName name="_xlnm.Print_Titles" localSheetId="2">Sheet3!$A:$C</definedName>
    <definedName name="_xlnm.Print_Titles" localSheetId="3">Sheet4!$A:$C</definedName>
    <definedName name="_xlnm.Print_Titles" localSheetId="4">Sheet5!$A:$C</definedName>
    <definedName name="_xlnm.Print_Titles" localSheetId="5">Sheet6!$A:$C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6" l="1"/>
  <c r="A16" i="6" s="1"/>
  <c r="A17" i="6" s="1"/>
  <c r="A18" i="6" s="1"/>
  <c r="A19" i="6" s="1"/>
  <c r="A20" i="6" s="1"/>
  <c r="A23" i="6" s="1"/>
  <c r="A24" i="6" s="1"/>
  <c r="A25" i="6" s="1"/>
  <c r="A26" i="6" s="1"/>
  <c r="A27" i="6" s="1"/>
  <c r="A30" i="6" s="1"/>
  <c r="A31" i="6" s="1"/>
  <c r="A32" i="6" s="1"/>
  <c r="A33" i="6" s="1"/>
  <c r="A34" i="6" s="1"/>
  <c r="A35" i="6" s="1"/>
  <c r="A36" i="6" s="1"/>
  <c r="A37" i="6" s="1"/>
  <c r="A40" i="6" s="1"/>
  <c r="A41" i="6" s="1"/>
  <c r="A42" i="6" s="1"/>
  <c r="A44" i="6" s="1"/>
  <c r="A45" i="6" s="1"/>
  <c r="A46" i="6" s="1"/>
  <c r="A47" i="6" s="1"/>
  <c r="A48" i="6" s="1"/>
  <c r="A49" i="6" s="1"/>
  <c r="A51" i="6" s="1"/>
  <c r="A52" i="6" s="1"/>
  <c r="A53" i="6" s="1"/>
  <c r="A54" i="6" s="1"/>
  <c r="A55" i="6" s="1"/>
  <c r="A57" i="6" s="1"/>
  <c r="A14" i="5"/>
  <c r="A15" i="5" s="1"/>
  <c r="A16" i="5" s="1"/>
  <c r="A17" i="5" s="1"/>
  <c r="A18" i="5" s="1"/>
  <c r="A19" i="5" s="1"/>
  <c r="A20" i="5" s="1"/>
  <c r="A23" i="5" s="1"/>
  <c r="A24" i="5" s="1"/>
  <c r="A25" i="5" s="1"/>
  <c r="A26" i="5" s="1"/>
  <c r="A27" i="5" s="1"/>
  <c r="A30" i="5" s="1"/>
  <c r="A31" i="5" s="1"/>
  <c r="A32" i="5" s="1"/>
  <c r="A33" i="5" s="1"/>
  <c r="A34" i="5" s="1"/>
  <c r="A35" i="5" s="1"/>
  <c r="A36" i="5" s="1"/>
  <c r="A37" i="5" s="1"/>
  <c r="A40" i="5" s="1"/>
  <c r="A41" i="5" s="1"/>
  <c r="A42" i="5" s="1"/>
  <c r="A44" i="5" s="1"/>
  <c r="A45" i="5" s="1"/>
  <c r="A46" i="5" s="1"/>
  <c r="A47" i="5" s="1"/>
  <c r="A48" i="5" s="1"/>
  <c r="A49" i="5" s="1"/>
  <c r="A51" i="5" s="1"/>
  <c r="A52" i="5" s="1"/>
  <c r="A53" i="5" s="1"/>
  <c r="A54" i="5" s="1"/>
  <c r="A55" i="5" s="1"/>
  <c r="A57" i="5" s="1"/>
  <c r="A15" i="4"/>
  <c r="A16" i="4" s="1"/>
  <c r="A17" i="4" s="1"/>
  <c r="A18" i="4" s="1"/>
  <c r="A19" i="4" s="1"/>
  <c r="A20" i="4" s="1"/>
  <c r="A21" i="4" s="1"/>
  <c r="A24" i="4" s="1"/>
  <c r="A25" i="4" s="1"/>
  <c r="A26" i="4" s="1"/>
  <c r="A27" i="4" s="1"/>
  <c r="A28" i="4" s="1"/>
  <c r="A31" i="4" s="1"/>
  <c r="A32" i="4" s="1"/>
  <c r="A33" i="4" s="1"/>
  <c r="A34" i="4" s="1"/>
  <c r="A35" i="4" s="1"/>
  <c r="A36" i="4" s="1"/>
  <c r="A37" i="4" s="1"/>
  <c r="A38" i="4" s="1"/>
  <c r="A41" i="4" s="1"/>
  <c r="A42" i="4" s="1"/>
  <c r="A43" i="4" s="1"/>
  <c r="A45" i="4" s="1"/>
  <c r="A46" i="4" s="1"/>
  <c r="A47" i="4" s="1"/>
  <c r="A48" i="4" s="1"/>
  <c r="A49" i="4" s="1"/>
  <c r="A50" i="4" s="1"/>
  <c r="A52" i="4" s="1"/>
  <c r="A53" i="4" s="1"/>
  <c r="A54" i="4" s="1"/>
  <c r="A55" i="4" s="1"/>
  <c r="A56" i="4" s="1"/>
  <c r="A58" i="4" s="1"/>
  <c r="A14" i="3"/>
  <c r="A15" i="3" s="1"/>
  <c r="A16" i="3" s="1"/>
  <c r="A17" i="3" s="1"/>
  <c r="A18" i="3" s="1"/>
  <c r="A19" i="3" s="1"/>
  <c r="A20" i="3" s="1"/>
  <c r="A23" i="3" s="1"/>
  <c r="A24" i="3" s="1"/>
  <c r="A25" i="3" s="1"/>
  <c r="A26" i="3" s="1"/>
  <c r="A27" i="3" s="1"/>
  <c r="A30" i="3" s="1"/>
  <c r="A31" i="3" s="1"/>
  <c r="A32" i="3" s="1"/>
  <c r="A33" i="3" s="1"/>
  <c r="A34" i="3" s="1"/>
  <c r="A35" i="3" s="1"/>
  <c r="A36" i="3" s="1"/>
  <c r="A37" i="3" s="1"/>
  <c r="A40" i="3" s="1"/>
  <c r="A41" i="3" s="1"/>
  <c r="A42" i="3" s="1"/>
  <c r="A44" i="3" s="1"/>
  <c r="A45" i="3" s="1"/>
  <c r="A46" i="3" s="1"/>
  <c r="A47" i="3" s="1"/>
  <c r="A48" i="3" s="1"/>
  <c r="A49" i="3" s="1"/>
  <c r="A51" i="3" s="1"/>
  <c r="A52" i="3" s="1"/>
  <c r="A53" i="3" s="1"/>
  <c r="A54" i="3" s="1"/>
  <c r="A55" i="3" s="1"/>
  <c r="A57" i="3" s="1"/>
  <c r="A15" i="2"/>
  <c r="A16" i="2" s="1"/>
  <c r="A17" i="2" s="1"/>
  <c r="A18" i="2" s="1"/>
  <c r="A19" i="2" s="1"/>
  <c r="A20" i="2" s="1"/>
  <c r="A21" i="2" s="1"/>
  <c r="A24" i="2" s="1"/>
  <c r="A25" i="2" s="1"/>
  <c r="A26" i="2" s="1"/>
  <c r="A27" i="2" s="1"/>
  <c r="A28" i="2" s="1"/>
  <c r="A31" i="2" s="1"/>
  <c r="A32" i="2" s="1"/>
  <c r="A33" i="2" s="1"/>
  <c r="A34" i="2" s="1"/>
  <c r="A35" i="2" s="1"/>
  <c r="A36" i="2" s="1"/>
  <c r="A37" i="2" s="1"/>
  <c r="A38" i="2" s="1"/>
  <c r="A41" i="2" s="1"/>
  <c r="A42" i="2" s="1"/>
  <c r="A43" i="2" s="1"/>
  <c r="A45" i="2" s="1"/>
  <c r="A46" i="2" s="1"/>
  <c r="A47" i="2" s="1"/>
  <c r="A48" i="2" s="1"/>
  <c r="A49" i="2" s="1"/>
  <c r="A50" i="2" s="1"/>
  <c r="A52" i="2" s="1"/>
  <c r="A53" i="2" s="1"/>
  <c r="A54" i="2" s="1"/>
  <c r="A55" i="2" s="1"/>
  <c r="A56" i="2" s="1"/>
  <c r="A58" i="2" s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P20" i="5" l="1"/>
  <c r="R20" i="5"/>
  <c r="Q20" i="5"/>
  <c r="S20" i="5"/>
  <c r="T20" i="5"/>
  <c r="U20" i="5"/>
  <c r="V20" i="5"/>
  <c r="O20" i="5"/>
  <c r="W20" i="5"/>
  <c r="G37" i="5"/>
  <c r="G20" i="5"/>
  <c r="G27" i="5"/>
  <c r="A53" i="1"/>
  <c r="A54" i="1" s="1"/>
  <c r="A55" i="1" s="1"/>
  <c r="A56" i="1" s="1"/>
  <c r="A58" i="1" s="1"/>
  <c r="BA21" i="1" l="1"/>
  <c r="AY21" i="1"/>
  <c r="BD21" i="1"/>
  <c r="BB21" i="1"/>
  <c r="BC21" i="1"/>
  <c r="AZ21" i="1" l="1"/>
  <c r="AX21" i="1"/>
  <c r="BE21" i="1"/>
  <c r="AW21" i="1"/>
  <c r="G56" i="4" l="1"/>
  <c r="G55" i="3"/>
  <c r="G55" i="5" l="1"/>
  <c r="G57" i="5" s="1"/>
  <c r="G56" i="2" l="1"/>
  <c r="F55" i="6" l="1"/>
  <c r="G56" i="1"/>
  <c r="J18" i="6" l="1"/>
  <c r="J44" i="6" l="1"/>
  <c r="J14" i="6" l="1"/>
  <c r="G38" i="2" l="1"/>
  <c r="G38" i="4" l="1"/>
  <c r="G37" i="3" l="1"/>
  <c r="F37" i="6" l="1"/>
  <c r="G38" i="1"/>
  <c r="J16" i="6" l="1"/>
  <c r="J36" i="6" l="1"/>
  <c r="J23" i="6" l="1"/>
  <c r="G27" i="3" l="1"/>
  <c r="G28" i="4"/>
  <c r="G28" i="2"/>
  <c r="F27" i="6" l="1"/>
  <c r="G28" i="1"/>
  <c r="J24" i="6" l="1"/>
  <c r="Q27" i="6" l="1"/>
  <c r="E27" i="5" l="1"/>
  <c r="J25" i="6"/>
  <c r="K27" i="5" l="1"/>
  <c r="U27" i="5" l="1"/>
  <c r="T27" i="5"/>
  <c r="O27" i="5"/>
  <c r="S27" i="5"/>
  <c r="P27" i="5"/>
  <c r="R27" i="5"/>
  <c r="W27" i="5"/>
  <c r="V27" i="5"/>
  <c r="Q27" i="5"/>
  <c r="AY28" i="1" l="1"/>
  <c r="BE28" i="1"/>
  <c r="AX28" i="1"/>
  <c r="AZ28" i="1"/>
  <c r="BA28" i="1"/>
  <c r="BB28" i="1"/>
  <c r="BD28" i="1"/>
  <c r="AW28" i="1"/>
  <c r="BC28" i="1"/>
  <c r="P27" i="6" l="1"/>
  <c r="E28" i="4" l="1"/>
  <c r="O27" i="6"/>
  <c r="K28" i="4" l="1"/>
  <c r="E27" i="3"/>
  <c r="N27" i="6"/>
  <c r="X28" i="4" l="1"/>
  <c r="T28" i="4"/>
  <c r="AB28" i="4"/>
  <c r="Y28" i="4"/>
  <c r="O28" i="4"/>
  <c r="U28" i="4"/>
  <c r="AA28" i="4"/>
  <c r="Q28" i="4"/>
  <c r="P28" i="4"/>
  <c r="Z28" i="4"/>
  <c r="J26" i="6"/>
  <c r="J27" i="6" s="1"/>
  <c r="D27" i="6"/>
  <c r="V28" i="4"/>
  <c r="E28" i="2"/>
  <c r="K27" i="3"/>
  <c r="W28" i="4"/>
  <c r="S28" i="4"/>
  <c r="R28" i="4"/>
  <c r="S27" i="3" l="1"/>
  <c r="AI28" i="1"/>
  <c r="AU28" i="1"/>
  <c r="AP28" i="1"/>
  <c r="AN28" i="1"/>
  <c r="AQ28" i="1"/>
  <c r="AO28" i="1"/>
  <c r="AK28" i="1"/>
  <c r="P27" i="3"/>
  <c r="AJ28" i="1"/>
  <c r="K28" i="2"/>
  <c r="AS28" i="1"/>
  <c r="AL28" i="1"/>
  <c r="O27" i="3"/>
  <c r="E28" i="1"/>
  <c r="AG28" i="1"/>
  <c r="AH28" i="1"/>
  <c r="AR28" i="1"/>
  <c r="Q27" i="3"/>
  <c r="T27" i="3"/>
  <c r="AT28" i="1"/>
  <c r="AM28" i="1"/>
  <c r="Y28" i="2" l="1"/>
  <c r="AC28" i="1"/>
  <c r="U28" i="2"/>
  <c r="O28" i="2"/>
  <c r="T28" i="2"/>
  <c r="R28" i="2"/>
  <c r="X28" i="2"/>
  <c r="K28" i="1"/>
  <c r="W28" i="2"/>
  <c r="Q28" i="2"/>
  <c r="P28" i="2"/>
  <c r="AF28" i="1"/>
  <c r="V28" i="2"/>
  <c r="AB28" i="1"/>
  <c r="AE28" i="1"/>
  <c r="AA28" i="1"/>
  <c r="S28" i="2"/>
  <c r="R27" i="3"/>
  <c r="W28" i="1" l="1"/>
  <c r="U28" i="1"/>
  <c r="R28" i="1"/>
  <c r="AD28" i="1"/>
  <c r="V28" i="1"/>
  <c r="S28" i="1"/>
  <c r="Y28" i="1"/>
  <c r="T28" i="1"/>
  <c r="O28" i="1"/>
  <c r="P28" i="1"/>
  <c r="Q28" i="1"/>
  <c r="X28" i="1"/>
  <c r="J15" i="6" l="1"/>
  <c r="D20" i="6"/>
  <c r="F20" i="6"/>
  <c r="F57" i="6" s="1"/>
  <c r="J19" i="6"/>
  <c r="Q20" i="6"/>
  <c r="J30" i="6"/>
  <c r="J32" i="6"/>
  <c r="J33" i="6"/>
  <c r="J34" i="6"/>
  <c r="J35" i="6"/>
  <c r="J40" i="6"/>
  <c r="Q55" i="6"/>
  <c r="J41" i="6"/>
  <c r="J42" i="6"/>
  <c r="J45" i="6"/>
  <c r="J46" i="6"/>
  <c r="J47" i="6"/>
  <c r="J48" i="6"/>
  <c r="J49" i="6"/>
  <c r="J51" i="6"/>
  <c r="J52" i="6"/>
  <c r="J53" i="6"/>
  <c r="J54" i="6"/>
  <c r="G21" i="1"/>
  <c r="G58" i="1" s="1"/>
  <c r="AW56" i="1"/>
  <c r="AX56" i="1"/>
  <c r="AY56" i="1"/>
  <c r="AZ56" i="1"/>
  <c r="BA56" i="1"/>
  <c r="BB56" i="1"/>
  <c r="BC56" i="1"/>
  <c r="BE56" i="1"/>
  <c r="BD56" i="1"/>
  <c r="G21" i="2"/>
  <c r="G58" i="2" s="1"/>
  <c r="G20" i="3"/>
  <c r="G57" i="3" s="1"/>
  <c r="G21" i="4"/>
  <c r="G58" i="4" s="1"/>
  <c r="E56" i="4"/>
  <c r="K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E20" i="5"/>
  <c r="K20" i="5"/>
  <c r="E55" i="5"/>
  <c r="K55" i="5"/>
  <c r="O55" i="5"/>
  <c r="P55" i="5"/>
  <c r="Q55" i="5"/>
  <c r="R55" i="5"/>
  <c r="S55" i="5"/>
  <c r="T55" i="5"/>
  <c r="U55" i="5"/>
  <c r="V55" i="5"/>
  <c r="W55" i="5"/>
  <c r="T38" i="2" l="1"/>
  <c r="AE38" i="1"/>
  <c r="E21" i="4"/>
  <c r="P38" i="4"/>
  <c r="U21" i="4"/>
  <c r="T21" i="4"/>
  <c r="X21" i="1"/>
  <c r="U38" i="2"/>
  <c r="E55" i="3"/>
  <c r="Q38" i="4"/>
  <c r="R38" i="1"/>
  <c r="AT38" i="1"/>
  <c r="K38" i="1"/>
  <c r="K38" i="4"/>
  <c r="AM38" i="1"/>
  <c r="S20" i="3"/>
  <c r="AQ56" i="1"/>
  <c r="E38" i="2"/>
  <c r="R38" i="2"/>
  <c r="W38" i="2"/>
  <c r="O38" i="2"/>
  <c r="D37" i="6"/>
  <c r="P37" i="3"/>
  <c r="O37" i="3"/>
  <c r="K55" i="3"/>
  <c r="T55" i="3"/>
  <c r="K21" i="2"/>
  <c r="O55" i="3"/>
  <c r="S55" i="3"/>
  <c r="T21" i="1"/>
  <c r="Q55" i="3"/>
  <c r="E21" i="2"/>
  <c r="AZ38" i="1"/>
  <c r="AZ58" i="1" s="1"/>
  <c r="AX38" i="1"/>
  <c r="W38" i="1"/>
  <c r="O38" i="1"/>
  <c r="AL38" i="1"/>
  <c r="AK21" i="1"/>
  <c r="AO21" i="1"/>
  <c r="P55" i="3"/>
  <c r="Q20" i="3"/>
  <c r="AF38" i="1"/>
  <c r="T21" i="2"/>
  <c r="J31" i="6"/>
  <c r="K20" i="3"/>
  <c r="Y38" i="4"/>
  <c r="S56" i="2"/>
  <c r="R56" i="1"/>
  <c r="AQ38" i="1"/>
  <c r="AI38" i="1"/>
  <c r="AM21" i="1"/>
  <c r="V21" i="1"/>
  <c r="P21" i="1"/>
  <c r="X38" i="4"/>
  <c r="E20" i="3"/>
  <c r="V38" i="2"/>
  <c r="AP56" i="1"/>
  <c r="AI56" i="1"/>
  <c r="Y56" i="1"/>
  <c r="Q56" i="1"/>
  <c r="AT21" i="1"/>
  <c r="AL21" i="1"/>
  <c r="U21" i="1"/>
  <c r="AG21" i="1"/>
  <c r="AB21" i="4"/>
  <c r="T20" i="3"/>
  <c r="AH56" i="1"/>
  <c r="AU38" i="1"/>
  <c r="AU58" i="1" s="1"/>
  <c r="R21" i="1"/>
  <c r="K21" i="1"/>
  <c r="N37" i="6"/>
  <c r="O20" i="6"/>
  <c r="U37" i="5"/>
  <c r="U57" i="5" s="1"/>
  <c r="S37" i="5"/>
  <c r="S57" i="5" s="1"/>
  <c r="V38" i="4"/>
  <c r="W21" i="2"/>
  <c r="O21" i="2"/>
  <c r="V38" i="1"/>
  <c r="AI21" i="1"/>
  <c r="Y21" i="1"/>
  <c r="Q21" i="1"/>
  <c r="AU21" i="1"/>
  <c r="AE21" i="1"/>
  <c r="R37" i="3"/>
  <c r="X21" i="2"/>
  <c r="P21" i="2"/>
  <c r="V21" i="2"/>
  <c r="BD38" i="1"/>
  <c r="BD58" i="1" s="1"/>
  <c r="AQ21" i="1"/>
  <c r="AQ58" i="1" s="1"/>
  <c r="AA21" i="1"/>
  <c r="AC21" i="1"/>
  <c r="W37" i="5"/>
  <c r="W57" i="5" s="1"/>
  <c r="O37" i="5"/>
  <c r="Y21" i="4"/>
  <c r="Y58" i="4" s="1"/>
  <c r="Q21" i="4"/>
  <c r="Q37" i="3"/>
  <c r="R21" i="2"/>
  <c r="U21" i="2"/>
  <c r="AS21" i="1"/>
  <c r="R55" i="3"/>
  <c r="J37" i="6"/>
  <c r="O57" i="5"/>
  <c r="X21" i="4"/>
  <c r="V56" i="1"/>
  <c r="Q37" i="5"/>
  <c r="Q57" i="5" s="1"/>
  <c r="X38" i="2"/>
  <c r="AU56" i="1"/>
  <c r="AG56" i="1"/>
  <c r="AO38" i="1"/>
  <c r="AC56" i="1"/>
  <c r="W21" i="4"/>
  <c r="T56" i="2"/>
  <c r="E38" i="1"/>
  <c r="AN56" i="1"/>
  <c r="AH21" i="1"/>
  <c r="AR21" i="1"/>
  <c r="N20" i="6"/>
  <c r="W38" i="4"/>
  <c r="O38" i="4"/>
  <c r="X56" i="2"/>
  <c r="P56" i="2"/>
  <c r="U56" i="2"/>
  <c r="E56" i="2"/>
  <c r="R56" i="2"/>
  <c r="W56" i="2"/>
  <c r="W58" i="2" s="1"/>
  <c r="O56" i="2"/>
  <c r="AA56" i="1"/>
  <c r="AY38" i="1"/>
  <c r="AY58" i="1" s="1"/>
  <c r="AP38" i="1"/>
  <c r="AH38" i="1"/>
  <c r="P55" i="6"/>
  <c r="AX58" i="1"/>
  <c r="T56" i="1"/>
  <c r="AF56" i="1"/>
  <c r="AP21" i="1"/>
  <c r="AJ21" i="1"/>
  <c r="E21" i="1"/>
  <c r="O55" i="6"/>
  <c r="R37" i="5"/>
  <c r="R57" i="5" s="1"/>
  <c r="T37" i="3"/>
  <c r="K37" i="3"/>
  <c r="K57" i="3" s="1"/>
  <c r="R20" i="3"/>
  <c r="P20" i="3"/>
  <c r="V56" i="2"/>
  <c r="K56" i="2"/>
  <c r="S38" i="2"/>
  <c r="AT56" i="1"/>
  <c r="AT58" i="1" s="1"/>
  <c r="AL56" i="1"/>
  <c r="U56" i="1"/>
  <c r="E56" i="1"/>
  <c r="BC38" i="1"/>
  <c r="BC58" i="1" s="1"/>
  <c r="AC38" i="1"/>
  <c r="T38" i="1"/>
  <c r="AO56" i="1"/>
  <c r="AG38" i="1"/>
  <c r="E37" i="5"/>
  <c r="E57" i="5" s="1"/>
  <c r="P38" i="2"/>
  <c r="AE56" i="1"/>
  <c r="Y56" i="2"/>
  <c r="AS56" i="1"/>
  <c r="O56" i="1"/>
  <c r="AB21" i="1"/>
  <c r="AA38" i="4"/>
  <c r="S38" i="4"/>
  <c r="Z21" i="4"/>
  <c r="R21" i="4"/>
  <c r="AA21" i="4"/>
  <c r="S21" i="4"/>
  <c r="S37" i="3"/>
  <c r="E37" i="3"/>
  <c r="O20" i="3"/>
  <c r="S21" i="2"/>
  <c r="Y21" i="2"/>
  <c r="Q21" i="2"/>
  <c r="AA38" i="1"/>
  <c r="BE38" i="1"/>
  <c r="BE58" i="1" s="1"/>
  <c r="AW38" i="1"/>
  <c r="AW58" i="1" s="1"/>
  <c r="AN38" i="1"/>
  <c r="Y38" i="1"/>
  <c r="Q38" i="1"/>
  <c r="BB38" i="1"/>
  <c r="BB58" i="1" s="1"/>
  <c r="AS38" i="1"/>
  <c r="AK38" i="1"/>
  <c r="AB38" i="1"/>
  <c r="S38" i="1"/>
  <c r="AD21" i="1"/>
  <c r="N55" i="6"/>
  <c r="P21" i="4"/>
  <c r="P58" i="4" s="1"/>
  <c r="K56" i="1"/>
  <c r="P37" i="6"/>
  <c r="T37" i="5"/>
  <c r="K38" i="2"/>
  <c r="AM56" i="1"/>
  <c r="O21" i="4"/>
  <c r="Q56" i="2"/>
  <c r="AK56" i="1"/>
  <c r="U38" i="1"/>
  <c r="W56" i="1"/>
  <c r="S21" i="1"/>
  <c r="P20" i="6"/>
  <c r="P37" i="5"/>
  <c r="P57" i="5" s="1"/>
  <c r="V37" i="5"/>
  <c r="V57" i="5" s="1"/>
  <c r="K37" i="5"/>
  <c r="K57" i="5" s="1"/>
  <c r="Z38" i="4"/>
  <c r="R38" i="4"/>
  <c r="AB38" i="4"/>
  <c r="T38" i="4"/>
  <c r="Y38" i="2"/>
  <c r="Q38" i="2"/>
  <c r="X56" i="1"/>
  <c r="P56" i="1"/>
  <c r="AR56" i="1"/>
  <c r="AJ56" i="1"/>
  <c r="AB56" i="1"/>
  <c r="S56" i="1"/>
  <c r="X38" i="1"/>
  <c r="P38" i="1"/>
  <c r="BA38" i="1"/>
  <c r="BA58" i="1" s="1"/>
  <c r="AR38" i="1"/>
  <c r="AJ38" i="1"/>
  <c r="AN21" i="1"/>
  <c r="AF21" i="1"/>
  <c r="AF58" i="1" s="1"/>
  <c r="W21" i="1"/>
  <c r="O21" i="1"/>
  <c r="O58" i="1" s="1"/>
  <c r="O37" i="6"/>
  <c r="Q37" i="6"/>
  <c r="Q57" i="6" s="1"/>
  <c r="V21" i="4"/>
  <c r="V58" i="4" s="1"/>
  <c r="K21" i="4"/>
  <c r="U38" i="4"/>
  <c r="U58" i="4" s="1"/>
  <c r="E38" i="4"/>
  <c r="E58" i="4" s="1"/>
  <c r="AD56" i="1"/>
  <c r="T57" i="5"/>
  <c r="AD38" i="1"/>
  <c r="J55" i="6"/>
  <c r="D55" i="6"/>
  <c r="J17" i="6"/>
  <c r="J20" i="6" s="1"/>
  <c r="W58" i="1" l="1"/>
  <c r="T58" i="4"/>
  <c r="X58" i="2"/>
  <c r="O58" i="2"/>
  <c r="K58" i="4"/>
  <c r="D57" i="6"/>
  <c r="U58" i="2"/>
  <c r="Q58" i="4"/>
  <c r="O58" i="4"/>
  <c r="K58" i="2"/>
  <c r="T58" i="2"/>
  <c r="AI58" i="1"/>
  <c r="P57" i="6"/>
  <c r="U58" i="1"/>
  <c r="AE58" i="1"/>
  <c r="N57" i="6"/>
  <c r="Y58" i="1"/>
  <c r="O57" i="3"/>
  <c r="P58" i="2"/>
  <c r="E58" i="2"/>
  <c r="S57" i="3"/>
  <c r="Q58" i="2"/>
  <c r="AM58" i="1"/>
  <c r="R58" i="2"/>
  <c r="Q57" i="3"/>
  <c r="V58" i="1"/>
  <c r="AL58" i="1"/>
  <c r="X58" i="4"/>
  <c r="R58" i="1"/>
  <c r="E57" i="3"/>
  <c r="AB58" i="4"/>
  <c r="AD58" i="1"/>
  <c r="AO58" i="1"/>
  <c r="AC58" i="1"/>
  <c r="V58" i="2"/>
  <c r="X58" i="1"/>
  <c r="S58" i="2"/>
  <c r="AA58" i="4"/>
  <c r="P57" i="3"/>
  <c r="K58" i="1"/>
  <c r="AN58" i="1"/>
  <c r="AJ58" i="1"/>
  <c r="E58" i="1"/>
  <c r="Y58" i="2"/>
  <c r="AP58" i="1"/>
  <c r="AK58" i="1"/>
  <c r="AS58" i="1"/>
  <c r="R58" i="4"/>
  <c r="R57" i="3"/>
  <c r="Z58" i="4"/>
  <c r="T58" i="1"/>
  <c r="O57" i="6"/>
  <c r="P58" i="1"/>
  <c r="Q58" i="1"/>
  <c r="S58" i="4"/>
  <c r="T57" i="3"/>
  <c r="S58" i="1"/>
  <c r="W58" i="4"/>
  <c r="AB58" i="1"/>
  <c r="AR58" i="1"/>
  <c r="J57" i="6"/>
  <c r="AH58" i="1"/>
</calcChain>
</file>

<file path=xl/sharedStrings.xml><?xml version="1.0" encoding="utf-8"?>
<sst xmlns="http://schemas.openxmlformats.org/spreadsheetml/2006/main" count="780" uniqueCount="207">
  <si>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</si>
  <si>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</si>
  <si>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</si>
  <si>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</si>
  <si>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</si>
  <si>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</si>
  <si>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</si>
  <si>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</si>
  <si>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</si>
  <si>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</si>
  <si>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</si>
  <si>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</si>
  <si>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</si>
  <si>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</si>
  <si>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</si>
  <si>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</si>
  <si>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</si>
  <si>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</si>
  <si>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</si>
  <si>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</si>
  <si>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</si>
  <si>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</si>
  <si>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</si>
  <si>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</si>
  <si>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</si>
  <si>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</si>
  <si>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</si>
  <si>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</si>
  <si>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</si>
  <si>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</si>
  <si>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</si>
  <si>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</si>
  <si>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</si>
  <si>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</si>
  <si>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</si>
  <si>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</si>
  <si>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</si>
  <si>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</si>
  <si>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</si>
  <si>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</si>
  <si>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</si>
  <si>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</si>
  <si>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</si>
  <si>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</si>
  <si>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</si>
  <si>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</si>
  <si>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</si>
  <si>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</si>
  <si>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(b)</t>
  </si>
  <si>
    <t>Particulars ($000s)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</si>
  <si>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</si>
  <si>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</si>
  <si>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</si>
  <si>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</si>
  <si>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</si>
  <si>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</si>
  <si>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</si>
  <si>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</si>
  <si>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</si>
  <si>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</si>
  <si>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</si>
  <si>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</si>
  <si>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</si>
  <si>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</si>
  <si>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</si>
  <si>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</si>
  <si>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</si>
  <si>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</si>
  <si>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</si>
  <si>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</si>
  <si>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</si>
  <si>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</si>
  <si>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</si>
  <si>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</si>
  <si>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</si>
  <si>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</si>
  <si>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</si>
  <si>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</si>
  <si>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</si>
  <si>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</si>
  <si>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</si>
  <si>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</si>
  <si>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</si>
  <si>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</si>
  <si>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</si>
  <si>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</si>
  <si>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</si>
  <si>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</si>
  <si>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</si>
  <si>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</si>
  <si>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</si>
  <si>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</si>
  <si>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</si>
  <si>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</si>
  <si>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</si>
  <si>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</si>
  <si>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</si>
  <si>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</si>
  <si>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</si>
  <si>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</si>
  <si>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</si>
  <si>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</si>
  <si>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</si>
  <si>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</si>
  <si>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</si>
  <si>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</si>
  <si>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</si>
  <si>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Union North Rate Zone</t>
  </si>
  <si>
    <t>Rate 01</t>
  </si>
  <si>
    <t>Rate 10</t>
  </si>
  <si>
    <t>Rate 20</t>
  </si>
  <si>
    <t>Rate 25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</si>
  <si>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</si>
  <si>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</si>
  <si>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</si>
  <si>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</si>
  <si>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</si>
  <si>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</si>
  <si>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</si>
  <si>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</si>
  <si>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</si>
  <si>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</si>
  <si>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</si>
  <si>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</si>
  <si>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</si>
  <si>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</si>
  <si>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</si>
  <si>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Ex-Franchise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</si>
  <si>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</si>
  <si>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</si>
  <si>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</si>
  <si>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</si>
  <si>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</si>
  <si>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</si>
  <si>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</si>
  <si>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</si>
  <si>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</si>
  <si>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North Unb</t>
  </si>
  <si>
    <t>EGD Rate Zone Allocation</t>
  </si>
  <si>
    <t>Union North Rate Zone Allocation</t>
  </si>
  <si>
    <t>Union South Rate Zone Allocation</t>
  </si>
  <si>
    <t>Ex-franchise Allocation</t>
  </si>
  <si>
    <t>Rate Zones</t>
  </si>
  <si>
    <t>Union</t>
  </si>
  <si>
    <t>EGD</t>
  </si>
  <si>
    <t>North</t>
  </si>
  <si>
    <t>South</t>
  </si>
  <si>
    <t>Ex-franchise</t>
  </si>
  <si>
    <t>2024 Cost Allocation Study - Current Rate Zones</t>
  </si>
  <si>
    <t>Total Allocation (1)</t>
  </si>
  <si>
    <t>Notes:</t>
  </si>
  <si>
    <t>(1)</t>
  </si>
  <si>
    <t>LOAD_BALANCING</t>
  </si>
  <si>
    <t>Functional Classification Summary by Rate Zone</t>
  </si>
  <si>
    <t>(d) = (a-b)</t>
  </si>
  <si>
    <t>(a)</t>
  </si>
  <si>
    <t>(e)</t>
  </si>
  <si>
    <t xml:space="preserve">Total allocation is the sum of the EGD, Union North, </t>
  </si>
  <si>
    <t>Gas Supply Revenue Requirement (1)</t>
  </si>
  <si>
    <t>Storage Revenue Requirement (2)</t>
  </si>
  <si>
    <t>Transmission Revenue Requirement (3)</t>
  </si>
  <si>
    <t>Distribution Revenue Requirement (4)</t>
  </si>
  <si>
    <t>(2)</t>
  </si>
  <si>
    <t>(3)</t>
  </si>
  <si>
    <t>(4)</t>
  </si>
  <si>
    <t>Attachment 5.1.</t>
  </si>
  <si>
    <t>Attachment 5.2.</t>
  </si>
  <si>
    <t>Attachment 5.3.</t>
  </si>
  <si>
    <t>Attachment 5.4.</t>
  </si>
  <si>
    <t>(d)</t>
  </si>
  <si>
    <t>TRANSPT_DEMAND_OPT</t>
  </si>
  <si>
    <t>GASSTORALLO</t>
  </si>
  <si>
    <t>TRANS_COMPFUEL</t>
  </si>
  <si>
    <t>SALESPROMO</t>
  </si>
  <si>
    <t>Direct</t>
  </si>
  <si>
    <t>SUPPLY_VOL</t>
  </si>
  <si>
    <t>NETFROMSTOR</t>
  </si>
  <si>
    <t>STORAGEXCESS</t>
  </si>
  <si>
    <t>OP_CONTINGENCY</t>
  </si>
  <si>
    <t>STORCOMM</t>
  </si>
  <si>
    <t>TRANSCOMM</t>
  </si>
  <si>
    <t xml:space="preserve">Union South rate zone and Ex-franchise </t>
  </si>
  <si>
    <t>allocation by rate class.</t>
  </si>
  <si>
    <t>DISTCOMM</t>
  </si>
  <si>
    <t>Total Allocation (1) (Continued)</t>
  </si>
  <si>
    <t>Note:</t>
  </si>
  <si>
    <t>EGD Rate Zone Allocation (Continued)</t>
  </si>
  <si>
    <t>Union South Rate Zone Allocation (Continued)</t>
  </si>
  <si>
    <t>Ex-franchise Allocation (Continued)</t>
  </si>
  <si>
    <t>TRANS_DEMAND</t>
  </si>
  <si>
    <t>TRANS_FUEL</t>
  </si>
  <si>
    <t>DAWNCOMP</t>
  </si>
  <si>
    <t>KIRKWALL_DEMAND</t>
  </si>
  <si>
    <t>PKWY_DEMAND</t>
  </si>
  <si>
    <t>D-PTRANS</t>
  </si>
  <si>
    <t>ALBIONTRANS</t>
  </si>
  <si>
    <t>PAN_STCLAIR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</si>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</sst>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164" fontId="4" fillId="0" borderId="0" xfId="1" applyNumberFormat="1" applyFont="1"/>
    <xf numFmtId="164" fontId="0" fillId="0" borderId="0" xfId="1" applyNumberFormat="1" applyFont="1"/>
    <xf numFmtId="164" fontId="4" fillId="0" borderId="1" xfId="1" applyNumberFormat="1" applyFont="1" applyBorder="1"/>
    <xf numFmtId="0" fontId="2" fillId="0" borderId="0" xfId="0" applyFont="1" applyAlignment="1">
      <alignment horizontal="left" indent="2"/>
    </xf>
    <xf numFmtId="164" fontId="4" fillId="0" borderId="2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164" fontId="2" fillId="0" borderId="3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/>
    <xf numFmtId="164" fontId="0" fillId="0" borderId="0" xfId="0" applyNumberFormat="1"/>
    <xf numFmtId="9" fontId="0" fillId="0" borderId="0" xfId="2" applyFont="1"/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5539-B429-4CF8-B5B2-C9A71E8E5C6A}">
  <sheetPr>
    <pageSetUpPr fitToPage="1"/>
  </sheetPr>
  <dimension ref="A2:X63"/>
  <sheetViews>
    <sheetView view="pageBreakPreview" zoomScale="60" zoomScaleNormal="80" workbookViewId="0">
      <selection activeCell="B5" sqref="B5"/>
    </sheetView>
  </sheetViews>
  <sheetFormatPr defaultColWidth="9.140625" defaultRowHeight="15" x14ac:dyDescent="0.25"/>
  <cols>
    <col min="1" max="1" width="5.7109375" style="32" customWidth="1"/>
    <col min="2" max="2" width="44.7109375" style="34" customWidth="1"/>
    <col min="3" max="3" width="1.7109375" style="33" customWidth="1"/>
    <col min="4" max="4" width="16.42578125" style="33" customWidth="1"/>
    <col min="5" max="5" width="1.7109375" style="33" customWidth="1"/>
    <col min="6" max="6" width="16.42578125" style="33" customWidth="1"/>
    <col min="7" max="7" width="1.7109375" style="33" customWidth="1"/>
    <col min="8" max="8" width="20.42578125" style="33" customWidth="1"/>
    <col min="9" max="9" width="1.7109375" style="33" customWidth="1"/>
    <col min="10" max="10" width="16.42578125" style="33" customWidth="1"/>
    <col min="11" max="11" width="1.7109375" style="33" customWidth="1"/>
    <col min="12" max="12" width="17.7109375" style="33" customWidth="1"/>
    <col min="13" max="13" width="1.7109375" style="33" customWidth="1"/>
    <col min="14" max="17" width="14.5703125" style="33" customWidth="1"/>
    <col min="18" max="18" width="1.7109375" style="33" customWidth="1"/>
    <col min="19" max="19" width="17.140625" customWidth="1"/>
    <col min="20" max="20" width="2.7109375" customWidth="1"/>
    <col min="21" max="23" width="11.42578125" customWidth="1"/>
    <col min="24" max="24" width="11.28515625" bestFit="1" customWidth="1"/>
  </cols>
  <sheetData>
    <row r="2" spans="1:19" x14ac:dyDescent="0.25">
      <c r="B2" s="33"/>
    </row>
    <row r="3" spans="1:19" x14ac:dyDescent="0.25">
      <c r="B3" s="33"/>
    </row>
    <row r="4" spans="1:19" x14ac:dyDescent="0.25">
      <c r="B4" s="33"/>
    </row>
    <row r="6" spans="1:19" x14ac:dyDescent="0.25">
      <c r="A6" s="57" t="s">
        <v>153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8" spans="1:19" x14ac:dyDescent="0.25">
      <c r="D8" s="32" t="s">
        <v>0</v>
      </c>
      <c r="E8" s="34"/>
      <c r="F8" s="34"/>
      <c r="G8" s="34"/>
      <c r="H8" s="32"/>
      <c r="I8" s="34"/>
      <c r="J8" s="34"/>
      <c r="K8" s="34"/>
      <c r="L8" s="32"/>
      <c r="N8" s="56" t="s">
        <v>142</v>
      </c>
      <c r="O8" s="56"/>
      <c r="P8" s="56"/>
      <c r="Q8" s="45"/>
      <c r="R8" s="45"/>
    </row>
    <row r="9" spans="1:19" x14ac:dyDescent="0.25">
      <c r="A9" s="32" t="s">
        <v>46</v>
      </c>
      <c r="D9" s="32" t="s">
        <v>1</v>
      </c>
      <c r="E9" s="34"/>
      <c r="F9" s="32" t="s">
        <v>2</v>
      </c>
      <c r="G9" s="34"/>
      <c r="H9" s="32" t="s">
        <v>3</v>
      </c>
      <c r="I9" s="32"/>
      <c r="J9" s="32" t="s">
        <v>4</v>
      </c>
      <c r="K9" s="34"/>
      <c r="L9" s="32" t="s">
        <v>5</v>
      </c>
      <c r="N9" s="35"/>
      <c r="O9" s="35" t="s">
        <v>143</v>
      </c>
      <c r="P9" s="35" t="s">
        <v>143</v>
      </c>
      <c r="Q9" s="35"/>
      <c r="R9" s="35"/>
    </row>
    <row r="10" spans="1:19" x14ac:dyDescent="0.25">
      <c r="A10" s="36" t="s">
        <v>47</v>
      </c>
      <c r="B10" s="37" t="s">
        <v>49</v>
      </c>
      <c r="D10" s="36" t="s">
        <v>6</v>
      </c>
      <c r="E10" s="34"/>
      <c r="F10" s="36" t="s">
        <v>7</v>
      </c>
      <c r="G10" s="34"/>
      <c r="H10" s="36" t="s">
        <v>8</v>
      </c>
      <c r="I10" s="32"/>
      <c r="J10" s="36" t="s">
        <v>9</v>
      </c>
      <c r="K10" s="34"/>
      <c r="L10" s="36" t="s">
        <v>8</v>
      </c>
      <c r="N10" s="27" t="s">
        <v>144</v>
      </c>
      <c r="O10" s="27" t="s">
        <v>145</v>
      </c>
      <c r="P10" s="27" t="s">
        <v>146</v>
      </c>
      <c r="Q10" s="27" t="s">
        <v>147</v>
      </c>
      <c r="R10" s="35"/>
    </row>
    <row r="11" spans="1:19" x14ac:dyDescent="0.25">
      <c r="D11" s="49" t="s">
        <v>155</v>
      </c>
      <c r="E11" s="34"/>
      <c r="F11" s="49" t="s">
        <v>48</v>
      </c>
      <c r="G11" s="34"/>
      <c r="H11" s="49" t="s">
        <v>50</v>
      </c>
      <c r="I11" s="34"/>
      <c r="J11" s="49" t="s">
        <v>169</v>
      </c>
      <c r="K11" s="34"/>
      <c r="L11" s="49" t="s">
        <v>156</v>
      </c>
      <c r="M11" s="34"/>
      <c r="N11" s="49" t="s">
        <v>51</v>
      </c>
      <c r="O11" s="49" t="s">
        <v>52</v>
      </c>
      <c r="P11" s="49" t="s">
        <v>53</v>
      </c>
      <c r="Q11" s="49" t="s">
        <v>54</v>
      </c>
      <c r="R11" s="49"/>
    </row>
    <row r="13" spans="1:19" x14ac:dyDescent="0.25">
      <c r="B13" s="38" t="s">
        <v>158</v>
      </c>
    </row>
    <row r="14" spans="1:19" x14ac:dyDescent="0.25">
      <c r="A14" s="32">
        <v>1</v>
      </c>
      <c r="B14" s="34" t="s">
        <v>10</v>
      </c>
      <c r="D14" s="39">
        <v>2728040.5900743026</v>
      </c>
      <c r="J14" s="6">
        <f>D14-F14</f>
        <v>2728040.5900743026</v>
      </c>
      <c r="L14" s="32" t="s">
        <v>174</v>
      </c>
      <c r="N14" s="39">
        <v>1638315.103247924</v>
      </c>
      <c r="O14" s="44">
        <v>231025.74235196513</v>
      </c>
      <c r="P14" s="39">
        <v>858699.74447441369</v>
      </c>
      <c r="Q14" s="39">
        <v>0</v>
      </c>
      <c r="R14" s="39"/>
      <c r="S14" s="44"/>
    </row>
    <row r="15" spans="1:19" x14ac:dyDescent="0.25">
      <c r="A15" s="32">
        <f>A14+1</f>
        <v>2</v>
      </c>
      <c r="B15" s="34" t="s">
        <v>90</v>
      </c>
      <c r="D15" s="39">
        <v>167268.06038887403</v>
      </c>
      <c r="H15" s="35"/>
      <c r="J15" s="6">
        <f t="shared" ref="J15:J19" si="0">D15-F15</f>
        <v>167268.06038887403</v>
      </c>
      <c r="L15" s="32" t="s">
        <v>174</v>
      </c>
      <c r="N15" s="39">
        <v>122140.82901561493</v>
      </c>
      <c r="O15" s="44">
        <v>45127.231373259106</v>
      </c>
      <c r="P15" s="39">
        <v>0</v>
      </c>
      <c r="Q15" s="39">
        <v>0</v>
      </c>
      <c r="R15" s="39"/>
      <c r="S15" s="44"/>
    </row>
    <row r="16" spans="1:19" x14ac:dyDescent="0.25">
      <c r="A16" s="32">
        <f t="shared" ref="A16:A20" si="1">A15+1</f>
        <v>3</v>
      </c>
      <c r="B16" s="34" t="s">
        <v>91</v>
      </c>
      <c r="D16" s="39">
        <v>23590.657623593437</v>
      </c>
      <c r="H16" s="35"/>
      <c r="J16" s="6">
        <f t="shared" si="0"/>
        <v>23590.657623593437</v>
      </c>
      <c r="L16" s="32" t="s">
        <v>174</v>
      </c>
      <c r="N16" s="39">
        <v>13808.291287530083</v>
      </c>
      <c r="O16" s="44">
        <v>1728.596768329352</v>
      </c>
      <c r="P16" s="39">
        <v>8053.7695677340034</v>
      </c>
      <c r="Q16" s="39">
        <v>0</v>
      </c>
      <c r="R16" s="39"/>
      <c r="S16" s="44"/>
    </row>
    <row r="17" spans="1:19" x14ac:dyDescent="0.25">
      <c r="A17" s="32">
        <f t="shared" si="1"/>
        <v>4</v>
      </c>
      <c r="B17" s="34" t="s">
        <v>11</v>
      </c>
      <c r="D17" s="39">
        <v>154681.8850989741</v>
      </c>
      <c r="F17" s="39">
        <v>-7368.5151634722442</v>
      </c>
      <c r="H17" s="35" t="s">
        <v>170</v>
      </c>
      <c r="J17" s="6">
        <f t="shared" si="0"/>
        <v>162050.40026244635</v>
      </c>
      <c r="L17" s="32" t="s">
        <v>174</v>
      </c>
      <c r="N17" s="39">
        <v>128279.47184885324</v>
      </c>
      <c r="O17" s="44">
        <v>24930.842690120895</v>
      </c>
      <c r="P17" s="39">
        <v>1471.5705599999997</v>
      </c>
      <c r="Q17" s="39">
        <v>0</v>
      </c>
      <c r="R17" s="39"/>
      <c r="S17" s="44"/>
    </row>
    <row r="18" spans="1:19" x14ac:dyDescent="0.25">
      <c r="A18" s="32">
        <f t="shared" si="1"/>
        <v>5</v>
      </c>
      <c r="B18" s="34" t="s">
        <v>12</v>
      </c>
      <c r="D18" s="39">
        <v>23898.700496907863</v>
      </c>
      <c r="F18" s="39"/>
      <c r="H18" s="32"/>
      <c r="J18" s="6">
        <f t="shared" si="0"/>
        <v>23898.700496907863</v>
      </c>
      <c r="L18" s="32" t="s">
        <v>174</v>
      </c>
      <c r="N18" s="39">
        <v>19331.240835505363</v>
      </c>
      <c r="O18" s="44">
        <v>4369.0397389875006</v>
      </c>
      <c r="P18" s="39">
        <v>198.41992241499997</v>
      </c>
      <c r="Q18" s="39">
        <v>0</v>
      </c>
      <c r="R18" s="39"/>
      <c r="S18" s="44"/>
    </row>
    <row r="19" spans="1:19" x14ac:dyDescent="0.25">
      <c r="A19" s="32">
        <f t="shared" si="1"/>
        <v>6</v>
      </c>
      <c r="B19" s="34" t="s">
        <v>13</v>
      </c>
      <c r="D19" s="39">
        <v>15491.673288166032</v>
      </c>
      <c r="F19" s="39"/>
      <c r="H19" s="32"/>
      <c r="J19" s="6">
        <f t="shared" si="0"/>
        <v>15491.673288166032</v>
      </c>
      <c r="L19" s="32" t="s">
        <v>175</v>
      </c>
      <c r="N19" s="39">
        <v>9609.9665194788176</v>
      </c>
      <c r="O19" s="41">
        <v>1316.3090073867179</v>
      </c>
      <c r="P19" s="39">
        <v>4565.3977613004963</v>
      </c>
      <c r="Q19" s="39">
        <v>0</v>
      </c>
      <c r="R19" s="39"/>
      <c r="S19" s="44"/>
    </row>
    <row r="20" spans="1:19" x14ac:dyDescent="0.25">
      <c r="A20" s="32">
        <f t="shared" si="1"/>
        <v>7</v>
      </c>
      <c r="B20" s="34" t="s">
        <v>93</v>
      </c>
      <c r="D20" s="43">
        <f>SUM(D14:D19)</f>
        <v>3112971.5669708182</v>
      </c>
      <c r="F20" s="43">
        <f>SUM(F14:F19)</f>
        <v>-7368.5151634722442</v>
      </c>
      <c r="H20" s="32"/>
      <c r="J20" s="52">
        <f>SUM(J14:J19)</f>
        <v>3120340.0821342901</v>
      </c>
      <c r="N20" s="43">
        <f>SUM(N14:N19)</f>
        <v>1931484.9027549061</v>
      </c>
      <c r="O20" s="43">
        <f>SUM(O14:O19)</f>
        <v>308497.76193004876</v>
      </c>
      <c r="P20" s="43">
        <f>SUM(P14:P19)</f>
        <v>872988.90228586318</v>
      </c>
      <c r="Q20" s="43">
        <f>SUM(Q14:Q19)</f>
        <v>0</v>
      </c>
      <c r="R20" s="39"/>
      <c r="S20" s="44"/>
    </row>
    <row r="21" spans="1:19" x14ac:dyDescent="0.25">
      <c r="F21" s="39"/>
      <c r="H21" s="32"/>
      <c r="J21" s="34"/>
      <c r="N21" s="39"/>
      <c r="O21" s="39"/>
      <c r="P21" s="39"/>
      <c r="Q21" s="39"/>
      <c r="R21" s="39"/>
      <c r="S21" s="44"/>
    </row>
    <row r="22" spans="1:19" x14ac:dyDescent="0.25">
      <c r="B22" s="38" t="s">
        <v>159</v>
      </c>
      <c r="F22" s="39"/>
      <c r="H22" s="32"/>
      <c r="J22" s="34"/>
      <c r="N22" s="39"/>
      <c r="O22" s="39"/>
      <c r="P22" s="39"/>
      <c r="Q22" s="39"/>
      <c r="R22" s="39"/>
      <c r="S22" s="44"/>
    </row>
    <row r="23" spans="1:19" x14ac:dyDescent="0.25">
      <c r="A23" s="32">
        <f>A20+1</f>
        <v>8</v>
      </c>
      <c r="B23" s="34" t="s">
        <v>15</v>
      </c>
      <c r="D23" s="39">
        <v>132486.45444445519</v>
      </c>
      <c r="F23" s="39"/>
      <c r="H23" s="32"/>
      <c r="J23" s="6">
        <f t="shared" ref="J23:J26" si="2">D23-F23</f>
        <v>132486.45444445519</v>
      </c>
      <c r="L23" s="32" t="s">
        <v>176</v>
      </c>
      <c r="N23" s="39">
        <v>77548.137037656503</v>
      </c>
      <c r="O23" s="44">
        <v>9707.8962966633517</v>
      </c>
      <c r="P23" s="39">
        <v>45230.421110135343</v>
      </c>
      <c r="Q23" s="39">
        <v>0</v>
      </c>
      <c r="R23" s="39"/>
      <c r="S23" s="44"/>
    </row>
    <row r="24" spans="1:19" x14ac:dyDescent="0.25">
      <c r="A24" s="32">
        <f>A23+1</f>
        <v>9</v>
      </c>
      <c r="B24" s="34" t="s">
        <v>16</v>
      </c>
      <c r="D24" s="39">
        <v>81118.123706522776</v>
      </c>
      <c r="F24" s="39">
        <v>39116.721621913879</v>
      </c>
      <c r="H24" s="35" t="s">
        <v>171</v>
      </c>
      <c r="J24" s="6">
        <f t="shared" si="2"/>
        <v>42001.402084608897</v>
      </c>
      <c r="L24" s="32" t="s">
        <v>177</v>
      </c>
      <c r="N24" s="39">
        <v>48556.809645875168</v>
      </c>
      <c r="O24" s="44">
        <v>6611.942771330193</v>
      </c>
      <c r="P24" s="39">
        <v>25949.371289317416</v>
      </c>
      <c r="Q24" s="39">
        <v>0</v>
      </c>
      <c r="R24" s="39"/>
      <c r="S24" s="44"/>
    </row>
    <row r="25" spans="1:19" x14ac:dyDescent="0.25">
      <c r="A25" s="32">
        <f t="shared" ref="A25:A27" si="3">A24+1</f>
        <v>10</v>
      </c>
      <c r="B25" s="34" t="s">
        <v>17</v>
      </c>
      <c r="D25" s="39">
        <v>7138.3490998511643</v>
      </c>
      <c r="F25" s="39"/>
      <c r="H25" s="32"/>
      <c r="J25" s="6">
        <f t="shared" si="2"/>
        <v>7138.3490998511643</v>
      </c>
      <c r="L25" s="32" t="s">
        <v>178</v>
      </c>
      <c r="N25" s="39">
        <v>3995.8424933173756</v>
      </c>
      <c r="O25" s="44">
        <v>571.15795979539632</v>
      </c>
      <c r="P25" s="39">
        <v>2081.9066883841829</v>
      </c>
      <c r="Q25" s="39">
        <v>489.44195835420913</v>
      </c>
      <c r="R25" s="39"/>
      <c r="S25" s="44"/>
    </row>
    <row r="26" spans="1:19" x14ac:dyDescent="0.25">
      <c r="A26" s="32">
        <f t="shared" si="3"/>
        <v>11</v>
      </c>
      <c r="B26" s="34" t="s">
        <v>18</v>
      </c>
      <c r="D26" s="39">
        <v>21502.76014077627</v>
      </c>
      <c r="F26" s="39"/>
      <c r="H26" s="32"/>
      <c r="J26" s="6">
        <f t="shared" si="2"/>
        <v>21502.76014077627</v>
      </c>
      <c r="L26" s="32" t="s">
        <v>179</v>
      </c>
      <c r="N26" s="39">
        <v>12013.861520198847</v>
      </c>
      <c r="O26" s="44">
        <v>1496.8174546048103</v>
      </c>
      <c r="P26" s="39">
        <v>7992.0811659726141</v>
      </c>
      <c r="Q26" s="39">
        <v>0</v>
      </c>
      <c r="R26" s="39"/>
      <c r="S26" s="44"/>
    </row>
    <row r="27" spans="1:19" x14ac:dyDescent="0.25">
      <c r="A27" s="32">
        <f t="shared" si="3"/>
        <v>12</v>
      </c>
      <c r="B27" s="34" t="s">
        <v>19</v>
      </c>
      <c r="D27" s="43">
        <f>SUM(D23:D26)</f>
        <v>242245.6873916054</v>
      </c>
      <c r="F27" s="43">
        <f>SUM(F23:F26)</f>
        <v>39116.721621913879</v>
      </c>
      <c r="H27" s="51"/>
      <c r="J27" s="52">
        <f>SUM(J23:J26)</f>
        <v>203128.96576969151</v>
      </c>
      <c r="N27" s="43">
        <f>SUM(N23:N26)</f>
        <v>142114.65069704791</v>
      </c>
      <c r="O27" s="43">
        <f>SUM(O23:O26)</f>
        <v>18387.814482393751</v>
      </c>
      <c r="P27" s="43">
        <f>SUM(P23:P26)</f>
        <v>81253.780253809571</v>
      </c>
      <c r="Q27" s="43">
        <f>SUM(Q23:Q26)</f>
        <v>489.44195835420913</v>
      </c>
      <c r="R27" s="39"/>
      <c r="S27" s="44"/>
    </row>
    <row r="28" spans="1:19" x14ac:dyDescent="0.25">
      <c r="F28" s="39"/>
      <c r="H28" s="32"/>
      <c r="J28" s="34"/>
      <c r="N28" s="39"/>
      <c r="O28" s="39"/>
      <c r="P28" s="39"/>
      <c r="Q28" s="39"/>
      <c r="R28" s="39"/>
      <c r="S28" s="44"/>
    </row>
    <row r="29" spans="1:19" x14ac:dyDescent="0.25">
      <c r="B29" s="38" t="s">
        <v>160</v>
      </c>
      <c r="F29" s="39"/>
      <c r="H29" s="32"/>
      <c r="J29" s="34"/>
      <c r="N29" s="39"/>
      <c r="O29" s="39"/>
      <c r="P29" s="39"/>
      <c r="Q29" s="39"/>
      <c r="R29" s="39"/>
      <c r="S29" s="44"/>
    </row>
    <row r="30" spans="1:19" x14ac:dyDescent="0.25">
      <c r="A30" s="32">
        <f>A27+1</f>
        <v>13</v>
      </c>
      <c r="B30" s="34" t="s">
        <v>21</v>
      </c>
      <c r="D30" s="39">
        <v>12523.671291923147</v>
      </c>
      <c r="F30" s="39"/>
      <c r="H30" s="32"/>
      <c r="J30" s="6">
        <f t="shared" ref="J30:J36" si="4">D30-F30</f>
        <v>12523.671291923147</v>
      </c>
      <c r="L30" s="32" t="s">
        <v>174</v>
      </c>
      <c r="N30" s="39">
        <v>4671.130273221941</v>
      </c>
      <c r="O30" s="44">
        <v>580.81204167204282</v>
      </c>
      <c r="P30" s="39">
        <v>2721.5699077671779</v>
      </c>
      <c r="Q30" s="39">
        <v>4550.1590692619857</v>
      </c>
      <c r="R30" s="39"/>
      <c r="S30" s="44"/>
    </row>
    <row r="31" spans="1:19" x14ac:dyDescent="0.25">
      <c r="A31" s="32">
        <f>A30+1</f>
        <v>14</v>
      </c>
      <c r="B31" s="34" t="s">
        <v>22</v>
      </c>
      <c r="D31" s="39">
        <v>1452.0154432174704</v>
      </c>
      <c r="F31" s="39"/>
      <c r="H31" s="32"/>
      <c r="J31" s="6">
        <f t="shared" si="4"/>
        <v>1452.0154432174704</v>
      </c>
      <c r="L31" s="32" t="s">
        <v>174</v>
      </c>
      <c r="N31" s="39">
        <v>138.97372252338511</v>
      </c>
      <c r="O31" s="44">
        <v>0</v>
      </c>
      <c r="P31" s="39">
        <v>292.83796617898537</v>
      </c>
      <c r="Q31" s="39">
        <v>1020.2037545151001</v>
      </c>
      <c r="R31" s="39"/>
      <c r="S31" s="44"/>
    </row>
    <row r="32" spans="1:19" x14ac:dyDescent="0.25">
      <c r="A32" s="32">
        <f t="shared" ref="A32:A37" si="5">A31+1</f>
        <v>15</v>
      </c>
      <c r="B32" s="34" t="s">
        <v>23</v>
      </c>
      <c r="D32" s="39">
        <v>47264.710948384934</v>
      </c>
      <c r="F32" s="39"/>
      <c r="H32" s="32"/>
      <c r="J32" s="6">
        <f t="shared" si="4"/>
        <v>47264.710948384934</v>
      </c>
      <c r="L32" s="32" t="s">
        <v>174</v>
      </c>
      <c r="N32" s="39">
        <v>19001.580199783497</v>
      </c>
      <c r="O32" s="44">
        <v>3978.759483825429</v>
      </c>
      <c r="P32" s="39">
        <v>0</v>
      </c>
      <c r="Q32" s="39">
        <v>24284.371264776008</v>
      </c>
      <c r="R32" s="39"/>
      <c r="S32" s="44"/>
    </row>
    <row r="33" spans="1:21" x14ac:dyDescent="0.25">
      <c r="A33" s="32">
        <f t="shared" si="5"/>
        <v>16</v>
      </c>
      <c r="B33" s="34" t="s">
        <v>24</v>
      </c>
      <c r="D33" s="39">
        <v>243136.99190119354</v>
      </c>
      <c r="F33" s="39"/>
      <c r="H33" s="32"/>
      <c r="J33" s="6">
        <f t="shared" si="4"/>
        <v>243136.99190119354</v>
      </c>
      <c r="L33" s="32" t="s">
        <v>174</v>
      </c>
      <c r="N33" s="39">
        <v>110997.71785125462</v>
      </c>
      <c r="O33" s="44">
        <v>13855.017520849042</v>
      </c>
      <c r="P33" s="39">
        <v>47840.535421940142</v>
      </c>
      <c r="Q33" s="39">
        <v>70443.721107149744</v>
      </c>
      <c r="R33" s="39"/>
      <c r="S33" s="44"/>
    </row>
    <row r="34" spans="1:21" x14ac:dyDescent="0.25">
      <c r="A34" s="32">
        <f t="shared" si="5"/>
        <v>17</v>
      </c>
      <c r="B34" s="34" t="s">
        <v>25</v>
      </c>
      <c r="D34" s="39">
        <v>36183.519639537146</v>
      </c>
      <c r="F34" s="39"/>
      <c r="H34" s="32"/>
      <c r="J34" s="6">
        <f t="shared" si="4"/>
        <v>36183.519639537146</v>
      </c>
      <c r="L34" s="32" t="s">
        <v>174</v>
      </c>
      <c r="N34" s="39">
        <v>14473.407855814859</v>
      </c>
      <c r="O34" s="44">
        <v>0</v>
      </c>
      <c r="P34" s="39">
        <v>0</v>
      </c>
      <c r="Q34" s="39">
        <v>21710.111783722288</v>
      </c>
      <c r="R34" s="39"/>
      <c r="S34" s="44"/>
    </row>
    <row r="35" spans="1:21" x14ac:dyDescent="0.25">
      <c r="A35" s="32">
        <f t="shared" si="5"/>
        <v>18</v>
      </c>
      <c r="B35" s="34" t="s">
        <v>26</v>
      </c>
      <c r="D35" s="39">
        <v>84631.996759477552</v>
      </c>
      <c r="F35" s="39"/>
      <c r="H35" s="32"/>
      <c r="J35" s="6">
        <f t="shared" si="4"/>
        <v>84631.996759477552</v>
      </c>
      <c r="L35" s="32" t="s">
        <v>174</v>
      </c>
      <c r="N35" s="39">
        <v>0</v>
      </c>
      <c r="O35" s="44">
        <v>0</v>
      </c>
      <c r="P35" s="39">
        <v>84631.996759477552</v>
      </c>
      <c r="Q35" s="39">
        <v>0</v>
      </c>
      <c r="R35" s="39"/>
      <c r="S35" s="44"/>
    </row>
    <row r="36" spans="1:21" x14ac:dyDescent="0.25">
      <c r="A36" s="32">
        <f t="shared" si="5"/>
        <v>19</v>
      </c>
      <c r="B36" s="34" t="s">
        <v>27</v>
      </c>
      <c r="D36" s="39">
        <v>45188.632710515158</v>
      </c>
      <c r="F36" s="39">
        <v>26965.613583466446</v>
      </c>
      <c r="H36" s="35" t="s">
        <v>172</v>
      </c>
      <c r="J36" s="6">
        <f t="shared" si="4"/>
        <v>18223.019127048712</v>
      </c>
      <c r="L36" s="32" t="s">
        <v>180</v>
      </c>
      <c r="N36" s="39">
        <v>5222.7538346792562</v>
      </c>
      <c r="O36" s="44">
        <v>1479.0600019422591</v>
      </c>
      <c r="P36" s="39">
        <v>6820.3534506732958</v>
      </c>
      <c r="Q36" s="39">
        <v>31666.465423220347</v>
      </c>
      <c r="R36" s="39"/>
      <c r="S36" s="44"/>
    </row>
    <row r="37" spans="1:21" x14ac:dyDescent="0.25">
      <c r="A37" s="32">
        <f t="shared" si="5"/>
        <v>20</v>
      </c>
      <c r="B37" s="34" t="s">
        <v>28</v>
      </c>
      <c r="D37" s="43">
        <f>SUM(D30:D36)</f>
        <v>470381.53869424894</v>
      </c>
      <c r="F37" s="43">
        <f>SUM(F30:F36)</f>
        <v>26965.613583466446</v>
      </c>
      <c r="H37" s="32"/>
      <c r="J37" s="52">
        <f>SUM(J30:J36)</f>
        <v>443415.9251107825</v>
      </c>
      <c r="N37" s="43">
        <f>SUM(N30:N36)</f>
        <v>154505.56373727755</v>
      </c>
      <c r="O37" s="43">
        <f>SUM(O30:O36)</f>
        <v>19893.649048288775</v>
      </c>
      <c r="P37" s="43">
        <f>SUM(P30:P36)</f>
        <v>142307.29350603715</v>
      </c>
      <c r="Q37" s="43">
        <f>SUM(Q30:Q36)</f>
        <v>153675.03240264548</v>
      </c>
      <c r="R37" s="39"/>
      <c r="S37" s="44"/>
    </row>
    <row r="38" spans="1:21" x14ac:dyDescent="0.25">
      <c r="F38" s="39"/>
      <c r="H38" s="32"/>
      <c r="J38" s="34"/>
      <c r="N38" s="39"/>
      <c r="O38" s="39"/>
      <c r="P38" s="39"/>
      <c r="Q38" s="39"/>
      <c r="R38" s="39"/>
      <c r="S38" s="44"/>
    </row>
    <row r="39" spans="1:21" x14ac:dyDescent="0.25">
      <c r="B39" s="38" t="s">
        <v>161</v>
      </c>
      <c r="F39" s="39"/>
      <c r="H39" s="32"/>
      <c r="J39" s="34"/>
      <c r="Q39" s="39"/>
      <c r="R39" s="39"/>
      <c r="S39" s="44"/>
    </row>
    <row r="40" spans="1:21" x14ac:dyDescent="0.25">
      <c r="A40" s="32">
        <f>A37+1</f>
        <v>21</v>
      </c>
      <c r="B40" s="34" t="s">
        <v>30</v>
      </c>
      <c r="D40" s="39">
        <v>265503.35760293453</v>
      </c>
      <c r="F40" s="39"/>
      <c r="H40" s="29"/>
      <c r="J40" s="6">
        <f t="shared" ref="J40:J54" si="6">D40-F40</f>
        <v>265503.35760293453</v>
      </c>
      <c r="L40" s="35" t="s">
        <v>174</v>
      </c>
      <c r="N40" s="39">
        <v>140506.66779115508</v>
      </c>
      <c r="O40" s="44">
        <v>37271.873730519692</v>
      </c>
      <c r="P40" s="39">
        <v>87489.074842919392</v>
      </c>
      <c r="Q40" s="39">
        <v>235.74123834033657</v>
      </c>
      <c r="R40" s="39"/>
      <c r="S40" s="44"/>
    </row>
    <row r="41" spans="1:21" x14ac:dyDescent="0.25">
      <c r="A41" s="32">
        <f>A40+1</f>
        <v>22</v>
      </c>
      <c r="B41" s="34" t="s">
        <v>31</v>
      </c>
      <c r="D41" s="39">
        <v>48689.405718101341</v>
      </c>
      <c r="F41" s="39"/>
      <c r="H41" s="29"/>
      <c r="J41" s="6">
        <f t="shared" si="6"/>
        <v>48689.405718101341</v>
      </c>
      <c r="L41" s="35" t="s">
        <v>174</v>
      </c>
      <c r="N41" s="39">
        <v>26873.946046063971</v>
      </c>
      <c r="O41" s="44">
        <v>7128.7885437473096</v>
      </c>
      <c r="P41" s="39">
        <v>14686.671128290056</v>
      </c>
      <c r="Q41" s="39">
        <v>0</v>
      </c>
      <c r="R41" s="39"/>
      <c r="S41" s="44"/>
    </row>
    <row r="42" spans="1:21" x14ac:dyDescent="0.25">
      <c r="A42" s="32">
        <f t="shared" ref="A42:A55" si="7">A41+1</f>
        <v>23</v>
      </c>
      <c r="B42" s="34" t="s">
        <v>32</v>
      </c>
      <c r="D42" s="39">
        <v>495082.85755250487</v>
      </c>
      <c r="F42" s="39"/>
      <c r="H42" s="29"/>
      <c r="J42" s="6">
        <f t="shared" si="6"/>
        <v>495082.85755250487</v>
      </c>
      <c r="L42" s="35" t="s">
        <v>174</v>
      </c>
      <c r="N42" s="39">
        <v>273224.99944848084</v>
      </c>
      <c r="O42" s="44">
        <v>72529.147586307648</v>
      </c>
      <c r="P42" s="39">
        <v>149328.71051771636</v>
      </c>
      <c r="Q42" s="39">
        <v>0</v>
      </c>
      <c r="R42" s="39"/>
      <c r="S42" s="44"/>
    </row>
    <row r="43" spans="1:21" x14ac:dyDescent="0.25">
      <c r="B43" s="34" t="s">
        <v>33</v>
      </c>
      <c r="F43" s="39"/>
      <c r="H43" s="29"/>
      <c r="J43" s="6"/>
      <c r="L43" s="35"/>
      <c r="N43" s="39"/>
      <c r="O43" s="44"/>
      <c r="P43" s="39"/>
      <c r="Q43" s="39"/>
      <c r="R43" s="39"/>
      <c r="S43" s="44"/>
      <c r="U43" s="40"/>
    </row>
    <row r="44" spans="1:21" x14ac:dyDescent="0.25">
      <c r="A44" s="32">
        <f>A42+1</f>
        <v>24</v>
      </c>
      <c r="B44" s="42" t="s">
        <v>34</v>
      </c>
      <c r="D44" s="39">
        <v>144347.57149315689</v>
      </c>
      <c r="F44" s="39"/>
      <c r="H44" s="29"/>
      <c r="J44" s="6">
        <f t="shared" si="6"/>
        <v>144347.57149315689</v>
      </c>
      <c r="L44" s="35" t="s">
        <v>174</v>
      </c>
      <c r="N44" s="39">
        <v>83547.607237678487</v>
      </c>
      <c r="O44" s="44">
        <v>12832.790349373774</v>
      </c>
      <c r="P44" s="39">
        <v>47967.173906104632</v>
      </c>
      <c r="Q44" s="39">
        <v>0</v>
      </c>
      <c r="R44" s="39"/>
      <c r="S44" s="44"/>
      <c r="U44" s="40"/>
    </row>
    <row r="45" spans="1:21" x14ac:dyDescent="0.25">
      <c r="A45" s="32">
        <f t="shared" si="7"/>
        <v>25</v>
      </c>
      <c r="B45" s="42" t="s">
        <v>35</v>
      </c>
      <c r="D45" s="39">
        <v>65514.065095391299</v>
      </c>
      <c r="F45" s="39"/>
      <c r="H45" s="29"/>
      <c r="J45" s="6">
        <f t="shared" si="6"/>
        <v>65514.065095391299</v>
      </c>
      <c r="L45" s="35" t="s">
        <v>174</v>
      </c>
      <c r="N45" s="39">
        <v>37356.347185059887</v>
      </c>
      <c r="O45" s="44">
        <v>5236.53272965413</v>
      </c>
      <c r="P45" s="39">
        <v>22921.185180677283</v>
      </c>
      <c r="Q45" s="39">
        <v>0</v>
      </c>
      <c r="R45" s="39"/>
      <c r="S45" s="44"/>
      <c r="U45" s="40"/>
    </row>
    <row r="46" spans="1:21" x14ac:dyDescent="0.25">
      <c r="A46" s="32">
        <f t="shared" si="7"/>
        <v>26</v>
      </c>
      <c r="B46" s="34" t="s">
        <v>36</v>
      </c>
      <c r="D46" s="39">
        <v>353984.27213262208</v>
      </c>
      <c r="F46" s="39"/>
      <c r="H46" s="29"/>
      <c r="J46" s="6">
        <f t="shared" si="6"/>
        <v>353984.27213262208</v>
      </c>
      <c r="L46" s="35" t="s">
        <v>174</v>
      </c>
      <c r="N46" s="39">
        <v>205211.32088115977</v>
      </c>
      <c r="O46" s="44">
        <v>48898.174894514385</v>
      </c>
      <c r="P46" s="39">
        <v>99874.776356947914</v>
      </c>
      <c r="Q46" s="39">
        <v>0</v>
      </c>
      <c r="R46" s="39"/>
      <c r="S46" s="44"/>
      <c r="U46" s="40"/>
    </row>
    <row r="47" spans="1:21" x14ac:dyDescent="0.25">
      <c r="A47" s="32">
        <f t="shared" si="7"/>
        <v>27</v>
      </c>
      <c r="B47" s="34" t="s">
        <v>37</v>
      </c>
      <c r="D47" s="39">
        <v>568556.3749220242</v>
      </c>
      <c r="F47" s="39"/>
      <c r="H47" s="29"/>
      <c r="J47" s="6">
        <f t="shared" si="6"/>
        <v>568556.3749220242</v>
      </c>
      <c r="L47" s="35" t="s">
        <v>174</v>
      </c>
      <c r="N47" s="39">
        <v>364177.00760840607</v>
      </c>
      <c r="O47" s="44">
        <v>89799.791400050206</v>
      </c>
      <c r="P47" s="39">
        <v>114579.57591356794</v>
      </c>
      <c r="Q47" s="39">
        <v>0</v>
      </c>
      <c r="R47" s="39"/>
      <c r="S47" s="44"/>
      <c r="U47" s="40"/>
    </row>
    <row r="48" spans="1:21" x14ac:dyDescent="0.25">
      <c r="A48" s="32">
        <f t="shared" si="7"/>
        <v>28</v>
      </c>
      <c r="B48" s="34" t="s">
        <v>38</v>
      </c>
      <c r="D48" s="39">
        <v>301520.34139874135</v>
      </c>
      <c r="F48" s="39"/>
      <c r="H48" s="29"/>
      <c r="J48" s="6">
        <f t="shared" si="6"/>
        <v>301520.34139874135</v>
      </c>
      <c r="L48" s="35" t="s">
        <v>174</v>
      </c>
      <c r="N48" s="39">
        <v>158542.91878133526</v>
      </c>
      <c r="O48" s="44">
        <v>34051.834546561215</v>
      </c>
      <c r="P48" s="39">
        <v>108925.58807084487</v>
      </c>
      <c r="Q48" s="39">
        <v>0</v>
      </c>
      <c r="R48" s="39"/>
      <c r="S48" s="44"/>
      <c r="U48" s="40"/>
    </row>
    <row r="49" spans="1:24" x14ac:dyDescent="0.25">
      <c r="A49" s="32">
        <f t="shared" si="7"/>
        <v>29</v>
      </c>
      <c r="B49" s="34" t="s">
        <v>39</v>
      </c>
      <c r="D49" s="39">
        <v>50296.095511941916</v>
      </c>
      <c r="F49" s="39"/>
      <c r="H49" s="29"/>
      <c r="J49" s="6">
        <f t="shared" si="6"/>
        <v>50296.095511941916</v>
      </c>
      <c r="L49" s="35" t="s">
        <v>174</v>
      </c>
      <c r="N49" s="39">
        <v>34459.549684417179</v>
      </c>
      <c r="O49" s="44">
        <v>6625.2565748702673</v>
      </c>
      <c r="P49" s="39">
        <v>9211.2892526544692</v>
      </c>
      <c r="Q49" s="39">
        <v>0</v>
      </c>
      <c r="R49" s="39"/>
      <c r="S49" s="44"/>
      <c r="U49" s="40"/>
    </row>
    <row r="50" spans="1:24" x14ac:dyDescent="0.25">
      <c r="B50" s="34" t="s">
        <v>40</v>
      </c>
      <c r="D50" s="39"/>
      <c r="F50" s="39"/>
      <c r="H50" s="29"/>
      <c r="J50" s="6"/>
      <c r="L50" s="35"/>
      <c r="N50" s="39"/>
      <c r="O50" s="44"/>
      <c r="P50" s="39"/>
      <c r="Q50" s="39"/>
      <c r="R50" s="39"/>
      <c r="S50" s="44"/>
      <c r="U50" s="40"/>
    </row>
    <row r="51" spans="1:24" x14ac:dyDescent="0.25">
      <c r="A51" s="32">
        <f>A49+1</f>
        <v>30</v>
      </c>
      <c r="B51" s="42" t="s">
        <v>41</v>
      </c>
      <c r="D51" s="39">
        <v>12515.406601071101</v>
      </c>
      <c r="F51" s="39"/>
      <c r="H51" s="32"/>
      <c r="J51" s="6">
        <f t="shared" si="6"/>
        <v>12515.406601071101</v>
      </c>
      <c r="L51" s="35" t="s">
        <v>174</v>
      </c>
      <c r="N51" s="39">
        <v>7449.6428628064787</v>
      </c>
      <c r="O51" s="44">
        <v>1187.2952516966407</v>
      </c>
      <c r="P51" s="39">
        <v>3878.4684865679828</v>
      </c>
      <c r="Q51" s="39">
        <v>0</v>
      </c>
      <c r="R51" s="39"/>
      <c r="S51" s="44"/>
      <c r="U51" s="40"/>
      <c r="V51" s="40"/>
      <c r="W51" s="40"/>
      <c r="X51" s="53"/>
    </row>
    <row r="52" spans="1:24" x14ac:dyDescent="0.25">
      <c r="A52" s="32">
        <f t="shared" si="7"/>
        <v>31</v>
      </c>
      <c r="B52" s="42" t="s">
        <v>42</v>
      </c>
      <c r="D52" s="39">
        <v>140076.85309363267</v>
      </c>
      <c r="F52" s="39">
        <v>11615.535133857922</v>
      </c>
      <c r="H52" s="35" t="s">
        <v>173</v>
      </c>
      <c r="J52" s="6">
        <f>D52-F52</f>
        <v>128461.31795977475</v>
      </c>
      <c r="L52" s="35" t="s">
        <v>174</v>
      </c>
      <c r="N52" s="39">
        <v>81864.726057539461</v>
      </c>
      <c r="O52" s="44">
        <v>13203.413190037945</v>
      </c>
      <c r="P52" s="39">
        <v>44987.696535401541</v>
      </c>
      <c r="Q52" s="39">
        <v>21.017310653740001</v>
      </c>
      <c r="R52" s="39"/>
      <c r="S52" s="44"/>
      <c r="U52" s="54"/>
      <c r="V52" s="54"/>
      <c r="W52" s="54"/>
    </row>
    <row r="53" spans="1:24" x14ac:dyDescent="0.25">
      <c r="A53" s="32">
        <f t="shared" si="7"/>
        <v>32</v>
      </c>
      <c r="B53" s="42" t="s">
        <v>43</v>
      </c>
      <c r="D53" s="39">
        <v>11920.785328228056</v>
      </c>
      <c r="F53" s="39"/>
      <c r="H53" s="35"/>
      <c r="J53" s="6">
        <f t="shared" si="6"/>
        <v>11920.785328228056</v>
      </c>
      <c r="L53" s="35" t="s">
        <v>174</v>
      </c>
      <c r="N53" s="39">
        <v>6321.7382932651572</v>
      </c>
      <c r="O53" s="44">
        <v>1097.8745465412974</v>
      </c>
      <c r="P53" s="39">
        <v>4501.1724884216001</v>
      </c>
      <c r="Q53" s="39">
        <v>0</v>
      </c>
      <c r="R53" s="39"/>
      <c r="S53" s="44"/>
      <c r="U53" s="40"/>
      <c r="V53" s="40"/>
      <c r="W53" s="40"/>
    </row>
    <row r="54" spans="1:24" x14ac:dyDescent="0.25">
      <c r="A54" s="32">
        <f t="shared" si="7"/>
        <v>33</v>
      </c>
      <c r="B54" s="34" t="s">
        <v>44</v>
      </c>
      <c r="D54" s="39">
        <v>29299.30671322934</v>
      </c>
      <c r="F54" s="39"/>
      <c r="H54" s="35"/>
      <c r="J54" s="6">
        <f t="shared" si="6"/>
        <v>29299.30671322934</v>
      </c>
      <c r="L54" s="35" t="s">
        <v>183</v>
      </c>
      <c r="N54" s="39">
        <v>12237.340052039572</v>
      </c>
      <c r="O54" s="44">
        <v>3860.8630585560704</v>
      </c>
      <c r="P54" s="39">
        <v>13201.103602633699</v>
      </c>
      <c r="Q54" s="39">
        <v>0</v>
      </c>
      <c r="R54" s="39"/>
      <c r="S54" s="44"/>
      <c r="U54" s="40"/>
    </row>
    <row r="55" spans="1:24" x14ac:dyDescent="0.25">
      <c r="A55" s="32">
        <f t="shared" si="7"/>
        <v>34</v>
      </c>
      <c r="B55" s="34" t="s">
        <v>94</v>
      </c>
      <c r="D55" s="43">
        <f>SUM(D40:D54)</f>
        <v>2487306.6931635789</v>
      </c>
      <c r="F55" s="43">
        <f>SUM(F40:F54)</f>
        <v>11615.535133857922</v>
      </c>
      <c r="H55" s="35"/>
      <c r="J55" s="52">
        <f>SUM(J40:J54)</f>
        <v>2475691.1580297211</v>
      </c>
      <c r="N55" s="43">
        <f>SUM(N40:N54)</f>
        <v>1431773.8119294073</v>
      </c>
      <c r="O55" s="43">
        <f>SUM(O40:O54)</f>
        <v>333723.63640243059</v>
      </c>
      <c r="P55" s="43">
        <f>SUM(P40:P54)</f>
        <v>721552.48628274759</v>
      </c>
      <c r="Q55" s="43">
        <f>SUM(Q40:Q54)</f>
        <v>256.75854899407659</v>
      </c>
      <c r="R55" s="39"/>
      <c r="S55" s="44"/>
      <c r="U55" s="40"/>
    </row>
    <row r="56" spans="1:24" x14ac:dyDescent="0.25">
      <c r="J56" s="34"/>
      <c r="N56" s="39"/>
      <c r="O56" s="39"/>
      <c r="P56" s="39"/>
      <c r="Q56" s="39"/>
      <c r="R56" s="39"/>
      <c r="S56" s="44"/>
      <c r="U56" s="40"/>
    </row>
    <row r="57" spans="1:24" ht="15.75" thickBot="1" x14ac:dyDescent="0.3">
      <c r="A57" s="32">
        <f>A55+1</f>
        <v>35</v>
      </c>
      <c r="B57" s="34" t="s">
        <v>45</v>
      </c>
      <c r="D57" s="50">
        <f>+D20+D27+D37+D55</f>
        <v>6312905.4862202518</v>
      </c>
      <c r="F57" s="50">
        <f>+F20+F27+F37+F55</f>
        <v>70329.355175766003</v>
      </c>
      <c r="J57" s="50">
        <f>+J20+J27+J37+J55</f>
        <v>6242576.1310444847</v>
      </c>
      <c r="N57" s="50">
        <f>+N20+N27+N37+N55</f>
        <v>3659878.9291186389</v>
      </c>
      <c r="O57" s="50">
        <f>+O20+O27+O37+O55</f>
        <v>680502.8618631619</v>
      </c>
      <c r="P57" s="50">
        <f>+P20+P27+P37+P55</f>
        <v>1818102.4623284573</v>
      </c>
      <c r="Q57" s="50">
        <f>+Q20+Q27+Q37+Q55</f>
        <v>154421.23290999376</v>
      </c>
    </row>
    <row r="58" spans="1:24" ht="15.75" thickTop="1" x14ac:dyDescent="0.25"/>
    <row r="59" spans="1:24" x14ac:dyDescent="0.25">
      <c r="A59" s="48" t="s">
        <v>150</v>
      </c>
    </row>
    <row r="60" spans="1:24" x14ac:dyDescent="0.25">
      <c r="A60" s="49" t="s">
        <v>151</v>
      </c>
      <c r="B60" s="34" t="s">
        <v>165</v>
      </c>
    </row>
    <row r="61" spans="1:24" x14ac:dyDescent="0.25">
      <c r="A61" s="49" t="s">
        <v>162</v>
      </c>
      <c r="B61" s="34" t="s">
        <v>166</v>
      </c>
    </row>
    <row r="62" spans="1:24" x14ac:dyDescent="0.25">
      <c r="A62" s="49" t="s">
        <v>163</v>
      </c>
      <c r="B62" s="34" t="s">
        <v>167</v>
      </c>
    </row>
    <row r="63" spans="1:24" x14ac:dyDescent="0.25">
      <c r="A63" s="49" t="s">
        <v>164</v>
      </c>
      <c r="B63" s="34" t="s">
        <v>168</v>
      </c>
    </row>
  </sheetData>
  <mergeCells count="2">
    <mergeCell ref="N8:P8"/>
    <mergeCell ref="A6:R6"/>
  </mergeCells>
  <pageMargins left="0.7" right="0.7" top="0.75" bottom="0.75" header="0.3" footer="0.3"/>
  <pageSetup scale="55" orientation="landscape" r:id="rId1"/>
  <headerFooter>
    <oddHeader>&amp;R&amp;"Arial,Regular"&amp;10Filed: 2023-05-18
EB-2022-0200
Exhibit I.7.0-STAFF-237
Attachment 4.8
Page &amp;P of 12</oddHeader>
  </headerFooter>
  <ignoredErrors>
    <ignoredError sqref="A60:A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G66"/>
  <sheetViews>
    <sheetView view="pageLayout" zoomScaleNormal="70" zoomScaleSheetLayoutView="80" workbookViewId="0">
      <selection activeCell="C49" sqref="C49"/>
    </sheetView>
  </sheetViews>
  <sheetFormatPr defaultColWidth="9.140625" defaultRowHeight="13.5" customHeight="1" x14ac:dyDescent="0.2"/>
  <cols>
    <col min="1" max="1" width="5.140625" style="2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4.285156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" customWidth="1"/>
    <col min="14" max="14" width="1.7109375" style="3" customWidth="1"/>
    <col min="15" max="16" width="12.85546875" style="3" customWidth="1"/>
    <col min="17" max="25" width="10.7109375" style="3" customWidth="1"/>
    <col min="26" max="26" width="1.7109375" style="3" customWidth="1"/>
    <col min="27" max="27" width="12" style="19" hidden="1" customWidth="1"/>
    <col min="28" max="31" width="10.5703125" style="3" customWidth="1"/>
    <col min="32" max="32" width="10.140625" style="3" customWidth="1"/>
    <col min="33" max="33" width="1.7109375" style="19" customWidth="1"/>
    <col min="34" max="34" width="11.28515625" style="3" customWidth="1"/>
    <col min="35" max="47" width="10.7109375" style="3" customWidth="1"/>
    <col min="48" max="48" width="1.7109375" style="19" customWidth="1"/>
    <col min="49" max="51" width="11.28515625" style="3" customWidth="1"/>
    <col min="52" max="53" width="10.5703125" style="3" customWidth="1"/>
    <col min="54" max="54" width="12.140625" style="3" bestFit="1" customWidth="1"/>
    <col min="55" max="57" width="10.5703125" style="3" customWidth="1"/>
    <col min="58" max="16384" width="9.140625" style="3"/>
  </cols>
  <sheetData>
    <row r="2" spans="1:59" ht="13.5" customHeight="1" x14ac:dyDescent="0.2">
      <c r="A2" s="15"/>
      <c r="M2" s="15"/>
    </row>
    <row r="3" spans="1:59" ht="13.5" customHeight="1" x14ac:dyDescent="0.2">
      <c r="A3" s="15"/>
      <c r="M3" s="15"/>
    </row>
    <row r="4" spans="1:59" ht="13.5" customHeight="1" x14ac:dyDescent="0.2">
      <c r="A4" s="15"/>
      <c r="M4" s="15"/>
    </row>
    <row r="5" spans="1:59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9" ht="13.5" customHeight="1" x14ac:dyDescent="0.2">
      <c r="B6" s="24"/>
      <c r="C6" s="24"/>
      <c r="D6" s="24"/>
      <c r="E6" s="24"/>
      <c r="F6" s="24"/>
      <c r="H6" s="17" t="s">
        <v>148</v>
      </c>
      <c r="I6" s="24"/>
      <c r="J6" s="24"/>
      <c r="K6" s="24"/>
      <c r="L6" s="24"/>
      <c r="M6" s="24"/>
      <c r="N6" s="24"/>
      <c r="O6" s="24"/>
      <c r="P6" s="24"/>
      <c r="R6" s="24"/>
      <c r="S6" s="24"/>
      <c r="T6" s="24"/>
      <c r="V6" s="16" t="s">
        <v>148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M6" s="16" t="s">
        <v>148</v>
      </c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6" t="s">
        <v>148</v>
      </c>
      <c r="BC6" s="24"/>
      <c r="BD6" s="24"/>
      <c r="BE6" s="24"/>
    </row>
    <row r="7" spans="1:59" ht="13.5" customHeight="1" x14ac:dyDescent="0.2">
      <c r="B7" s="24"/>
      <c r="C7" s="24"/>
      <c r="D7" s="24"/>
      <c r="E7" s="24"/>
      <c r="F7" s="24"/>
      <c r="H7" s="17" t="s">
        <v>149</v>
      </c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V7" s="16" t="s">
        <v>184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M7" s="17" t="s">
        <v>184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7" t="s">
        <v>184</v>
      </c>
      <c r="BC7" s="24"/>
      <c r="BD7" s="24"/>
      <c r="BE7" s="24"/>
    </row>
    <row r="8" spans="1:59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59" ht="13.5" customHeight="1" x14ac:dyDescent="0.2">
      <c r="E9" s="2" t="s">
        <v>0</v>
      </c>
    </row>
    <row r="10" spans="1:59" ht="13.5" customHeight="1" x14ac:dyDescent="0.2">
      <c r="A10" s="2" t="s">
        <v>46</v>
      </c>
      <c r="E10" s="2" t="s">
        <v>1</v>
      </c>
      <c r="G10" s="2" t="s">
        <v>2</v>
      </c>
      <c r="I10" s="2" t="s">
        <v>3</v>
      </c>
      <c r="J10" s="2"/>
      <c r="K10" s="2" t="s">
        <v>4</v>
      </c>
      <c r="M10" s="2" t="s">
        <v>5</v>
      </c>
      <c r="O10" s="56" t="s">
        <v>95</v>
      </c>
      <c r="P10" s="56"/>
      <c r="Q10" s="56" t="s">
        <v>95</v>
      </c>
      <c r="R10" s="56"/>
      <c r="S10" s="56"/>
      <c r="T10" s="56"/>
      <c r="U10" s="56"/>
      <c r="V10" s="56"/>
      <c r="W10" s="56"/>
      <c r="X10" s="56"/>
      <c r="Y10" s="56"/>
      <c r="Z10" s="31"/>
      <c r="AA10" s="56" t="s">
        <v>107</v>
      </c>
      <c r="AB10" s="56"/>
      <c r="AC10" s="56"/>
      <c r="AD10" s="56"/>
      <c r="AE10" s="56"/>
      <c r="AF10" s="56"/>
      <c r="AG10" s="20"/>
      <c r="AH10" s="56" t="s">
        <v>112</v>
      </c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20"/>
      <c r="AW10" s="56" t="s">
        <v>127</v>
      </c>
      <c r="AX10" s="56"/>
      <c r="AY10" s="56"/>
      <c r="AZ10" s="56"/>
      <c r="BA10" s="56"/>
      <c r="BB10" s="56"/>
      <c r="BC10" s="56"/>
      <c r="BD10" s="56"/>
      <c r="BE10" s="56"/>
    </row>
    <row r="11" spans="1:59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"/>
      <c r="K11" s="4" t="s">
        <v>9</v>
      </c>
      <c r="M11" s="4" t="s">
        <v>8</v>
      </c>
      <c r="O11" s="18" t="s">
        <v>96</v>
      </c>
      <c r="P11" s="18" t="s">
        <v>97</v>
      </c>
      <c r="Q11" s="18" t="s">
        <v>98</v>
      </c>
      <c r="R11" s="18" t="s">
        <v>99</v>
      </c>
      <c r="S11" s="18" t="s">
        <v>100</v>
      </c>
      <c r="T11" s="18" t="s">
        <v>101</v>
      </c>
      <c r="U11" s="18" t="s">
        <v>102</v>
      </c>
      <c r="V11" s="18" t="s">
        <v>103</v>
      </c>
      <c r="W11" s="18" t="s">
        <v>104</v>
      </c>
      <c r="X11" s="18" t="s">
        <v>105</v>
      </c>
      <c r="Y11" s="18" t="s">
        <v>106</v>
      </c>
      <c r="Z11" s="31"/>
      <c r="AA11" s="27" t="s">
        <v>137</v>
      </c>
      <c r="AB11" s="18" t="s">
        <v>108</v>
      </c>
      <c r="AC11" s="18" t="s">
        <v>109</v>
      </c>
      <c r="AD11" s="18" t="s">
        <v>110</v>
      </c>
      <c r="AE11" s="18" t="s">
        <v>111</v>
      </c>
      <c r="AF11" s="18" t="s">
        <v>98</v>
      </c>
      <c r="AG11" s="20"/>
      <c r="AH11" s="18" t="s">
        <v>113</v>
      </c>
      <c r="AI11" s="18" t="s">
        <v>114</v>
      </c>
      <c r="AJ11" s="18" t="s">
        <v>115</v>
      </c>
      <c r="AK11" s="18" t="s">
        <v>116</v>
      </c>
      <c r="AL11" s="18" t="s">
        <v>117</v>
      </c>
      <c r="AM11" s="18" t="s">
        <v>118</v>
      </c>
      <c r="AN11" s="18" t="s">
        <v>119</v>
      </c>
      <c r="AO11" s="18" t="s">
        <v>120</v>
      </c>
      <c r="AP11" s="18" t="s">
        <v>121</v>
      </c>
      <c r="AQ11" s="18" t="s">
        <v>122</v>
      </c>
      <c r="AR11" s="18" t="s">
        <v>123</v>
      </c>
      <c r="AS11" s="18" t="s">
        <v>124</v>
      </c>
      <c r="AT11" s="18" t="s">
        <v>125</v>
      </c>
      <c r="AU11" s="18" t="s">
        <v>126</v>
      </c>
      <c r="AV11" s="20"/>
      <c r="AW11" s="18" t="s">
        <v>128</v>
      </c>
      <c r="AX11" s="18" t="s">
        <v>129</v>
      </c>
      <c r="AY11" s="18" t="s">
        <v>130</v>
      </c>
      <c r="AZ11" s="18" t="s">
        <v>131</v>
      </c>
      <c r="BA11" s="18" t="s">
        <v>132</v>
      </c>
      <c r="BB11" s="18" t="s">
        <v>133</v>
      </c>
      <c r="BC11" s="18" t="s">
        <v>134</v>
      </c>
      <c r="BD11" s="18" t="s">
        <v>135</v>
      </c>
      <c r="BE11" s="18" t="s">
        <v>136</v>
      </c>
    </row>
    <row r="12" spans="1:59" ht="13.5" customHeight="1" x14ac:dyDescent="0.2">
      <c r="E12" s="47" t="s">
        <v>155</v>
      </c>
      <c r="G12" s="11" t="s">
        <v>48</v>
      </c>
      <c r="H12" s="2"/>
      <c r="I12" s="2" t="s">
        <v>50</v>
      </c>
      <c r="J12" s="2"/>
      <c r="K12" s="2" t="s">
        <v>154</v>
      </c>
      <c r="L12" s="2"/>
      <c r="M12" s="2" t="s">
        <v>156</v>
      </c>
      <c r="O12" s="2" t="s">
        <v>51</v>
      </c>
      <c r="P12" s="2" t="s">
        <v>52</v>
      </c>
      <c r="Q12" s="2" t="s">
        <v>53</v>
      </c>
      <c r="R12" s="2" t="s">
        <v>54</v>
      </c>
      <c r="S12" s="2" t="s">
        <v>55</v>
      </c>
      <c r="T12" s="2" t="s">
        <v>56</v>
      </c>
      <c r="U12" s="2" t="s">
        <v>57</v>
      </c>
      <c r="V12" s="2" t="s">
        <v>58</v>
      </c>
      <c r="W12" s="2" t="s">
        <v>59</v>
      </c>
      <c r="X12" s="2" t="s">
        <v>60</v>
      </c>
      <c r="Y12" s="2" t="s">
        <v>61</v>
      </c>
      <c r="AA12" s="2" t="s">
        <v>62</v>
      </c>
      <c r="AB12" s="30" t="s">
        <v>62</v>
      </c>
      <c r="AC12" s="2" t="s">
        <v>64</v>
      </c>
      <c r="AD12" s="2" t="s">
        <v>63</v>
      </c>
      <c r="AE12" s="2" t="s">
        <v>65</v>
      </c>
      <c r="AF12" s="2" t="s">
        <v>66</v>
      </c>
      <c r="AH12" s="2" t="s">
        <v>67</v>
      </c>
      <c r="AI12" s="2" t="s">
        <v>68</v>
      </c>
      <c r="AJ12" s="2" t="s">
        <v>69</v>
      </c>
      <c r="AK12" s="2" t="s">
        <v>70</v>
      </c>
      <c r="AL12" s="2" t="s">
        <v>71</v>
      </c>
      <c r="AM12" s="2" t="s">
        <v>72</v>
      </c>
      <c r="AN12" s="2" t="s">
        <v>73</v>
      </c>
      <c r="AO12" s="2" t="s">
        <v>74</v>
      </c>
      <c r="AP12" s="2" t="s">
        <v>75</v>
      </c>
      <c r="AQ12" s="2" t="s">
        <v>76</v>
      </c>
      <c r="AR12" s="2" t="s">
        <v>77</v>
      </c>
      <c r="AS12" s="2" t="s">
        <v>78</v>
      </c>
      <c r="AT12" s="2" t="s">
        <v>79</v>
      </c>
      <c r="AU12" s="2" t="s">
        <v>80</v>
      </c>
      <c r="AW12" s="2" t="s">
        <v>81</v>
      </c>
      <c r="AX12" s="2" t="s">
        <v>82</v>
      </c>
      <c r="AY12" s="2" t="s">
        <v>83</v>
      </c>
      <c r="AZ12" s="2" t="s">
        <v>84</v>
      </c>
      <c r="BA12" s="2" t="s">
        <v>85</v>
      </c>
      <c r="BB12" s="2" t="s">
        <v>86</v>
      </c>
      <c r="BC12" s="2" t="s">
        <v>87</v>
      </c>
      <c r="BD12" s="2" t="s">
        <v>88</v>
      </c>
      <c r="BE12" s="2" t="s">
        <v>89</v>
      </c>
      <c r="BG12" s="2"/>
    </row>
    <row r="13" spans="1:59" ht="13.5" customHeight="1" x14ac:dyDescent="0.2">
      <c r="A13" s="55"/>
      <c r="E13" s="55"/>
      <c r="G13" s="11"/>
      <c r="H13" s="55"/>
      <c r="I13" s="55"/>
      <c r="J13" s="55"/>
      <c r="K13" s="55"/>
      <c r="L13" s="55"/>
      <c r="M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AA13" s="55"/>
      <c r="AB13" s="55"/>
      <c r="AC13" s="55"/>
      <c r="AD13" s="55"/>
      <c r="AE13" s="55"/>
      <c r="AF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W13" s="55"/>
      <c r="AX13" s="55"/>
      <c r="AY13" s="55"/>
      <c r="AZ13" s="55"/>
      <c r="BA13" s="55"/>
      <c r="BB13" s="55"/>
      <c r="BC13" s="55"/>
      <c r="BD13" s="55"/>
      <c r="BE13" s="55"/>
      <c r="BG13" s="55"/>
    </row>
    <row r="14" spans="1:59" ht="13.5" customHeight="1" x14ac:dyDescent="0.2">
      <c r="C14" s="10" t="s">
        <v>92</v>
      </c>
    </row>
    <row r="15" spans="1:59" ht="13.5" customHeight="1" x14ac:dyDescent="0.2">
      <c r="A15" s="2">
        <f>1</f>
        <v>1</v>
      </c>
      <c r="C15" s="3" t="s">
        <v>10</v>
      </c>
      <c r="E15" s="6">
        <v>2728040.5900743026</v>
      </c>
      <c r="G15" s="6">
        <v>0</v>
      </c>
      <c r="K15" s="6">
        <v>2728040.5900743026</v>
      </c>
      <c r="M15" s="29" t="s">
        <v>175</v>
      </c>
      <c r="O15" s="6">
        <v>987458.53984803392</v>
      </c>
      <c r="P15" s="6">
        <v>596773.72466104385</v>
      </c>
      <c r="Q15" s="6">
        <v>2964.2473295574373</v>
      </c>
      <c r="R15" s="6">
        <v>20528.855686945801</v>
      </c>
      <c r="S15" s="6">
        <v>331.67298701438216</v>
      </c>
      <c r="T15" s="6">
        <v>0</v>
      </c>
      <c r="U15" s="6">
        <v>882.14621071298984</v>
      </c>
      <c r="V15" s="6">
        <v>115.22719183906668</v>
      </c>
      <c r="W15" s="6">
        <v>1076.7334443596617</v>
      </c>
      <c r="X15" s="6">
        <v>28183.955888416913</v>
      </c>
      <c r="Y15" s="6">
        <v>0</v>
      </c>
      <c r="AA15" s="6">
        <v>0</v>
      </c>
      <c r="AB15" s="6">
        <v>192471.38353705485</v>
      </c>
      <c r="AC15" s="6">
        <v>34329.300181006845</v>
      </c>
      <c r="AD15" s="6">
        <v>3179.946626007305</v>
      </c>
      <c r="AE15" s="6">
        <v>1045.1120078961023</v>
      </c>
      <c r="AF15" s="6">
        <v>0</v>
      </c>
      <c r="AG15" s="6">
        <v>681109.36538573389</v>
      </c>
      <c r="AH15" s="6">
        <v>681109.36538573389</v>
      </c>
      <c r="AI15" s="6">
        <v>152560.42385877459</v>
      </c>
      <c r="AJ15" s="6">
        <v>13155.864012866337</v>
      </c>
      <c r="AK15" s="6">
        <v>0</v>
      </c>
      <c r="AL15" s="6">
        <v>67.316587304571925</v>
      </c>
      <c r="AM15" s="6">
        <v>412.26721851449093</v>
      </c>
      <c r="AN15" s="6">
        <v>7412.0949559184828</v>
      </c>
      <c r="AO15" s="6">
        <v>481.81177808050143</v>
      </c>
      <c r="AP15" s="6">
        <v>3500.6006772206665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</row>
    <row r="16" spans="1:59" ht="13.5" customHeight="1" x14ac:dyDescent="0.2">
      <c r="A16" s="2">
        <f>A15+1</f>
        <v>2</v>
      </c>
      <c r="C16" s="3" t="s">
        <v>90</v>
      </c>
      <c r="E16" s="6">
        <v>167268.06038887403</v>
      </c>
      <c r="G16" s="6">
        <v>0</v>
      </c>
      <c r="K16" s="6">
        <v>167268.06038887403</v>
      </c>
      <c r="M16" s="29" t="s">
        <v>152</v>
      </c>
      <c r="O16" s="6">
        <v>62439.865532751981</v>
      </c>
      <c r="P16" s="6">
        <v>54267.754016751336</v>
      </c>
      <c r="Q16" s="6">
        <v>145.50356938559034</v>
      </c>
      <c r="R16" s="6">
        <v>3965.1500771060009</v>
      </c>
      <c r="S16" s="6">
        <v>146.23923278629613</v>
      </c>
      <c r="T16" s="6">
        <v>0</v>
      </c>
      <c r="U16" s="6">
        <v>0</v>
      </c>
      <c r="V16" s="6">
        <v>0</v>
      </c>
      <c r="W16" s="6">
        <v>0</v>
      </c>
      <c r="X16" s="6">
        <v>1176.3165868337312</v>
      </c>
      <c r="Y16" s="6">
        <v>0</v>
      </c>
      <c r="AA16" s="6">
        <v>1650.1546869716665</v>
      </c>
      <c r="AB16" s="6">
        <v>32860.087613049749</v>
      </c>
      <c r="AC16" s="6">
        <v>9330.0225538592713</v>
      </c>
      <c r="AD16" s="6">
        <v>2937.121206350088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</row>
    <row r="17" spans="1:57" ht="13.5" customHeight="1" x14ac:dyDescent="0.2">
      <c r="A17" s="2">
        <f t="shared" ref="A17:A21" si="0">A16+1</f>
        <v>3</v>
      </c>
      <c r="C17" s="3" t="s">
        <v>91</v>
      </c>
      <c r="E17" s="6">
        <v>23590.657623593441</v>
      </c>
      <c r="G17" s="6">
        <v>0</v>
      </c>
      <c r="K17" s="6">
        <v>23590.657623593441</v>
      </c>
      <c r="M17" s="29" t="s">
        <v>176</v>
      </c>
      <c r="O17" s="6">
        <v>7058.9651157535845</v>
      </c>
      <c r="P17" s="6">
        <v>6135.0898059446945</v>
      </c>
      <c r="Q17" s="6">
        <v>16.449500839680056</v>
      </c>
      <c r="R17" s="6">
        <v>448.26899984813707</v>
      </c>
      <c r="S17" s="6">
        <v>16.532669216777137</v>
      </c>
      <c r="T17" s="6">
        <v>0</v>
      </c>
      <c r="U17" s="6">
        <v>0</v>
      </c>
      <c r="V17" s="6">
        <v>0</v>
      </c>
      <c r="W17" s="6">
        <v>0</v>
      </c>
      <c r="X17" s="6">
        <v>132.98519592720942</v>
      </c>
      <c r="Y17" s="6">
        <v>0</v>
      </c>
      <c r="AA17" s="6">
        <v>54.5121242237309</v>
      </c>
      <c r="AB17" s="6">
        <v>1265.6864371239744</v>
      </c>
      <c r="AC17" s="6">
        <v>357.79867193592327</v>
      </c>
      <c r="AD17" s="6">
        <v>105.11165926945444</v>
      </c>
      <c r="AE17" s="6">
        <v>0</v>
      </c>
      <c r="AF17" s="6">
        <v>0</v>
      </c>
      <c r="AG17" s="6">
        <v>4005.0880316388088</v>
      </c>
      <c r="AH17" s="6">
        <v>4005.0880316388088</v>
      </c>
      <c r="AI17" s="6">
        <v>1428.0988872259854</v>
      </c>
      <c r="AJ17" s="6">
        <v>447.14654061289798</v>
      </c>
      <c r="AK17" s="6">
        <v>0</v>
      </c>
      <c r="AL17" s="6">
        <v>4.3275265554429003</v>
      </c>
      <c r="AM17" s="6">
        <v>0</v>
      </c>
      <c r="AN17" s="6">
        <v>742.55327841694157</v>
      </c>
      <c r="AO17" s="6">
        <v>0</v>
      </c>
      <c r="AP17" s="6">
        <v>44.920078316611267</v>
      </c>
      <c r="AQ17" s="6">
        <v>156.30484664232651</v>
      </c>
      <c r="AR17" s="6">
        <v>0</v>
      </c>
      <c r="AS17" s="6">
        <v>975.05630324662786</v>
      </c>
      <c r="AT17" s="6">
        <v>0</v>
      </c>
      <c r="AU17" s="6">
        <v>250.27407507836239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</row>
    <row r="18" spans="1:57" ht="13.5" customHeight="1" x14ac:dyDescent="0.2">
      <c r="A18" s="2">
        <f t="shared" si="0"/>
        <v>4</v>
      </c>
      <c r="C18" s="3" t="s">
        <v>11</v>
      </c>
      <c r="E18" s="6">
        <v>154681.88509897413</v>
      </c>
      <c r="G18" s="6">
        <v>-7368.5151634722442</v>
      </c>
      <c r="I18" s="25" t="s">
        <v>170</v>
      </c>
      <c r="K18" s="6">
        <v>162050.40026244638</v>
      </c>
      <c r="M18" s="29" t="s">
        <v>189</v>
      </c>
      <c r="O18" s="6">
        <v>52796.960276034959</v>
      </c>
      <c r="P18" s="6">
        <v>53662.241028127748</v>
      </c>
      <c r="Q18" s="6">
        <v>288.04068490375101</v>
      </c>
      <c r="R18" s="6">
        <v>11426.456323527358</v>
      </c>
      <c r="S18" s="6">
        <v>4010.1479522068375</v>
      </c>
      <c r="T18" s="6">
        <v>0</v>
      </c>
      <c r="U18" s="6">
        <v>552.85466586294581</v>
      </c>
      <c r="V18" s="6">
        <v>165.0132704774619</v>
      </c>
      <c r="W18" s="6">
        <v>3394.5722440369163</v>
      </c>
      <c r="X18" s="6">
        <v>1983.1854036752604</v>
      </c>
      <c r="Y18" s="6">
        <v>0</v>
      </c>
      <c r="AA18" s="6">
        <v>211.42115621413808</v>
      </c>
      <c r="AB18" s="6">
        <v>16965.942508702694</v>
      </c>
      <c r="AC18" s="6">
        <v>5327.6922269353026</v>
      </c>
      <c r="AD18" s="6">
        <v>2491.5747995000056</v>
      </c>
      <c r="AE18" s="6">
        <v>145.63315498289239</v>
      </c>
      <c r="AF18" s="6">
        <v>0</v>
      </c>
      <c r="AG18" s="6">
        <v>406.15736952005221</v>
      </c>
      <c r="AH18" s="6">
        <v>406.15736952005221</v>
      </c>
      <c r="AI18" s="6">
        <v>164.62448440086547</v>
      </c>
      <c r="AJ18" s="6">
        <v>74.073781151387124</v>
      </c>
      <c r="AK18" s="6">
        <v>2.9697525503687722E-2</v>
      </c>
      <c r="AL18" s="6">
        <v>0.54974102054070773</v>
      </c>
      <c r="AM18" s="6">
        <v>6.8734538812319466</v>
      </c>
      <c r="AN18" s="6">
        <v>89.056233082052842</v>
      </c>
      <c r="AO18" s="6">
        <v>9.4827374989922149</v>
      </c>
      <c r="AP18" s="6">
        <v>11.238863517881139</v>
      </c>
      <c r="AQ18" s="6">
        <v>49.130443540286933</v>
      </c>
      <c r="AR18" s="6">
        <v>4.6834720507804617</v>
      </c>
      <c r="AS18" s="6">
        <v>619.36560897105096</v>
      </c>
      <c r="AT18" s="6">
        <v>5.2108590022186174</v>
      </c>
      <c r="AU18" s="6">
        <v>31.093814837155396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</row>
    <row r="19" spans="1:57" ht="13.5" customHeight="1" x14ac:dyDescent="0.2">
      <c r="A19" s="2">
        <f t="shared" si="0"/>
        <v>5</v>
      </c>
      <c r="C19" s="3" t="s">
        <v>12</v>
      </c>
      <c r="E19" s="6">
        <v>23898.700496907863</v>
      </c>
      <c r="G19" s="6">
        <v>0</v>
      </c>
      <c r="I19" s="25"/>
      <c r="K19" s="6">
        <v>23898.700496907863</v>
      </c>
      <c r="M19" s="29" t="s">
        <v>190</v>
      </c>
      <c r="O19" s="6">
        <v>8155.0344435399302</v>
      </c>
      <c r="P19" s="6">
        <v>7820.2030329194286</v>
      </c>
      <c r="Q19" s="6">
        <v>44.727946415946768</v>
      </c>
      <c r="R19" s="6">
        <v>1742.0162040826792</v>
      </c>
      <c r="S19" s="6">
        <v>622.70954114090239</v>
      </c>
      <c r="T19" s="6">
        <v>0</v>
      </c>
      <c r="U19" s="6">
        <v>85.849170504461512</v>
      </c>
      <c r="V19" s="6">
        <v>25.623827141996674</v>
      </c>
      <c r="W19" s="6">
        <v>527.12083186122891</v>
      </c>
      <c r="X19" s="6">
        <v>307.95583789878583</v>
      </c>
      <c r="Y19" s="6">
        <v>0</v>
      </c>
      <c r="AA19" s="6">
        <v>19.662249806094451</v>
      </c>
      <c r="AB19" s="6">
        <v>3020.0892915894474</v>
      </c>
      <c r="AC19" s="6">
        <v>896.00474507871979</v>
      </c>
      <c r="AD19" s="6">
        <v>416.22941532503899</v>
      </c>
      <c r="AE19" s="6">
        <v>36.716286994294471</v>
      </c>
      <c r="AF19" s="6">
        <v>0</v>
      </c>
      <c r="AG19" s="6">
        <v>54.764423765347182</v>
      </c>
      <c r="AH19" s="6">
        <v>54.764423765347182</v>
      </c>
      <c r="AI19" s="6">
        <v>22.197221329590274</v>
      </c>
      <c r="AJ19" s="6">
        <v>9.9877738170053636</v>
      </c>
      <c r="AK19" s="6">
        <v>4.0042800981009031E-3</v>
      </c>
      <c r="AL19" s="6">
        <v>7.4124594232185606E-2</v>
      </c>
      <c r="AM19" s="6">
        <v>0.92678545148193459</v>
      </c>
      <c r="AN19" s="6">
        <v>12.007939910617049</v>
      </c>
      <c r="AO19" s="6">
        <v>1.2786094598357867</v>
      </c>
      <c r="AP19" s="6">
        <v>1.5153975540600306</v>
      </c>
      <c r="AQ19" s="6">
        <v>6.6245269241308211</v>
      </c>
      <c r="AR19" s="6">
        <v>0.63149820077175234</v>
      </c>
      <c r="AS19" s="6">
        <v>83.512459014235205</v>
      </c>
      <c r="AT19" s="6">
        <v>0.70260867337256472</v>
      </c>
      <c r="AU19" s="6">
        <v>4.1925494402217103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</row>
    <row r="20" spans="1:57" ht="13.5" customHeight="1" x14ac:dyDescent="0.2">
      <c r="A20" s="2">
        <f t="shared" si="0"/>
        <v>6</v>
      </c>
      <c r="C20" s="3" t="s">
        <v>13</v>
      </c>
      <c r="E20" s="6">
        <v>15491.673288166032</v>
      </c>
      <c r="G20" s="6">
        <v>0</v>
      </c>
      <c r="I20" s="25"/>
      <c r="K20" s="6">
        <v>15491.673288166032</v>
      </c>
      <c r="M20" s="29" t="s">
        <v>175</v>
      </c>
      <c r="O20" s="6">
        <v>5792.196805425544</v>
      </c>
      <c r="P20" s="6">
        <v>3500.5326523132444</v>
      </c>
      <c r="Q20" s="6">
        <v>17.387569421796798</v>
      </c>
      <c r="R20" s="6">
        <v>120.41738212853862</v>
      </c>
      <c r="S20" s="6">
        <v>1.9455148123244794</v>
      </c>
      <c r="T20" s="6">
        <v>0</v>
      </c>
      <c r="U20" s="6">
        <v>5.1744597443011333</v>
      </c>
      <c r="V20" s="6">
        <v>0.67589528626803053</v>
      </c>
      <c r="W20" s="6">
        <v>6.3158621501968799</v>
      </c>
      <c r="X20" s="6">
        <v>165.32037819660357</v>
      </c>
      <c r="Y20" s="6">
        <v>0</v>
      </c>
      <c r="AA20" s="6">
        <v>0</v>
      </c>
      <c r="AB20" s="6">
        <v>1097.2370235431204</v>
      </c>
      <c r="AC20" s="6">
        <v>193.93460862102927</v>
      </c>
      <c r="AD20" s="6">
        <v>18.417886234647192</v>
      </c>
      <c r="AE20" s="6">
        <v>6.7194889879208031</v>
      </c>
      <c r="AF20" s="6">
        <v>0</v>
      </c>
      <c r="AG20" s="6">
        <v>3621.2135754577303</v>
      </c>
      <c r="AH20" s="6">
        <v>3621.2135754577303</v>
      </c>
      <c r="AI20" s="6">
        <v>811.1089144136314</v>
      </c>
      <c r="AJ20" s="6">
        <v>69.944998235763862</v>
      </c>
      <c r="AK20" s="6">
        <v>0</v>
      </c>
      <c r="AL20" s="6">
        <v>0.35789808830884001</v>
      </c>
      <c r="AM20" s="6">
        <v>2.1918765535625724</v>
      </c>
      <c r="AN20" s="6">
        <v>39.407443563418035</v>
      </c>
      <c r="AO20" s="6">
        <v>2.5616199692283419</v>
      </c>
      <c r="AP20" s="6">
        <v>18.611435018851843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</row>
    <row r="21" spans="1:57" ht="13.5" customHeight="1" x14ac:dyDescent="0.2">
      <c r="A21" s="2">
        <f t="shared" si="0"/>
        <v>7</v>
      </c>
      <c r="C21" s="3" t="s">
        <v>93</v>
      </c>
      <c r="E21" s="12">
        <f>SUM(E15:E20)</f>
        <v>3112971.5669708182</v>
      </c>
      <c r="G21" s="12">
        <f>SUM(G15:G20)</f>
        <v>-7368.5151634722442</v>
      </c>
      <c r="I21" s="25"/>
      <c r="K21" s="12">
        <f>SUM(K15:K20)</f>
        <v>3120340.0821342906</v>
      </c>
      <c r="M21" s="25"/>
      <c r="O21" s="12">
        <f t="shared" ref="O21:X21" si="1">SUM(O15:O20)</f>
        <v>1123701.5620215398</v>
      </c>
      <c r="P21" s="12">
        <f t="shared" si="1"/>
        <v>722159.54519710026</v>
      </c>
      <c r="Q21" s="12">
        <f t="shared" si="1"/>
        <v>3476.3566005242023</v>
      </c>
      <c r="R21" s="12">
        <f t="shared" si="1"/>
        <v>38231.164673638508</v>
      </c>
      <c r="S21" s="12">
        <f t="shared" si="1"/>
        <v>5129.2478971775199</v>
      </c>
      <c r="T21" s="12">
        <f t="shared" si="1"/>
        <v>0</v>
      </c>
      <c r="U21" s="12">
        <f t="shared" si="1"/>
        <v>1526.0245068246984</v>
      </c>
      <c r="V21" s="12">
        <f t="shared" si="1"/>
        <v>306.54018474479329</v>
      </c>
      <c r="W21" s="12">
        <f t="shared" si="1"/>
        <v>5004.7423824080042</v>
      </c>
      <c r="X21" s="12">
        <f t="shared" si="1"/>
        <v>31949.719290948502</v>
      </c>
      <c r="Y21" s="12">
        <f t="shared" ref="Y21" si="2">SUM(Y15:Y20)</f>
        <v>0</v>
      </c>
      <c r="AA21" s="12">
        <f>SUM(AA15:AA20)</f>
        <v>1935.7502172156301</v>
      </c>
      <c r="AB21" s="12">
        <f t="shared" ref="AB21:AC21" si="3">SUM(AB15:AB20)</f>
        <v>247680.42641106385</v>
      </c>
      <c r="AC21" s="12">
        <f t="shared" si="3"/>
        <v>50434.752987437088</v>
      </c>
      <c r="AD21" s="12">
        <f t="shared" ref="AD21:AU21" si="4">SUM(AD15:AD20)</f>
        <v>9148.4015926865395</v>
      </c>
      <c r="AE21" s="12">
        <f t="shared" si="4"/>
        <v>1234.1809388612101</v>
      </c>
      <c r="AF21" s="12">
        <f t="shared" si="4"/>
        <v>0</v>
      </c>
      <c r="AG21" s="12">
        <f t="shared" si="4"/>
        <v>689196.58878611575</v>
      </c>
      <c r="AH21" s="12">
        <f t="shared" si="4"/>
        <v>689196.58878611575</v>
      </c>
      <c r="AI21" s="12">
        <f t="shared" si="4"/>
        <v>154986.45336614468</v>
      </c>
      <c r="AJ21" s="12">
        <f t="shared" si="4"/>
        <v>13757.01710668339</v>
      </c>
      <c r="AK21" s="12">
        <f t="shared" si="4"/>
        <v>3.3701805601788627E-2</v>
      </c>
      <c r="AL21" s="12">
        <f t="shared" si="4"/>
        <v>72.625877563096566</v>
      </c>
      <c r="AM21" s="12">
        <f t="shared" si="4"/>
        <v>422.25933440076739</v>
      </c>
      <c r="AN21" s="12">
        <f t="shared" si="4"/>
        <v>8295.1198508915113</v>
      </c>
      <c r="AO21" s="12">
        <f t="shared" si="4"/>
        <v>495.13474500855773</v>
      </c>
      <c r="AP21" s="12">
        <f t="shared" si="4"/>
        <v>3576.886451628071</v>
      </c>
      <c r="AQ21" s="12">
        <f t="shared" si="4"/>
        <v>212.05981710674428</v>
      </c>
      <c r="AR21" s="12">
        <f t="shared" si="4"/>
        <v>5.3149702515522144</v>
      </c>
      <c r="AS21" s="12">
        <f t="shared" si="4"/>
        <v>1677.9343712319139</v>
      </c>
      <c r="AT21" s="12">
        <f t="shared" si="4"/>
        <v>5.9134676755911819</v>
      </c>
      <c r="AU21" s="12">
        <f t="shared" si="4"/>
        <v>285.56043935573945</v>
      </c>
      <c r="AW21" s="12">
        <f t="shared" ref="AW21:BE21" si="5">SUM(AW15:AW20)</f>
        <v>0</v>
      </c>
      <c r="AX21" s="12">
        <f t="shared" si="5"/>
        <v>0</v>
      </c>
      <c r="AY21" s="12">
        <f t="shared" si="5"/>
        <v>0</v>
      </c>
      <c r="AZ21" s="12">
        <f t="shared" si="5"/>
        <v>0</v>
      </c>
      <c r="BA21" s="12">
        <f t="shared" si="5"/>
        <v>0</v>
      </c>
      <c r="BB21" s="12">
        <f t="shared" si="5"/>
        <v>0</v>
      </c>
      <c r="BC21" s="12">
        <f t="shared" si="5"/>
        <v>0</v>
      </c>
      <c r="BD21" s="12">
        <f t="shared" si="5"/>
        <v>0</v>
      </c>
      <c r="BE21" s="12">
        <f t="shared" si="5"/>
        <v>0</v>
      </c>
    </row>
    <row r="22" spans="1:57" ht="13.5" customHeight="1" x14ac:dyDescent="0.2">
      <c r="E22" s="6"/>
      <c r="G22" s="6"/>
      <c r="I22" s="25"/>
      <c r="K22" s="6"/>
      <c r="M22" s="2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22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3.5" customHeight="1" x14ac:dyDescent="0.2">
      <c r="C23" s="10" t="s">
        <v>14</v>
      </c>
      <c r="E23" s="6"/>
      <c r="G23" s="6"/>
      <c r="I23" s="25"/>
      <c r="K23" s="6"/>
      <c r="M23" s="2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2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3.5" customHeight="1" x14ac:dyDescent="0.2">
      <c r="A24" s="2">
        <f>A21+1</f>
        <v>8</v>
      </c>
      <c r="C24" s="3" t="s">
        <v>15</v>
      </c>
      <c r="E24" s="6">
        <v>132486.45444445522</v>
      </c>
      <c r="G24" s="6">
        <v>0</v>
      </c>
      <c r="I24" s="25"/>
      <c r="K24" s="6">
        <v>132486.45444445522</v>
      </c>
      <c r="M24" s="29" t="s">
        <v>176</v>
      </c>
      <c r="O24" s="6">
        <v>39643.543342314013</v>
      </c>
      <c r="P24" s="6">
        <v>34455.007871928348</v>
      </c>
      <c r="Q24" s="6">
        <v>92.381317771630592</v>
      </c>
      <c r="R24" s="6">
        <v>2517.5038030483629</v>
      </c>
      <c r="S24" s="6">
        <v>92.848396034250115</v>
      </c>
      <c r="T24" s="6">
        <v>0</v>
      </c>
      <c r="U24" s="6">
        <v>0</v>
      </c>
      <c r="V24" s="6">
        <v>0</v>
      </c>
      <c r="W24" s="6">
        <v>0</v>
      </c>
      <c r="X24" s="6">
        <v>746.85230655990154</v>
      </c>
      <c r="Y24" s="6">
        <v>0</v>
      </c>
      <c r="AA24" s="6">
        <v>306.14314371556992</v>
      </c>
      <c r="AB24" s="6">
        <v>7108.1659417709116</v>
      </c>
      <c r="AC24" s="6">
        <v>2009.4173874896269</v>
      </c>
      <c r="AD24" s="6">
        <v>590.312967402813</v>
      </c>
      <c r="AE24" s="6">
        <v>0</v>
      </c>
      <c r="AF24" s="6">
        <v>0</v>
      </c>
      <c r="AG24" s="6">
        <v>22492.798773376748</v>
      </c>
      <c r="AH24" s="6">
        <v>22492.798773376748</v>
      </c>
      <c r="AI24" s="6">
        <v>8020.2833608412939</v>
      </c>
      <c r="AJ24" s="6">
        <v>2511.2000237612933</v>
      </c>
      <c r="AK24" s="6">
        <v>0</v>
      </c>
      <c r="AL24" s="6">
        <v>24.303631587891058</v>
      </c>
      <c r="AM24" s="6">
        <v>0</v>
      </c>
      <c r="AN24" s="6">
        <v>4170.2208136257304</v>
      </c>
      <c r="AO24" s="6">
        <v>0</v>
      </c>
      <c r="AP24" s="6">
        <v>252.27367650304382</v>
      </c>
      <c r="AQ24" s="6">
        <v>877.81677582522161</v>
      </c>
      <c r="AR24" s="6">
        <v>0</v>
      </c>
      <c r="AS24" s="6">
        <v>5475.9708272042526</v>
      </c>
      <c r="AT24" s="6">
        <v>0</v>
      </c>
      <c r="AU24" s="6">
        <v>1405.5532274098748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</row>
    <row r="25" spans="1:57" ht="13.5" customHeight="1" x14ac:dyDescent="0.2">
      <c r="A25" s="2">
        <f>A24+1</f>
        <v>9</v>
      </c>
      <c r="C25" s="3" t="s">
        <v>16</v>
      </c>
      <c r="E25" s="6">
        <v>81118.123706522776</v>
      </c>
      <c r="G25" s="6">
        <v>39116.721621913879</v>
      </c>
      <c r="I25" s="25" t="s">
        <v>171</v>
      </c>
      <c r="K25" s="6">
        <v>42001.402084608897</v>
      </c>
      <c r="M25" s="29" t="s">
        <v>177</v>
      </c>
      <c r="O25" s="6">
        <v>25190.13773918834</v>
      </c>
      <c r="P25" s="6">
        <v>20381.491985951528</v>
      </c>
      <c r="Q25" s="6">
        <v>80.623451727640372</v>
      </c>
      <c r="R25" s="6">
        <v>1720.6461227320328</v>
      </c>
      <c r="S25" s="6">
        <v>221.6080150929958</v>
      </c>
      <c r="T25" s="6">
        <v>0</v>
      </c>
      <c r="U25" s="6">
        <v>0</v>
      </c>
      <c r="V25" s="6">
        <v>42.065801747800521</v>
      </c>
      <c r="W25" s="6">
        <v>189.84374466069849</v>
      </c>
      <c r="X25" s="6">
        <v>730.39278477413166</v>
      </c>
      <c r="Y25" s="6">
        <v>0</v>
      </c>
      <c r="AA25" s="6">
        <v>360.66961980766894</v>
      </c>
      <c r="AB25" s="6">
        <v>4876.4389167239515</v>
      </c>
      <c r="AC25" s="6">
        <v>1209.2037994396069</v>
      </c>
      <c r="AD25" s="6">
        <v>526.30005516663437</v>
      </c>
      <c r="AE25" s="6">
        <v>0</v>
      </c>
      <c r="AF25" s="6">
        <v>0</v>
      </c>
      <c r="AG25" s="6">
        <v>15849.857823179571</v>
      </c>
      <c r="AH25" s="6">
        <v>15849.857823179571</v>
      </c>
      <c r="AI25" s="6">
        <v>4770.4535177189855</v>
      </c>
      <c r="AJ25" s="6">
        <v>980.65037348431929</v>
      </c>
      <c r="AK25" s="6">
        <v>2.1123639345644927</v>
      </c>
      <c r="AL25" s="6">
        <v>3.890615249772305</v>
      </c>
      <c r="AM25" s="6">
        <v>0</v>
      </c>
      <c r="AN25" s="6">
        <v>1347.3810139066629</v>
      </c>
      <c r="AO25" s="6">
        <v>139.99126788768291</v>
      </c>
      <c r="AP25" s="6">
        <v>136.48663287327815</v>
      </c>
      <c r="AQ25" s="6">
        <v>286.36323371788279</v>
      </c>
      <c r="AR25" s="6">
        <v>0</v>
      </c>
      <c r="AS25" s="6">
        <v>1813.7794444632914</v>
      </c>
      <c r="AT25" s="6">
        <v>0</v>
      </c>
      <c r="AU25" s="6">
        <v>618.40500290140699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</row>
    <row r="26" spans="1:57" ht="13.5" customHeight="1" x14ac:dyDescent="0.2">
      <c r="A26" s="2">
        <f t="shared" ref="A26:A28" si="6">A25+1</f>
        <v>10</v>
      </c>
      <c r="C26" s="3" t="s">
        <v>17</v>
      </c>
      <c r="E26" s="6">
        <v>7138.3490998511643</v>
      </c>
      <c r="G26" s="6">
        <v>0</v>
      </c>
      <c r="I26" s="25"/>
      <c r="K26" s="6">
        <v>7138.3490998511643</v>
      </c>
      <c r="M26" s="29" t="s">
        <v>178</v>
      </c>
      <c r="O26" s="6">
        <v>2062.752066505906</v>
      </c>
      <c r="P26" s="6">
        <v>1793.611555680435</v>
      </c>
      <c r="Q26" s="6">
        <v>2.8611214126077806</v>
      </c>
      <c r="R26" s="6">
        <v>73.299324749258076</v>
      </c>
      <c r="S26" s="6">
        <v>14.344290110597017</v>
      </c>
      <c r="T26" s="6">
        <v>12.742898970773451</v>
      </c>
      <c r="U26" s="6">
        <v>0.86168030896044923</v>
      </c>
      <c r="V26" s="6">
        <v>1.2916377291832188</v>
      </c>
      <c r="W26" s="6">
        <v>9.726915872034958</v>
      </c>
      <c r="X26" s="6">
        <v>24.351001977618679</v>
      </c>
      <c r="Y26" s="6">
        <v>0</v>
      </c>
      <c r="AA26" s="6">
        <v>10.390912558570699</v>
      </c>
      <c r="AB26" s="6">
        <v>406.99150026881813</v>
      </c>
      <c r="AC26" s="6">
        <v>114.86303676746225</v>
      </c>
      <c r="AD26" s="6">
        <v>30.718075481377326</v>
      </c>
      <c r="AE26" s="6">
        <v>1.9590895626065048</v>
      </c>
      <c r="AF26" s="6">
        <v>16.62625771513212</v>
      </c>
      <c r="AG26" s="6">
        <v>1273.0342997108112</v>
      </c>
      <c r="AH26" s="6">
        <v>1273.0342997108112</v>
      </c>
      <c r="AI26" s="6">
        <v>437.59037499191351</v>
      </c>
      <c r="AJ26" s="6">
        <v>39.440086582213098</v>
      </c>
      <c r="AK26" s="6">
        <v>5.6348514427179267E-2</v>
      </c>
      <c r="AL26" s="6">
        <v>0.21617308039913491</v>
      </c>
      <c r="AM26" s="6">
        <v>0.85090096219084654</v>
      </c>
      <c r="AN26" s="6">
        <v>53.226906252545319</v>
      </c>
      <c r="AO26" s="6">
        <v>4.6646205005413197</v>
      </c>
      <c r="AP26" s="6">
        <v>5.4971193312118203</v>
      </c>
      <c r="AQ26" s="6">
        <v>23.315877065860924</v>
      </c>
      <c r="AR26" s="6">
        <v>0.57979160743110414</v>
      </c>
      <c r="AS26" s="6">
        <v>204.39701931465052</v>
      </c>
      <c r="AT26" s="6">
        <v>0.64507960851174762</v>
      </c>
      <c r="AU26" s="6">
        <v>38.392090861475317</v>
      </c>
      <c r="AW26" s="6">
        <v>4.7793769695378749</v>
      </c>
      <c r="AX26" s="6">
        <v>40.097345924418526</v>
      </c>
      <c r="AY26" s="6">
        <v>0</v>
      </c>
      <c r="AZ26" s="6">
        <v>103.69138175708318</v>
      </c>
      <c r="BA26" s="6">
        <v>17.948211292265384</v>
      </c>
      <c r="BB26" s="6">
        <v>315.72170834111836</v>
      </c>
      <c r="BC26" s="6">
        <v>1.8831028904473164</v>
      </c>
      <c r="BD26" s="6">
        <v>4.2798922401737585</v>
      </c>
      <c r="BE26" s="6">
        <v>1.0409389391646087</v>
      </c>
    </row>
    <row r="27" spans="1:57" ht="13.5" customHeight="1" x14ac:dyDescent="0.2">
      <c r="A27" s="2">
        <f t="shared" si="6"/>
        <v>11</v>
      </c>
      <c r="C27" s="3" t="s">
        <v>18</v>
      </c>
      <c r="E27" s="6">
        <v>21502.76014077627</v>
      </c>
      <c r="G27" s="6">
        <v>0</v>
      </c>
      <c r="I27" s="25"/>
      <c r="K27" s="6">
        <v>21502.76014077627</v>
      </c>
      <c r="M27" s="29" t="s">
        <v>179</v>
      </c>
      <c r="O27" s="6">
        <v>5068.141012303483</v>
      </c>
      <c r="P27" s="6">
        <v>4860.0520316717129</v>
      </c>
      <c r="Q27" s="6">
        <v>27.797251035076201</v>
      </c>
      <c r="R27" s="6">
        <v>1082.6175939701207</v>
      </c>
      <c r="S27" s="6">
        <v>386.99772343805643</v>
      </c>
      <c r="T27" s="6">
        <v>0</v>
      </c>
      <c r="U27" s="6">
        <v>53.353018300316322</v>
      </c>
      <c r="V27" s="6">
        <v>15.92453963617556</v>
      </c>
      <c r="W27" s="6">
        <v>327.59183604818355</v>
      </c>
      <c r="X27" s="6">
        <v>191.38651379571922</v>
      </c>
      <c r="Y27" s="6">
        <v>0</v>
      </c>
      <c r="AA27" s="6">
        <v>23.177545277406832</v>
      </c>
      <c r="AB27" s="6">
        <v>1002.277159897639</v>
      </c>
      <c r="AC27" s="6">
        <v>328.44249978338894</v>
      </c>
      <c r="AD27" s="6">
        <v>160.31850642320532</v>
      </c>
      <c r="AE27" s="6">
        <v>5.7792885005771231</v>
      </c>
      <c r="AF27" s="6">
        <v>0</v>
      </c>
      <c r="AG27" s="6">
        <v>3298.8163190451619</v>
      </c>
      <c r="AH27" s="6">
        <v>3298.8163190451619</v>
      </c>
      <c r="AI27" s="6">
        <v>1337.0825606284095</v>
      </c>
      <c r="AJ27" s="6">
        <v>601.62837464780193</v>
      </c>
      <c r="AK27" s="6">
        <v>0.24120375282760506</v>
      </c>
      <c r="AL27" s="6">
        <v>4.4650049116459396</v>
      </c>
      <c r="AM27" s="6">
        <v>55.826296734209087</v>
      </c>
      <c r="AN27" s="6">
        <v>723.31607660084921</v>
      </c>
      <c r="AO27" s="6">
        <v>77.018937875883154</v>
      </c>
      <c r="AP27" s="6">
        <v>91.282220052090437</v>
      </c>
      <c r="AQ27" s="6">
        <v>132.65573568451984</v>
      </c>
      <c r="AR27" s="6">
        <v>0</v>
      </c>
      <c r="AS27" s="6">
        <v>1384.2982040538593</v>
      </c>
      <c r="AT27" s="6">
        <v>0</v>
      </c>
      <c r="AU27" s="6">
        <v>285.45023198535654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</row>
    <row r="28" spans="1:57" ht="13.5" customHeight="1" x14ac:dyDescent="0.2">
      <c r="A28" s="2">
        <f t="shared" si="6"/>
        <v>12</v>
      </c>
      <c r="C28" s="3" t="s">
        <v>19</v>
      </c>
      <c r="E28" s="12">
        <f>SUM(E24:E27)</f>
        <v>242245.6873916054</v>
      </c>
      <c r="G28" s="12">
        <f>SUM(G24:G27)</f>
        <v>39116.721621913879</v>
      </c>
      <c r="I28" s="28"/>
      <c r="K28" s="12">
        <f>SUM(K24:K27)</f>
        <v>203128.96576969157</v>
      </c>
      <c r="M28" s="25"/>
      <c r="O28" s="12">
        <f t="shared" ref="O28:X28" si="7">SUM(O24:O27)</f>
        <v>71964.574160311749</v>
      </c>
      <c r="P28" s="12">
        <f t="shared" si="7"/>
        <v>61490.163445232029</v>
      </c>
      <c r="Q28" s="12">
        <f t="shared" si="7"/>
        <v>203.66314194695497</v>
      </c>
      <c r="R28" s="12">
        <f t="shared" si="7"/>
        <v>5394.0668444997737</v>
      </c>
      <c r="S28" s="12">
        <f t="shared" si="7"/>
        <v>715.79842467589935</v>
      </c>
      <c r="T28" s="12">
        <f t="shared" si="7"/>
        <v>12.742898970773451</v>
      </c>
      <c r="U28" s="12">
        <f t="shared" si="7"/>
        <v>54.214698609276773</v>
      </c>
      <c r="V28" s="12">
        <f t="shared" si="7"/>
        <v>59.281979113159302</v>
      </c>
      <c r="W28" s="12">
        <f t="shared" si="7"/>
        <v>527.16249658091704</v>
      </c>
      <c r="X28" s="12">
        <f t="shared" si="7"/>
        <v>1692.9826071073708</v>
      </c>
      <c r="Y28" s="12">
        <f t="shared" ref="Y28" si="8">SUM(Y24:Y27)</f>
        <v>0</v>
      </c>
      <c r="AA28" s="12">
        <f>SUM(AA24:AA27)</f>
        <v>700.38122135921628</v>
      </c>
      <c r="AB28" s="12">
        <f t="shared" ref="AB28:AC28" si="9">SUM(AB24:AB27)</f>
        <v>13393.873518661319</v>
      </c>
      <c r="AC28" s="12">
        <f t="shared" si="9"/>
        <v>3661.926723480085</v>
      </c>
      <c r="AD28" s="12">
        <f t="shared" ref="AD28:AU28" si="10">SUM(AD24:AD27)</f>
        <v>1307.64960447403</v>
      </c>
      <c r="AE28" s="12">
        <f t="shared" si="10"/>
        <v>7.7383780631836281</v>
      </c>
      <c r="AF28" s="12">
        <f t="shared" si="10"/>
        <v>16.62625771513212</v>
      </c>
      <c r="AG28" s="12">
        <f t="shared" si="10"/>
        <v>42914.507215312289</v>
      </c>
      <c r="AH28" s="12">
        <f t="shared" si="10"/>
        <v>42914.507215312289</v>
      </c>
      <c r="AI28" s="12">
        <f t="shared" si="10"/>
        <v>14565.409814180603</v>
      </c>
      <c r="AJ28" s="12">
        <f t="shared" si="10"/>
        <v>4132.9188584756275</v>
      </c>
      <c r="AK28" s="12">
        <f t="shared" si="10"/>
        <v>2.4099162018192772</v>
      </c>
      <c r="AL28" s="12">
        <f t="shared" si="10"/>
        <v>32.875424829708436</v>
      </c>
      <c r="AM28" s="12">
        <f t="shared" si="10"/>
        <v>56.677197696399936</v>
      </c>
      <c r="AN28" s="12">
        <f t="shared" si="10"/>
        <v>6294.1448103857883</v>
      </c>
      <c r="AO28" s="12">
        <f t="shared" si="10"/>
        <v>221.67482626410739</v>
      </c>
      <c r="AP28" s="12">
        <f t="shared" si="10"/>
        <v>485.53964875962424</v>
      </c>
      <c r="AQ28" s="12">
        <f t="shared" si="10"/>
        <v>1320.1516222934852</v>
      </c>
      <c r="AR28" s="12">
        <f t="shared" si="10"/>
        <v>0.57979160743110414</v>
      </c>
      <c r="AS28" s="12">
        <f t="shared" si="10"/>
        <v>8878.4454950360541</v>
      </c>
      <c r="AT28" s="12">
        <f t="shared" si="10"/>
        <v>0.64507960851174762</v>
      </c>
      <c r="AU28" s="12">
        <f t="shared" si="10"/>
        <v>2347.8005531581134</v>
      </c>
      <c r="AW28" s="12">
        <f t="shared" ref="AW28:BE28" si="11">SUM(AW24:AW27)</f>
        <v>4.7793769695378749</v>
      </c>
      <c r="AX28" s="12">
        <f t="shared" si="11"/>
        <v>40.097345924418526</v>
      </c>
      <c r="AY28" s="12">
        <f t="shared" si="11"/>
        <v>0</v>
      </c>
      <c r="AZ28" s="12">
        <f t="shared" si="11"/>
        <v>103.69138175708318</v>
      </c>
      <c r="BA28" s="12">
        <f t="shared" si="11"/>
        <v>17.948211292265384</v>
      </c>
      <c r="BB28" s="12">
        <f t="shared" si="11"/>
        <v>315.72170834111836</v>
      </c>
      <c r="BC28" s="12">
        <f t="shared" si="11"/>
        <v>1.8831028904473164</v>
      </c>
      <c r="BD28" s="12">
        <f t="shared" si="11"/>
        <v>4.2798922401737585</v>
      </c>
      <c r="BE28" s="12">
        <f t="shared" si="11"/>
        <v>1.0409389391646087</v>
      </c>
    </row>
    <row r="29" spans="1:57" ht="13.5" customHeight="1" x14ac:dyDescent="0.2">
      <c r="E29" s="7"/>
      <c r="G29" s="7"/>
      <c r="I29" s="25"/>
      <c r="M29" s="2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22"/>
      <c r="AW29" s="6"/>
      <c r="AX29" s="6"/>
      <c r="AY29" s="6"/>
      <c r="AZ29" s="8"/>
      <c r="BA29" s="8"/>
      <c r="BB29" s="8"/>
      <c r="BC29" s="8"/>
      <c r="BD29" s="8"/>
      <c r="BE29" s="8"/>
    </row>
    <row r="30" spans="1:57" ht="13.5" customHeight="1" x14ac:dyDescent="0.2">
      <c r="C30" s="10" t="s">
        <v>20</v>
      </c>
      <c r="I30" s="25"/>
      <c r="M30" s="2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22"/>
      <c r="AW30" s="6"/>
      <c r="AX30" s="6"/>
      <c r="AY30" s="6"/>
      <c r="AZ30" s="8"/>
      <c r="BA30" s="8"/>
      <c r="BB30" s="8"/>
      <c r="BC30" s="8"/>
      <c r="BD30" s="8"/>
      <c r="BE30" s="8"/>
    </row>
    <row r="31" spans="1:57" ht="13.5" customHeight="1" x14ac:dyDescent="0.2">
      <c r="A31" s="2">
        <f>A28+1</f>
        <v>13</v>
      </c>
      <c r="C31" s="3" t="s">
        <v>21</v>
      </c>
      <c r="E31" s="6">
        <v>12523.671291923147</v>
      </c>
      <c r="G31" s="6">
        <v>0</v>
      </c>
      <c r="I31" s="25"/>
      <c r="K31" s="6">
        <v>12523.671291923147</v>
      </c>
      <c r="M31" s="29" t="s">
        <v>191</v>
      </c>
      <c r="O31" s="6">
        <v>2285.7862483935314</v>
      </c>
      <c r="P31" s="6">
        <v>2039.8187593124158</v>
      </c>
      <c r="Q31" s="6">
        <v>7.1947193997817296</v>
      </c>
      <c r="R31" s="6">
        <v>234.05538432690611</v>
      </c>
      <c r="S31" s="6">
        <v>49.188967368727532</v>
      </c>
      <c r="T31" s="6">
        <v>0</v>
      </c>
      <c r="U31" s="6">
        <v>0.81665675116298353</v>
      </c>
      <c r="V31" s="6">
        <v>0</v>
      </c>
      <c r="W31" s="6">
        <v>0</v>
      </c>
      <c r="X31" s="6">
        <v>54.269537669415477</v>
      </c>
      <c r="Y31" s="6">
        <v>0</v>
      </c>
      <c r="AA31" s="6">
        <v>12.957107958981204</v>
      </c>
      <c r="AB31" s="6">
        <v>415.86377172047202</v>
      </c>
      <c r="AC31" s="6">
        <v>122.77056773576115</v>
      </c>
      <c r="AD31" s="6">
        <v>42.177702215809603</v>
      </c>
      <c r="AE31" s="6">
        <v>0</v>
      </c>
      <c r="AF31" s="6">
        <v>0</v>
      </c>
      <c r="AG31" s="6">
        <v>1004.430304605531</v>
      </c>
      <c r="AH31" s="6">
        <v>1004.430304605531</v>
      </c>
      <c r="AI31" s="6">
        <v>372.17074811256845</v>
      </c>
      <c r="AJ31" s="6">
        <v>132.48065465505363</v>
      </c>
      <c r="AK31" s="6">
        <v>0</v>
      </c>
      <c r="AL31" s="6">
        <v>1.1638071383785815</v>
      </c>
      <c r="AM31" s="6">
        <v>0</v>
      </c>
      <c r="AN31" s="6">
        <v>195.96224200626921</v>
      </c>
      <c r="AO31" s="6">
        <v>0</v>
      </c>
      <c r="AP31" s="6">
        <v>15.997743321166435</v>
      </c>
      <c r="AQ31" s="6">
        <v>67.145490261465284</v>
      </c>
      <c r="AR31" s="6">
        <v>0</v>
      </c>
      <c r="AS31" s="6">
        <v>848.10555663062109</v>
      </c>
      <c r="AT31" s="6">
        <v>0</v>
      </c>
      <c r="AU31" s="6">
        <v>84.113361036124189</v>
      </c>
      <c r="AW31" s="6">
        <v>0</v>
      </c>
      <c r="AX31" s="6">
        <v>0</v>
      </c>
      <c r="AY31" s="6">
        <v>0</v>
      </c>
      <c r="AZ31" s="6">
        <v>47.989787822271602</v>
      </c>
      <c r="BA31" s="6">
        <v>0</v>
      </c>
      <c r="BB31" s="6">
        <v>4489.3561020612296</v>
      </c>
      <c r="BC31" s="6">
        <v>0</v>
      </c>
      <c r="BD31" s="6">
        <v>0</v>
      </c>
      <c r="BE31" s="6">
        <v>12.813179378484508</v>
      </c>
    </row>
    <row r="32" spans="1:57" ht="13.5" customHeight="1" x14ac:dyDescent="0.2">
      <c r="A32" s="2">
        <f>A31+1</f>
        <v>14</v>
      </c>
      <c r="C32" s="3" t="s">
        <v>22</v>
      </c>
      <c r="E32" s="6">
        <v>1452.0154432174704</v>
      </c>
      <c r="G32" s="6">
        <v>0</v>
      </c>
      <c r="I32" s="25"/>
      <c r="K32" s="6">
        <v>1452.0154432174704</v>
      </c>
      <c r="M32" s="29" t="s">
        <v>192</v>
      </c>
      <c r="O32" s="6">
        <v>68.005858379304257</v>
      </c>
      <c r="P32" s="6">
        <v>60.68792554979342</v>
      </c>
      <c r="Q32" s="6">
        <v>0.2140546032789642</v>
      </c>
      <c r="R32" s="6">
        <v>6.9635283398156282</v>
      </c>
      <c r="S32" s="6">
        <v>1.4634517777210763</v>
      </c>
      <c r="T32" s="6">
        <v>0</v>
      </c>
      <c r="U32" s="6">
        <v>2.429686651721032E-2</v>
      </c>
      <c r="V32" s="6">
        <v>0</v>
      </c>
      <c r="W32" s="6">
        <v>0</v>
      </c>
      <c r="X32" s="6">
        <v>1.6146070069545657</v>
      </c>
      <c r="Y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108.07560986391714</v>
      </c>
      <c r="AH32" s="6">
        <v>108.07560986391714</v>
      </c>
      <c r="AI32" s="6">
        <v>40.04516828230576</v>
      </c>
      <c r="AJ32" s="6">
        <v>14.254774553660031</v>
      </c>
      <c r="AK32" s="6">
        <v>0</v>
      </c>
      <c r="AL32" s="6">
        <v>0.12522438407873662</v>
      </c>
      <c r="AM32" s="6">
        <v>0</v>
      </c>
      <c r="AN32" s="6">
        <v>21.085324405306125</v>
      </c>
      <c r="AO32" s="6">
        <v>0</v>
      </c>
      <c r="AP32" s="6">
        <v>1.7213398062103322</v>
      </c>
      <c r="AQ32" s="6">
        <v>7.2247818254244365</v>
      </c>
      <c r="AR32" s="6">
        <v>0</v>
      </c>
      <c r="AS32" s="6">
        <v>91.255236766107586</v>
      </c>
      <c r="AT32" s="6">
        <v>0</v>
      </c>
      <c r="AU32" s="6">
        <v>9.0505062919752426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1020.2037545151001</v>
      </c>
      <c r="BC32" s="6">
        <v>0</v>
      </c>
      <c r="BD32" s="6">
        <v>0</v>
      </c>
      <c r="BE32" s="6">
        <v>0</v>
      </c>
    </row>
    <row r="33" spans="1:57" ht="13.5" customHeight="1" x14ac:dyDescent="0.2">
      <c r="A33" s="2">
        <f t="shared" ref="A33:A38" si="12">A32+1</f>
        <v>15</v>
      </c>
      <c r="C33" s="3" t="s">
        <v>23</v>
      </c>
      <c r="E33" s="6">
        <v>47264.710948384934</v>
      </c>
      <c r="G33" s="6">
        <v>0</v>
      </c>
      <c r="I33" s="25"/>
      <c r="K33" s="6">
        <v>47264.710948384934</v>
      </c>
      <c r="M33" s="29" t="s">
        <v>193</v>
      </c>
      <c r="O33" s="6">
        <v>9298.2957395562789</v>
      </c>
      <c r="P33" s="6">
        <v>8297.7304166177601</v>
      </c>
      <c r="Q33" s="6">
        <v>29.267228634921679</v>
      </c>
      <c r="R33" s="6">
        <v>952.10835415455404</v>
      </c>
      <c r="S33" s="6">
        <v>200.09463528764238</v>
      </c>
      <c r="T33" s="6">
        <v>0</v>
      </c>
      <c r="U33" s="6">
        <v>3.3220586550275311</v>
      </c>
      <c r="V33" s="6">
        <v>0</v>
      </c>
      <c r="W33" s="6">
        <v>0</v>
      </c>
      <c r="X33" s="6">
        <v>220.76176687731041</v>
      </c>
      <c r="Y33" s="6">
        <v>0</v>
      </c>
      <c r="AA33" s="6">
        <v>88.760584278409453</v>
      </c>
      <c r="AB33" s="6">
        <v>2848.8078879165673</v>
      </c>
      <c r="AC33" s="6">
        <v>841.02003000328705</v>
      </c>
      <c r="AD33" s="6">
        <v>288.93156590557487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W33" s="6">
        <v>0</v>
      </c>
      <c r="AX33" s="6">
        <v>0</v>
      </c>
      <c r="AY33" s="6">
        <v>0</v>
      </c>
      <c r="AZ33" s="6">
        <v>328.74632361180591</v>
      </c>
      <c r="BA33" s="6">
        <v>0</v>
      </c>
      <c r="BB33" s="6">
        <v>23955.624941164206</v>
      </c>
      <c r="BC33" s="6">
        <v>0</v>
      </c>
      <c r="BD33" s="6">
        <v>0</v>
      </c>
      <c r="BE33" s="6">
        <v>0</v>
      </c>
    </row>
    <row r="34" spans="1:57" ht="13.5" customHeight="1" x14ac:dyDescent="0.2">
      <c r="A34" s="2">
        <f t="shared" si="12"/>
        <v>16</v>
      </c>
      <c r="C34" s="3" t="s">
        <v>24</v>
      </c>
      <c r="E34" s="6">
        <v>243137.02190119354</v>
      </c>
      <c r="G34" s="6">
        <v>0</v>
      </c>
      <c r="I34" s="25"/>
      <c r="K34" s="6">
        <v>243137.02190119354</v>
      </c>
      <c r="M34" s="29" t="s">
        <v>194</v>
      </c>
      <c r="O34" s="6">
        <v>54315.988257047706</v>
      </c>
      <c r="P34" s="6">
        <v>48471.186601628324</v>
      </c>
      <c r="Q34" s="6">
        <v>170.96449622354098</v>
      </c>
      <c r="R34" s="6">
        <v>5561.7403051286092</v>
      </c>
      <c r="S34" s="6">
        <v>1168.8526763400703</v>
      </c>
      <c r="T34" s="6">
        <v>0</v>
      </c>
      <c r="U34" s="6">
        <v>19.405803380513888</v>
      </c>
      <c r="V34" s="6">
        <v>0</v>
      </c>
      <c r="W34" s="6">
        <v>0</v>
      </c>
      <c r="X34" s="6">
        <v>1289.5797115058542</v>
      </c>
      <c r="Y34" s="6">
        <v>0</v>
      </c>
      <c r="AA34" s="6">
        <v>374.68702278154706</v>
      </c>
      <c r="AB34" s="6">
        <v>9872.3263349569206</v>
      </c>
      <c r="AC34" s="6">
        <v>2914.4907333501724</v>
      </c>
      <c r="AD34" s="6">
        <v>1068.2004525419502</v>
      </c>
      <c r="AE34" s="6">
        <v>0</v>
      </c>
      <c r="AF34" s="6">
        <v>0</v>
      </c>
      <c r="AG34" s="6">
        <v>17656.163609544798</v>
      </c>
      <c r="AH34" s="6">
        <v>17656.163609544798</v>
      </c>
      <c r="AI34" s="6">
        <v>6542.1240171988429</v>
      </c>
      <c r="AJ34" s="6">
        <v>2328.7828960993584</v>
      </c>
      <c r="AK34" s="6">
        <v>0</v>
      </c>
      <c r="AL34" s="6">
        <v>20.457735246487132</v>
      </c>
      <c r="AM34" s="6">
        <v>0</v>
      </c>
      <c r="AN34" s="6">
        <v>3444.680422615008</v>
      </c>
      <c r="AO34" s="6">
        <v>0</v>
      </c>
      <c r="AP34" s="6">
        <v>281.21291459136825</v>
      </c>
      <c r="AQ34" s="6">
        <v>1180.3026613828829</v>
      </c>
      <c r="AR34" s="6">
        <v>0</v>
      </c>
      <c r="AS34" s="6">
        <v>14908.242411020388</v>
      </c>
      <c r="AT34" s="6">
        <v>0</v>
      </c>
      <c r="AU34" s="6">
        <v>1478.5687542410112</v>
      </c>
      <c r="AW34" s="6">
        <v>0</v>
      </c>
      <c r="AX34" s="6">
        <v>0</v>
      </c>
      <c r="AY34" s="6">
        <v>0</v>
      </c>
      <c r="AZ34" s="6">
        <v>1144.7754237072766</v>
      </c>
      <c r="BA34" s="6">
        <v>0</v>
      </c>
      <c r="BB34" s="6">
        <v>69086.177573734516</v>
      </c>
      <c r="BC34" s="6">
        <v>0</v>
      </c>
      <c r="BD34" s="6">
        <v>0</v>
      </c>
      <c r="BE34" s="6">
        <v>212.79810970794205</v>
      </c>
    </row>
    <row r="35" spans="1:57" ht="13.5" customHeight="1" x14ac:dyDescent="0.2">
      <c r="A35" s="2">
        <f t="shared" si="12"/>
        <v>17</v>
      </c>
      <c r="C35" s="3" t="s">
        <v>25</v>
      </c>
      <c r="E35" s="6">
        <v>36183.519639537146</v>
      </c>
      <c r="G35" s="6">
        <v>0</v>
      </c>
      <c r="I35" s="25"/>
      <c r="K35" s="6">
        <v>36183.519639537146</v>
      </c>
      <c r="M35" s="29" t="s">
        <v>195</v>
      </c>
      <c r="O35" s="6">
        <v>7082.4649943648928</v>
      </c>
      <c r="P35" s="6">
        <v>6320.3394314899033</v>
      </c>
      <c r="Q35" s="6">
        <v>22.292700522214016</v>
      </c>
      <c r="R35" s="6">
        <v>725.21613401208026</v>
      </c>
      <c r="S35" s="6">
        <v>152.4110750700392</v>
      </c>
      <c r="T35" s="6">
        <v>0</v>
      </c>
      <c r="U35" s="6">
        <v>2.5303953318419836</v>
      </c>
      <c r="V35" s="6">
        <v>0</v>
      </c>
      <c r="W35" s="6">
        <v>0</v>
      </c>
      <c r="X35" s="6">
        <v>168.15312502388824</v>
      </c>
      <c r="Y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W35" s="6">
        <v>0</v>
      </c>
      <c r="AX35" s="6">
        <v>21710.111783722288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</row>
    <row r="36" spans="1:57" ht="13.5" customHeight="1" x14ac:dyDescent="0.2">
      <c r="A36" s="2">
        <f t="shared" si="12"/>
        <v>18</v>
      </c>
      <c r="C36" s="3" t="s">
        <v>26</v>
      </c>
      <c r="E36" s="6">
        <v>84631.996759477552</v>
      </c>
      <c r="G36" s="6">
        <v>0</v>
      </c>
      <c r="I36" s="25"/>
      <c r="K36" s="6">
        <v>84631.996759477552</v>
      </c>
      <c r="M36" s="29" t="s">
        <v>196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31234.524618269857</v>
      </c>
      <c r="AH36" s="6">
        <v>31234.524618269857</v>
      </c>
      <c r="AI36" s="6">
        <v>11573.30313593758</v>
      </c>
      <c r="AJ36" s="6">
        <v>4119.7186607117374</v>
      </c>
      <c r="AK36" s="6">
        <v>0</v>
      </c>
      <c r="AL36" s="6">
        <v>36.190627212188787</v>
      </c>
      <c r="AM36" s="6">
        <v>0</v>
      </c>
      <c r="AN36" s="6">
        <v>6093.7901257369795</v>
      </c>
      <c r="AO36" s="6">
        <v>0</v>
      </c>
      <c r="AP36" s="6">
        <v>497.47792884243461</v>
      </c>
      <c r="AQ36" s="6">
        <v>2088.0069617186537</v>
      </c>
      <c r="AR36" s="6">
        <v>0</v>
      </c>
      <c r="AS36" s="6">
        <v>26373.331993277581</v>
      </c>
      <c r="AT36" s="6">
        <v>0</v>
      </c>
      <c r="AU36" s="6">
        <v>2615.6527077705364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</row>
    <row r="37" spans="1:57" ht="13.5" customHeight="1" x14ac:dyDescent="0.2">
      <c r="A37" s="2">
        <f t="shared" si="12"/>
        <v>19</v>
      </c>
      <c r="C37" s="3" t="s">
        <v>27</v>
      </c>
      <c r="E37" s="6">
        <v>45188.602710515159</v>
      </c>
      <c r="G37" s="6">
        <v>26965.613583466446</v>
      </c>
      <c r="I37" s="25" t="s">
        <v>172</v>
      </c>
      <c r="K37" s="6">
        <v>18222.989127048713</v>
      </c>
      <c r="M37" s="29" t="s">
        <v>180</v>
      </c>
      <c r="O37" s="6">
        <v>2203.25936520909</v>
      </c>
      <c r="P37" s="6">
        <v>2112.797400109705</v>
      </c>
      <c r="Q37" s="6">
        <v>12.084224476276738</v>
      </c>
      <c r="R37" s="6">
        <v>470.64344639666626</v>
      </c>
      <c r="S37" s="6">
        <v>168.23848357999034</v>
      </c>
      <c r="T37" s="6">
        <v>0</v>
      </c>
      <c r="U37" s="6">
        <v>23.194014718015293</v>
      </c>
      <c r="V37" s="6">
        <v>6.9228324557016467</v>
      </c>
      <c r="W37" s="6">
        <v>142.41312129773499</v>
      </c>
      <c r="X37" s="6">
        <v>83.200946436074986</v>
      </c>
      <c r="Y37" s="6">
        <v>0</v>
      </c>
      <c r="AA37" s="6">
        <v>13.454338162455926</v>
      </c>
      <c r="AB37" s="6">
        <v>996.90103931491569</v>
      </c>
      <c r="AC37" s="6">
        <v>326.54723315552252</v>
      </c>
      <c r="AD37" s="6">
        <v>149.83592368682781</v>
      </c>
      <c r="AE37" s="6">
        <v>5.7758057849931133</v>
      </c>
      <c r="AF37" s="6">
        <v>0</v>
      </c>
      <c r="AG37" s="6">
        <v>1882.4356045302222</v>
      </c>
      <c r="AH37" s="6">
        <v>1882.4356045302222</v>
      </c>
      <c r="AI37" s="6">
        <v>762.99241148773399</v>
      </c>
      <c r="AJ37" s="6">
        <v>343.31304431659851</v>
      </c>
      <c r="AK37" s="6">
        <v>0.13764044079920626</v>
      </c>
      <c r="AL37" s="6">
        <v>2.5479091307870929</v>
      </c>
      <c r="AM37" s="6">
        <v>31.856702064564313</v>
      </c>
      <c r="AN37" s="6">
        <v>412.75287989258527</v>
      </c>
      <c r="AO37" s="6">
        <v>43.950064768270849</v>
      </c>
      <c r="AP37" s="6">
        <v>52.089260045965354</v>
      </c>
      <c r="AQ37" s="6">
        <v>227.70704935351898</v>
      </c>
      <c r="AR37" s="6">
        <v>21.706695982469547</v>
      </c>
      <c r="AS37" s="6">
        <v>2870.6013039388845</v>
      </c>
      <c r="AT37" s="6">
        <v>24.150999716081401</v>
      </c>
      <c r="AU37" s="6">
        <v>144.11188500481373</v>
      </c>
      <c r="AW37" s="6">
        <v>0</v>
      </c>
      <c r="AX37" s="6">
        <v>0</v>
      </c>
      <c r="AY37" s="6">
        <v>0</v>
      </c>
      <c r="AZ37" s="6">
        <v>7622.5387822327648</v>
      </c>
      <c r="BA37" s="6">
        <v>3068.4172029248048</v>
      </c>
      <c r="BB37" s="6">
        <v>20343.880440489425</v>
      </c>
      <c r="BC37" s="6">
        <v>122.93940175319962</v>
      </c>
      <c r="BD37" s="6">
        <v>449.71580345454356</v>
      </c>
      <c r="BE37" s="6">
        <v>58.943792365609369</v>
      </c>
    </row>
    <row r="38" spans="1:57" ht="13.5" customHeight="1" x14ac:dyDescent="0.2">
      <c r="A38" s="2">
        <f t="shared" si="12"/>
        <v>20</v>
      </c>
      <c r="C38" s="3" t="s">
        <v>28</v>
      </c>
      <c r="E38" s="13">
        <f>SUM(E31:E37)</f>
        <v>470381.53869424894</v>
      </c>
      <c r="G38" s="13">
        <f>SUM(G31:G37)</f>
        <v>26965.613583466446</v>
      </c>
      <c r="I38" s="25"/>
      <c r="K38" s="13">
        <f>SUM(K31:K37)</f>
        <v>443415.9251107825</v>
      </c>
      <c r="M38" s="25"/>
      <c r="O38" s="13">
        <f t="shared" ref="O38:X38" si="13">SUM(O31:O37)</f>
        <v>75253.800462950807</v>
      </c>
      <c r="P38" s="13">
        <f t="shared" si="13"/>
        <v>67302.560534707896</v>
      </c>
      <c r="Q38" s="13">
        <f t="shared" si="13"/>
        <v>242.01742386001411</v>
      </c>
      <c r="R38" s="13">
        <f t="shared" si="13"/>
        <v>7950.7271523586314</v>
      </c>
      <c r="S38" s="13">
        <f t="shared" si="13"/>
        <v>1740.2492894241909</v>
      </c>
      <c r="T38" s="13">
        <f t="shared" si="13"/>
        <v>0</v>
      </c>
      <c r="U38" s="13">
        <f t="shared" si="13"/>
        <v>49.293225703078889</v>
      </c>
      <c r="V38" s="13">
        <f t="shared" si="13"/>
        <v>6.9228324557016467</v>
      </c>
      <c r="W38" s="13">
        <f t="shared" si="13"/>
        <v>142.41312129773499</v>
      </c>
      <c r="X38" s="13">
        <f t="shared" si="13"/>
        <v>1817.5796945194977</v>
      </c>
      <c r="Y38" s="13">
        <f t="shared" ref="Y38" si="14">SUM(Y31:Y37)</f>
        <v>0</v>
      </c>
      <c r="AA38" s="13">
        <f>SUM(AA31:AA37)</f>
        <v>489.85905318139368</v>
      </c>
      <c r="AB38" s="13">
        <f t="shared" ref="AB38:AC38" si="15">SUM(AB31:AB37)</f>
        <v>14133.899033908876</v>
      </c>
      <c r="AC38" s="13">
        <f t="shared" si="15"/>
        <v>4204.8285642447436</v>
      </c>
      <c r="AD38" s="13">
        <f t="shared" ref="AD38:AU38" si="16">SUM(AD31:AD37)</f>
        <v>1549.1456443501625</v>
      </c>
      <c r="AE38" s="13">
        <f t="shared" si="16"/>
        <v>5.7758057849931133</v>
      </c>
      <c r="AF38" s="13">
        <f t="shared" si="16"/>
        <v>0</v>
      </c>
      <c r="AG38" s="13">
        <f t="shared" si="16"/>
        <v>51885.629746814324</v>
      </c>
      <c r="AH38" s="13">
        <f t="shared" si="16"/>
        <v>51885.629746814324</v>
      </c>
      <c r="AI38" s="13">
        <f t="shared" si="16"/>
        <v>19290.635481019031</v>
      </c>
      <c r="AJ38" s="13">
        <f t="shared" si="16"/>
        <v>6938.5500303364079</v>
      </c>
      <c r="AK38" s="13">
        <f t="shared" si="16"/>
        <v>0.13764044079920626</v>
      </c>
      <c r="AL38" s="13">
        <f t="shared" si="16"/>
        <v>60.485303111920331</v>
      </c>
      <c r="AM38" s="13">
        <f t="shared" si="16"/>
        <v>31.856702064564313</v>
      </c>
      <c r="AN38" s="13">
        <f t="shared" si="16"/>
        <v>10168.270994656148</v>
      </c>
      <c r="AO38" s="13">
        <f t="shared" si="16"/>
        <v>43.950064768270849</v>
      </c>
      <c r="AP38" s="13">
        <f t="shared" si="16"/>
        <v>848.49918660714502</v>
      </c>
      <c r="AQ38" s="13">
        <f t="shared" si="16"/>
        <v>3570.386944541945</v>
      </c>
      <c r="AR38" s="13">
        <f t="shared" si="16"/>
        <v>21.706695982469547</v>
      </c>
      <c r="AS38" s="13">
        <f t="shared" si="16"/>
        <v>45091.536501633585</v>
      </c>
      <c r="AT38" s="13">
        <f t="shared" si="16"/>
        <v>24.150999716081401</v>
      </c>
      <c r="AU38" s="13">
        <f t="shared" si="16"/>
        <v>4331.4972143444602</v>
      </c>
      <c r="AW38" s="13">
        <f t="shared" ref="AW38:BE38" si="17">SUM(AW31:AW37)</f>
        <v>0</v>
      </c>
      <c r="AX38" s="13">
        <f t="shared" si="17"/>
        <v>21710.111783722288</v>
      </c>
      <c r="AY38" s="13">
        <f t="shared" si="17"/>
        <v>0</v>
      </c>
      <c r="AZ38" s="13">
        <f t="shared" si="17"/>
        <v>9144.0503173741181</v>
      </c>
      <c r="BA38" s="13">
        <f t="shared" si="17"/>
        <v>3068.4172029248048</v>
      </c>
      <c r="BB38" s="13">
        <f t="shared" si="17"/>
        <v>118895.24281196448</v>
      </c>
      <c r="BC38" s="13">
        <f t="shared" si="17"/>
        <v>122.93940175319962</v>
      </c>
      <c r="BD38" s="13">
        <f t="shared" si="17"/>
        <v>449.71580345454356</v>
      </c>
      <c r="BE38" s="13">
        <f t="shared" si="17"/>
        <v>284.55508145203589</v>
      </c>
    </row>
    <row r="39" spans="1:57" ht="13.5" customHeight="1" x14ac:dyDescent="0.2">
      <c r="E39" s="7"/>
      <c r="G39" s="7"/>
      <c r="I39" s="25"/>
      <c r="M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22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13.5" customHeight="1" x14ac:dyDescent="0.2">
      <c r="C40" s="10" t="s">
        <v>29</v>
      </c>
      <c r="I40" s="25"/>
      <c r="M40" s="2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22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13.5" customHeight="1" x14ac:dyDescent="0.2">
      <c r="A41" s="2">
        <f>A38+1</f>
        <v>21</v>
      </c>
      <c r="C41" s="3" t="s">
        <v>30</v>
      </c>
      <c r="E41" s="6">
        <v>265503.35760293453</v>
      </c>
      <c r="G41" s="6">
        <v>0</v>
      </c>
      <c r="I41" s="25"/>
      <c r="K41" s="6">
        <v>265503.35760293453</v>
      </c>
      <c r="M41" s="29" t="s">
        <v>197</v>
      </c>
      <c r="O41" s="6">
        <v>63315.576916623686</v>
      </c>
      <c r="P41" s="6">
        <v>56502.353027097961</v>
      </c>
      <c r="Q41" s="6">
        <v>199.29205177746496</v>
      </c>
      <c r="R41" s="6">
        <v>6483.2622470781307</v>
      </c>
      <c r="S41" s="6">
        <v>1362.5192859012102</v>
      </c>
      <c r="T41" s="6">
        <v>11117.823847013946</v>
      </c>
      <c r="U41" s="6">
        <v>22.590893117669722</v>
      </c>
      <c r="V41" s="6">
        <v>0</v>
      </c>
      <c r="W41" s="6">
        <v>0</v>
      </c>
      <c r="X41" s="6">
        <v>1503.2495225449904</v>
      </c>
      <c r="Y41" s="6">
        <v>0</v>
      </c>
      <c r="AA41" s="6">
        <v>0</v>
      </c>
      <c r="AB41" s="6">
        <v>15324.357350582246</v>
      </c>
      <c r="AC41" s="6">
        <v>4571.9103867186714</v>
      </c>
      <c r="AD41" s="6">
        <v>12011.693249617854</v>
      </c>
      <c r="AE41" s="6">
        <v>0</v>
      </c>
      <c r="AF41" s="6">
        <v>5363.9127436009194</v>
      </c>
      <c r="AG41" s="6">
        <v>32288.965954295523</v>
      </c>
      <c r="AH41" s="6">
        <v>32288.965954295523</v>
      </c>
      <c r="AI41" s="6">
        <v>11964.004431059901</v>
      </c>
      <c r="AJ41" s="6">
        <v>4258.7955860608699</v>
      </c>
      <c r="AK41" s="6">
        <v>0</v>
      </c>
      <c r="AL41" s="6">
        <v>37.412380825397484</v>
      </c>
      <c r="AM41" s="6">
        <v>0</v>
      </c>
      <c r="AN41" s="6">
        <v>6299.5094148944536</v>
      </c>
      <c r="AO41" s="6">
        <v>0</v>
      </c>
      <c r="AP41" s="6">
        <v>514.2722069159056</v>
      </c>
      <c r="AQ41" s="6">
        <v>2158.49565579206</v>
      </c>
      <c r="AR41" s="6">
        <v>0</v>
      </c>
      <c r="AS41" s="6">
        <v>27263.665102627157</v>
      </c>
      <c r="AT41" s="6">
        <v>0</v>
      </c>
      <c r="AU41" s="6">
        <v>2703.9541104481191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235.74123834033659</v>
      </c>
    </row>
    <row r="42" spans="1:57" ht="13.5" customHeight="1" x14ac:dyDescent="0.2">
      <c r="A42" s="2">
        <f>A41+1</f>
        <v>22</v>
      </c>
      <c r="C42" s="3" t="s">
        <v>31</v>
      </c>
      <c r="E42" s="6">
        <v>48689.405718101341</v>
      </c>
      <c r="G42" s="6">
        <v>0</v>
      </c>
      <c r="I42" s="25"/>
      <c r="K42" s="6">
        <v>48689.405718101341</v>
      </c>
      <c r="M42" s="29" t="s">
        <v>198</v>
      </c>
      <c r="O42" s="6">
        <v>13711.261343527069</v>
      </c>
      <c r="P42" s="6">
        <v>12235.828315975803</v>
      </c>
      <c r="Q42" s="6">
        <v>39.79932813465274</v>
      </c>
      <c r="R42" s="6">
        <v>852.809635455391</v>
      </c>
      <c r="S42" s="6">
        <v>30.831821398242191</v>
      </c>
      <c r="T42" s="6">
        <v>0</v>
      </c>
      <c r="U42" s="6">
        <v>3.4156015728125317</v>
      </c>
      <c r="V42" s="6">
        <v>0</v>
      </c>
      <c r="W42" s="6">
        <v>0</v>
      </c>
      <c r="X42" s="6">
        <v>0</v>
      </c>
      <c r="Y42" s="6">
        <v>0</v>
      </c>
      <c r="AA42" s="6">
        <v>0</v>
      </c>
      <c r="AB42" s="6">
        <v>5120.0429831616384</v>
      </c>
      <c r="AC42" s="6">
        <v>1527.5275275588215</v>
      </c>
      <c r="AD42" s="6">
        <v>411.89629651286162</v>
      </c>
      <c r="AE42" s="6">
        <v>0</v>
      </c>
      <c r="AF42" s="6">
        <v>69.321736513987958</v>
      </c>
      <c r="AG42" s="6">
        <v>8927.4325553084909</v>
      </c>
      <c r="AH42" s="6">
        <v>8927.4325553084909</v>
      </c>
      <c r="AI42" s="6">
        <v>3307.874361813997</v>
      </c>
      <c r="AJ42" s="6">
        <v>933.46532539974589</v>
      </c>
      <c r="AK42" s="6">
        <v>0</v>
      </c>
      <c r="AL42" s="6">
        <v>10.343982740884888</v>
      </c>
      <c r="AM42" s="6">
        <v>0</v>
      </c>
      <c r="AN42" s="6">
        <v>906.82271737803535</v>
      </c>
      <c r="AO42" s="6">
        <v>0</v>
      </c>
      <c r="AP42" s="6">
        <v>61.97791618382518</v>
      </c>
      <c r="AQ42" s="6">
        <v>409.93714669715143</v>
      </c>
      <c r="AR42" s="6">
        <v>0</v>
      </c>
      <c r="AS42" s="6">
        <v>128.81712276792544</v>
      </c>
      <c r="AT42" s="6">
        <v>0</v>
      </c>
      <c r="AU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</row>
    <row r="43" spans="1:57" ht="13.5" customHeight="1" x14ac:dyDescent="0.2">
      <c r="A43" s="2">
        <f t="shared" ref="A43" si="18">A42+1</f>
        <v>23</v>
      </c>
      <c r="C43" s="3" t="s">
        <v>32</v>
      </c>
      <c r="E43" s="6">
        <v>495082.85755250487</v>
      </c>
      <c r="G43" s="6">
        <v>0</v>
      </c>
      <c r="I43" s="25"/>
      <c r="K43" s="6">
        <v>495082.85755250487</v>
      </c>
      <c r="M43" s="29" t="s">
        <v>199</v>
      </c>
      <c r="O43" s="6">
        <v>140114.13233677208</v>
      </c>
      <c r="P43" s="6">
        <v>125036.81645044356</v>
      </c>
      <c r="Q43" s="6">
        <v>294.1271223258675</v>
      </c>
      <c r="R43" s="6">
        <v>7209.5732740566255</v>
      </c>
      <c r="S43" s="6">
        <v>283.94815220805918</v>
      </c>
      <c r="T43" s="6">
        <v>0</v>
      </c>
      <c r="U43" s="6">
        <v>21.456438789484004</v>
      </c>
      <c r="V43" s="6">
        <v>44.382847749898026</v>
      </c>
      <c r="W43" s="6">
        <v>220.56282613526523</v>
      </c>
      <c r="X43" s="6">
        <v>0</v>
      </c>
      <c r="Y43" s="6">
        <v>0</v>
      </c>
      <c r="AA43" s="6">
        <v>0</v>
      </c>
      <c r="AB43" s="6">
        <v>51864.274433894199</v>
      </c>
      <c r="AC43" s="6">
        <v>15473.328476964765</v>
      </c>
      <c r="AD43" s="6">
        <v>561.46570967140838</v>
      </c>
      <c r="AE43" s="6">
        <v>4630.0789657772721</v>
      </c>
      <c r="AF43" s="6">
        <v>0</v>
      </c>
      <c r="AG43" s="6">
        <v>95535.25406789004</v>
      </c>
      <c r="AH43" s="6">
        <v>95535.25406789004</v>
      </c>
      <c r="AI43" s="6">
        <v>35398.600395210684</v>
      </c>
      <c r="AJ43" s="6">
        <v>7805.7353055090862</v>
      </c>
      <c r="AK43" s="6">
        <v>2.6555148131071014</v>
      </c>
      <c r="AL43" s="6">
        <v>86.09002255336982</v>
      </c>
      <c r="AM43" s="6">
        <v>49.815573320446809</v>
      </c>
      <c r="AN43" s="6">
        <v>6492.4653726055058</v>
      </c>
      <c r="AO43" s="6">
        <v>93.868035909443819</v>
      </c>
      <c r="AP43" s="6">
        <v>0</v>
      </c>
      <c r="AQ43" s="6">
        <v>2482.8341693331122</v>
      </c>
      <c r="AR43" s="6">
        <v>17.828191694063513</v>
      </c>
      <c r="AS43" s="6">
        <v>810.27264405078768</v>
      </c>
      <c r="AT43" s="6">
        <v>553.29122482671835</v>
      </c>
      <c r="AU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</row>
    <row r="44" spans="1:57" ht="13.5" customHeight="1" x14ac:dyDescent="0.2">
      <c r="C44" s="3" t="s">
        <v>33</v>
      </c>
      <c r="E44" s="6"/>
      <c r="G44" s="6"/>
      <c r="I44" s="25"/>
      <c r="K44" s="6"/>
      <c r="M44" s="29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3.5" customHeight="1" x14ac:dyDescent="0.2">
      <c r="A45" s="2">
        <f>A43+1</f>
        <v>24</v>
      </c>
      <c r="C45" s="9" t="s">
        <v>34</v>
      </c>
      <c r="E45" s="6">
        <v>144347.57149315689</v>
      </c>
      <c r="G45" s="6">
        <v>0</v>
      </c>
      <c r="I45" s="25"/>
      <c r="K45" s="6">
        <v>144347.57149315689</v>
      </c>
      <c r="M45" s="29" t="s">
        <v>200</v>
      </c>
      <c r="O45" s="6">
        <v>56460.992602128186</v>
      </c>
      <c r="P45" s="6">
        <v>23192.688405700639</v>
      </c>
      <c r="Q45" s="6">
        <v>184.73747524735785</v>
      </c>
      <c r="R45" s="6">
        <v>1664.9070491573084</v>
      </c>
      <c r="S45" s="6">
        <v>714.84768900906136</v>
      </c>
      <c r="T45" s="6">
        <v>139.25157143873886</v>
      </c>
      <c r="U45" s="6">
        <v>661.02361534366514</v>
      </c>
      <c r="V45" s="6">
        <v>233.43877489657123</v>
      </c>
      <c r="W45" s="6">
        <v>262.02972680496077</v>
      </c>
      <c r="X45" s="6">
        <v>33.690327951982923</v>
      </c>
      <c r="Y45" s="6">
        <v>0</v>
      </c>
      <c r="AA45" s="6">
        <v>0</v>
      </c>
      <c r="AB45" s="6">
        <v>9869.4265011394036</v>
      </c>
      <c r="AC45" s="6">
        <v>1252.0740772384988</v>
      </c>
      <c r="AD45" s="6">
        <v>931.12032184095222</v>
      </c>
      <c r="AE45" s="6">
        <v>62.982296081059019</v>
      </c>
      <c r="AF45" s="6">
        <v>717.18715307386037</v>
      </c>
      <c r="AG45" s="6">
        <v>32210.126820670983</v>
      </c>
      <c r="AH45" s="6">
        <v>32210.126820670983</v>
      </c>
      <c r="AI45" s="6">
        <v>5198.7408015945794</v>
      </c>
      <c r="AJ45" s="6">
        <v>3793.502527846279</v>
      </c>
      <c r="AK45" s="6">
        <v>1.5208841282015353</v>
      </c>
      <c r="AL45" s="6">
        <v>21.66634643771787</v>
      </c>
      <c r="AM45" s="6">
        <v>270.89598092565888</v>
      </c>
      <c r="AN45" s="6">
        <v>2601.8623555395025</v>
      </c>
      <c r="AO45" s="6">
        <v>277.04717426525491</v>
      </c>
      <c r="AP45" s="6">
        <v>14.128103887367413</v>
      </c>
      <c r="AQ45" s="6">
        <v>627.82817381424843</v>
      </c>
      <c r="AR45" s="6">
        <v>59.849158543427997</v>
      </c>
      <c r="AS45" s="6">
        <v>2777.7372495714562</v>
      </c>
      <c r="AT45" s="6">
        <v>23.369714015561257</v>
      </c>
      <c r="AU45" s="6">
        <v>88.898614864400059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</row>
    <row r="46" spans="1:57" ht="13.5" customHeight="1" x14ac:dyDescent="0.2">
      <c r="A46" s="2">
        <f>A45+1</f>
        <v>25</v>
      </c>
      <c r="C46" s="9" t="s">
        <v>35</v>
      </c>
      <c r="E46" s="6">
        <v>65514.065095391299</v>
      </c>
      <c r="G46" s="6">
        <v>0</v>
      </c>
      <c r="I46" s="25"/>
      <c r="K46" s="6">
        <v>65514.065095391299</v>
      </c>
      <c r="M46" s="29" t="s">
        <v>201</v>
      </c>
      <c r="O46" s="6">
        <v>19963.814963948531</v>
      </c>
      <c r="P46" s="6">
        <v>14340.373131591381</v>
      </c>
      <c r="Q46" s="6">
        <v>158.52527156538437</v>
      </c>
      <c r="R46" s="6">
        <v>1309.6831373587554</v>
      </c>
      <c r="S46" s="6">
        <v>598.10186123298638</v>
      </c>
      <c r="T46" s="6">
        <v>58.063897636898247</v>
      </c>
      <c r="U46" s="6">
        <v>577.14455230295243</v>
      </c>
      <c r="V46" s="6">
        <v>150.24247053075612</v>
      </c>
      <c r="W46" s="6">
        <v>186.35000174217586</v>
      </c>
      <c r="X46" s="6">
        <v>14.047897150073155</v>
      </c>
      <c r="Y46" s="6">
        <v>0</v>
      </c>
      <c r="AA46" s="6">
        <v>0</v>
      </c>
      <c r="AB46" s="6">
        <v>3519.3144612363485</v>
      </c>
      <c r="AC46" s="6">
        <v>690.39764969798773</v>
      </c>
      <c r="AD46" s="6">
        <v>687.40462140832994</v>
      </c>
      <c r="AE46" s="6">
        <v>26.484739127100429</v>
      </c>
      <c r="AF46" s="6">
        <v>312.93125818436357</v>
      </c>
      <c r="AG46" s="6">
        <v>11856.785946648652</v>
      </c>
      <c r="AH46" s="6">
        <v>11856.785946648652</v>
      </c>
      <c r="AI46" s="6">
        <v>3353.9571639571786</v>
      </c>
      <c r="AJ46" s="6">
        <v>3234.2284389223505</v>
      </c>
      <c r="AK46" s="6">
        <v>1.2966609785093983</v>
      </c>
      <c r="AL46" s="6">
        <v>14.844808047998349</v>
      </c>
      <c r="AM46" s="6">
        <v>185.60576649946734</v>
      </c>
      <c r="AN46" s="6">
        <v>2217.2461721300201</v>
      </c>
      <c r="AO46" s="6">
        <v>236.09311435373849</v>
      </c>
      <c r="AP46" s="6">
        <v>6.1329507597945137</v>
      </c>
      <c r="AQ46" s="6">
        <v>467.68809710496026</v>
      </c>
      <c r="AR46" s="6">
        <v>44.583438972572075</v>
      </c>
      <c r="AS46" s="6">
        <v>1253.5854160649471</v>
      </c>
      <c r="AT46" s="6">
        <v>10.546689638134746</v>
      </c>
      <c r="AU46" s="6">
        <v>38.590516598961329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</row>
    <row r="47" spans="1:57" ht="13.5" customHeight="1" x14ac:dyDescent="0.2">
      <c r="A47" s="2">
        <f>A46+1</f>
        <v>26</v>
      </c>
      <c r="C47" s="3" t="s">
        <v>36</v>
      </c>
      <c r="E47" s="6">
        <v>353984.27213262208</v>
      </c>
      <c r="G47" s="6">
        <v>0</v>
      </c>
      <c r="I47" s="25"/>
      <c r="K47" s="6">
        <v>353984.27213262208</v>
      </c>
      <c r="M47" s="29" t="s">
        <v>202</v>
      </c>
      <c r="O47" s="6">
        <v>189955.41202087165</v>
      </c>
      <c r="P47" s="6">
        <v>15210.675355479509</v>
      </c>
      <c r="Q47" s="6">
        <v>1.2320409870048403</v>
      </c>
      <c r="R47" s="6">
        <v>36.6092178995724</v>
      </c>
      <c r="S47" s="6">
        <v>1.9360644081504634</v>
      </c>
      <c r="T47" s="6">
        <v>0.35201171057281155</v>
      </c>
      <c r="U47" s="6">
        <v>3.6081200333713186</v>
      </c>
      <c r="V47" s="6">
        <v>0.44001463821601439</v>
      </c>
      <c r="W47" s="6">
        <v>0.96803220407523172</v>
      </c>
      <c r="X47" s="6">
        <v>8.8002927643202888E-2</v>
      </c>
      <c r="Y47" s="6">
        <v>0</v>
      </c>
      <c r="AA47" s="6">
        <v>0</v>
      </c>
      <c r="AB47" s="6">
        <v>48597.769901004402</v>
      </c>
      <c r="AC47" s="6">
        <v>290.13698759685366</v>
      </c>
      <c r="AD47" s="6">
        <v>8.1617482899296405</v>
      </c>
      <c r="AE47" s="6">
        <v>0.52656440580191233</v>
      </c>
      <c r="AF47" s="6">
        <v>1.579693217405737</v>
      </c>
      <c r="AG47" s="6">
        <v>99175.28980890158</v>
      </c>
      <c r="AH47" s="6">
        <v>99175.28980890158</v>
      </c>
      <c r="AI47" s="6">
        <v>665.27073976731276</v>
      </c>
      <c r="AJ47" s="6">
        <v>18.550739428385842</v>
      </c>
      <c r="AK47" s="6">
        <v>0</v>
      </c>
      <c r="AL47" s="6">
        <v>0.57713411554978178</v>
      </c>
      <c r="AM47" s="6">
        <v>2.4734319237847791</v>
      </c>
      <c r="AN47" s="6">
        <v>4.6995206551910806</v>
      </c>
      <c r="AO47" s="6">
        <v>0.32979092317130387</v>
      </c>
      <c r="AP47" s="6">
        <v>0.32979092317130387</v>
      </c>
      <c r="AQ47" s="6">
        <v>3.7925956164699945</v>
      </c>
      <c r="AR47" s="6">
        <v>0</v>
      </c>
      <c r="AS47" s="6">
        <v>3.3803569625058647</v>
      </c>
      <c r="AT47" s="6">
        <v>0</v>
      </c>
      <c r="AU47" s="6">
        <v>8.2447730792825968E-2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</row>
    <row r="48" spans="1:57" ht="13.5" customHeight="1" x14ac:dyDescent="0.2">
      <c r="A48" s="2">
        <f>A47+1</f>
        <v>27</v>
      </c>
      <c r="C48" s="3" t="s">
        <v>37</v>
      </c>
      <c r="E48" s="6">
        <v>568556.3749220242</v>
      </c>
      <c r="G48" s="6">
        <v>0</v>
      </c>
      <c r="I48" s="25"/>
      <c r="K48" s="6">
        <v>568556.3749220242</v>
      </c>
      <c r="M48" s="29" t="s">
        <v>202</v>
      </c>
      <c r="O48" s="6">
        <v>337103.20284349372</v>
      </c>
      <c r="P48" s="6">
        <v>26993.5314039978</v>
      </c>
      <c r="Q48" s="6">
        <v>2.1864339548701905</v>
      </c>
      <c r="R48" s="6">
        <v>64.968323230428524</v>
      </c>
      <c r="S48" s="6">
        <v>3.4358247862245852</v>
      </c>
      <c r="T48" s="6">
        <v>0.62469541567719733</v>
      </c>
      <c r="U48" s="6">
        <v>6.4031280106912725</v>
      </c>
      <c r="V48" s="6">
        <v>0.78086926959649661</v>
      </c>
      <c r="W48" s="6">
        <v>1.7179123931122926</v>
      </c>
      <c r="X48" s="6">
        <v>0.15617385391929933</v>
      </c>
      <c r="Y48" s="6">
        <v>0</v>
      </c>
      <c r="AA48" s="6">
        <v>0</v>
      </c>
      <c r="AB48" s="6">
        <v>89248.10811512341</v>
      </c>
      <c r="AC48" s="6">
        <v>532.82645047267999</v>
      </c>
      <c r="AD48" s="6">
        <v>14.988765848142542</v>
      </c>
      <c r="AE48" s="6">
        <v>0.96701715149306722</v>
      </c>
      <c r="AF48" s="6">
        <v>2.9010514544792017</v>
      </c>
      <c r="AG48" s="6">
        <v>113777.10230655875</v>
      </c>
      <c r="AH48" s="6">
        <v>113777.10230655875</v>
      </c>
      <c r="AI48" s="6">
        <v>763.22012434665669</v>
      </c>
      <c r="AJ48" s="6">
        <v>21.282008672449837</v>
      </c>
      <c r="AK48" s="6">
        <v>0</v>
      </c>
      <c r="AL48" s="6">
        <v>0.66210693647621721</v>
      </c>
      <c r="AM48" s="6">
        <v>2.8376011563266452</v>
      </c>
      <c r="AN48" s="6">
        <v>5.3914421970206261</v>
      </c>
      <c r="AO48" s="6">
        <v>0.3783468208435527</v>
      </c>
      <c r="AP48" s="6">
        <v>0.3783468208435527</v>
      </c>
      <c r="AQ48" s="6">
        <v>4.3509884397008562</v>
      </c>
      <c r="AR48" s="6">
        <v>0</v>
      </c>
      <c r="AS48" s="6">
        <v>3.8780549136464151</v>
      </c>
      <c r="AT48" s="6">
        <v>0</v>
      </c>
      <c r="AU48" s="6">
        <v>9.4586705210888175E-2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</row>
    <row r="49" spans="1:57" ht="13.5" customHeight="1" x14ac:dyDescent="0.2">
      <c r="A49" s="2">
        <f t="shared" ref="A49:A50" si="19">A48+1</f>
        <v>28</v>
      </c>
      <c r="C49" s="3" t="s">
        <v>38</v>
      </c>
      <c r="E49" s="6">
        <v>301520.34139874135</v>
      </c>
      <c r="G49" s="6">
        <v>0</v>
      </c>
      <c r="I49" s="25"/>
      <c r="K49" s="6">
        <v>301520.34139874135</v>
      </c>
      <c r="M49" s="29" t="s">
        <v>203</v>
      </c>
      <c r="O49" s="6">
        <v>115546.83940225429</v>
      </c>
      <c r="P49" s="6">
        <v>41433.302716493723</v>
      </c>
      <c r="Q49" s="6">
        <v>74.646440153096506</v>
      </c>
      <c r="R49" s="6">
        <v>910.01940638610063</v>
      </c>
      <c r="S49" s="6">
        <v>154.31040552540907</v>
      </c>
      <c r="T49" s="6">
        <v>39.841793696416119</v>
      </c>
      <c r="U49" s="6">
        <v>258.92851564425757</v>
      </c>
      <c r="V49" s="6">
        <v>22.926834840632804</v>
      </c>
      <c r="W49" s="6">
        <v>102.10326634129478</v>
      </c>
      <c r="X49" s="6">
        <v>0</v>
      </c>
      <c r="Y49" s="6">
        <v>0</v>
      </c>
      <c r="AA49" s="6">
        <v>0</v>
      </c>
      <c r="AB49" s="6">
        <v>31469.1758065225</v>
      </c>
      <c r="AC49" s="6">
        <v>1973.2810478034951</v>
      </c>
      <c r="AD49" s="6">
        <v>363.25399570246464</v>
      </c>
      <c r="AE49" s="6">
        <v>14.302815820688638</v>
      </c>
      <c r="AF49" s="6">
        <v>231.82088071206365</v>
      </c>
      <c r="AG49" s="6">
        <v>96971.245429833158</v>
      </c>
      <c r="AH49" s="6">
        <v>96971.245429833158</v>
      </c>
      <c r="AI49" s="6">
        <v>8432.4340496488094</v>
      </c>
      <c r="AJ49" s="6">
        <v>1133.7700920460406</v>
      </c>
      <c r="AK49" s="6">
        <v>0</v>
      </c>
      <c r="AL49" s="6">
        <v>45.980924792620812</v>
      </c>
      <c r="AM49" s="6">
        <v>197.0611062540892</v>
      </c>
      <c r="AN49" s="6">
        <v>698.17758159418258</v>
      </c>
      <c r="AO49" s="6">
        <v>48.994918006609296</v>
      </c>
      <c r="AP49" s="6">
        <v>27.029967165868989</v>
      </c>
      <c r="AQ49" s="6">
        <v>455.4600432517247</v>
      </c>
      <c r="AR49" s="6">
        <v>0</v>
      </c>
      <c r="AS49" s="6">
        <v>889.22603927415605</v>
      </c>
      <c r="AT49" s="6">
        <v>0</v>
      </c>
      <c r="AU49" s="6">
        <v>26.207918977633131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</row>
    <row r="50" spans="1:57" ht="13.5" customHeight="1" x14ac:dyDescent="0.2">
      <c r="A50" s="2">
        <f t="shared" si="19"/>
        <v>29</v>
      </c>
      <c r="C50" s="3" t="s">
        <v>39</v>
      </c>
      <c r="E50" s="6">
        <v>50296.095511941916</v>
      </c>
      <c r="G50" s="6">
        <v>0</v>
      </c>
      <c r="I50" s="25"/>
      <c r="K50" s="6">
        <v>50296.095511941916</v>
      </c>
      <c r="M50" s="29" t="s">
        <v>204</v>
      </c>
      <c r="O50" s="6">
        <v>0</v>
      </c>
      <c r="P50" s="6">
        <v>28956.658013462722</v>
      </c>
      <c r="Q50" s="6">
        <v>77.344092542697382</v>
      </c>
      <c r="R50" s="6">
        <v>3122.2935765060147</v>
      </c>
      <c r="S50" s="6">
        <v>393.17147721842537</v>
      </c>
      <c r="T50" s="6">
        <v>1035.017393222402</v>
      </c>
      <c r="U50" s="6">
        <v>452.60180718611957</v>
      </c>
      <c r="V50" s="6">
        <v>303.26401000463045</v>
      </c>
      <c r="W50" s="6">
        <v>119.19931427416788</v>
      </c>
      <c r="X50" s="6">
        <v>0</v>
      </c>
      <c r="Y50" s="6">
        <v>0</v>
      </c>
      <c r="AA50" s="6">
        <v>0</v>
      </c>
      <c r="AB50" s="6">
        <v>2181.1760733962401</v>
      </c>
      <c r="AC50" s="6">
        <v>3107.3238212790543</v>
      </c>
      <c r="AD50" s="6">
        <v>967.38050380915217</v>
      </c>
      <c r="AE50" s="6">
        <v>12.731130168005118</v>
      </c>
      <c r="AF50" s="6">
        <v>356.64504621781538</v>
      </c>
      <c r="AG50" s="6">
        <v>2958.9176954766276</v>
      </c>
      <c r="AH50" s="6">
        <v>2958.9176954766276</v>
      </c>
      <c r="AI50" s="6">
        <v>3773.35034497467</v>
      </c>
      <c r="AJ50" s="6">
        <v>242.81043095774893</v>
      </c>
      <c r="AK50" s="6">
        <v>0</v>
      </c>
      <c r="AL50" s="6">
        <v>12.17577256635969</v>
      </c>
      <c r="AM50" s="6">
        <v>52.181882427255807</v>
      </c>
      <c r="AN50" s="6">
        <v>593.41361528614527</v>
      </c>
      <c r="AO50" s="6">
        <v>41.643060721834743</v>
      </c>
      <c r="AP50" s="6">
        <v>23.531012513563123</v>
      </c>
      <c r="AQ50" s="6">
        <v>165.33770056310547</v>
      </c>
      <c r="AR50" s="6">
        <v>0</v>
      </c>
      <c r="AS50" s="6">
        <v>1241.003582163225</v>
      </c>
      <c r="AT50" s="6">
        <v>0</v>
      </c>
      <c r="AU50" s="6">
        <v>106.92415500393476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</row>
    <row r="51" spans="1:57" ht="13.5" customHeight="1" x14ac:dyDescent="0.2">
      <c r="C51" s="3" t="s">
        <v>40</v>
      </c>
      <c r="E51" s="6"/>
      <c r="G51" s="6"/>
      <c r="I51" s="25"/>
      <c r="K51" s="6"/>
      <c r="M51" s="29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ht="13.5" customHeight="1" x14ac:dyDescent="0.2">
      <c r="A52" s="2">
        <f>A50+1</f>
        <v>30</v>
      </c>
      <c r="C52" s="9" t="s">
        <v>41</v>
      </c>
      <c r="E52" s="6">
        <v>12515.406601071101</v>
      </c>
      <c r="G52" s="6">
        <v>0</v>
      </c>
      <c r="I52" s="25"/>
      <c r="K52" s="6">
        <v>12515.406601071101</v>
      </c>
      <c r="M52" s="29" t="s">
        <v>205</v>
      </c>
      <c r="O52" s="6">
        <v>6287.4408745438677</v>
      </c>
      <c r="P52" s="6">
        <v>503.46668695573032</v>
      </c>
      <c r="Q52" s="6">
        <v>17.942206650381966</v>
      </c>
      <c r="R52" s="6">
        <v>533.13985475420702</v>
      </c>
      <c r="S52" s="6">
        <v>28.194896164885954</v>
      </c>
      <c r="T52" s="6">
        <v>5.1263447572519913</v>
      </c>
      <c r="U52" s="6">
        <v>52.545033761832912</v>
      </c>
      <c r="V52" s="6">
        <v>6.4079309465649885</v>
      </c>
      <c r="W52" s="6">
        <v>14.097448082442977</v>
      </c>
      <c r="X52" s="6">
        <v>1.2815861893129978</v>
      </c>
      <c r="Y52" s="6">
        <v>0</v>
      </c>
      <c r="AA52" s="6">
        <v>0</v>
      </c>
      <c r="AB52" s="6">
        <v>1080.4096521815775</v>
      </c>
      <c r="AC52" s="6">
        <v>6.4502301750280262</v>
      </c>
      <c r="AD52" s="6">
        <v>79.833242295925331</v>
      </c>
      <c r="AE52" s="6">
        <v>5.150531761027441</v>
      </c>
      <c r="AF52" s="6">
        <v>15.451595283082323</v>
      </c>
      <c r="AG52" s="6">
        <v>3347.8334032192893</v>
      </c>
      <c r="AH52" s="6">
        <v>3347.8334032192893</v>
      </c>
      <c r="AI52" s="6">
        <v>22.457364219141521</v>
      </c>
      <c r="AJ52" s="6">
        <v>275.51804049192589</v>
      </c>
      <c r="AK52" s="6">
        <v>0</v>
      </c>
      <c r="AL52" s="6">
        <v>8.5716723708599147</v>
      </c>
      <c r="AM52" s="6">
        <v>36.735738732256785</v>
      </c>
      <c r="AN52" s="6">
        <v>69.797903591287891</v>
      </c>
      <c r="AO52" s="6">
        <v>4.8980984976342379</v>
      </c>
      <c r="AP52" s="6">
        <v>4.8980984976342379</v>
      </c>
      <c r="AQ52" s="6">
        <v>56.328132722793733</v>
      </c>
      <c r="AR52" s="6">
        <v>0</v>
      </c>
      <c r="AS52" s="6">
        <v>50.205509600750936</v>
      </c>
      <c r="AT52" s="6">
        <v>0</v>
      </c>
      <c r="AU52" s="6">
        <v>1.2245246244085595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</row>
    <row r="53" spans="1:57" ht="13.5" customHeight="1" x14ac:dyDescent="0.2">
      <c r="A53" s="2">
        <f>A52+1</f>
        <v>31</v>
      </c>
      <c r="C53" s="9" t="s">
        <v>42</v>
      </c>
      <c r="E53" s="6">
        <v>140076.85309363267</v>
      </c>
      <c r="G53" s="6">
        <v>11615.535133857922</v>
      </c>
      <c r="I53" s="25" t="s">
        <v>173</v>
      </c>
      <c r="K53" s="6">
        <v>128461.31795977475</v>
      </c>
      <c r="M53" s="29" t="s">
        <v>202</v>
      </c>
      <c r="O53" s="6">
        <v>74530.561456956639</v>
      </c>
      <c r="P53" s="6">
        <v>5968.0330363991861</v>
      </c>
      <c r="Q53" s="6">
        <v>37.209809141188536</v>
      </c>
      <c r="R53" s="6">
        <v>1105.6629001953165</v>
      </c>
      <c r="S53" s="6">
        <v>58.472557221867689</v>
      </c>
      <c r="T53" s="6">
        <v>10.63137404033958</v>
      </c>
      <c r="U53" s="6">
        <v>108.97158391348071</v>
      </c>
      <c r="V53" s="6">
        <v>13.289217550424478</v>
      </c>
      <c r="W53" s="6">
        <v>29.236278610933844</v>
      </c>
      <c r="X53" s="6">
        <v>2.6578435100848949</v>
      </c>
      <c r="Y53" s="6">
        <v>0</v>
      </c>
      <c r="AA53" s="6">
        <v>0</v>
      </c>
      <c r="AB53" s="6">
        <v>12918.936788568866</v>
      </c>
      <c r="AC53" s="6">
        <v>77.128259391838355</v>
      </c>
      <c r="AD53" s="6">
        <v>164.81518985626769</v>
      </c>
      <c r="AE53" s="6">
        <v>10.633238055243076</v>
      </c>
      <c r="AF53" s="6">
        <v>31.899714165729229</v>
      </c>
      <c r="AG53" s="6">
        <v>43591.568127195489</v>
      </c>
      <c r="AH53" s="6">
        <v>43591.568127195489</v>
      </c>
      <c r="AI53" s="6">
        <v>292.41351178782855</v>
      </c>
      <c r="AJ53" s="6">
        <v>598.39964263638547</v>
      </c>
      <c r="AK53" s="6">
        <v>0</v>
      </c>
      <c r="AL53" s="6">
        <v>18.616877770909767</v>
      </c>
      <c r="AM53" s="6">
        <v>79.786619018184709</v>
      </c>
      <c r="AN53" s="6">
        <v>151.59457613455095</v>
      </c>
      <c r="AO53" s="6">
        <v>10.638215869091296</v>
      </c>
      <c r="AP53" s="6">
        <v>10.638215869091296</v>
      </c>
      <c r="AQ53" s="6">
        <v>122.33948249454988</v>
      </c>
      <c r="AR53" s="6">
        <v>0</v>
      </c>
      <c r="AS53" s="6">
        <v>109.04171265818577</v>
      </c>
      <c r="AT53" s="6">
        <v>0</v>
      </c>
      <c r="AU53" s="6">
        <v>2.6595539672728239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21.017310653740001</v>
      </c>
      <c r="BC53" s="6">
        <v>0</v>
      </c>
      <c r="BD53" s="6">
        <v>0</v>
      </c>
      <c r="BE53" s="6">
        <v>0</v>
      </c>
    </row>
    <row r="54" spans="1:57" ht="13.5" customHeight="1" x14ac:dyDescent="0.2">
      <c r="A54" s="2">
        <f>A53+1</f>
        <v>32</v>
      </c>
      <c r="C54" s="9" t="s">
        <v>43</v>
      </c>
      <c r="E54" s="6">
        <v>11920.785328228056</v>
      </c>
      <c r="G54" s="6">
        <v>0</v>
      </c>
      <c r="K54" s="6">
        <v>11920.785328228056</v>
      </c>
      <c r="M54" s="29" t="s">
        <v>206</v>
      </c>
      <c r="O54" s="6">
        <v>0</v>
      </c>
      <c r="P54" s="6">
        <v>0</v>
      </c>
      <c r="Q54" s="6">
        <v>172.18742433017937</v>
      </c>
      <c r="R54" s="6">
        <v>5116.426322953901</v>
      </c>
      <c r="S54" s="6">
        <v>270.58023823313897</v>
      </c>
      <c r="T54" s="6">
        <v>49.196406951479823</v>
      </c>
      <c r="U54" s="6">
        <v>504.2631712526682</v>
      </c>
      <c r="V54" s="6">
        <v>61.495508689349776</v>
      </c>
      <c r="W54" s="6">
        <v>135.29011911656949</v>
      </c>
      <c r="X54" s="6">
        <v>12.299101737869956</v>
      </c>
      <c r="Y54" s="6">
        <v>0</v>
      </c>
      <c r="AA54" s="6">
        <v>0</v>
      </c>
      <c r="AB54" s="6">
        <v>0</v>
      </c>
      <c r="AC54" s="6">
        <v>0</v>
      </c>
      <c r="AD54" s="6">
        <v>872.66951135333898</v>
      </c>
      <c r="AE54" s="6">
        <v>56.301258796989607</v>
      </c>
      <c r="AF54" s="6">
        <v>168.90377639096883</v>
      </c>
      <c r="AG54" s="6">
        <v>0</v>
      </c>
      <c r="AH54" s="6">
        <v>0</v>
      </c>
      <c r="AI54" s="6">
        <v>0</v>
      </c>
      <c r="AJ54" s="6">
        <v>2440.394722638217</v>
      </c>
      <c r="AK54" s="6">
        <v>0</v>
      </c>
      <c r="AL54" s="6">
        <v>75.923391370966741</v>
      </c>
      <c r="AM54" s="6">
        <v>325.38596301842892</v>
      </c>
      <c r="AN54" s="6">
        <v>618.23332973501499</v>
      </c>
      <c r="AO54" s="6">
        <v>43.384795069123854</v>
      </c>
      <c r="AP54" s="6">
        <v>43.384795069123854</v>
      </c>
      <c r="AQ54" s="6">
        <v>498.9251432949244</v>
      </c>
      <c r="AR54" s="6">
        <v>0</v>
      </c>
      <c r="AS54" s="6">
        <v>444.69414945851952</v>
      </c>
      <c r="AT54" s="6">
        <v>0</v>
      </c>
      <c r="AU54" s="6">
        <v>10.846198767280963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</row>
    <row r="55" spans="1:57" ht="13.5" customHeight="1" x14ac:dyDescent="0.2">
      <c r="A55" s="2">
        <f>A54+1</f>
        <v>33</v>
      </c>
      <c r="C55" s="3" t="s">
        <v>44</v>
      </c>
      <c r="E55" s="6">
        <v>29299.30671322934</v>
      </c>
      <c r="G55" s="6">
        <v>0</v>
      </c>
      <c r="K55" s="6">
        <v>29299.30671322934</v>
      </c>
      <c r="M55" s="29" t="s">
        <v>183</v>
      </c>
      <c r="O55" s="6">
        <v>5028.7941445406768</v>
      </c>
      <c r="P55" s="6">
        <v>4822.320677286285</v>
      </c>
      <c r="Q55" s="6">
        <v>27.581445129520002</v>
      </c>
      <c r="R55" s="6">
        <v>1074.2126164439981</v>
      </c>
      <c r="S55" s="6">
        <v>383.99323950367921</v>
      </c>
      <c r="T55" s="6">
        <v>316.74898730129939</v>
      </c>
      <c r="U55" s="6">
        <v>52.93880840546278</v>
      </c>
      <c r="V55" s="6">
        <v>15.800908357225925</v>
      </c>
      <c r="W55" s="6">
        <v>325.04855388182881</v>
      </c>
      <c r="X55" s="6">
        <v>189.90067118959917</v>
      </c>
      <c r="Y55" s="6">
        <v>0</v>
      </c>
      <c r="AA55" s="6">
        <v>0</v>
      </c>
      <c r="AB55" s="6">
        <v>1107.0141844827851</v>
      </c>
      <c r="AC55" s="6">
        <v>367.10853084884235</v>
      </c>
      <c r="AD55" s="6">
        <v>1039.9628890838851</v>
      </c>
      <c r="AE55" s="6">
        <v>141.96439884235312</v>
      </c>
      <c r="AF55" s="6">
        <v>1204.813055298205</v>
      </c>
      <c r="AG55" s="6">
        <v>3643.5395350715562</v>
      </c>
      <c r="AH55" s="6">
        <v>3643.5395350715562</v>
      </c>
      <c r="AI55" s="6">
        <v>1476.8064360474707</v>
      </c>
      <c r="AJ55" s="6">
        <v>664.49797637856864</v>
      </c>
      <c r="AK55" s="6">
        <v>0.26640931911279758</v>
      </c>
      <c r="AL55" s="6">
        <v>4.9315937434732753</v>
      </c>
      <c r="AM55" s="6">
        <v>61.660092462075099</v>
      </c>
      <c r="AN55" s="6">
        <v>798.90192922619656</v>
      </c>
      <c r="AO55" s="6">
        <v>85.067344756323351</v>
      </c>
      <c r="AP55" s="6">
        <v>100.82112656250013</v>
      </c>
      <c r="AQ55" s="6">
        <v>440.73732707636759</v>
      </c>
      <c r="AR55" s="6">
        <v>42.014295095977047</v>
      </c>
      <c r="AS55" s="6">
        <v>5556.1790879637856</v>
      </c>
      <c r="AT55" s="6">
        <v>46.745355891738164</v>
      </c>
      <c r="AU55" s="6">
        <v>278.93509303855421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</row>
    <row r="56" spans="1:57" ht="13.5" customHeight="1" x14ac:dyDescent="0.2">
      <c r="A56" s="2">
        <f>A55+1</f>
        <v>34</v>
      </c>
      <c r="C56" s="3" t="s">
        <v>94</v>
      </c>
      <c r="E56" s="13">
        <f>SUM(E41:E55)</f>
        <v>2487306.6931635789</v>
      </c>
      <c r="G56" s="13">
        <f>SUM(G41:G55)</f>
        <v>11615.535133857922</v>
      </c>
      <c r="K56" s="13">
        <f>SUM(K41:K55)</f>
        <v>2475691.1580297211</v>
      </c>
      <c r="O56" s="13">
        <f t="shared" ref="O56:X56" si="20">SUM(O41:O55)</f>
        <v>1022018.0289056604</v>
      </c>
      <c r="P56" s="13">
        <f t="shared" si="20"/>
        <v>355196.0472208843</v>
      </c>
      <c r="Q56" s="13">
        <f t="shared" si="20"/>
        <v>1286.8111419396662</v>
      </c>
      <c r="R56" s="13">
        <f t="shared" si="20"/>
        <v>29483.567561475749</v>
      </c>
      <c r="S56" s="13">
        <f t="shared" si="20"/>
        <v>4284.3435128113406</v>
      </c>
      <c r="T56" s="13">
        <f t="shared" si="20"/>
        <v>12772.678323185026</v>
      </c>
      <c r="U56" s="13">
        <f t="shared" si="20"/>
        <v>2725.8912693344678</v>
      </c>
      <c r="V56" s="13">
        <f t="shared" si="20"/>
        <v>852.46938747386639</v>
      </c>
      <c r="W56" s="13">
        <f t="shared" si="20"/>
        <v>1396.6034795868272</v>
      </c>
      <c r="X56" s="13">
        <f t="shared" si="20"/>
        <v>1757.3711270554759</v>
      </c>
      <c r="Y56" s="13">
        <f t="shared" ref="Y56" si="21">SUM(Y41:Y55)</f>
        <v>0</v>
      </c>
      <c r="AA56" s="13">
        <f>SUM(AA41:AA55)</f>
        <v>0</v>
      </c>
      <c r="AB56" s="13">
        <f t="shared" ref="AB56:AC56" si="22">SUM(AB41:AB55)</f>
        <v>272300.00625129364</v>
      </c>
      <c r="AC56" s="13">
        <f t="shared" si="22"/>
        <v>29869.493445746535</v>
      </c>
      <c r="AD56" s="13">
        <f t="shared" ref="AD56:AU56" si="23">SUM(AD41:AD55)</f>
        <v>18114.646045290512</v>
      </c>
      <c r="AE56" s="13">
        <f t="shared" si="23"/>
        <v>4962.1229559870326</v>
      </c>
      <c r="AF56" s="13">
        <f t="shared" si="23"/>
        <v>8477.3677041128794</v>
      </c>
      <c r="AG56" s="13">
        <f t="shared" si="23"/>
        <v>544284.06165107014</v>
      </c>
      <c r="AH56" s="13">
        <f t="shared" si="23"/>
        <v>544284.06165107014</v>
      </c>
      <c r="AI56" s="13">
        <f t="shared" si="23"/>
        <v>74649.129724428218</v>
      </c>
      <c r="AJ56" s="13">
        <f t="shared" si="23"/>
        <v>25420.95083698805</v>
      </c>
      <c r="AK56" s="13">
        <f t="shared" si="23"/>
        <v>5.7394692389308331</v>
      </c>
      <c r="AL56" s="13">
        <f t="shared" si="23"/>
        <v>337.79701427258459</v>
      </c>
      <c r="AM56" s="13">
        <f t="shared" si="23"/>
        <v>1264.439755737975</v>
      </c>
      <c r="AN56" s="13">
        <f t="shared" si="23"/>
        <v>21458.115930967113</v>
      </c>
      <c r="AO56" s="13">
        <f t="shared" si="23"/>
        <v>842.3428951930689</v>
      </c>
      <c r="AP56" s="13">
        <f t="shared" si="23"/>
        <v>807.52253116868928</v>
      </c>
      <c r="AQ56" s="13">
        <f t="shared" si="23"/>
        <v>7894.0546562011696</v>
      </c>
      <c r="AR56" s="13">
        <f t="shared" si="23"/>
        <v>164.27508430604064</v>
      </c>
      <c r="AS56" s="13">
        <f t="shared" si="23"/>
        <v>40531.686028077056</v>
      </c>
      <c r="AT56" s="13">
        <f t="shared" si="23"/>
        <v>633.95298437215251</v>
      </c>
      <c r="AU56" s="13">
        <f t="shared" si="23"/>
        <v>3258.4177207265684</v>
      </c>
      <c r="AW56" s="13">
        <f t="shared" ref="AW56:BE56" si="24">SUM(AW41:AW55)</f>
        <v>0</v>
      </c>
      <c r="AX56" s="13">
        <f t="shared" si="24"/>
        <v>0</v>
      </c>
      <c r="AY56" s="13">
        <f t="shared" si="24"/>
        <v>0</v>
      </c>
      <c r="AZ56" s="13">
        <f t="shared" si="24"/>
        <v>0</v>
      </c>
      <c r="BA56" s="13">
        <f t="shared" si="24"/>
        <v>0</v>
      </c>
      <c r="BB56" s="13">
        <f t="shared" si="24"/>
        <v>21.017310653740001</v>
      </c>
      <c r="BC56" s="13">
        <f t="shared" si="24"/>
        <v>0</v>
      </c>
      <c r="BD56" s="13">
        <f t="shared" si="24"/>
        <v>0</v>
      </c>
      <c r="BE56" s="13">
        <f t="shared" si="24"/>
        <v>235.74123834033659</v>
      </c>
    </row>
    <row r="57" spans="1:57" ht="13.5" customHeight="1" x14ac:dyDescent="0.2">
      <c r="E57" s="7"/>
      <c r="G57" s="7"/>
      <c r="AA57" s="3"/>
      <c r="AG57" s="3"/>
      <c r="AT57" s="19"/>
    </row>
    <row r="58" spans="1:57" ht="13.5" customHeight="1" thickBot="1" x14ac:dyDescent="0.25">
      <c r="A58" s="2">
        <f>A56+1</f>
        <v>35</v>
      </c>
      <c r="C58" s="3" t="s">
        <v>45</v>
      </c>
      <c r="E58" s="14">
        <f>E21+E28+E38+E56</f>
        <v>6312905.4862202518</v>
      </c>
      <c r="G58" s="14">
        <f>G21+G28+G38+G56</f>
        <v>70329.355175766003</v>
      </c>
      <c r="K58" s="14">
        <f>K21+K28+K38+K56</f>
        <v>6242576.1310444856</v>
      </c>
      <c r="O58" s="14">
        <f t="shared" ref="O58:Y58" si="25">O21+O28+O38+O56</f>
        <v>2292937.9655504627</v>
      </c>
      <c r="P58" s="14">
        <f t="shared" si="25"/>
        <v>1206148.3163979244</v>
      </c>
      <c r="Q58" s="14">
        <f t="shared" si="25"/>
        <v>5208.8483082708381</v>
      </c>
      <c r="R58" s="14">
        <f t="shared" si="25"/>
        <v>81059.526231972661</v>
      </c>
      <c r="S58" s="14">
        <f t="shared" si="25"/>
        <v>11869.63912408895</v>
      </c>
      <c r="T58" s="14">
        <f t="shared" si="25"/>
        <v>12785.421222155799</v>
      </c>
      <c r="U58" s="14">
        <f t="shared" si="25"/>
        <v>4355.4237004715214</v>
      </c>
      <c r="V58" s="14">
        <f t="shared" si="25"/>
        <v>1225.2143837875205</v>
      </c>
      <c r="W58" s="14">
        <f t="shared" si="25"/>
        <v>7070.9214798734838</v>
      </c>
      <c r="X58" s="14">
        <f t="shared" si="25"/>
        <v>37217.652719630845</v>
      </c>
      <c r="Y58" s="14">
        <f t="shared" si="25"/>
        <v>0</v>
      </c>
      <c r="AA58" s="14"/>
      <c r="AB58" s="14">
        <f t="shared" ref="AB58:BE58" si="26">AB21+AB28+AB38+AB56</f>
        <v>547508.20521492767</v>
      </c>
      <c r="AC58" s="14">
        <f t="shared" si="26"/>
        <v>88171.001720908447</v>
      </c>
      <c r="AD58" s="14">
        <f t="shared" si="26"/>
        <v>30119.842886801245</v>
      </c>
      <c r="AE58" s="14">
        <f t="shared" si="26"/>
        <v>6209.8180786964194</v>
      </c>
      <c r="AF58" s="14">
        <f t="shared" si="26"/>
        <v>8493.9939618280114</v>
      </c>
      <c r="AG58" s="14"/>
      <c r="AH58" s="14">
        <f t="shared" si="26"/>
        <v>1328280.7873993125</v>
      </c>
      <c r="AI58" s="14">
        <f t="shared" si="26"/>
        <v>263491.62838577252</v>
      </c>
      <c r="AJ58" s="14">
        <f t="shared" si="26"/>
        <v>50249.436832483472</v>
      </c>
      <c r="AK58" s="14">
        <f t="shared" si="26"/>
        <v>8.3207276871511056</v>
      </c>
      <c r="AL58" s="14">
        <f t="shared" si="26"/>
        <v>503.78361977730992</v>
      </c>
      <c r="AM58" s="14">
        <f t="shared" si="26"/>
        <v>1775.2329898997068</v>
      </c>
      <c r="AN58" s="14">
        <f t="shared" si="26"/>
        <v>46215.65158690056</v>
      </c>
      <c r="AO58" s="14">
        <f t="shared" si="26"/>
        <v>1603.1025312340048</v>
      </c>
      <c r="AP58" s="14">
        <f t="shared" si="26"/>
        <v>5718.4478181635295</v>
      </c>
      <c r="AQ58" s="14">
        <f t="shared" si="26"/>
        <v>12996.653040143345</v>
      </c>
      <c r="AR58" s="14">
        <f t="shared" si="26"/>
        <v>191.8765421474935</v>
      </c>
      <c r="AS58" s="14">
        <f t="shared" si="26"/>
        <v>96179.602395978611</v>
      </c>
      <c r="AT58" s="14">
        <f t="shared" si="26"/>
        <v>664.66253137233684</v>
      </c>
      <c r="AU58" s="14">
        <f t="shared" si="26"/>
        <v>10223.27592758488</v>
      </c>
      <c r="AW58" s="14">
        <f t="shared" si="26"/>
        <v>4.7793769695378749</v>
      </c>
      <c r="AX58" s="14">
        <f t="shared" si="26"/>
        <v>21750.209129646708</v>
      </c>
      <c r="AY58" s="14">
        <f t="shared" si="26"/>
        <v>0</v>
      </c>
      <c r="AZ58" s="14">
        <f t="shared" si="26"/>
        <v>9247.741699131202</v>
      </c>
      <c r="BA58" s="14">
        <f t="shared" si="26"/>
        <v>3086.3654142170703</v>
      </c>
      <c r="BB58" s="14">
        <f t="shared" si="26"/>
        <v>119231.98183095934</v>
      </c>
      <c r="BC58" s="14">
        <f t="shared" si="26"/>
        <v>124.82250464364694</v>
      </c>
      <c r="BD58" s="14">
        <f t="shared" si="26"/>
        <v>453.99569569471731</v>
      </c>
      <c r="BE58" s="14">
        <f t="shared" si="26"/>
        <v>521.33725873153708</v>
      </c>
    </row>
    <row r="59" spans="1:57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  <c r="AB59" s="7"/>
      <c r="AC59" s="7"/>
      <c r="AD59" s="7"/>
      <c r="AE59" s="7"/>
      <c r="AF59" s="7"/>
      <c r="AG59" s="23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23"/>
      <c r="AW59" s="7"/>
      <c r="AX59" s="7"/>
      <c r="AY59" s="7"/>
      <c r="AZ59" s="7"/>
      <c r="BA59" s="7"/>
      <c r="BB59" s="7"/>
      <c r="BC59" s="7"/>
      <c r="BD59" s="7"/>
      <c r="BE59" s="7"/>
    </row>
    <row r="60" spans="1:57" ht="13.5" customHeight="1" x14ac:dyDescent="0.2">
      <c r="A60" s="46" t="s">
        <v>185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</row>
    <row r="61" spans="1:57" ht="13.5" customHeight="1" x14ac:dyDescent="0.2">
      <c r="A61" s="11" t="s">
        <v>151</v>
      </c>
      <c r="C61" s="3" t="s">
        <v>157</v>
      </c>
      <c r="E61" s="7"/>
      <c r="G61" s="7"/>
      <c r="I61" s="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22"/>
      <c r="AB61" s="6"/>
      <c r="AC61" s="6"/>
      <c r="AD61" s="6"/>
      <c r="AE61" s="6"/>
      <c r="AF61" s="6"/>
      <c r="AG61" s="22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22"/>
      <c r="AW61" s="6"/>
      <c r="AX61" s="6"/>
      <c r="AY61" s="6"/>
      <c r="AZ61" s="6"/>
      <c r="BA61" s="6"/>
      <c r="BB61" s="6"/>
      <c r="BC61" s="6"/>
      <c r="BD61" s="6"/>
      <c r="BE61" s="6"/>
    </row>
    <row r="62" spans="1:57" ht="13.5" customHeight="1" x14ac:dyDescent="0.2">
      <c r="C62" s="3" t="s">
        <v>181</v>
      </c>
      <c r="E62" s="7"/>
      <c r="G62" s="7"/>
      <c r="I62" s="7"/>
      <c r="O62" s="6"/>
    </row>
    <row r="63" spans="1:57" ht="13.5" customHeight="1" x14ac:dyDescent="0.2">
      <c r="C63" s="3" t="s">
        <v>182</v>
      </c>
      <c r="E63" s="7"/>
      <c r="G63" s="7"/>
      <c r="I63" s="7"/>
      <c r="O63" s="7"/>
    </row>
    <row r="64" spans="1:57" ht="13.5" customHeight="1" x14ac:dyDescent="0.2">
      <c r="E64" s="7"/>
      <c r="G64" s="7"/>
      <c r="I64" s="7"/>
    </row>
    <row r="65" spans="5:15" ht="13.5" customHeight="1" x14ac:dyDescent="0.2">
      <c r="E65" s="7"/>
      <c r="G65" s="7"/>
      <c r="I65" s="7"/>
      <c r="O65" s="7"/>
    </row>
    <row r="66" spans="5:15" ht="13.5" customHeight="1" x14ac:dyDescent="0.2">
      <c r="G66" s="7"/>
    </row>
  </sheetData>
  <mergeCells count="6">
    <mergeCell ref="A8:M8"/>
    <mergeCell ref="AW10:BE10"/>
    <mergeCell ref="AH10:AU10"/>
    <mergeCell ref="O10:P10"/>
    <mergeCell ref="Q10:Y10"/>
    <mergeCell ref="AA10:AF10"/>
  </mergeCells>
  <phoneticPr fontId="5" type="noConversion"/>
  <pageMargins left="0.4" right="0.4" top="0.75" bottom="0.75" header="0.3" footer="0.3"/>
  <pageSetup scale="61" orientation="landscape" r:id="rId1"/>
  <headerFooter>
    <oddHeader>&amp;R&amp;"Arial,Regular"&amp;10Filed: 2023-05-18
EB-2022-0200
Exhibit I.7.0-STAFF-237
Attachment 4.8
Page &amp;P of 12</oddHeader>
  </headerFooter>
  <colBreaks count="3" manualBreakCount="3">
    <brk id="14" max="1048575" man="1"/>
    <brk id="32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7678-A3DB-48D3-A422-72706012442C}">
  <dimension ref="A5:Z66"/>
  <sheetViews>
    <sheetView view="pageLayout" zoomScaleNormal="70" zoomScaleSheetLayoutView="80" workbookViewId="0">
      <selection activeCell="V8" sqref="V8"/>
    </sheetView>
  </sheetViews>
  <sheetFormatPr defaultColWidth="9.140625" defaultRowHeight="13.5" customHeight="1" x14ac:dyDescent="0.2"/>
  <cols>
    <col min="1" max="1" width="5.140625" style="26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4.285156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6" customWidth="1"/>
    <col min="14" max="14" width="1.7109375" style="3" customWidth="1"/>
    <col min="15" max="16" width="12.85546875" style="3" customWidth="1"/>
    <col min="17" max="25" width="10.7109375" style="3" customWidth="1"/>
    <col min="26" max="16384" width="9.140625" style="3"/>
  </cols>
  <sheetData>
    <row r="5" spans="1:26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3.5" customHeight="1" x14ac:dyDescent="0.2">
      <c r="B6" s="24"/>
      <c r="C6" s="24"/>
      <c r="D6" s="24"/>
      <c r="E6" s="24"/>
      <c r="F6" s="24"/>
      <c r="H6" s="17" t="s">
        <v>148</v>
      </c>
      <c r="I6" s="24"/>
      <c r="J6" s="24"/>
      <c r="K6" s="24"/>
      <c r="L6" s="24"/>
      <c r="M6" s="24"/>
      <c r="N6" s="24"/>
      <c r="O6" s="24"/>
      <c r="P6" s="24"/>
      <c r="R6" s="24"/>
      <c r="S6" s="24"/>
      <c r="T6" s="24"/>
      <c r="V6" s="17" t="s">
        <v>148</v>
      </c>
      <c r="W6" s="24"/>
      <c r="X6" s="24"/>
      <c r="Y6" s="24"/>
    </row>
    <row r="7" spans="1:26" ht="13.5" customHeight="1" x14ac:dyDescent="0.2">
      <c r="B7" s="24"/>
      <c r="C7" s="24"/>
      <c r="D7" s="24"/>
      <c r="E7" s="24"/>
      <c r="F7" s="24"/>
      <c r="H7" s="17" t="s">
        <v>138</v>
      </c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V7" s="17" t="s">
        <v>186</v>
      </c>
      <c r="W7" s="24"/>
      <c r="X7" s="24"/>
      <c r="Y7" s="24"/>
    </row>
    <row r="8" spans="1:26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26" ht="13.5" customHeight="1" x14ac:dyDescent="0.2">
      <c r="E9" s="26" t="s">
        <v>0</v>
      </c>
    </row>
    <row r="10" spans="1:26" ht="13.5" customHeight="1" x14ac:dyDescent="0.2">
      <c r="A10" s="26" t="s">
        <v>46</v>
      </c>
      <c r="E10" s="26" t="s">
        <v>1</v>
      </c>
      <c r="G10" s="26" t="s">
        <v>2</v>
      </c>
      <c r="I10" s="26" t="s">
        <v>3</v>
      </c>
      <c r="J10" s="26"/>
      <c r="K10" s="26" t="s">
        <v>4</v>
      </c>
      <c r="M10" s="26" t="s">
        <v>5</v>
      </c>
      <c r="O10" s="56" t="s">
        <v>95</v>
      </c>
      <c r="P10" s="56"/>
      <c r="Q10" s="56" t="s">
        <v>95</v>
      </c>
      <c r="R10" s="56"/>
      <c r="S10" s="56"/>
      <c r="T10" s="56"/>
      <c r="U10" s="56"/>
      <c r="V10" s="56"/>
      <c r="W10" s="56"/>
      <c r="X10" s="56"/>
      <c r="Y10" s="56"/>
    </row>
    <row r="11" spans="1:26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6"/>
      <c r="K11" s="4" t="s">
        <v>9</v>
      </c>
      <c r="M11" s="4" t="s">
        <v>8</v>
      </c>
      <c r="O11" s="27" t="s">
        <v>96</v>
      </c>
      <c r="P11" s="27" t="s">
        <v>97</v>
      </c>
      <c r="Q11" s="27" t="s">
        <v>98</v>
      </c>
      <c r="R11" s="27" t="s">
        <v>99</v>
      </c>
      <c r="S11" s="27" t="s">
        <v>100</v>
      </c>
      <c r="T11" s="27" t="s">
        <v>101</v>
      </c>
      <c r="U11" s="27" t="s">
        <v>102</v>
      </c>
      <c r="V11" s="27" t="s">
        <v>103</v>
      </c>
      <c r="W11" s="27" t="s">
        <v>104</v>
      </c>
      <c r="X11" s="27" t="s">
        <v>105</v>
      </c>
      <c r="Y11" s="27" t="s">
        <v>106</v>
      </c>
    </row>
    <row r="12" spans="1:26" ht="13.5" customHeight="1" x14ac:dyDescent="0.2">
      <c r="E12" s="47" t="s">
        <v>155</v>
      </c>
      <c r="G12" s="11" t="s">
        <v>48</v>
      </c>
      <c r="H12" s="47"/>
      <c r="I12" s="47" t="s">
        <v>50</v>
      </c>
      <c r="J12" s="47"/>
      <c r="K12" s="47" t="s">
        <v>154</v>
      </c>
      <c r="L12" s="47"/>
      <c r="M12" s="47" t="s">
        <v>156</v>
      </c>
      <c r="N12" s="26"/>
      <c r="O12" s="47" t="s">
        <v>51</v>
      </c>
      <c r="P12" s="26" t="s">
        <v>52</v>
      </c>
      <c r="Q12" s="26" t="s">
        <v>53</v>
      </c>
      <c r="R12" s="26" t="s">
        <v>54</v>
      </c>
      <c r="S12" s="26" t="s">
        <v>55</v>
      </c>
      <c r="T12" s="26" t="s">
        <v>56</v>
      </c>
      <c r="U12" s="26" t="s">
        <v>57</v>
      </c>
      <c r="V12" s="26" t="s">
        <v>58</v>
      </c>
      <c r="W12" s="26" t="s">
        <v>59</v>
      </c>
      <c r="X12" s="26" t="s">
        <v>60</v>
      </c>
      <c r="Y12" s="26" t="s">
        <v>61</v>
      </c>
      <c r="Z12" s="26"/>
    </row>
    <row r="13" spans="1:26" ht="13.5" customHeight="1" x14ac:dyDescent="0.2">
      <c r="A13" s="55"/>
      <c r="E13" s="55"/>
      <c r="G13" s="11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3.5" customHeight="1" x14ac:dyDescent="0.2">
      <c r="C14" s="10" t="s">
        <v>92</v>
      </c>
    </row>
    <row r="15" spans="1:26" ht="13.5" customHeight="1" x14ac:dyDescent="0.2">
      <c r="A15" s="26">
        <f>1</f>
        <v>1</v>
      </c>
      <c r="C15" s="3" t="s">
        <v>10</v>
      </c>
      <c r="E15" s="6">
        <v>1638315.103247924</v>
      </c>
      <c r="G15" s="6">
        <v>0</v>
      </c>
      <c r="K15" s="6">
        <v>1638315.103247924</v>
      </c>
      <c r="M15" s="29" t="s">
        <v>175</v>
      </c>
      <c r="O15" s="6">
        <v>987458.53984803392</v>
      </c>
      <c r="P15" s="6">
        <v>596773.72466104385</v>
      </c>
      <c r="Q15" s="6">
        <v>2964.2473295574373</v>
      </c>
      <c r="R15" s="6">
        <v>20528.855686945801</v>
      </c>
      <c r="S15" s="6">
        <v>331.67298701438216</v>
      </c>
      <c r="T15" s="6">
        <v>0</v>
      </c>
      <c r="U15" s="6">
        <v>882.14621071298984</v>
      </c>
      <c r="V15" s="6">
        <v>115.22719183906668</v>
      </c>
      <c r="W15" s="6">
        <v>1076.7334443596617</v>
      </c>
      <c r="X15" s="6">
        <v>28183.955888416913</v>
      </c>
      <c r="Y15" s="7">
        <v>0</v>
      </c>
    </row>
    <row r="16" spans="1:26" ht="13.5" customHeight="1" x14ac:dyDescent="0.2">
      <c r="A16" s="26">
        <f>A15+1</f>
        <v>2</v>
      </c>
      <c r="C16" s="3" t="s">
        <v>90</v>
      </c>
      <c r="E16" s="6">
        <v>122140.82901561493</v>
      </c>
      <c r="G16" s="6">
        <v>0</v>
      </c>
      <c r="K16" s="6">
        <v>122140.82901561493</v>
      </c>
      <c r="M16" s="29" t="s">
        <v>152</v>
      </c>
      <c r="O16" s="6">
        <v>62439.865532751981</v>
      </c>
      <c r="P16" s="6">
        <v>54267.754016751336</v>
      </c>
      <c r="Q16" s="6">
        <v>145.50356938559034</v>
      </c>
      <c r="R16" s="6">
        <v>3965.1500771060009</v>
      </c>
      <c r="S16" s="6">
        <v>146.23923278629613</v>
      </c>
      <c r="T16" s="6">
        <v>0</v>
      </c>
      <c r="U16" s="6">
        <v>0</v>
      </c>
      <c r="V16" s="6">
        <v>0</v>
      </c>
      <c r="W16" s="6">
        <v>0</v>
      </c>
      <c r="X16" s="6">
        <v>1176.3165868337312</v>
      </c>
      <c r="Y16" s="7">
        <v>0</v>
      </c>
    </row>
    <row r="17" spans="1:25" ht="13.5" customHeight="1" x14ac:dyDescent="0.2">
      <c r="A17" s="26">
        <f t="shared" ref="A17:A21" si="0">A16+1</f>
        <v>3</v>
      </c>
      <c r="C17" s="3" t="s">
        <v>91</v>
      </c>
      <c r="E17" s="6">
        <v>13808.291287530083</v>
      </c>
      <c r="G17" s="6">
        <v>0</v>
      </c>
      <c r="K17" s="6">
        <v>13808.291287530083</v>
      </c>
      <c r="M17" s="29" t="s">
        <v>176</v>
      </c>
      <c r="O17" s="6">
        <v>7058.9651157535845</v>
      </c>
      <c r="P17" s="6">
        <v>6135.0898059446945</v>
      </c>
      <c r="Q17" s="6">
        <v>16.449500839680056</v>
      </c>
      <c r="R17" s="6">
        <v>448.26899984813707</v>
      </c>
      <c r="S17" s="6">
        <v>16.532669216777137</v>
      </c>
      <c r="T17" s="6">
        <v>0</v>
      </c>
      <c r="U17" s="6">
        <v>0</v>
      </c>
      <c r="V17" s="6">
        <v>0</v>
      </c>
      <c r="W17" s="6">
        <v>0</v>
      </c>
      <c r="X17" s="6">
        <v>132.98519592720942</v>
      </c>
      <c r="Y17" s="7">
        <v>0</v>
      </c>
    </row>
    <row r="18" spans="1:25" ht="13.5" customHeight="1" x14ac:dyDescent="0.2">
      <c r="A18" s="26">
        <f t="shared" si="0"/>
        <v>4</v>
      </c>
      <c r="C18" s="3" t="s">
        <v>11</v>
      </c>
      <c r="E18" s="6">
        <v>128279.47184885324</v>
      </c>
      <c r="G18" s="6">
        <v>-4341.6599340144749</v>
      </c>
      <c r="I18" s="26" t="s">
        <v>170</v>
      </c>
      <c r="K18" s="6">
        <v>132621.13178286771</v>
      </c>
      <c r="M18" s="29" t="s">
        <v>189</v>
      </c>
      <c r="O18" s="6">
        <v>52796.960276034959</v>
      </c>
      <c r="P18" s="6">
        <v>53662.241028127748</v>
      </c>
      <c r="Q18" s="6">
        <v>288.04068490375101</v>
      </c>
      <c r="R18" s="6">
        <v>11426.456323527358</v>
      </c>
      <c r="S18" s="6">
        <v>4010.1479522068375</v>
      </c>
      <c r="T18" s="6">
        <v>0</v>
      </c>
      <c r="U18" s="6">
        <v>552.85466586294581</v>
      </c>
      <c r="V18" s="6">
        <v>165.0132704774619</v>
      </c>
      <c r="W18" s="6">
        <v>3394.5722440369163</v>
      </c>
      <c r="X18" s="6">
        <v>1983.1854036752604</v>
      </c>
      <c r="Y18" s="7">
        <v>0</v>
      </c>
    </row>
    <row r="19" spans="1:25" ht="13.5" customHeight="1" x14ac:dyDescent="0.2">
      <c r="A19" s="26">
        <f t="shared" si="0"/>
        <v>5</v>
      </c>
      <c r="C19" s="3" t="s">
        <v>12</v>
      </c>
      <c r="E19" s="6">
        <v>19331.240835505363</v>
      </c>
      <c r="G19" s="6">
        <v>0</v>
      </c>
      <c r="I19" s="26"/>
      <c r="K19" s="6">
        <v>19331.240835505363</v>
      </c>
      <c r="M19" s="29" t="s">
        <v>190</v>
      </c>
      <c r="O19" s="6">
        <v>8155.0344435399302</v>
      </c>
      <c r="P19" s="6">
        <v>7820.2030329194286</v>
      </c>
      <c r="Q19" s="6">
        <v>44.727946415946768</v>
      </c>
      <c r="R19" s="6">
        <v>1742.0162040826792</v>
      </c>
      <c r="S19" s="6">
        <v>622.70954114090239</v>
      </c>
      <c r="T19" s="6">
        <v>0</v>
      </c>
      <c r="U19" s="6">
        <v>85.849170504461512</v>
      </c>
      <c r="V19" s="6">
        <v>25.623827141996674</v>
      </c>
      <c r="W19" s="6">
        <v>527.12083186122891</v>
      </c>
      <c r="X19" s="6">
        <v>307.95583789878583</v>
      </c>
      <c r="Y19" s="7">
        <v>0</v>
      </c>
    </row>
    <row r="20" spans="1:25" ht="13.5" customHeight="1" x14ac:dyDescent="0.2">
      <c r="A20" s="26">
        <f t="shared" si="0"/>
        <v>6</v>
      </c>
      <c r="C20" s="3" t="s">
        <v>13</v>
      </c>
      <c r="E20" s="6">
        <v>9609.9665194788176</v>
      </c>
      <c r="G20" s="6">
        <v>0</v>
      </c>
      <c r="I20" s="26"/>
      <c r="K20" s="6">
        <v>9609.9665194788176</v>
      </c>
      <c r="M20" s="29" t="s">
        <v>175</v>
      </c>
      <c r="O20" s="6">
        <v>5792.196805425544</v>
      </c>
      <c r="P20" s="6">
        <v>3500.5326523132444</v>
      </c>
      <c r="Q20" s="6">
        <v>17.387569421796798</v>
      </c>
      <c r="R20" s="6">
        <v>120.41738212853862</v>
      </c>
      <c r="S20" s="6">
        <v>1.9455148123244794</v>
      </c>
      <c r="T20" s="6">
        <v>0</v>
      </c>
      <c r="U20" s="6">
        <v>5.1744597443011333</v>
      </c>
      <c r="V20" s="6">
        <v>0.67589528626803053</v>
      </c>
      <c r="W20" s="6">
        <v>6.3158621501968799</v>
      </c>
      <c r="X20" s="6">
        <v>165.32037819660357</v>
      </c>
      <c r="Y20" s="7">
        <v>0</v>
      </c>
    </row>
    <row r="21" spans="1:25" ht="13.5" customHeight="1" x14ac:dyDescent="0.2">
      <c r="A21" s="26">
        <f t="shared" si="0"/>
        <v>7</v>
      </c>
      <c r="C21" s="3" t="s">
        <v>93</v>
      </c>
      <c r="E21" s="12">
        <f>SUM(E15:E20)</f>
        <v>1931484.9027549061</v>
      </c>
      <c r="G21" s="12">
        <f>SUM(G15:G20)</f>
        <v>-4341.6599340144749</v>
      </c>
      <c r="I21" s="26"/>
      <c r="K21" s="12">
        <f>SUM(K15:K20)</f>
        <v>1935826.5626889206</v>
      </c>
      <c r="O21" s="12">
        <f t="shared" ref="O21:Y21" si="1">SUM(O15:O20)</f>
        <v>1123701.5620215398</v>
      </c>
      <c r="P21" s="12">
        <f t="shared" si="1"/>
        <v>722159.54519710026</v>
      </c>
      <c r="Q21" s="12">
        <f t="shared" si="1"/>
        <v>3476.3566005242023</v>
      </c>
      <c r="R21" s="12">
        <f t="shared" si="1"/>
        <v>38231.164673638508</v>
      </c>
      <c r="S21" s="12">
        <f t="shared" si="1"/>
        <v>5129.2478971775199</v>
      </c>
      <c r="T21" s="12">
        <f t="shared" si="1"/>
        <v>0</v>
      </c>
      <c r="U21" s="12">
        <f t="shared" si="1"/>
        <v>1526.0245068246984</v>
      </c>
      <c r="V21" s="12">
        <f t="shared" si="1"/>
        <v>306.54018474479329</v>
      </c>
      <c r="W21" s="12">
        <f t="shared" si="1"/>
        <v>5004.7423824080042</v>
      </c>
      <c r="X21" s="12">
        <f t="shared" si="1"/>
        <v>31949.719290948502</v>
      </c>
      <c r="Y21" s="12">
        <f t="shared" si="1"/>
        <v>0</v>
      </c>
    </row>
    <row r="22" spans="1:25" ht="13.5" customHeight="1" x14ac:dyDescent="0.2">
      <c r="E22" s="6"/>
      <c r="G22" s="6"/>
      <c r="I22" s="26"/>
      <c r="K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</row>
    <row r="23" spans="1:25" ht="13.5" customHeight="1" x14ac:dyDescent="0.2">
      <c r="C23" s="10" t="s">
        <v>14</v>
      </c>
      <c r="E23" s="6"/>
      <c r="G23" s="6"/>
      <c r="I23" s="26"/>
      <c r="K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</row>
    <row r="24" spans="1:25" ht="13.5" customHeight="1" x14ac:dyDescent="0.2">
      <c r="A24" s="26">
        <f>A21+1</f>
        <v>8</v>
      </c>
      <c r="C24" s="3" t="s">
        <v>15</v>
      </c>
      <c r="E24" s="6">
        <v>77548.137037656503</v>
      </c>
      <c r="G24" s="6"/>
      <c r="I24" s="26"/>
      <c r="K24" s="6">
        <v>77548.137037656503</v>
      </c>
      <c r="M24" s="29" t="s">
        <v>176</v>
      </c>
      <c r="O24" s="6">
        <v>39643.543342314013</v>
      </c>
      <c r="P24" s="6">
        <v>34455.007871928348</v>
      </c>
      <c r="Q24" s="6">
        <v>92.381317771630592</v>
      </c>
      <c r="R24" s="6">
        <v>2517.5038030483629</v>
      </c>
      <c r="S24" s="6">
        <v>92.848396034250115</v>
      </c>
      <c r="T24" s="6">
        <v>0</v>
      </c>
      <c r="U24" s="6">
        <v>0</v>
      </c>
      <c r="V24" s="6">
        <v>0</v>
      </c>
      <c r="W24" s="6">
        <v>0</v>
      </c>
      <c r="X24" s="6">
        <v>746.85230655990154</v>
      </c>
      <c r="Y24" s="7">
        <v>0</v>
      </c>
    </row>
    <row r="25" spans="1:25" ht="13.5" customHeight="1" x14ac:dyDescent="0.2">
      <c r="A25" s="26">
        <f>A24+1</f>
        <v>9</v>
      </c>
      <c r="C25" s="3" t="s">
        <v>16</v>
      </c>
      <c r="E25" s="6">
        <v>48556.809645875168</v>
      </c>
      <c r="G25" s="6">
        <v>24285.669014853076</v>
      </c>
      <c r="I25" s="26" t="s">
        <v>171</v>
      </c>
      <c r="K25" s="6">
        <v>24271.140631022092</v>
      </c>
      <c r="M25" s="29" t="s">
        <v>177</v>
      </c>
      <c r="O25" s="6">
        <v>25190.13773918834</v>
      </c>
      <c r="P25" s="6">
        <v>20381.491985951528</v>
      </c>
      <c r="Q25" s="6">
        <v>80.623451727640372</v>
      </c>
      <c r="R25" s="6">
        <v>1720.6461227320328</v>
      </c>
      <c r="S25" s="6">
        <v>221.6080150929958</v>
      </c>
      <c r="T25" s="6">
        <v>0</v>
      </c>
      <c r="U25" s="6">
        <v>0</v>
      </c>
      <c r="V25" s="6">
        <v>42.065801747800521</v>
      </c>
      <c r="W25" s="6">
        <v>189.84374466069849</v>
      </c>
      <c r="X25" s="6">
        <v>730.39278477413166</v>
      </c>
      <c r="Y25" s="7">
        <v>0</v>
      </c>
    </row>
    <row r="26" spans="1:25" ht="13.5" customHeight="1" x14ac:dyDescent="0.2">
      <c r="A26" s="26">
        <f t="shared" ref="A26:A28" si="2">A25+1</f>
        <v>10</v>
      </c>
      <c r="C26" s="3" t="s">
        <v>17</v>
      </c>
      <c r="E26" s="6">
        <v>3995.8424933173756</v>
      </c>
      <c r="G26" s="6"/>
      <c r="I26" s="26"/>
      <c r="K26" s="6">
        <v>3995.8424933173756</v>
      </c>
      <c r="M26" s="29" t="s">
        <v>178</v>
      </c>
      <c r="O26" s="6">
        <v>2062.752066505906</v>
      </c>
      <c r="P26" s="6">
        <v>1793.611555680435</v>
      </c>
      <c r="Q26" s="6">
        <v>2.8611214126077806</v>
      </c>
      <c r="R26" s="6">
        <v>73.299324749258076</v>
      </c>
      <c r="S26" s="6">
        <v>14.344290110597017</v>
      </c>
      <c r="T26" s="6">
        <v>12.742898970773451</v>
      </c>
      <c r="U26" s="6">
        <v>0.86168030896044923</v>
      </c>
      <c r="V26" s="6">
        <v>1.2916377291832188</v>
      </c>
      <c r="W26" s="6">
        <v>9.726915872034958</v>
      </c>
      <c r="X26" s="6">
        <v>24.351001977618679</v>
      </c>
      <c r="Y26" s="7">
        <v>0</v>
      </c>
    </row>
    <row r="27" spans="1:25" ht="13.5" customHeight="1" x14ac:dyDescent="0.2">
      <c r="A27" s="26">
        <f t="shared" si="2"/>
        <v>11</v>
      </c>
      <c r="C27" s="3" t="s">
        <v>18</v>
      </c>
      <c r="E27" s="6">
        <v>12013.861520198847</v>
      </c>
      <c r="G27" s="6"/>
      <c r="I27" s="26"/>
      <c r="K27" s="6">
        <v>12013.861520198847</v>
      </c>
      <c r="M27" s="29" t="s">
        <v>179</v>
      </c>
      <c r="O27" s="6">
        <v>5068.141012303483</v>
      </c>
      <c r="P27" s="6">
        <v>4860.0520316717129</v>
      </c>
      <c r="Q27" s="6">
        <v>27.797251035076201</v>
      </c>
      <c r="R27" s="6">
        <v>1082.6175939701207</v>
      </c>
      <c r="S27" s="6">
        <v>386.99772343805643</v>
      </c>
      <c r="T27" s="6">
        <v>0</v>
      </c>
      <c r="U27" s="6">
        <v>53.353018300316322</v>
      </c>
      <c r="V27" s="6">
        <v>15.92453963617556</v>
      </c>
      <c r="W27" s="6">
        <v>327.59183604818355</v>
      </c>
      <c r="X27" s="6">
        <v>191.38651379571922</v>
      </c>
      <c r="Y27" s="7">
        <v>0</v>
      </c>
    </row>
    <row r="28" spans="1:25" ht="13.5" customHeight="1" x14ac:dyDescent="0.2">
      <c r="A28" s="26">
        <f t="shared" si="2"/>
        <v>12</v>
      </c>
      <c r="C28" s="3" t="s">
        <v>19</v>
      </c>
      <c r="E28" s="12">
        <f>SUM(E24:E27)</f>
        <v>142114.65069704791</v>
      </c>
      <c r="G28" s="12">
        <f>SUM(G24:G27)</f>
        <v>24285.669014853076</v>
      </c>
      <c r="I28" s="28"/>
      <c r="K28" s="12">
        <f>SUM(K24:K27)</f>
        <v>117828.98168219482</v>
      </c>
      <c r="O28" s="12">
        <f t="shared" ref="O28:Y28" si="3">SUM(O24:O27)</f>
        <v>71964.574160311749</v>
      </c>
      <c r="P28" s="12">
        <f t="shared" si="3"/>
        <v>61490.163445232029</v>
      </c>
      <c r="Q28" s="12">
        <f t="shared" si="3"/>
        <v>203.66314194695497</v>
      </c>
      <c r="R28" s="12">
        <f t="shared" si="3"/>
        <v>5394.0668444997737</v>
      </c>
      <c r="S28" s="12">
        <f t="shared" si="3"/>
        <v>715.79842467589935</v>
      </c>
      <c r="T28" s="12">
        <f t="shared" si="3"/>
        <v>12.742898970773451</v>
      </c>
      <c r="U28" s="12">
        <f t="shared" si="3"/>
        <v>54.214698609276773</v>
      </c>
      <c r="V28" s="12">
        <f t="shared" si="3"/>
        <v>59.281979113159302</v>
      </c>
      <c r="W28" s="12">
        <f t="shared" si="3"/>
        <v>527.16249658091704</v>
      </c>
      <c r="X28" s="12">
        <f t="shared" si="3"/>
        <v>1692.9826071073708</v>
      </c>
      <c r="Y28" s="12">
        <f t="shared" si="3"/>
        <v>0</v>
      </c>
    </row>
    <row r="29" spans="1:25" ht="13.5" customHeight="1" x14ac:dyDescent="0.2">
      <c r="E29" s="7"/>
      <c r="G29" s="7"/>
      <c r="I29" s="26"/>
      <c r="O29" s="6"/>
      <c r="P29" s="6"/>
      <c r="Q29" s="6"/>
      <c r="R29" s="6"/>
      <c r="S29" s="6"/>
      <c r="T29" s="6"/>
      <c r="U29" s="6"/>
      <c r="V29" s="6"/>
      <c r="W29" s="6"/>
      <c r="X29" s="6"/>
      <c r="Y29" s="7"/>
    </row>
    <row r="30" spans="1:25" ht="13.5" customHeight="1" x14ac:dyDescent="0.2">
      <c r="C30" s="10" t="s">
        <v>20</v>
      </c>
      <c r="I30" s="26"/>
      <c r="O30" s="6"/>
      <c r="P30" s="6"/>
      <c r="Q30" s="6"/>
      <c r="R30" s="6"/>
      <c r="S30" s="6"/>
      <c r="T30" s="6"/>
      <c r="U30" s="6"/>
      <c r="V30" s="6"/>
      <c r="W30" s="6"/>
      <c r="X30" s="6"/>
      <c r="Y30" s="7"/>
    </row>
    <row r="31" spans="1:25" ht="13.5" customHeight="1" x14ac:dyDescent="0.2">
      <c r="A31" s="26">
        <f>A28+1</f>
        <v>13</v>
      </c>
      <c r="C31" s="3" t="s">
        <v>21</v>
      </c>
      <c r="E31" s="6">
        <v>4671.130273221941</v>
      </c>
      <c r="G31" s="6"/>
      <c r="I31" s="26"/>
      <c r="K31" s="6">
        <v>4671.130273221941</v>
      </c>
      <c r="M31" s="29" t="s">
        <v>191</v>
      </c>
      <c r="O31" s="6">
        <v>2285.7862483935314</v>
      </c>
      <c r="P31" s="6">
        <v>2039.8187593124158</v>
      </c>
      <c r="Q31" s="6">
        <v>7.1947193997817296</v>
      </c>
      <c r="R31" s="6">
        <v>234.05538432690611</v>
      </c>
      <c r="S31" s="6">
        <v>49.188967368727532</v>
      </c>
      <c r="T31" s="6">
        <v>0</v>
      </c>
      <c r="U31" s="6">
        <v>0.81665675116298353</v>
      </c>
      <c r="V31" s="6">
        <v>0</v>
      </c>
      <c r="W31" s="6">
        <v>0</v>
      </c>
      <c r="X31" s="6">
        <v>54.269537669415477</v>
      </c>
      <c r="Y31" s="7">
        <v>0</v>
      </c>
    </row>
    <row r="32" spans="1:25" ht="13.5" customHeight="1" x14ac:dyDescent="0.2">
      <c r="A32" s="26">
        <f>A31+1</f>
        <v>14</v>
      </c>
      <c r="C32" s="3" t="s">
        <v>22</v>
      </c>
      <c r="E32" s="6">
        <v>138.97372252338511</v>
      </c>
      <c r="G32" s="6"/>
      <c r="I32" s="26"/>
      <c r="K32" s="6">
        <v>138.97372252338511</v>
      </c>
      <c r="M32" s="29" t="s">
        <v>192</v>
      </c>
      <c r="O32" s="6">
        <v>68.005858379304257</v>
      </c>
      <c r="P32" s="6">
        <v>60.68792554979342</v>
      </c>
      <c r="Q32" s="6">
        <v>0.2140546032789642</v>
      </c>
      <c r="R32" s="6">
        <v>6.9635283398156282</v>
      </c>
      <c r="S32" s="6">
        <v>1.4634517777210763</v>
      </c>
      <c r="T32" s="6">
        <v>0</v>
      </c>
      <c r="U32" s="6">
        <v>2.429686651721032E-2</v>
      </c>
      <c r="V32" s="6">
        <v>0</v>
      </c>
      <c r="W32" s="6">
        <v>0</v>
      </c>
      <c r="X32" s="6">
        <v>1.6146070069545657</v>
      </c>
      <c r="Y32" s="7">
        <v>0</v>
      </c>
    </row>
    <row r="33" spans="1:25" ht="13.5" customHeight="1" x14ac:dyDescent="0.2">
      <c r="A33" s="26">
        <f t="shared" ref="A33:A38" si="4">A32+1</f>
        <v>15</v>
      </c>
      <c r="C33" s="3" t="s">
        <v>23</v>
      </c>
      <c r="E33" s="6">
        <v>19001.580199783497</v>
      </c>
      <c r="G33" s="6"/>
      <c r="I33" s="26"/>
      <c r="K33" s="6">
        <v>19001.580199783497</v>
      </c>
      <c r="M33" s="29" t="s">
        <v>193</v>
      </c>
      <c r="O33" s="6">
        <v>9298.2957395562789</v>
      </c>
      <c r="P33" s="6">
        <v>8297.7304166177601</v>
      </c>
      <c r="Q33" s="6">
        <v>29.267228634921679</v>
      </c>
      <c r="R33" s="6">
        <v>952.10835415455404</v>
      </c>
      <c r="S33" s="6">
        <v>200.09463528764238</v>
      </c>
      <c r="T33" s="6">
        <v>0</v>
      </c>
      <c r="U33" s="6">
        <v>3.3220586550275311</v>
      </c>
      <c r="V33" s="6">
        <v>0</v>
      </c>
      <c r="W33" s="6">
        <v>0</v>
      </c>
      <c r="X33" s="6">
        <v>220.76176687731041</v>
      </c>
      <c r="Y33" s="7">
        <v>0</v>
      </c>
    </row>
    <row r="34" spans="1:25" ht="13.5" customHeight="1" x14ac:dyDescent="0.2">
      <c r="A34" s="26">
        <f t="shared" si="4"/>
        <v>16</v>
      </c>
      <c r="C34" s="3" t="s">
        <v>24</v>
      </c>
      <c r="E34" s="6">
        <v>110997.71785125462</v>
      </c>
      <c r="G34" s="6"/>
      <c r="I34" s="26"/>
      <c r="K34" s="6">
        <v>110997.71785125462</v>
      </c>
      <c r="M34" s="29" t="s">
        <v>194</v>
      </c>
      <c r="O34" s="6">
        <v>54315.988257047706</v>
      </c>
      <c r="P34" s="6">
        <v>48471.186601628324</v>
      </c>
      <c r="Q34" s="6">
        <v>170.96449622354098</v>
      </c>
      <c r="R34" s="6">
        <v>5561.7403051286092</v>
      </c>
      <c r="S34" s="6">
        <v>1168.8526763400703</v>
      </c>
      <c r="T34" s="6">
        <v>0</v>
      </c>
      <c r="U34" s="6">
        <v>19.405803380513888</v>
      </c>
      <c r="V34" s="6">
        <v>0</v>
      </c>
      <c r="W34" s="6">
        <v>0</v>
      </c>
      <c r="X34" s="6">
        <v>1289.5797115058542</v>
      </c>
      <c r="Y34" s="7">
        <v>0</v>
      </c>
    </row>
    <row r="35" spans="1:25" ht="13.5" customHeight="1" x14ac:dyDescent="0.2">
      <c r="A35" s="26">
        <f t="shared" si="4"/>
        <v>17</v>
      </c>
      <c r="C35" s="3" t="s">
        <v>25</v>
      </c>
      <c r="E35" s="6">
        <v>14473.407855814859</v>
      </c>
      <c r="G35" s="6"/>
      <c r="I35" s="26"/>
      <c r="K35" s="6">
        <v>14473.407855814859</v>
      </c>
      <c r="M35" s="29" t="s">
        <v>195</v>
      </c>
      <c r="O35" s="6">
        <v>7082.4649943648928</v>
      </c>
      <c r="P35" s="6">
        <v>6320.3394314899033</v>
      </c>
      <c r="Q35" s="6">
        <v>22.292700522214016</v>
      </c>
      <c r="R35" s="6">
        <v>725.21613401208026</v>
      </c>
      <c r="S35" s="6">
        <v>152.4110750700392</v>
      </c>
      <c r="T35" s="6">
        <v>0</v>
      </c>
      <c r="U35" s="6">
        <v>2.5303953318419836</v>
      </c>
      <c r="V35" s="6">
        <v>0</v>
      </c>
      <c r="W35" s="6">
        <v>0</v>
      </c>
      <c r="X35" s="6">
        <v>168.15312502388824</v>
      </c>
      <c r="Y35" s="7">
        <v>0</v>
      </c>
    </row>
    <row r="36" spans="1:25" ht="13.5" customHeight="1" x14ac:dyDescent="0.2">
      <c r="A36" s="26">
        <f t="shared" si="4"/>
        <v>18</v>
      </c>
      <c r="C36" s="3" t="s">
        <v>26</v>
      </c>
      <c r="E36" s="6">
        <v>0</v>
      </c>
      <c r="G36" s="6"/>
      <c r="I36" s="26"/>
      <c r="K36" s="6">
        <v>0</v>
      </c>
      <c r="M36" s="29" t="s">
        <v>196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7">
        <v>0</v>
      </c>
    </row>
    <row r="37" spans="1:25" ht="13.5" customHeight="1" x14ac:dyDescent="0.2">
      <c r="A37" s="26">
        <f t="shared" si="4"/>
        <v>19</v>
      </c>
      <c r="C37" s="3" t="s">
        <v>27</v>
      </c>
      <c r="E37" s="6">
        <v>5222.7538346792562</v>
      </c>
      <c r="G37" s="6">
        <v>4928.452150507509</v>
      </c>
      <c r="I37" s="26" t="s">
        <v>172</v>
      </c>
      <c r="K37" s="6">
        <v>294.30168417174718</v>
      </c>
      <c r="M37" s="29" t="s">
        <v>180</v>
      </c>
      <c r="O37" s="6">
        <v>2203.25936520909</v>
      </c>
      <c r="P37" s="6">
        <v>2112.797400109705</v>
      </c>
      <c r="Q37" s="6">
        <v>12.084224476276738</v>
      </c>
      <c r="R37" s="6">
        <v>470.64344639666626</v>
      </c>
      <c r="S37" s="6">
        <v>168.23848357999034</v>
      </c>
      <c r="T37" s="6">
        <v>0</v>
      </c>
      <c r="U37" s="6">
        <v>23.194014718015293</v>
      </c>
      <c r="V37" s="6">
        <v>6.9228324557016467</v>
      </c>
      <c r="W37" s="6">
        <v>142.41312129773499</v>
      </c>
      <c r="X37" s="6">
        <v>83.200946436074986</v>
      </c>
      <c r="Y37" s="7">
        <v>0</v>
      </c>
    </row>
    <row r="38" spans="1:25" ht="13.5" customHeight="1" x14ac:dyDescent="0.2">
      <c r="A38" s="26">
        <f t="shared" si="4"/>
        <v>20</v>
      </c>
      <c r="C38" s="3" t="s">
        <v>28</v>
      </c>
      <c r="E38" s="13">
        <f>SUM(E31:E37)</f>
        <v>154505.56373727755</v>
      </c>
      <c r="G38" s="13">
        <f>SUM(G31:G37)</f>
        <v>4928.452150507509</v>
      </c>
      <c r="I38" s="26"/>
      <c r="K38" s="13">
        <f>SUM(K31:K37)</f>
        <v>149577.11158677004</v>
      </c>
      <c r="O38" s="13">
        <f t="shared" ref="O38:Y38" si="5">SUM(O31:O37)</f>
        <v>75253.800462950807</v>
      </c>
      <c r="P38" s="13">
        <f t="shared" si="5"/>
        <v>67302.560534707896</v>
      </c>
      <c r="Q38" s="13">
        <f t="shared" si="5"/>
        <v>242.01742386001411</v>
      </c>
      <c r="R38" s="13">
        <f t="shared" si="5"/>
        <v>7950.7271523586314</v>
      </c>
      <c r="S38" s="13">
        <f t="shared" si="5"/>
        <v>1740.2492894241909</v>
      </c>
      <c r="T38" s="13">
        <f t="shared" si="5"/>
        <v>0</v>
      </c>
      <c r="U38" s="13">
        <f t="shared" si="5"/>
        <v>49.293225703078889</v>
      </c>
      <c r="V38" s="13">
        <f t="shared" si="5"/>
        <v>6.9228324557016467</v>
      </c>
      <c r="W38" s="13">
        <f t="shared" si="5"/>
        <v>142.41312129773499</v>
      </c>
      <c r="X38" s="13">
        <f t="shared" si="5"/>
        <v>1817.5796945194977</v>
      </c>
      <c r="Y38" s="13">
        <f t="shared" si="5"/>
        <v>0</v>
      </c>
    </row>
    <row r="39" spans="1:25" ht="13.5" customHeight="1" x14ac:dyDescent="0.2">
      <c r="E39" s="7"/>
      <c r="G39" s="7"/>
      <c r="I39" s="2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</row>
    <row r="40" spans="1:25" ht="13.5" customHeight="1" x14ac:dyDescent="0.2">
      <c r="C40" s="10" t="s">
        <v>29</v>
      </c>
      <c r="I40" s="2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</row>
    <row r="41" spans="1:25" ht="13.5" customHeight="1" x14ac:dyDescent="0.2">
      <c r="A41" s="26">
        <f>A38+1</f>
        <v>21</v>
      </c>
      <c r="C41" s="3" t="s">
        <v>30</v>
      </c>
      <c r="E41" s="6">
        <v>140506.66779115508</v>
      </c>
      <c r="G41" s="6"/>
      <c r="I41" s="26"/>
      <c r="K41" s="6">
        <v>140506.66779115508</v>
      </c>
      <c r="M41" s="29" t="s">
        <v>197</v>
      </c>
      <c r="O41" s="6">
        <v>63315.576916623686</v>
      </c>
      <c r="P41" s="6">
        <v>56502.353027097961</v>
      </c>
      <c r="Q41" s="6">
        <v>199.29205177746496</v>
      </c>
      <c r="R41" s="6">
        <v>6483.2622470781307</v>
      </c>
      <c r="S41" s="6">
        <v>1362.5192859012102</v>
      </c>
      <c r="T41" s="6">
        <v>11117.823847013946</v>
      </c>
      <c r="U41" s="6">
        <v>22.590893117669722</v>
      </c>
      <c r="V41" s="6">
        <v>0</v>
      </c>
      <c r="W41" s="6">
        <v>0</v>
      </c>
      <c r="X41" s="6">
        <v>1503.2495225449904</v>
      </c>
      <c r="Y41" s="7">
        <v>0</v>
      </c>
    </row>
    <row r="42" spans="1:25" ht="13.5" customHeight="1" x14ac:dyDescent="0.2">
      <c r="A42" s="26">
        <f>A41+1</f>
        <v>22</v>
      </c>
      <c r="C42" s="3" t="s">
        <v>31</v>
      </c>
      <c r="E42" s="6">
        <v>26873.946046063971</v>
      </c>
      <c r="G42" s="6"/>
      <c r="I42" s="26"/>
      <c r="K42" s="6">
        <v>26873.946046063971</v>
      </c>
      <c r="M42" s="29" t="s">
        <v>198</v>
      </c>
      <c r="O42" s="6">
        <v>13711.261343527069</v>
      </c>
      <c r="P42" s="6">
        <v>12235.828315975803</v>
      </c>
      <c r="Q42" s="6">
        <v>39.79932813465274</v>
      </c>
      <c r="R42" s="6">
        <v>852.809635455391</v>
      </c>
      <c r="S42" s="6">
        <v>30.831821398242191</v>
      </c>
      <c r="T42" s="6">
        <v>0</v>
      </c>
      <c r="U42" s="6">
        <v>3.4156015728125317</v>
      </c>
      <c r="V42" s="6">
        <v>0</v>
      </c>
      <c r="W42" s="6">
        <v>0</v>
      </c>
      <c r="X42" s="6">
        <v>0</v>
      </c>
      <c r="Y42" s="7">
        <v>0</v>
      </c>
    </row>
    <row r="43" spans="1:25" ht="13.5" customHeight="1" x14ac:dyDescent="0.2">
      <c r="A43" s="26">
        <f t="shared" ref="A43" si="6">A42+1</f>
        <v>23</v>
      </c>
      <c r="C43" s="3" t="s">
        <v>32</v>
      </c>
      <c r="E43" s="6">
        <v>273224.99944848084</v>
      </c>
      <c r="G43" s="6"/>
      <c r="I43" s="26"/>
      <c r="K43" s="6">
        <v>273224.99944848084</v>
      </c>
      <c r="M43" s="29" t="s">
        <v>199</v>
      </c>
      <c r="O43" s="6">
        <v>140114.13233677208</v>
      </c>
      <c r="P43" s="6">
        <v>125036.81645044356</v>
      </c>
      <c r="Q43" s="6">
        <v>294.1271223258675</v>
      </c>
      <c r="R43" s="6">
        <v>7209.5732740566255</v>
      </c>
      <c r="S43" s="6">
        <v>283.94815220805918</v>
      </c>
      <c r="T43" s="6">
        <v>0</v>
      </c>
      <c r="U43" s="6">
        <v>21.456438789484004</v>
      </c>
      <c r="V43" s="6">
        <v>44.382847749898026</v>
      </c>
      <c r="W43" s="6">
        <v>220.56282613526523</v>
      </c>
      <c r="X43" s="6">
        <v>0</v>
      </c>
      <c r="Y43" s="7">
        <v>0</v>
      </c>
    </row>
    <row r="44" spans="1:25" ht="13.5" customHeight="1" x14ac:dyDescent="0.2">
      <c r="C44" s="3" t="s">
        <v>33</v>
      </c>
      <c r="E44" s="6"/>
      <c r="G44" s="6"/>
      <c r="I44" s="26"/>
      <c r="K44" s="6"/>
      <c r="M44" s="29"/>
      <c r="O44" s="6"/>
      <c r="P44" s="6"/>
      <c r="Q44" s="6"/>
      <c r="R44" s="6"/>
      <c r="S44" s="6"/>
      <c r="T44" s="6"/>
      <c r="U44" s="6"/>
      <c r="V44" s="6"/>
      <c r="W44" s="6"/>
      <c r="X44" s="6"/>
      <c r="Y44" s="7"/>
    </row>
    <row r="45" spans="1:25" ht="13.5" customHeight="1" x14ac:dyDescent="0.2">
      <c r="A45" s="26">
        <f>A43+1</f>
        <v>24</v>
      </c>
      <c r="C45" s="9" t="s">
        <v>34</v>
      </c>
      <c r="E45" s="6">
        <v>83547.607237678487</v>
      </c>
      <c r="G45" s="6"/>
      <c r="I45" s="26"/>
      <c r="K45" s="6">
        <v>83547.607237678487</v>
      </c>
      <c r="M45" s="29" t="s">
        <v>200</v>
      </c>
      <c r="O45" s="6">
        <v>56460.992602128186</v>
      </c>
      <c r="P45" s="6">
        <v>23192.688405700639</v>
      </c>
      <c r="Q45" s="6">
        <v>184.73747524735785</v>
      </c>
      <c r="R45" s="6">
        <v>1664.9070491573084</v>
      </c>
      <c r="S45" s="6">
        <v>714.84768900906136</v>
      </c>
      <c r="T45" s="6">
        <v>139.25157143873886</v>
      </c>
      <c r="U45" s="6">
        <v>661.02361534366514</v>
      </c>
      <c r="V45" s="6">
        <v>233.43877489657123</v>
      </c>
      <c r="W45" s="6">
        <v>262.02972680496077</v>
      </c>
      <c r="X45" s="6">
        <v>33.690327951982923</v>
      </c>
      <c r="Y45" s="7">
        <v>0</v>
      </c>
    </row>
    <row r="46" spans="1:25" ht="13.5" customHeight="1" x14ac:dyDescent="0.2">
      <c r="A46" s="26">
        <f>A45+1</f>
        <v>25</v>
      </c>
      <c r="C46" s="9" t="s">
        <v>35</v>
      </c>
      <c r="E46" s="6">
        <v>37356.347185059887</v>
      </c>
      <c r="G46" s="6"/>
      <c r="I46" s="26"/>
      <c r="K46" s="6">
        <v>37356.347185059887</v>
      </c>
      <c r="M46" s="29" t="s">
        <v>201</v>
      </c>
      <c r="O46" s="6">
        <v>19963.814963948531</v>
      </c>
      <c r="P46" s="6">
        <v>14340.373131591381</v>
      </c>
      <c r="Q46" s="6">
        <v>158.52527156538437</v>
      </c>
      <c r="R46" s="6">
        <v>1309.6831373587554</v>
      </c>
      <c r="S46" s="6">
        <v>598.10186123298638</v>
      </c>
      <c r="T46" s="6">
        <v>58.063897636898247</v>
      </c>
      <c r="U46" s="6">
        <v>577.14455230295243</v>
      </c>
      <c r="V46" s="6">
        <v>150.24247053075612</v>
      </c>
      <c r="W46" s="6">
        <v>186.35000174217586</v>
      </c>
      <c r="X46" s="6">
        <v>14.047897150073155</v>
      </c>
      <c r="Y46" s="7">
        <v>0</v>
      </c>
    </row>
    <row r="47" spans="1:25" ht="13.5" customHeight="1" x14ac:dyDescent="0.2">
      <c r="A47" s="26">
        <f>A46+1</f>
        <v>26</v>
      </c>
      <c r="C47" s="3" t="s">
        <v>36</v>
      </c>
      <c r="E47" s="6">
        <v>205211.32088115977</v>
      </c>
      <c r="G47" s="6"/>
      <c r="I47" s="26"/>
      <c r="K47" s="6">
        <v>205211.32088115977</v>
      </c>
      <c r="M47" s="29" t="s">
        <v>202</v>
      </c>
      <c r="O47" s="6">
        <v>189955.41202087165</v>
      </c>
      <c r="P47" s="6">
        <v>15210.675355479509</v>
      </c>
      <c r="Q47" s="6">
        <v>1.2320409870048403</v>
      </c>
      <c r="R47" s="6">
        <v>36.6092178995724</v>
      </c>
      <c r="S47" s="6">
        <v>1.9360644081504634</v>
      </c>
      <c r="T47" s="6">
        <v>0.35201171057281155</v>
      </c>
      <c r="U47" s="6">
        <v>3.6081200333713186</v>
      </c>
      <c r="V47" s="6">
        <v>0.44001463821601439</v>
      </c>
      <c r="W47" s="6">
        <v>0.96803220407523172</v>
      </c>
      <c r="X47" s="6">
        <v>8.8002927643202888E-2</v>
      </c>
      <c r="Y47" s="7">
        <v>0</v>
      </c>
    </row>
    <row r="48" spans="1:25" ht="13.5" customHeight="1" x14ac:dyDescent="0.2">
      <c r="A48" s="26">
        <f>A47+1</f>
        <v>27</v>
      </c>
      <c r="C48" s="3" t="s">
        <v>37</v>
      </c>
      <c r="E48" s="6">
        <v>364177.00760840607</v>
      </c>
      <c r="G48" s="6"/>
      <c r="I48" s="26"/>
      <c r="K48" s="6">
        <v>364177.00760840607</v>
      </c>
      <c r="M48" s="29" t="s">
        <v>202</v>
      </c>
      <c r="O48" s="6">
        <v>337103.20284349372</v>
      </c>
      <c r="P48" s="6">
        <v>26993.5314039978</v>
      </c>
      <c r="Q48" s="6">
        <v>2.1864339548701905</v>
      </c>
      <c r="R48" s="6">
        <v>64.968323230428524</v>
      </c>
      <c r="S48" s="6">
        <v>3.4358247862245852</v>
      </c>
      <c r="T48" s="6">
        <v>0.62469541567719733</v>
      </c>
      <c r="U48" s="6">
        <v>6.4031280106912725</v>
      </c>
      <c r="V48" s="6">
        <v>0.78086926959649661</v>
      </c>
      <c r="W48" s="6">
        <v>1.7179123931122926</v>
      </c>
      <c r="X48" s="6">
        <v>0.15617385391929933</v>
      </c>
      <c r="Y48" s="7">
        <v>0</v>
      </c>
    </row>
    <row r="49" spans="1:25" ht="13.5" customHeight="1" x14ac:dyDescent="0.2">
      <c r="A49" s="26">
        <f t="shared" ref="A49:A50" si="7">A48+1</f>
        <v>28</v>
      </c>
      <c r="C49" s="3" t="s">
        <v>38</v>
      </c>
      <c r="E49" s="6">
        <v>158542.91878133526</v>
      </c>
      <c r="G49" s="6"/>
      <c r="I49" s="26"/>
      <c r="K49" s="6">
        <v>158542.91878133526</v>
      </c>
      <c r="M49" s="29" t="s">
        <v>203</v>
      </c>
      <c r="O49" s="6">
        <v>115546.83940225429</v>
      </c>
      <c r="P49" s="6">
        <v>41433.302716493723</v>
      </c>
      <c r="Q49" s="6">
        <v>74.646440153096506</v>
      </c>
      <c r="R49" s="6">
        <v>910.01940638610063</v>
      </c>
      <c r="S49" s="6">
        <v>154.31040552540907</v>
      </c>
      <c r="T49" s="6">
        <v>39.841793696416119</v>
      </c>
      <c r="U49" s="6">
        <v>258.92851564425757</v>
      </c>
      <c r="V49" s="6">
        <v>22.926834840632804</v>
      </c>
      <c r="W49" s="6">
        <v>102.10326634129478</v>
      </c>
      <c r="X49" s="6">
        <v>0</v>
      </c>
      <c r="Y49" s="7">
        <v>0</v>
      </c>
    </row>
    <row r="50" spans="1:25" ht="13.5" customHeight="1" x14ac:dyDescent="0.2">
      <c r="A50" s="26">
        <f t="shared" si="7"/>
        <v>29</v>
      </c>
      <c r="C50" s="3" t="s">
        <v>39</v>
      </c>
      <c r="E50" s="6">
        <v>34459.549684417179</v>
      </c>
      <c r="G50" s="6"/>
      <c r="I50" s="26"/>
      <c r="K50" s="6">
        <v>34459.549684417179</v>
      </c>
      <c r="M50" s="29" t="s">
        <v>204</v>
      </c>
      <c r="O50" s="6">
        <v>0</v>
      </c>
      <c r="P50" s="6">
        <v>28956.658013462722</v>
      </c>
      <c r="Q50" s="6">
        <v>77.344092542697382</v>
      </c>
      <c r="R50" s="6">
        <v>3122.2935765060147</v>
      </c>
      <c r="S50" s="6">
        <v>393.17147721842537</v>
      </c>
      <c r="T50" s="6">
        <v>1035.017393222402</v>
      </c>
      <c r="U50" s="6">
        <v>452.60180718611957</v>
      </c>
      <c r="V50" s="6">
        <v>303.26401000463045</v>
      </c>
      <c r="W50" s="6">
        <v>119.19931427416788</v>
      </c>
      <c r="X50" s="6">
        <v>0</v>
      </c>
      <c r="Y50" s="7">
        <v>0</v>
      </c>
    </row>
    <row r="51" spans="1:25" ht="13.5" customHeight="1" x14ac:dyDescent="0.2">
      <c r="C51" s="3" t="s">
        <v>40</v>
      </c>
      <c r="E51" s="6"/>
      <c r="G51" s="6"/>
      <c r="I51" s="26"/>
      <c r="K51" s="6"/>
      <c r="M51" s="29"/>
      <c r="O51" s="6"/>
      <c r="P51" s="6"/>
      <c r="Q51" s="6"/>
      <c r="R51" s="6"/>
      <c r="S51" s="6"/>
      <c r="T51" s="6"/>
      <c r="U51" s="6"/>
      <c r="V51" s="6"/>
      <c r="W51" s="6"/>
      <c r="X51" s="6"/>
      <c r="Y51" s="7"/>
    </row>
    <row r="52" spans="1:25" ht="13.5" customHeight="1" x14ac:dyDescent="0.2">
      <c r="A52" s="26">
        <f>A50+1</f>
        <v>30</v>
      </c>
      <c r="C52" s="9" t="s">
        <v>41</v>
      </c>
      <c r="E52" s="6">
        <v>7449.6428628064787</v>
      </c>
      <c r="G52" s="6"/>
      <c r="I52" s="26"/>
      <c r="K52" s="6">
        <v>7449.6428628064787</v>
      </c>
      <c r="M52" s="29" t="s">
        <v>205</v>
      </c>
      <c r="O52" s="6">
        <v>6287.4408745438677</v>
      </c>
      <c r="P52" s="6">
        <v>503.46668695573032</v>
      </c>
      <c r="Q52" s="6">
        <v>17.942206650381966</v>
      </c>
      <c r="R52" s="6">
        <v>533.13985475420702</v>
      </c>
      <c r="S52" s="6">
        <v>28.194896164885954</v>
      </c>
      <c r="T52" s="6">
        <v>5.1263447572519913</v>
      </c>
      <c r="U52" s="6">
        <v>52.545033761832912</v>
      </c>
      <c r="V52" s="6">
        <v>6.4079309465649885</v>
      </c>
      <c r="W52" s="6">
        <v>14.097448082442977</v>
      </c>
      <c r="X52" s="6">
        <v>1.2815861893129978</v>
      </c>
      <c r="Y52" s="7">
        <v>0</v>
      </c>
    </row>
    <row r="53" spans="1:25" ht="13.5" customHeight="1" x14ac:dyDescent="0.2">
      <c r="A53" s="26">
        <f>A52+1</f>
        <v>31</v>
      </c>
      <c r="C53" s="9" t="s">
        <v>42</v>
      </c>
      <c r="E53" s="6">
        <v>81864.726057539461</v>
      </c>
      <c r="G53" s="6">
        <v>6681.334273801137</v>
      </c>
      <c r="I53" s="26" t="s">
        <v>173</v>
      </c>
      <c r="K53" s="6">
        <v>75183.39178373832</v>
      </c>
      <c r="M53" s="29" t="s">
        <v>202</v>
      </c>
      <c r="O53" s="6">
        <v>74530.561456956639</v>
      </c>
      <c r="P53" s="6">
        <v>5968.0330363991861</v>
      </c>
      <c r="Q53" s="6">
        <v>37.209809141188536</v>
      </c>
      <c r="R53" s="6">
        <v>1105.6629001953165</v>
      </c>
      <c r="S53" s="6">
        <v>58.472557221867689</v>
      </c>
      <c r="T53" s="6">
        <v>10.63137404033958</v>
      </c>
      <c r="U53" s="6">
        <v>108.97158391348071</v>
      </c>
      <c r="V53" s="6">
        <v>13.289217550424478</v>
      </c>
      <c r="W53" s="6">
        <v>29.236278610933844</v>
      </c>
      <c r="X53" s="6">
        <v>2.6578435100848949</v>
      </c>
      <c r="Y53" s="7">
        <v>0</v>
      </c>
    </row>
    <row r="54" spans="1:25" ht="13.5" customHeight="1" x14ac:dyDescent="0.2">
      <c r="A54" s="26">
        <f>A53+1</f>
        <v>32</v>
      </c>
      <c r="C54" s="9" t="s">
        <v>43</v>
      </c>
      <c r="E54" s="6">
        <v>6321.7382932651572</v>
      </c>
      <c r="G54" s="6"/>
      <c r="K54" s="6">
        <v>6321.7382932651572</v>
      </c>
      <c r="M54" s="29" t="s">
        <v>206</v>
      </c>
      <c r="O54" s="6">
        <v>0</v>
      </c>
      <c r="P54" s="6">
        <v>0</v>
      </c>
      <c r="Q54" s="6">
        <v>172.18742433017937</v>
      </c>
      <c r="R54" s="6">
        <v>5116.426322953901</v>
      </c>
      <c r="S54" s="6">
        <v>270.58023823313897</v>
      </c>
      <c r="T54" s="6">
        <v>49.196406951479823</v>
      </c>
      <c r="U54" s="6">
        <v>504.2631712526682</v>
      </c>
      <c r="V54" s="6">
        <v>61.495508689349776</v>
      </c>
      <c r="W54" s="6">
        <v>135.29011911656949</v>
      </c>
      <c r="X54" s="6">
        <v>12.299101737869956</v>
      </c>
      <c r="Y54" s="7">
        <v>0</v>
      </c>
    </row>
    <row r="55" spans="1:25" ht="13.5" customHeight="1" x14ac:dyDescent="0.2">
      <c r="A55" s="26">
        <f>A54+1</f>
        <v>33</v>
      </c>
      <c r="C55" s="3" t="s">
        <v>44</v>
      </c>
      <c r="E55" s="6">
        <v>12237.340052039572</v>
      </c>
      <c r="G55" s="6"/>
      <c r="K55" s="6">
        <v>12237.340052039572</v>
      </c>
      <c r="M55" s="29" t="s">
        <v>183</v>
      </c>
      <c r="O55" s="6">
        <v>5028.7941445406768</v>
      </c>
      <c r="P55" s="6">
        <v>4822.320677286285</v>
      </c>
      <c r="Q55" s="6">
        <v>27.581445129520002</v>
      </c>
      <c r="R55" s="6">
        <v>1074.2126164439981</v>
      </c>
      <c r="S55" s="6">
        <v>383.99323950367921</v>
      </c>
      <c r="T55" s="6">
        <v>316.74898730129939</v>
      </c>
      <c r="U55" s="6">
        <v>52.93880840546278</v>
      </c>
      <c r="V55" s="6">
        <v>15.800908357225925</v>
      </c>
      <c r="W55" s="6">
        <v>325.04855388182881</v>
      </c>
      <c r="X55" s="6">
        <v>189.90067118959917</v>
      </c>
      <c r="Y55" s="7">
        <v>0</v>
      </c>
    </row>
    <row r="56" spans="1:25" ht="13.5" customHeight="1" x14ac:dyDescent="0.2">
      <c r="A56" s="26">
        <f>A55+1</f>
        <v>34</v>
      </c>
      <c r="C56" s="3" t="s">
        <v>94</v>
      </c>
      <c r="E56" s="13">
        <f>SUM(E41:E55)</f>
        <v>1431773.8119294073</v>
      </c>
      <c r="G56" s="13">
        <f>SUM(G41:G55)</f>
        <v>6681.334273801137</v>
      </c>
      <c r="K56" s="13">
        <f>SUM(K41:K55)</f>
        <v>1425092.4776556061</v>
      </c>
      <c r="O56" s="13">
        <f t="shared" ref="O56:Y56" si="8">SUM(O41:O55)</f>
        <v>1022018.0289056604</v>
      </c>
      <c r="P56" s="13">
        <f t="shared" si="8"/>
        <v>355196.0472208843</v>
      </c>
      <c r="Q56" s="13">
        <f t="shared" si="8"/>
        <v>1286.8111419396662</v>
      </c>
      <c r="R56" s="13">
        <f t="shared" si="8"/>
        <v>29483.567561475749</v>
      </c>
      <c r="S56" s="13">
        <f t="shared" si="8"/>
        <v>4284.3435128113406</v>
      </c>
      <c r="T56" s="13">
        <f t="shared" si="8"/>
        <v>12772.678323185026</v>
      </c>
      <c r="U56" s="13">
        <f t="shared" si="8"/>
        <v>2725.8912693344678</v>
      </c>
      <c r="V56" s="13">
        <f t="shared" si="8"/>
        <v>852.46938747386639</v>
      </c>
      <c r="W56" s="13">
        <f t="shared" si="8"/>
        <v>1396.6034795868272</v>
      </c>
      <c r="X56" s="13">
        <f t="shared" si="8"/>
        <v>1757.3711270554759</v>
      </c>
      <c r="Y56" s="13">
        <f t="shared" si="8"/>
        <v>0</v>
      </c>
    </row>
    <row r="57" spans="1:25" ht="13.5" customHeight="1" x14ac:dyDescent="0.2">
      <c r="E57" s="7"/>
      <c r="G57" s="7"/>
    </row>
    <row r="58" spans="1:25" ht="13.5" customHeight="1" thickBot="1" x14ac:dyDescent="0.25">
      <c r="A58" s="26">
        <f>A56+1</f>
        <v>35</v>
      </c>
      <c r="C58" s="3" t="s">
        <v>45</v>
      </c>
      <c r="E58" s="14">
        <f>E21+E28+E38+E56</f>
        <v>3659878.9291186389</v>
      </c>
      <c r="G58" s="14">
        <f>G21+G28+G38+G56</f>
        <v>31553.795505147249</v>
      </c>
      <c r="K58" s="14">
        <f>K21+K28+K38+K56</f>
        <v>3628325.1336134914</v>
      </c>
      <c r="O58" s="14">
        <f t="shared" ref="O58:Y58" si="9">O21+O28+O38+O56</f>
        <v>2292937.9655504627</v>
      </c>
      <c r="P58" s="14">
        <f t="shared" si="9"/>
        <v>1206148.3163979244</v>
      </c>
      <c r="Q58" s="14">
        <f t="shared" si="9"/>
        <v>5208.8483082708381</v>
      </c>
      <c r="R58" s="14">
        <f t="shared" si="9"/>
        <v>81059.526231972661</v>
      </c>
      <c r="S58" s="14">
        <f t="shared" si="9"/>
        <v>11869.63912408895</v>
      </c>
      <c r="T58" s="14">
        <f t="shared" si="9"/>
        <v>12785.421222155799</v>
      </c>
      <c r="U58" s="14">
        <f t="shared" si="9"/>
        <v>4355.4237004715214</v>
      </c>
      <c r="V58" s="14">
        <f t="shared" si="9"/>
        <v>1225.2143837875205</v>
      </c>
      <c r="W58" s="14">
        <f t="shared" si="9"/>
        <v>7070.9214798734838</v>
      </c>
      <c r="X58" s="14">
        <f t="shared" si="9"/>
        <v>37217.652719630845</v>
      </c>
      <c r="Y58" s="14">
        <f t="shared" si="9"/>
        <v>0</v>
      </c>
    </row>
    <row r="59" spans="1:25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3.5" customHeight="1" x14ac:dyDescent="0.2"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3.5" customHeight="1" x14ac:dyDescent="0.2">
      <c r="E61" s="7"/>
      <c r="G61" s="7"/>
      <c r="I61" s="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3.5" customHeight="1" x14ac:dyDescent="0.2">
      <c r="E62" s="7"/>
      <c r="G62" s="7"/>
      <c r="I62" s="7"/>
      <c r="O62" s="6"/>
    </row>
    <row r="63" spans="1:25" ht="13.5" customHeight="1" x14ac:dyDescent="0.2">
      <c r="E63" s="7"/>
      <c r="G63" s="7"/>
      <c r="I63" s="7"/>
      <c r="O63" s="7"/>
    </row>
    <row r="64" spans="1:25" ht="13.5" customHeight="1" x14ac:dyDescent="0.2">
      <c r="E64" s="7"/>
      <c r="G64" s="7"/>
      <c r="I64" s="7"/>
    </row>
    <row r="65" spans="5:15" ht="13.5" customHeight="1" x14ac:dyDescent="0.2">
      <c r="E65" s="7"/>
      <c r="G65" s="7"/>
      <c r="I65" s="7"/>
      <c r="O65" s="7"/>
    </row>
    <row r="66" spans="5:15" ht="13.5" customHeight="1" x14ac:dyDescent="0.2">
      <c r="G66" s="7"/>
    </row>
  </sheetData>
  <mergeCells count="3">
    <mergeCell ref="A8:M8"/>
    <mergeCell ref="O10:P10"/>
    <mergeCell ref="Q10:Y10"/>
  </mergeCells>
  <pageMargins left="0.4" right="0.4" top="0.75" bottom="0.75" header="0.3" footer="0.3"/>
  <pageSetup scale="65" orientation="landscape" r:id="rId1"/>
  <headerFooter>
    <oddHeader>&amp;R&amp;"Arial,Regular"&amp;10Filed: 2023-05-18
EB-2022-0200
Exhibit I.7.0-STAFF-237
Attachment 4.8
Page &amp;P of 12</oddHeader>
  </headerFooter>
  <rowBreaks count="1" manualBreakCount="1">
    <brk id="59" max="57" man="1"/>
  </rowBreaks>
  <colBreaks count="1" manualBreakCount="1">
    <brk id="14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EC9A-4C78-4FA6-9F78-39979938D197}">
  <dimension ref="A5:T65"/>
  <sheetViews>
    <sheetView view="pageLayout" zoomScaleNormal="70" zoomScaleSheetLayoutView="80" workbookViewId="0">
      <selection activeCell="C24" sqref="C24"/>
    </sheetView>
  </sheetViews>
  <sheetFormatPr defaultColWidth="9.140625" defaultRowHeight="13.5" customHeight="1" x14ac:dyDescent="0.2"/>
  <cols>
    <col min="1" max="1" width="5.140625" style="26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4.285156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6" customWidth="1"/>
    <col min="14" max="14" width="1.7109375" style="3" customWidth="1"/>
    <col min="15" max="15" width="12" style="19" hidden="1" customWidth="1"/>
    <col min="16" max="19" width="10.5703125" style="3" customWidth="1"/>
    <col min="20" max="20" width="10.140625" style="3" customWidth="1"/>
    <col min="21" max="16384" width="9.140625" style="3"/>
  </cols>
  <sheetData>
    <row r="5" spans="1:20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x14ac:dyDescent="0.2">
      <c r="B6" s="24"/>
      <c r="C6" s="24"/>
      <c r="D6" s="24"/>
      <c r="E6" s="24"/>
      <c r="F6" s="24"/>
      <c r="H6" s="17" t="s">
        <v>148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3.5" customHeight="1" x14ac:dyDescent="0.2">
      <c r="B7" s="24"/>
      <c r="C7" s="24"/>
      <c r="D7" s="24"/>
      <c r="E7" s="24"/>
      <c r="F7" s="24"/>
      <c r="H7" s="17" t="s">
        <v>139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20" ht="13.5" customHeight="1" x14ac:dyDescent="0.2">
      <c r="E9" s="26" t="s">
        <v>0</v>
      </c>
    </row>
    <row r="10" spans="1:20" ht="13.5" customHeight="1" x14ac:dyDescent="0.2">
      <c r="A10" s="26" t="s">
        <v>46</v>
      </c>
      <c r="E10" s="26" t="s">
        <v>1</v>
      </c>
      <c r="G10" s="26" t="s">
        <v>2</v>
      </c>
      <c r="I10" s="26" t="s">
        <v>3</v>
      </c>
      <c r="J10" s="26"/>
      <c r="K10" s="26" t="s">
        <v>4</v>
      </c>
      <c r="M10" s="26" t="s">
        <v>5</v>
      </c>
      <c r="O10" s="27"/>
      <c r="P10" s="56" t="s">
        <v>107</v>
      </c>
      <c r="Q10" s="56"/>
      <c r="R10" s="56"/>
      <c r="S10" s="56"/>
      <c r="T10" s="56"/>
    </row>
    <row r="11" spans="1:20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6"/>
      <c r="K11" s="4" t="s">
        <v>9</v>
      </c>
      <c r="M11" s="4" t="s">
        <v>8</v>
      </c>
      <c r="O11" s="27" t="s">
        <v>137</v>
      </c>
      <c r="P11" s="27" t="s">
        <v>108</v>
      </c>
      <c r="Q11" s="27" t="s">
        <v>109</v>
      </c>
      <c r="R11" s="27" t="s">
        <v>110</v>
      </c>
      <c r="S11" s="27" t="s">
        <v>111</v>
      </c>
      <c r="T11" s="27" t="s">
        <v>98</v>
      </c>
    </row>
    <row r="12" spans="1:20" ht="13.5" customHeight="1" x14ac:dyDescent="0.2">
      <c r="E12" s="47" t="s">
        <v>155</v>
      </c>
      <c r="G12" s="11" t="s">
        <v>48</v>
      </c>
      <c r="H12" s="47"/>
      <c r="I12" s="47" t="s">
        <v>50</v>
      </c>
      <c r="J12" s="47"/>
      <c r="K12" s="47" t="s">
        <v>154</v>
      </c>
      <c r="L12" s="47"/>
      <c r="M12" s="47" t="s">
        <v>156</v>
      </c>
      <c r="N12" s="26"/>
      <c r="O12" s="21"/>
      <c r="P12" s="26" t="s">
        <v>51</v>
      </c>
      <c r="Q12" s="26" t="s">
        <v>52</v>
      </c>
      <c r="R12" s="26" t="s">
        <v>53</v>
      </c>
      <c r="S12" s="26" t="s">
        <v>54</v>
      </c>
      <c r="T12" s="26" t="s">
        <v>55</v>
      </c>
    </row>
    <row r="13" spans="1:20" ht="13.5" customHeight="1" x14ac:dyDescent="0.2">
      <c r="C13" s="10" t="s">
        <v>92</v>
      </c>
    </row>
    <row r="14" spans="1:20" ht="13.5" customHeight="1" x14ac:dyDescent="0.2">
      <c r="A14" s="26">
        <f>1</f>
        <v>1</v>
      </c>
      <c r="C14" s="3" t="s">
        <v>10</v>
      </c>
      <c r="E14" s="6">
        <v>231025.74235196513</v>
      </c>
      <c r="G14" s="6">
        <v>0</v>
      </c>
      <c r="K14" s="6">
        <v>231025.74235196513</v>
      </c>
      <c r="M14" s="29" t="s">
        <v>175</v>
      </c>
      <c r="O14" s="6">
        <v>0</v>
      </c>
      <c r="P14" s="6">
        <v>192471.38353705485</v>
      </c>
      <c r="Q14" s="6">
        <v>34329.300181006845</v>
      </c>
      <c r="R14" s="6">
        <v>3179.946626007305</v>
      </c>
      <c r="S14" s="6">
        <v>1045.1120078961023</v>
      </c>
      <c r="T14" s="6">
        <v>0</v>
      </c>
    </row>
    <row r="15" spans="1:20" ht="13.5" customHeight="1" x14ac:dyDescent="0.2">
      <c r="A15" s="26">
        <f>A14+1</f>
        <v>2</v>
      </c>
      <c r="C15" s="3" t="s">
        <v>90</v>
      </c>
      <c r="E15" s="6">
        <v>45127.231373259106</v>
      </c>
      <c r="G15" s="6">
        <v>0</v>
      </c>
      <c r="K15" s="6">
        <v>45127.231373259106</v>
      </c>
      <c r="M15" s="29" t="s">
        <v>152</v>
      </c>
      <c r="O15" s="6">
        <v>1650.1546869716665</v>
      </c>
      <c r="P15" s="6">
        <v>32860.087613049749</v>
      </c>
      <c r="Q15" s="6">
        <v>9330.0225538592713</v>
      </c>
      <c r="R15" s="6">
        <v>2937.121206350088</v>
      </c>
      <c r="S15" s="6">
        <v>0</v>
      </c>
      <c r="T15" s="6">
        <v>0</v>
      </c>
    </row>
    <row r="16" spans="1:20" ht="13.5" customHeight="1" x14ac:dyDescent="0.2">
      <c r="A16" s="26">
        <f t="shared" ref="A16:A20" si="0">A15+1</f>
        <v>3</v>
      </c>
      <c r="C16" s="3" t="s">
        <v>91</v>
      </c>
      <c r="E16" s="6">
        <v>1728.596768329352</v>
      </c>
      <c r="G16" s="6">
        <v>0</v>
      </c>
      <c r="K16" s="6">
        <v>1728.596768329352</v>
      </c>
      <c r="M16" s="29" t="s">
        <v>176</v>
      </c>
      <c r="O16" s="6">
        <v>54.5121242237309</v>
      </c>
      <c r="P16" s="6">
        <v>1265.6864371239744</v>
      </c>
      <c r="Q16" s="6">
        <v>357.79867193592327</v>
      </c>
      <c r="R16" s="6">
        <v>105.11165926945444</v>
      </c>
      <c r="S16" s="6">
        <v>0</v>
      </c>
      <c r="T16" s="6">
        <v>0</v>
      </c>
    </row>
    <row r="17" spans="1:20" ht="13.5" customHeight="1" x14ac:dyDescent="0.2">
      <c r="A17" s="26">
        <f t="shared" si="0"/>
        <v>4</v>
      </c>
      <c r="C17" s="3" t="s">
        <v>11</v>
      </c>
      <c r="E17" s="6">
        <v>24930.842690120895</v>
      </c>
      <c r="G17" s="6">
        <v>-3026.8552294577694</v>
      </c>
      <c r="I17" s="26" t="s">
        <v>170</v>
      </c>
      <c r="K17" s="6">
        <v>27957.697919578663</v>
      </c>
      <c r="M17" s="29" t="s">
        <v>189</v>
      </c>
      <c r="O17" s="6">
        <v>211.42115621413808</v>
      </c>
      <c r="P17" s="6">
        <v>16965.942508702694</v>
      </c>
      <c r="Q17" s="6">
        <v>5327.6922269353026</v>
      </c>
      <c r="R17" s="6">
        <v>2491.5747995000056</v>
      </c>
      <c r="S17" s="6">
        <v>145.63315498289239</v>
      </c>
      <c r="T17" s="6">
        <v>0</v>
      </c>
    </row>
    <row r="18" spans="1:20" ht="13.5" customHeight="1" x14ac:dyDescent="0.2">
      <c r="A18" s="26">
        <f t="shared" si="0"/>
        <v>5</v>
      </c>
      <c r="C18" s="3" t="s">
        <v>12</v>
      </c>
      <c r="E18" s="6">
        <v>4369.0397389875006</v>
      </c>
      <c r="G18" s="6">
        <v>0</v>
      </c>
      <c r="I18" s="26"/>
      <c r="K18" s="6">
        <v>4369.0397389875006</v>
      </c>
      <c r="M18" s="29" t="s">
        <v>190</v>
      </c>
      <c r="O18" s="6">
        <v>19.662249806094451</v>
      </c>
      <c r="P18" s="6">
        <v>3020.0892915894474</v>
      </c>
      <c r="Q18" s="6">
        <v>896.00474507871979</v>
      </c>
      <c r="R18" s="6">
        <v>416.22941532503899</v>
      </c>
      <c r="S18" s="6">
        <v>36.716286994294471</v>
      </c>
      <c r="T18" s="6">
        <v>0</v>
      </c>
    </row>
    <row r="19" spans="1:20" ht="13.5" customHeight="1" x14ac:dyDescent="0.2">
      <c r="A19" s="26">
        <f t="shared" si="0"/>
        <v>6</v>
      </c>
      <c r="C19" s="3" t="s">
        <v>13</v>
      </c>
      <c r="E19" s="6">
        <v>1316.3090073867179</v>
      </c>
      <c r="G19" s="6">
        <v>0</v>
      </c>
      <c r="I19" s="26"/>
      <c r="K19" s="6">
        <v>1316.3090073867179</v>
      </c>
      <c r="M19" s="29" t="s">
        <v>175</v>
      </c>
      <c r="O19" s="6">
        <v>0</v>
      </c>
      <c r="P19" s="6">
        <v>1097.2370235431204</v>
      </c>
      <c r="Q19" s="6">
        <v>193.93460862102927</v>
      </c>
      <c r="R19" s="6">
        <v>18.417886234647192</v>
      </c>
      <c r="S19" s="6">
        <v>6.7194889879208031</v>
      </c>
      <c r="T19" s="6">
        <v>0</v>
      </c>
    </row>
    <row r="20" spans="1:20" ht="13.5" customHeight="1" x14ac:dyDescent="0.2">
      <c r="A20" s="26">
        <f t="shared" si="0"/>
        <v>7</v>
      </c>
      <c r="C20" s="3" t="s">
        <v>93</v>
      </c>
      <c r="E20" s="12">
        <f>SUM(E14:E19)</f>
        <v>308497.76193004876</v>
      </c>
      <c r="G20" s="12">
        <f>SUM(G14:G19)</f>
        <v>-3026.8552294577694</v>
      </c>
      <c r="I20" s="26"/>
      <c r="K20" s="12">
        <f>SUM(K14:K19)</f>
        <v>311524.61715950648</v>
      </c>
      <c r="O20" s="12">
        <f>SUM(O14:O19)</f>
        <v>1935.7502172156301</v>
      </c>
      <c r="P20" s="12">
        <f>SUM(P14:P19)</f>
        <v>247680.42641106385</v>
      </c>
      <c r="Q20" s="12">
        <f>SUM(Q14:Q19)</f>
        <v>50434.752987437088</v>
      </c>
      <c r="R20" s="12">
        <f>SUM(R14:R19)</f>
        <v>9148.4015926865395</v>
      </c>
      <c r="S20" s="12">
        <f>SUM(S14:S19)</f>
        <v>1234.1809388612101</v>
      </c>
      <c r="T20" s="12">
        <f t="shared" ref="T20" si="1">SUM(T14:T19)</f>
        <v>0</v>
      </c>
    </row>
    <row r="21" spans="1:20" ht="13.5" customHeight="1" x14ac:dyDescent="0.2">
      <c r="E21" s="6"/>
      <c r="G21" s="6"/>
      <c r="I21" s="26"/>
      <c r="K21" s="6"/>
      <c r="O21" s="6"/>
      <c r="P21" s="6"/>
      <c r="Q21" s="6"/>
      <c r="R21" s="6"/>
      <c r="S21" s="6"/>
      <c r="T21" s="22"/>
    </row>
    <row r="22" spans="1:20" ht="13.5" customHeight="1" x14ac:dyDescent="0.2">
      <c r="C22" s="10" t="s">
        <v>14</v>
      </c>
      <c r="E22" s="6"/>
      <c r="G22" s="6"/>
      <c r="I22" s="26"/>
      <c r="K22" s="6"/>
      <c r="O22" s="6"/>
      <c r="P22" s="6"/>
      <c r="Q22" s="6"/>
      <c r="R22" s="6"/>
      <c r="S22" s="6"/>
      <c r="T22" s="22"/>
    </row>
    <row r="23" spans="1:20" ht="13.5" customHeight="1" x14ac:dyDescent="0.2">
      <c r="A23" s="26">
        <f>A20+1</f>
        <v>8</v>
      </c>
      <c r="C23" s="3" t="s">
        <v>15</v>
      </c>
      <c r="E23" s="6">
        <v>9707.8962966633517</v>
      </c>
      <c r="G23" s="6">
        <v>0</v>
      </c>
      <c r="I23" s="26"/>
      <c r="K23" s="6">
        <v>9707.8962966633517</v>
      </c>
      <c r="M23" s="29" t="s">
        <v>176</v>
      </c>
      <c r="O23" s="6">
        <v>306.14314371556992</v>
      </c>
      <c r="P23" s="6">
        <v>7108.1659417709116</v>
      </c>
      <c r="Q23" s="6">
        <v>2009.4173874896269</v>
      </c>
      <c r="R23" s="6">
        <v>590.312967402813</v>
      </c>
      <c r="S23" s="6">
        <v>0</v>
      </c>
      <c r="T23" s="6">
        <v>0</v>
      </c>
    </row>
    <row r="24" spans="1:20" ht="13.5" customHeight="1" x14ac:dyDescent="0.2">
      <c r="A24" s="26">
        <f>A23+1</f>
        <v>9</v>
      </c>
      <c r="C24" s="3" t="s">
        <v>16</v>
      </c>
      <c r="E24" s="6">
        <v>6611.942771330193</v>
      </c>
      <c r="G24" s="6">
        <v>3212.1654271459174</v>
      </c>
      <c r="I24" s="26" t="s">
        <v>171</v>
      </c>
      <c r="K24" s="6">
        <v>3399.7773441842755</v>
      </c>
      <c r="M24" s="29" t="s">
        <v>177</v>
      </c>
      <c r="O24" s="6">
        <v>360.66961980766894</v>
      </c>
      <c r="P24" s="6">
        <v>4876.4389167239515</v>
      </c>
      <c r="Q24" s="6">
        <v>1209.2037994396069</v>
      </c>
      <c r="R24" s="6">
        <v>526.30005516663437</v>
      </c>
      <c r="S24" s="6">
        <v>0</v>
      </c>
      <c r="T24" s="6">
        <v>0</v>
      </c>
    </row>
    <row r="25" spans="1:20" ht="13.5" customHeight="1" x14ac:dyDescent="0.2">
      <c r="A25" s="26">
        <f t="shared" ref="A25:A27" si="2">A24+1</f>
        <v>10</v>
      </c>
      <c r="C25" s="3" t="s">
        <v>17</v>
      </c>
      <c r="E25" s="6">
        <v>571.15795979539632</v>
      </c>
      <c r="G25" s="6">
        <v>0</v>
      </c>
      <c r="I25" s="26"/>
      <c r="K25" s="6">
        <v>571.15795979539632</v>
      </c>
      <c r="M25" s="29" t="s">
        <v>178</v>
      </c>
      <c r="O25" s="6">
        <v>10.390912558570699</v>
      </c>
      <c r="P25" s="6">
        <v>406.99150026881813</v>
      </c>
      <c r="Q25" s="6">
        <v>114.86303676746225</v>
      </c>
      <c r="R25" s="6">
        <v>30.718075481377326</v>
      </c>
      <c r="S25" s="6">
        <v>1.9590895626065048</v>
      </c>
      <c r="T25" s="6">
        <v>16.62625771513212</v>
      </c>
    </row>
    <row r="26" spans="1:20" ht="13.5" customHeight="1" x14ac:dyDescent="0.2">
      <c r="A26" s="26">
        <f t="shared" si="2"/>
        <v>11</v>
      </c>
      <c r="C26" s="3" t="s">
        <v>18</v>
      </c>
      <c r="E26" s="6">
        <v>1496.8174546048103</v>
      </c>
      <c r="G26" s="6">
        <v>0</v>
      </c>
      <c r="I26" s="26"/>
      <c r="K26" s="6">
        <v>1496.8174546048103</v>
      </c>
      <c r="M26" s="29" t="s">
        <v>179</v>
      </c>
      <c r="O26" s="6">
        <v>23.177545277406832</v>
      </c>
      <c r="P26" s="6">
        <v>1002.277159897639</v>
      </c>
      <c r="Q26" s="6">
        <v>328.44249978338894</v>
      </c>
      <c r="R26" s="6">
        <v>160.31850642320532</v>
      </c>
      <c r="S26" s="6">
        <v>5.7792885005771231</v>
      </c>
      <c r="T26" s="6">
        <v>0</v>
      </c>
    </row>
    <row r="27" spans="1:20" ht="13.5" customHeight="1" x14ac:dyDescent="0.2">
      <c r="A27" s="26">
        <f t="shared" si="2"/>
        <v>12</v>
      </c>
      <c r="C27" s="3" t="s">
        <v>19</v>
      </c>
      <c r="E27" s="12">
        <f>SUM(E23:E26)</f>
        <v>18387.814482393751</v>
      </c>
      <c r="G27" s="12">
        <f>SUM(G23:G26)</f>
        <v>3212.1654271459174</v>
      </c>
      <c r="I27" s="28"/>
      <c r="K27" s="12">
        <f>SUM(K23:K26)</f>
        <v>15175.649055247835</v>
      </c>
      <c r="O27" s="12">
        <f t="shared" ref="O27:T27" si="3">SUM(O23:O26)</f>
        <v>700.38122135921628</v>
      </c>
      <c r="P27" s="12">
        <f t="shared" si="3"/>
        <v>13393.873518661319</v>
      </c>
      <c r="Q27" s="12">
        <f t="shared" si="3"/>
        <v>3661.926723480085</v>
      </c>
      <c r="R27" s="12">
        <f t="shared" si="3"/>
        <v>1307.64960447403</v>
      </c>
      <c r="S27" s="12">
        <f t="shared" si="3"/>
        <v>7.7383780631836281</v>
      </c>
      <c r="T27" s="12">
        <f t="shared" si="3"/>
        <v>16.62625771513212</v>
      </c>
    </row>
    <row r="28" spans="1:20" ht="13.5" customHeight="1" x14ac:dyDescent="0.2">
      <c r="E28" s="7"/>
      <c r="G28" s="7"/>
      <c r="I28" s="26"/>
      <c r="O28" s="6"/>
      <c r="P28" s="6"/>
      <c r="Q28" s="6"/>
      <c r="R28" s="6"/>
      <c r="S28" s="6"/>
      <c r="T28" s="22"/>
    </row>
    <row r="29" spans="1:20" ht="13.5" customHeight="1" x14ac:dyDescent="0.2">
      <c r="C29" s="10" t="s">
        <v>20</v>
      </c>
      <c r="I29" s="26"/>
      <c r="O29" s="6"/>
      <c r="P29" s="6"/>
      <c r="Q29" s="6"/>
      <c r="R29" s="6"/>
      <c r="S29" s="6"/>
      <c r="T29" s="22"/>
    </row>
    <row r="30" spans="1:20" ht="13.5" customHeight="1" x14ac:dyDescent="0.2">
      <c r="A30" s="26">
        <f>A27+1</f>
        <v>13</v>
      </c>
      <c r="C30" s="3" t="s">
        <v>21</v>
      </c>
      <c r="E30" s="6">
        <v>580.81204167204282</v>
      </c>
      <c r="G30" s="6">
        <v>0</v>
      </c>
      <c r="I30" s="26"/>
      <c r="K30" s="6">
        <v>580.81204167204282</v>
      </c>
      <c r="M30" s="29" t="s">
        <v>191</v>
      </c>
      <c r="O30" s="6">
        <v>12.957107958981204</v>
      </c>
      <c r="P30" s="6">
        <v>415.86377172047202</v>
      </c>
      <c r="Q30" s="6">
        <v>122.77056773576115</v>
      </c>
      <c r="R30" s="6">
        <v>42.177702215809603</v>
      </c>
      <c r="S30" s="6">
        <v>0</v>
      </c>
      <c r="T30" s="6">
        <v>0</v>
      </c>
    </row>
    <row r="31" spans="1:20" ht="13.5" customHeight="1" x14ac:dyDescent="0.2">
      <c r="A31" s="26">
        <f>A30+1</f>
        <v>14</v>
      </c>
      <c r="C31" s="3" t="s">
        <v>22</v>
      </c>
      <c r="E31" s="6">
        <v>0</v>
      </c>
      <c r="G31" s="6">
        <v>0</v>
      </c>
      <c r="I31" s="26"/>
      <c r="K31" s="6">
        <v>0</v>
      </c>
      <c r="M31" s="29" t="s">
        <v>192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</row>
    <row r="32" spans="1:20" ht="13.5" customHeight="1" x14ac:dyDescent="0.2">
      <c r="A32" s="26">
        <f t="shared" ref="A32:A37" si="4">A31+1</f>
        <v>15</v>
      </c>
      <c r="C32" s="3" t="s">
        <v>23</v>
      </c>
      <c r="E32" s="6">
        <v>3978.759483825429</v>
      </c>
      <c r="G32" s="6">
        <v>0</v>
      </c>
      <c r="I32" s="26"/>
      <c r="K32" s="6">
        <v>3978.759483825429</v>
      </c>
      <c r="M32" s="29" t="s">
        <v>193</v>
      </c>
      <c r="O32" s="6">
        <v>88.760584278409453</v>
      </c>
      <c r="P32" s="6">
        <v>2848.8078879165673</v>
      </c>
      <c r="Q32" s="6">
        <v>841.02003000328705</v>
      </c>
      <c r="R32" s="6">
        <v>288.93156590557487</v>
      </c>
      <c r="S32" s="6">
        <v>0</v>
      </c>
      <c r="T32" s="6">
        <v>0</v>
      </c>
    </row>
    <row r="33" spans="1:20" ht="13.5" customHeight="1" x14ac:dyDescent="0.2">
      <c r="A33" s="26">
        <f t="shared" si="4"/>
        <v>16</v>
      </c>
      <c r="C33" s="3" t="s">
        <v>24</v>
      </c>
      <c r="E33" s="6">
        <v>13855.017520849042</v>
      </c>
      <c r="G33" s="6">
        <v>0</v>
      </c>
      <c r="I33" s="26"/>
      <c r="K33" s="6">
        <v>13855.017520849042</v>
      </c>
      <c r="M33" s="29" t="s">
        <v>194</v>
      </c>
      <c r="O33" s="6">
        <v>374.68702278154706</v>
      </c>
      <c r="P33" s="6">
        <v>9872.3263349569206</v>
      </c>
      <c r="Q33" s="6">
        <v>2914.4907333501724</v>
      </c>
      <c r="R33" s="6">
        <v>1068.2004525419502</v>
      </c>
      <c r="S33" s="6">
        <v>0</v>
      </c>
      <c r="T33" s="6">
        <v>0</v>
      </c>
    </row>
    <row r="34" spans="1:20" ht="13.5" customHeight="1" x14ac:dyDescent="0.2">
      <c r="A34" s="26">
        <f t="shared" si="4"/>
        <v>17</v>
      </c>
      <c r="C34" s="3" t="s">
        <v>25</v>
      </c>
      <c r="E34" s="6">
        <v>0</v>
      </c>
      <c r="G34" s="6">
        <v>0</v>
      </c>
      <c r="I34" s="26"/>
      <c r="K34" s="6">
        <v>0</v>
      </c>
      <c r="M34" s="29" t="s">
        <v>195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</row>
    <row r="35" spans="1:20" ht="13.5" customHeight="1" x14ac:dyDescent="0.2">
      <c r="A35" s="26">
        <f t="shared" si="4"/>
        <v>18</v>
      </c>
      <c r="C35" s="3" t="s">
        <v>26</v>
      </c>
      <c r="E35" s="6">
        <v>0</v>
      </c>
      <c r="G35" s="6">
        <v>0</v>
      </c>
      <c r="I35" s="26"/>
      <c r="K35" s="6">
        <v>0</v>
      </c>
      <c r="M35" s="29" t="s">
        <v>196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</row>
    <row r="36" spans="1:20" ht="13.5" customHeight="1" x14ac:dyDescent="0.2">
      <c r="A36" s="26">
        <f t="shared" si="4"/>
        <v>19</v>
      </c>
      <c r="C36" s="3" t="s">
        <v>27</v>
      </c>
      <c r="E36" s="6">
        <v>1479.0600019422591</v>
      </c>
      <c r="G36" s="6">
        <v>1442.6286470018331</v>
      </c>
      <c r="I36" s="26" t="s">
        <v>172</v>
      </c>
      <c r="K36" s="6">
        <v>36.43135494042599</v>
      </c>
      <c r="M36" s="29" t="s">
        <v>180</v>
      </c>
      <c r="O36" s="6">
        <v>13.454338162455926</v>
      </c>
      <c r="P36" s="6">
        <v>996.90103931491569</v>
      </c>
      <c r="Q36" s="6">
        <v>326.54723315552252</v>
      </c>
      <c r="R36" s="6">
        <v>149.83592368682781</v>
      </c>
      <c r="S36" s="6">
        <v>5.7758057849931133</v>
      </c>
      <c r="T36" s="6">
        <v>0</v>
      </c>
    </row>
    <row r="37" spans="1:20" ht="13.5" customHeight="1" x14ac:dyDescent="0.2">
      <c r="A37" s="26">
        <f t="shared" si="4"/>
        <v>20</v>
      </c>
      <c r="C37" s="3" t="s">
        <v>28</v>
      </c>
      <c r="E37" s="13">
        <f>SUM(E30:E36)</f>
        <v>19893.649048288775</v>
      </c>
      <c r="G37" s="13">
        <f>SUM(G30:G36)</f>
        <v>1442.6286470018331</v>
      </c>
      <c r="I37" s="26"/>
      <c r="K37" s="13">
        <f>SUM(K30:K36)</f>
        <v>18451.02040128694</v>
      </c>
      <c r="O37" s="13">
        <f>SUM(O30:O36)</f>
        <v>489.85905318139368</v>
      </c>
      <c r="P37" s="13">
        <f>SUM(P30:P36)</f>
        <v>14133.899033908876</v>
      </c>
      <c r="Q37" s="13">
        <f>SUM(Q30:Q36)</f>
        <v>4204.8285642447436</v>
      </c>
      <c r="R37" s="13">
        <f>SUM(R30:R36)</f>
        <v>1549.1456443501625</v>
      </c>
      <c r="S37" s="13">
        <f>SUM(S30:S36)</f>
        <v>5.7758057849931133</v>
      </c>
      <c r="T37" s="13">
        <f t="shared" ref="T37" si="5">SUM(T30:T36)</f>
        <v>0</v>
      </c>
    </row>
    <row r="38" spans="1:20" ht="13.5" customHeight="1" x14ac:dyDescent="0.2">
      <c r="E38" s="7"/>
      <c r="G38" s="7"/>
      <c r="I38" s="26"/>
      <c r="O38" s="6"/>
      <c r="P38" s="6"/>
      <c r="Q38" s="6"/>
      <c r="R38" s="6"/>
      <c r="S38" s="6"/>
      <c r="T38" s="22"/>
    </row>
    <row r="39" spans="1:20" ht="13.5" customHeight="1" x14ac:dyDescent="0.2">
      <c r="C39" s="10" t="s">
        <v>29</v>
      </c>
      <c r="I39" s="26"/>
      <c r="O39" s="6"/>
      <c r="P39" s="6"/>
      <c r="Q39" s="6"/>
      <c r="R39" s="6"/>
      <c r="S39" s="6"/>
      <c r="T39" s="22"/>
    </row>
    <row r="40" spans="1:20" ht="13.5" customHeight="1" x14ac:dyDescent="0.2">
      <c r="A40" s="26">
        <f>A37+1</f>
        <v>21</v>
      </c>
      <c r="C40" s="3" t="s">
        <v>30</v>
      </c>
      <c r="E40" s="6">
        <v>37271.873730519692</v>
      </c>
      <c r="G40" s="6"/>
      <c r="I40" s="26"/>
      <c r="K40" s="6">
        <v>37271.873730519692</v>
      </c>
      <c r="M40" s="29" t="s">
        <v>197</v>
      </c>
      <c r="O40" s="6">
        <v>0</v>
      </c>
      <c r="P40" s="6">
        <v>15324.357350582246</v>
      </c>
      <c r="Q40" s="6">
        <v>4571.9103867186714</v>
      </c>
      <c r="R40" s="6">
        <v>12011.693249617854</v>
      </c>
      <c r="S40" s="6">
        <v>0</v>
      </c>
      <c r="T40" s="6">
        <v>5363.9127436009194</v>
      </c>
    </row>
    <row r="41" spans="1:20" ht="13.5" customHeight="1" x14ac:dyDescent="0.2">
      <c r="A41" s="26">
        <f>A40+1</f>
        <v>22</v>
      </c>
      <c r="C41" s="3" t="s">
        <v>31</v>
      </c>
      <c r="E41" s="6">
        <v>7128.7885437473096</v>
      </c>
      <c r="G41" s="6"/>
      <c r="I41" s="26"/>
      <c r="K41" s="6">
        <v>7128.7885437473096</v>
      </c>
      <c r="M41" s="29" t="s">
        <v>198</v>
      </c>
      <c r="O41" s="6">
        <v>0</v>
      </c>
      <c r="P41" s="6">
        <v>5120.0429831616384</v>
      </c>
      <c r="Q41" s="6">
        <v>1527.5275275588215</v>
      </c>
      <c r="R41" s="6">
        <v>411.89629651286162</v>
      </c>
      <c r="S41" s="6">
        <v>0</v>
      </c>
      <c r="T41" s="6">
        <v>69.321736513987958</v>
      </c>
    </row>
    <row r="42" spans="1:20" ht="13.5" customHeight="1" x14ac:dyDescent="0.2">
      <c r="A42" s="26">
        <f t="shared" ref="A42" si="6">A41+1</f>
        <v>23</v>
      </c>
      <c r="C42" s="3" t="s">
        <v>32</v>
      </c>
      <c r="E42" s="6">
        <v>72529.147586307648</v>
      </c>
      <c r="G42" s="6"/>
      <c r="I42" s="26"/>
      <c r="K42" s="6">
        <v>72529.147586307648</v>
      </c>
      <c r="M42" s="29" t="s">
        <v>199</v>
      </c>
      <c r="O42" s="6">
        <v>0</v>
      </c>
      <c r="P42" s="6">
        <v>51864.274433894199</v>
      </c>
      <c r="Q42" s="6">
        <v>15473.328476964765</v>
      </c>
      <c r="R42" s="6">
        <v>561.46570967140838</v>
      </c>
      <c r="S42" s="6">
        <v>4630.0789657772721</v>
      </c>
      <c r="T42" s="6">
        <v>0</v>
      </c>
    </row>
    <row r="43" spans="1:20" ht="13.5" customHeight="1" x14ac:dyDescent="0.2">
      <c r="C43" s="3" t="s">
        <v>33</v>
      </c>
      <c r="E43" s="6">
        <v>0</v>
      </c>
      <c r="G43" s="6"/>
      <c r="I43" s="26"/>
      <c r="K43" s="6"/>
      <c r="M43" s="29"/>
      <c r="O43" s="6"/>
      <c r="P43" s="6"/>
      <c r="Q43" s="6"/>
      <c r="R43" s="6"/>
      <c r="S43" s="6"/>
      <c r="T43" s="6"/>
    </row>
    <row r="44" spans="1:20" ht="13.5" customHeight="1" x14ac:dyDescent="0.2">
      <c r="A44" s="26">
        <f>A42+1</f>
        <v>24</v>
      </c>
      <c r="C44" s="9" t="s">
        <v>34</v>
      </c>
      <c r="E44" s="6">
        <v>12832.790349373774</v>
      </c>
      <c r="G44" s="6"/>
      <c r="I44" s="26"/>
      <c r="K44" s="6">
        <v>12832.790349373774</v>
      </c>
      <c r="M44" s="29" t="s">
        <v>200</v>
      </c>
      <c r="O44" s="6">
        <v>0</v>
      </c>
      <c r="P44" s="6">
        <v>9869.4265011394036</v>
      </c>
      <c r="Q44" s="6">
        <v>1252.0740772384988</v>
      </c>
      <c r="R44" s="6">
        <v>931.12032184095222</v>
      </c>
      <c r="S44" s="6">
        <v>62.982296081059019</v>
      </c>
      <c r="T44" s="6">
        <v>717.18715307386037</v>
      </c>
    </row>
    <row r="45" spans="1:20" ht="13.5" customHeight="1" x14ac:dyDescent="0.2">
      <c r="A45" s="26">
        <f>A44+1</f>
        <v>25</v>
      </c>
      <c r="C45" s="9" t="s">
        <v>35</v>
      </c>
      <c r="E45" s="6">
        <v>5236.53272965413</v>
      </c>
      <c r="G45" s="6"/>
      <c r="I45" s="26"/>
      <c r="K45" s="6">
        <v>5236.53272965413</v>
      </c>
      <c r="M45" s="29" t="s">
        <v>201</v>
      </c>
      <c r="O45" s="6">
        <v>0</v>
      </c>
      <c r="P45" s="6">
        <v>3519.3144612363485</v>
      </c>
      <c r="Q45" s="6">
        <v>690.39764969798773</v>
      </c>
      <c r="R45" s="6">
        <v>687.40462140832994</v>
      </c>
      <c r="S45" s="6">
        <v>26.484739127100429</v>
      </c>
      <c r="T45" s="6">
        <v>312.93125818436357</v>
      </c>
    </row>
    <row r="46" spans="1:20" ht="13.5" customHeight="1" x14ac:dyDescent="0.2">
      <c r="A46" s="26">
        <f>A45+1</f>
        <v>26</v>
      </c>
      <c r="C46" s="3" t="s">
        <v>36</v>
      </c>
      <c r="E46" s="6">
        <v>48898.174894514385</v>
      </c>
      <c r="G46" s="6"/>
      <c r="I46" s="26"/>
      <c r="K46" s="6">
        <v>48898.174894514385</v>
      </c>
      <c r="M46" s="29" t="s">
        <v>202</v>
      </c>
      <c r="O46" s="6">
        <v>0</v>
      </c>
      <c r="P46" s="6">
        <v>48597.769901004402</v>
      </c>
      <c r="Q46" s="6">
        <v>290.13698759685366</v>
      </c>
      <c r="R46" s="6">
        <v>8.1617482899296405</v>
      </c>
      <c r="S46" s="6">
        <v>0.52656440580191233</v>
      </c>
      <c r="T46" s="6">
        <v>1.579693217405737</v>
      </c>
    </row>
    <row r="47" spans="1:20" ht="13.5" customHeight="1" x14ac:dyDescent="0.2">
      <c r="A47" s="26">
        <f>A46+1</f>
        <v>27</v>
      </c>
      <c r="C47" s="3" t="s">
        <v>37</v>
      </c>
      <c r="E47" s="6">
        <v>89799.791400050206</v>
      </c>
      <c r="G47" s="6"/>
      <c r="I47" s="26"/>
      <c r="K47" s="6">
        <v>89799.791400050206</v>
      </c>
      <c r="M47" s="29" t="s">
        <v>202</v>
      </c>
      <c r="O47" s="6">
        <v>0</v>
      </c>
      <c r="P47" s="6">
        <v>89248.10811512341</v>
      </c>
      <c r="Q47" s="6">
        <v>532.82645047267999</v>
      </c>
      <c r="R47" s="6">
        <v>14.988765848142542</v>
      </c>
      <c r="S47" s="6">
        <v>0.96701715149306722</v>
      </c>
      <c r="T47" s="6">
        <v>2.9010514544792017</v>
      </c>
    </row>
    <row r="48" spans="1:20" ht="13.5" customHeight="1" x14ac:dyDescent="0.2">
      <c r="A48" s="26">
        <f t="shared" ref="A48:A49" si="7">A47+1</f>
        <v>28</v>
      </c>
      <c r="C48" s="3" t="s">
        <v>38</v>
      </c>
      <c r="E48" s="6">
        <v>34051.834546561215</v>
      </c>
      <c r="G48" s="6"/>
      <c r="I48" s="26"/>
      <c r="K48" s="6">
        <v>34051.834546561215</v>
      </c>
      <c r="M48" s="29" t="s">
        <v>203</v>
      </c>
      <c r="O48" s="6">
        <v>0</v>
      </c>
      <c r="P48" s="6">
        <v>31469.1758065225</v>
      </c>
      <c r="Q48" s="6">
        <v>1973.2810478034951</v>
      </c>
      <c r="R48" s="6">
        <v>363.25399570246464</v>
      </c>
      <c r="S48" s="6">
        <v>14.302815820688638</v>
      </c>
      <c r="T48" s="6">
        <v>231.82088071206365</v>
      </c>
    </row>
    <row r="49" spans="1:20" ht="13.5" customHeight="1" x14ac:dyDescent="0.2">
      <c r="A49" s="26">
        <f t="shared" si="7"/>
        <v>29</v>
      </c>
      <c r="C49" s="3" t="s">
        <v>39</v>
      </c>
      <c r="E49" s="6">
        <v>6625.2565748702673</v>
      </c>
      <c r="G49" s="6"/>
      <c r="I49" s="26"/>
      <c r="K49" s="6">
        <v>6625.2565748702673</v>
      </c>
      <c r="M49" s="29" t="s">
        <v>204</v>
      </c>
      <c r="O49" s="6">
        <v>0</v>
      </c>
      <c r="P49" s="6">
        <v>2181.1760733962401</v>
      </c>
      <c r="Q49" s="6">
        <v>3107.3238212790543</v>
      </c>
      <c r="R49" s="6">
        <v>967.38050380915217</v>
      </c>
      <c r="S49" s="6">
        <v>12.731130168005118</v>
      </c>
      <c r="T49" s="6">
        <v>356.64504621781538</v>
      </c>
    </row>
    <row r="50" spans="1:20" ht="13.5" customHeight="1" x14ac:dyDescent="0.2">
      <c r="C50" s="3" t="s">
        <v>40</v>
      </c>
      <c r="E50" s="6">
        <v>0</v>
      </c>
      <c r="G50" s="6"/>
      <c r="I50" s="26"/>
      <c r="K50" s="6"/>
      <c r="M50" s="29"/>
      <c r="O50" s="6"/>
      <c r="P50" s="6"/>
      <c r="Q50" s="6"/>
      <c r="R50" s="6"/>
      <c r="S50" s="6"/>
      <c r="T50" s="6"/>
    </row>
    <row r="51" spans="1:20" ht="13.5" customHeight="1" x14ac:dyDescent="0.2">
      <c r="A51" s="26">
        <f>A49+1</f>
        <v>30</v>
      </c>
      <c r="C51" s="9" t="s">
        <v>41</v>
      </c>
      <c r="E51" s="6">
        <v>1187.2952516966407</v>
      </c>
      <c r="G51" s="6"/>
      <c r="I51" s="26"/>
      <c r="K51" s="6">
        <v>1187.2952516966407</v>
      </c>
      <c r="M51" s="29" t="s">
        <v>205</v>
      </c>
      <c r="O51" s="6">
        <v>0</v>
      </c>
      <c r="P51" s="6">
        <v>1080.4096521815775</v>
      </c>
      <c r="Q51" s="6">
        <v>6.4502301750280262</v>
      </c>
      <c r="R51" s="6">
        <v>79.833242295925331</v>
      </c>
      <c r="S51" s="6">
        <v>5.150531761027441</v>
      </c>
      <c r="T51" s="6">
        <v>15.451595283082323</v>
      </c>
    </row>
    <row r="52" spans="1:20" ht="13.5" customHeight="1" x14ac:dyDescent="0.2">
      <c r="A52" s="26">
        <f>A51+1</f>
        <v>31</v>
      </c>
      <c r="C52" s="9" t="s">
        <v>42</v>
      </c>
      <c r="E52" s="6">
        <v>13203.413190037945</v>
      </c>
      <c r="G52" s="6">
        <v>1054.1207319988471</v>
      </c>
      <c r="I52" s="26" t="s">
        <v>173</v>
      </c>
      <c r="K52" s="6">
        <v>12149.292458039097</v>
      </c>
      <c r="M52" s="29" t="s">
        <v>202</v>
      </c>
      <c r="O52" s="6">
        <v>0</v>
      </c>
      <c r="P52" s="6">
        <v>12918.936788568866</v>
      </c>
      <c r="Q52" s="6">
        <v>77.128259391838355</v>
      </c>
      <c r="R52" s="6">
        <v>164.81518985626769</v>
      </c>
      <c r="S52" s="6">
        <v>10.633238055243076</v>
      </c>
      <c r="T52" s="6">
        <v>31.899714165729229</v>
      </c>
    </row>
    <row r="53" spans="1:20" ht="13.5" customHeight="1" x14ac:dyDescent="0.2">
      <c r="A53" s="26">
        <f>A52+1</f>
        <v>32</v>
      </c>
      <c r="C53" s="9" t="s">
        <v>43</v>
      </c>
      <c r="E53" s="6">
        <v>1097.8745465412974</v>
      </c>
      <c r="G53" s="6"/>
      <c r="K53" s="6">
        <v>1097.8745465412974</v>
      </c>
      <c r="M53" s="29" t="s">
        <v>206</v>
      </c>
      <c r="O53" s="6">
        <v>0</v>
      </c>
      <c r="P53" s="6">
        <v>0</v>
      </c>
      <c r="Q53" s="6">
        <v>0</v>
      </c>
      <c r="R53" s="6">
        <v>872.66951135333898</v>
      </c>
      <c r="S53" s="6">
        <v>56.301258796989607</v>
      </c>
      <c r="T53" s="6">
        <v>168.90377639096883</v>
      </c>
    </row>
    <row r="54" spans="1:20" ht="13.5" customHeight="1" x14ac:dyDescent="0.2">
      <c r="A54" s="26">
        <f>A53+1</f>
        <v>33</v>
      </c>
      <c r="C54" s="3" t="s">
        <v>44</v>
      </c>
      <c r="E54" s="6">
        <v>3860.8630585560704</v>
      </c>
      <c r="G54" s="6"/>
      <c r="K54" s="6">
        <v>3860.8630585560704</v>
      </c>
      <c r="M54" s="29" t="s">
        <v>183</v>
      </c>
      <c r="O54" s="6">
        <v>0</v>
      </c>
      <c r="P54" s="6">
        <v>1107.0141844827851</v>
      </c>
      <c r="Q54" s="6">
        <v>367.10853084884235</v>
      </c>
      <c r="R54" s="6">
        <v>1039.9628890838851</v>
      </c>
      <c r="S54" s="6">
        <v>141.96439884235312</v>
      </c>
      <c r="T54" s="6">
        <v>1204.813055298205</v>
      </c>
    </row>
    <row r="55" spans="1:20" ht="13.5" customHeight="1" x14ac:dyDescent="0.2">
      <c r="A55" s="26">
        <f>A54+1</f>
        <v>34</v>
      </c>
      <c r="C55" s="3" t="s">
        <v>94</v>
      </c>
      <c r="E55" s="13">
        <f>SUM(E40:E54)</f>
        <v>333723.63640243059</v>
      </c>
      <c r="G55" s="13">
        <f>SUM(G40:G54)</f>
        <v>1054.1207319988471</v>
      </c>
      <c r="K55" s="13">
        <f>SUM(K40:K54)</f>
        <v>332669.51567043178</v>
      </c>
      <c r="O55" s="13">
        <f t="shared" ref="O55:T55" si="8">SUM(O40:O54)</f>
        <v>0</v>
      </c>
      <c r="P55" s="13">
        <f t="shared" si="8"/>
        <v>272300.00625129364</v>
      </c>
      <c r="Q55" s="13">
        <f t="shared" si="8"/>
        <v>29869.493445746535</v>
      </c>
      <c r="R55" s="13">
        <f t="shared" si="8"/>
        <v>18114.646045290512</v>
      </c>
      <c r="S55" s="13">
        <f t="shared" si="8"/>
        <v>4962.1229559870326</v>
      </c>
      <c r="T55" s="13">
        <f t="shared" si="8"/>
        <v>8477.3677041128794</v>
      </c>
    </row>
    <row r="56" spans="1:20" ht="13.5" customHeight="1" x14ac:dyDescent="0.2">
      <c r="E56" s="7"/>
      <c r="G56" s="7"/>
      <c r="O56" s="3"/>
      <c r="T56" s="19"/>
    </row>
    <row r="57" spans="1:20" ht="13.5" customHeight="1" thickBot="1" x14ac:dyDescent="0.25">
      <c r="A57" s="26">
        <f>A55+1</f>
        <v>35</v>
      </c>
      <c r="C57" s="3" t="s">
        <v>45</v>
      </c>
      <c r="E57" s="14">
        <f>E20+E27+E37+E55</f>
        <v>680502.8618631619</v>
      </c>
      <c r="G57" s="14">
        <f>G20+G27+G37+G55</f>
        <v>2682.0595766888282</v>
      </c>
      <c r="K57" s="14">
        <f>K20+K27+K37+K55</f>
        <v>677820.8022864731</v>
      </c>
      <c r="O57" s="14">
        <f t="shared" ref="O57:T57" si="9">O20+O27+O37+O55</f>
        <v>3125.9904917562403</v>
      </c>
      <c r="P57" s="14">
        <f t="shared" si="9"/>
        <v>547508.20521492767</v>
      </c>
      <c r="Q57" s="14">
        <f t="shared" si="9"/>
        <v>88171.001720908447</v>
      </c>
      <c r="R57" s="14">
        <f t="shared" si="9"/>
        <v>30119.842886801245</v>
      </c>
      <c r="S57" s="14">
        <f t="shared" si="9"/>
        <v>6209.8180786964194</v>
      </c>
      <c r="T57" s="14">
        <f t="shared" si="9"/>
        <v>8493.9939618280114</v>
      </c>
    </row>
    <row r="58" spans="1:20" ht="13.5" customHeight="1" thickTop="1" x14ac:dyDescent="0.2">
      <c r="E58" s="7"/>
      <c r="O58" s="23"/>
      <c r="P58" s="7"/>
      <c r="Q58" s="7"/>
      <c r="R58" s="7"/>
      <c r="S58" s="7"/>
      <c r="T58" s="7"/>
    </row>
    <row r="59" spans="1:20" ht="13.5" customHeight="1" x14ac:dyDescent="0.2">
      <c r="O59" s="22"/>
      <c r="P59" s="6"/>
      <c r="Q59" s="6"/>
      <c r="R59" s="6"/>
      <c r="S59" s="6"/>
      <c r="T59" s="6"/>
    </row>
    <row r="60" spans="1:20" ht="13.5" customHeight="1" x14ac:dyDescent="0.2">
      <c r="E60" s="7"/>
      <c r="G60" s="7"/>
      <c r="I60" s="7"/>
      <c r="O60" s="22"/>
      <c r="P60" s="6"/>
      <c r="Q60" s="6"/>
      <c r="R60" s="6"/>
      <c r="S60" s="6"/>
      <c r="T60" s="6"/>
    </row>
    <row r="61" spans="1:20" ht="13.5" customHeight="1" x14ac:dyDescent="0.2">
      <c r="E61" s="7"/>
      <c r="G61" s="7"/>
      <c r="I61" s="7"/>
    </row>
    <row r="62" spans="1:20" ht="13.5" customHeight="1" x14ac:dyDescent="0.2">
      <c r="E62" s="7"/>
      <c r="G62" s="7"/>
      <c r="I62" s="7"/>
    </row>
    <row r="63" spans="1:20" ht="13.5" customHeight="1" x14ac:dyDescent="0.2">
      <c r="E63" s="7"/>
      <c r="G63" s="7"/>
      <c r="I63" s="7"/>
    </row>
    <row r="64" spans="1:20" ht="13.5" customHeight="1" x14ac:dyDescent="0.2">
      <c r="E64" s="7"/>
      <c r="G64" s="7"/>
      <c r="I64" s="7"/>
    </row>
    <row r="65" spans="7:7" ht="13.5" customHeight="1" x14ac:dyDescent="0.2">
      <c r="G65" s="7"/>
    </row>
  </sheetData>
  <mergeCells count="2">
    <mergeCell ref="A8:M8"/>
    <mergeCell ref="P10:T10"/>
  </mergeCells>
  <pageMargins left="0.4" right="0.4" top="0.75" bottom="0.75" header="0.3" footer="0.3"/>
  <pageSetup scale="48" orientation="landscape" r:id="rId1"/>
  <headerFooter>
    <oddHeader>&amp;R&amp;"Arial,Regular"&amp;10Filed: 2023-05-18
EB-2022-0200
Exhibit I.7.0-STAFF-237
Attachment 4.8
Page &amp;P of 12</oddHeader>
  </headerFooter>
  <rowBreaks count="1" manualBreakCount="1">
    <brk id="58" max="5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5996-A6B4-4E4E-964B-2BA1F0BD7C99}">
  <dimension ref="A5:AB66"/>
  <sheetViews>
    <sheetView view="pageLayout" zoomScaleNormal="70" workbookViewId="0"/>
  </sheetViews>
  <sheetFormatPr defaultColWidth="9.140625" defaultRowHeight="13.5" customHeight="1" x14ac:dyDescent="0.2"/>
  <cols>
    <col min="1" max="1" width="5.140625" style="26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4.285156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6" customWidth="1"/>
    <col min="14" max="14" width="1.7109375" style="3" customWidth="1"/>
    <col min="15" max="15" width="11.28515625" style="3" customWidth="1"/>
    <col min="16" max="28" width="10.7109375" style="3" customWidth="1"/>
    <col min="29" max="16384" width="9.140625" style="3"/>
  </cols>
  <sheetData>
    <row r="5" spans="1:2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.5" customHeight="1" x14ac:dyDescent="0.2">
      <c r="B6" s="24"/>
      <c r="C6" s="24"/>
      <c r="D6" s="24"/>
      <c r="E6" s="24"/>
      <c r="F6" s="24"/>
      <c r="H6" s="17" t="s">
        <v>148</v>
      </c>
      <c r="I6" s="24"/>
      <c r="J6" s="24"/>
      <c r="K6" s="24"/>
      <c r="L6" s="24"/>
      <c r="M6" s="24"/>
      <c r="N6" s="24"/>
      <c r="O6" s="24"/>
      <c r="P6" s="24"/>
      <c r="Q6" s="24"/>
      <c r="R6" s="24"/>
      <c r="U6" s="17" t="s">
        <v>148</v>
      </c>
      <c r="V6" s="24"/>
      <c r="W6" s="24"/>
      <c r="X6" s="24"/>
      <c r="Y6" s="24"/>
      <c r="Z6" s="24"/>
      <c r="AA6" s="24"/>
      <c r="AB6" s="24"/>
    </row>
    <row r="7" spans="1:28" ht="13.5" customHeight="1" x14ac:dyDescent="0.2">
      <c r="B7" s="24"/>
      <c r="C7" s="24"/>
      <c r="D7" s="24"/>
      <c r="E7" s="24"/>
      <c r="F7" s="24"/>
      <c r="H7" s="17" t="s">
        <v>140</v>
      </c>
      <c r="I7" s="24"/>
      <c r="J7" s="24"/>
      <c r="K7" s="24"/>
      <c r="L7" s="24"/>
      <c r="M7" s="24"/>
      <c r="N7" s="24"/>
      <c r="O7" s="24"/>
      <c r="P7" s="24"/>
      <c r="Q7" s="24"/>
      <c r="R7" s="24"/>
      <c r="U7" s="17" t="s">
        <v>187</v>
      </c>
      <c r="V7" s="24"/>
      <c r="W7" s="24"/>
      <c r="X7" s="24"/>
      <c r="Y7" s="24"/>
      <c r="Z7" s="24"/>
      <c r="AA7" s="24"/>
      <c r="AB7" s="24"/>
    </row>
    <row r="8" spans="1:28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28" ht="13.5" customHeight="1" x14ac:dyDescent="0.2">
      <c r="E9" s="26" t="s">
        <v>0</v>
      </c>
    </row>
    <row r="10" spans="1:28" ht="13.5" customHeight="1" x14ac:dyDescent="0.2">
      <c r="A10" s="26" t="s">
        <v>46</v>
      </c>
      <c r="E10" s="26" t="s">
        <v>1</v>
      </c>
      <c r="G10" s="26" t="s">
        <v>2</v>
      </c>
      <c r="I10" s="26" t="s">
        <v>3</v>
      </c>
      <c r="J10" s="26"/>
      <c r="K10" s="26" t="s">
        <v>4</v>
      </c>
      <c r="M10" s="26" t="s">
        <v>5</v>
      </c>
      <c r="O10" s="56" t="s">
        <v>112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</row>
    <row r="11" spans="1:28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6"/>
      <c r="K11" s="4" t="s">
        <v>9</v>
      </c>
      <c r="M11" s="4" t="s">
        <v>8</v>
      </c>
      <c r="O11" s="27" t="s">
        <v>113</v>
      </c>
      <c r="P11" s="27" t="s">
        <v>114</v>
      </c>
      <c r="Q11" s="27" t="s">
        <v>115</v>
      </c>
      <c r="R11" s="27" t="s">
        <v>116</v>
      </c>
      <c r="S11" s="27" t="s">
        <v>117</v>
      </c>
      <c r="T11" s="27" t="s">
        <v>118</v>
      </c>
      <c r="U11" s="27" t="s">
        <v>119</v>
      </c>
      <c r="V11" s="27" t="s">
        <v>120</v>
      </c>
      <c r="W11" s="27" t="s">
        <v>121</v>
      </c>
      <c r="X11" s="27" t="s">
        <v>122</v>
      </c>
      <c r="Y11" s="27" t="s">
        <v>123</v>
      </c>
      <c r="Z11" s="27" t="s">
        <v>124</v>
      </c>
      <c r="AA11" s="27" t="s">
        <v>125</v>
      </c>
      <c r="AB11" s="27" t="s">
        <v>126</v>
      </c>
    </row>
    <row r="12" spans="1:28" ht="13.5" customHeight="1" x14ac:dyDescent="0.2">
      <c r="E12" s="47" t="s">
        <v>155</v>
      </c>
      <c r="G12" s="11" t="s">
        <v>48</v>
      </c>
      <c r="H12" s="47"/>
      <c r="I12" s="47" t="s">
        <v>50</v>
      </c>
      <c r="J12" s="47"/>
      <c r="K12" s="47" t="s">
        <v>154</v>
      </c>
      <c r="L12" s="47"/>
      <c r="M12" s="47" t="s">
        <v>156</v>
      </c>
      <c r="N12" s="26"/>
      <c r="O12" s="47" t="s">
        <v>51</v>
      </c>
      <c r="P12" s="47" t="s">
        <v>52</v>
      </c>
      <c r="Q12" s="47" t="s">
        <v>53</v>
      </c>
      <c r="R12" s="47" t="s">
        <v>54</v>
      </c>
      <c r="S12" s="47" t="s">
        <v>55</v>
      </c>
      <c r="T12" s="47" t="s">
        <v>56</v>
      </c>
      <c r="U12" s="47" t="s">
        <v>57</v>
      </c>
      <c r="V12" s="47" t="s">
        <v>58</v>
      </c>
      <c r="W12" s="47" t="s">
        <v>59</v>
      </c>
      <c r="X12" s="47" t="s">
        <v>60</v>
      </c>
      <c r="Y12" s="47" t="s">
        <v>61</v>
      </c>
      <c r="Z12" s="47" t="s">
        <v>62</v>
      </c>
      <c r="AA12" s="47" t="s">
        <v>64</v>
      </c>
      <c r="AB12" s="47" t="s">
        <v>63</v>
      </c>
    </row>
    <row r="13" spans="1:28" ht="13.5" customHeight="1" x14ac:dyDescent="0.2">
      <c r="A13" s="55"/>
      <c r="E13" s="55"/>
      <c r="G13" s="11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13.5" customHeight="1" x14ac:dyDescent="0.2">
      <c r="C14" s="10" t="s">
        <v>92</v>
      </c>
    </row>
    <row r="15" spans="1:28" ht="13.5" customHeight="1" x14ac:dyDescent="0.2">
      <c r="A15" s="26">
        <f>1</f>
        <v>1</v>
      </c>
      <c r="C15" s="3" t="s">
        <v>10</v>
      </c>
      <c r="E15" s="6">
        <v>858699.74447441369</v>
      </c>
      <c r="G15" s="6"/>
      <c r="K15" s="6">
        <v>858699.74447441369</v>
      </c>
      <c r="M15" s="29" t="s">
        <v>175</v>
      </c>
      <c r="O15" s="6">
        <v>681109.36538573389</v>
      </c>
      <c r="P15" s="6">
        <v>152560.42385877459</v>
      </c>
      <c r="Q15" s="6">
        <v>13155.864012866337</v>
      </c>
      <c r="R15" s="6">
        <v>0</v>
      </c>
      <c r="S15" s="6">
        <v>67.316587304571925</v>
      </c>
      <c r="T15" s="6">
        <v>412.26721851449093</v>
      </c>
      <c r="U15" s="6">
        <v>7412.0949559184828</v>
      </c>
      <c r="V15" s="6">
        <v>481.81177808050143</v>
      </c>
      <c r="W15" s="6">
        <v>3500.6006772206665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3.5" customHeight="1" x14ac:dyDescent="0.2">
      <c r="A16" s="26">
        <f>A15+1</f>
        <v>2</v>
      </c>
      <c r="C16" s="3" t="s">
        <v>90</v>
      </c>
      <c r="E16" s="6">
        <v>0</v>
      </c>
      <c r="G16" s="6"/>
      <c r="K16" s="6">
        <v>0</v>
      </c>
      <c r="M16" s="29" t="s">
        <v>152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3.5" customHeight="1" x14ac:dyDescent="0.2">
      <c r="A17" s="26">
        <f t="shared" ref="A17:A21" si="0">A16+1</f>
        <v>3</v>
      </c>
      <c r="C17" s="3" t="s">
        <v>91</v>
      </c>
      <c r="E17" s="6">
        <v>8053.7695677340034</v>
      </c>
      <c r="G17" s="6"/>
      <c r="K17" s="6">
        <v>8053.7695677340034</v>
      </c>
      <c r="M17" s="29" t="s">
        <v>176</v>
      </c>
      <c r="O17" s="6">
        <v>4005.0880316388088</v>
      </c>
      <c r="P17" s="6">
        <v>1428.0988872259854</v>
      </c>
      <c r="Q17" s="6">
        <v>447.14654061289798</v>
      </c>
      <c r="R17" s="6">
        <v>0</v>
      </c>
      <c r="S17" s="6">
        <v>4.3275265554429003</v>
      </c>
      <c r="T17" s="6">
        <v>0</v>
      </c>
      <c r="U17" s="6">
        <v>742.55327841694157</v>
      </c>
      <c r="V17" s="6">
        <v>0</v>
      </c>
      <c r="W17" s="6">
        <v>44.920078316611267</v>
      </c>
      <c r="X17" s="6">
        <v>156.30484664232651</v>
      </c>
      <c r="Y17" s="6">
        <v>0</v>
      </c>
      <c r="Z17" s="6">
        <v>975.05630324662786</v>
      </c>
      <c r="AA17" s="6">
        <v>0</v>
      </c>
      <c r="AB17" s="6">
        <v>250.27407507836239</v>
      </c>
    </row>
    <row r="18" spans="1:28" ht="13.5" customHeight="1" x14ac:dyDescent="0.2">
      <c r="A18" s="26">
        <f t="shared" si="0"/>
        <v>4</v>
      </c>
      <c r="C18" s="3" t="s">
        <v>11</v>
      </c>
      <c r="E18" s="6">
        <v>1471.5705599999997</v>
      </c>
      <c r="G18" s="6">
        <v>0</v>
      </c>
      <c r="I18" s="26" t="s">
        <v>170</v>
      </c>
      <c r="K18" s="6">
        <v>1471.5705599999997</v>
      </c>
      <c r="M18" s="29" t="s">
        <v>189</v>
      </c>
      <c r="O18" s="6">
        <v>406.15736952005221</v>
      </c>
      <c r="P18" s="6">
        <v>164.62448440086547</v>
      </c>
      <c r="Q18" s="6">
        <v>74.073781151387124</v>
      </c>
      <c r="R18" s="6">
        <v>2.9697525503687722E-2</v>
      </c>
      <c r="S18" s="6">
        <v>0.54974102054070773</v>
      </c>
      <c r="T18" s="6">
        <v>6.8734538812319466</v>
      </c>
      <c r="U18" s="6">
        <v>89.056233082052842</v>
      </c>
      <c r="V18" s="6">
        <v>9.4827374989922149</v>
      </c>
      <c r="W18" s="6">
        <v>11.238863517881139</v>
      </c>
      <c r="X18" s="6">
        <v>49.130443540286933</v>
      </c>
      <c r="Y18" s="6">
        <v>4.6834720507804617</v>
      </c>
      <c r="Z18" s="6">
        <v>619.36560897105096</v>
      </c>
      <c r="AA18" s="6">
        <v>5.2108590022186174</v>
      </c>
      <c r="AB18" s="6">
        <v>31.093814837155396</v>
      </c>
    </row>
    <row r="19" spans="1:28" ht="13.5" customHeight="1" x14ac:dyDescent="0.2">
      <c r="A19" s="26">
        <f t="shared" si="0"/>
        <v>5</v>
      </c>
      <c r="C19" s="3" t="s">
        <v>12</v>
      </c>
      <c r="E19" s="6">
        <v>198.41992241499997</v>
      </c>
      <c r="G19" s="6"/>
      <c r="I19" s="26"/>
      <c r="K19" s="6">
        <v>198.41992241499997</v>
      </c>
      <c r="M19" s="29" t="s">
        <v>190</v>
      </c>
      <c r="O19" s="6">
        <v>54.764423765347182</v>
      </c>
      <c r="P19" s="6">
        <v>22.197221329590274</v>
      </c>
      <c r="Q19" s="6">
        <v>9.9877738170053636</v>
      </c>
      <c r="R19" s="6">
        <v>4.0042800981009031E-3</v>
      </c>
      <c r="S19" s="6">
        <v>7.4124594232185606E-2</v>
      </c>
      <c r="T19" s="6">
        <v>0.92678545148193459</v>
      </c>
      <c r="U19" s="6">
        <v>12.007939910617049</v>
      </c>
      <c r="V19" s="6">
        <v>1.2786094598357867</v>
      </c>
      <c r="W19" s="6">
        <v>1.5153975540600306</v>
      </c>
      <c r="X19" s="6">
        <v>6.6245269241308211</v>
      </c>
      <c r="Y19" s="6">
        <v>0.63149820077175234</v>
      </c>
      <c r="Z19" s="6">
        <v>83.512459014235205</v>
      </c>
      <c r="AA19" s="6">
        <v>0.70260867337256472</v>
      </c>
      <c r="AB19" s="6">
        <v>4.1925494402217103</v>
      </c>
    </row>
    <row r="20" spans="1:28" ht="13.5" customHeight="1" x14ac:dyDescent="0.2">
      <c r="A20" s="26">
        <f t="shared" si="0"/>
        <v>6</v>
      </c>
      <c r="C20" s="3" t="s">
        <v>13</v>
      </c>
      <c r="E20" s="6">
        <v>4565.3977613004963</v>
      </c>
      <c r="G20" s="6"/>
      <c r="I20" s="26"/>
      <c r="K20" s="6">
        <v>4565.3977613004963</v>
      </c>
      <c r="M20" s="29" t="s">
        <v>175</v>
      </c>
      <c r="O20" s="6">
        <v>3621.2135754577303</v>
      </c>
      <c r="P20" s="6">
        <v>811.1089144136314</v>
      </c>
      <c r="Q20" s="6">
        <v>69.944998235763862</v>
      </c>
      <c r="R20" s="6">
        <v>0</v>
      </c>
      <c r="S20" s="6">
        <v>0.35789808830884001</v>
      </c>
      <c r="T20" s="6">
        <v>2.1918765535625724</v>
      </c>
      <c r="U20" s="6">
        <v>39.407443563418035</v>
      </c>
      <c r="V20" s="6">
        <v>2.5616199692283419</v>
      </c>
      <c r="W20" s="6">
        <v>18.611435018851843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3.5" customHeight="1" x14ac:dyDescent="0.2">
      <c r="A21" s="26">
        <f t="shared" si="0"/>
        <v>7</v>
      </c>
      <c r="C21" s="3" t="s">
        <v>93</v>
      </c>
      <c r="E21" s="12">
        <f>SUM(E15:E20)</f>
        <v>872988.90228586318</v>
      </c>
      <c r="G21" s="12">
        <f>SUM(G15:G20)</f>
        <v>0</v>
      </c>
      <c r="I21" s="26"/>
      <c r="K21" s="12">
        <f>SUM(K15:K20)</f>
        <v>872988.90228586318</v>
      </c>
      <c r="O21" s="12">
        <f t="shared" ref="O21:AB21" si="1">SUM(O15:O20)</f>
        <v>689196.58878611575</v>
      </c>
      <c r="P21" s="12">
        <f t="shared" si="1"/>
        <v>154986.45336614468</v>
      </c>
      <c r="Q21" s="12">
        <f t="shared" si="1"/>
        <v>13757.01710668339</v>
      </c>
      <c r="R21" s="12">
        <f t="shared" si="1"/>
        <v>3.3701805601788627E-2</v>
      </c>
      <c r="S21" s="12">
        <f t="shared" si="1"/>
        <v>72.625877563096566</v>
      </c>
      <c r="T21" s="12">
        <f t="shared" si="1"/>
        <v>422.25933440076739</v>
      </c>
      <c r="U21" s="12">
        <f t="shared" si="1"/>
        <v>8295.1198508915113</v>
      </c>
      <c r="V21" s="12">
        <f t="shared" si="1"/>
        <v>495.13474500855773</v>
      </c>
      <c r="W21" s="12">
        <f t="shared" si="1"/>
        <v>3576.886451628071</v>
      </c>
      <c r="X21" s="12">
        <f t="shared" si="1"/>
        <v>212.05981710674428</v>
      </c>
      <c r="Y21" s="12">
        <f t="shared" si="1"/>
        <v>5.3149702515522144</v>
      </c>
      <c r="Z21" s="12">
        <f t="shared" si="1"/>
        <v>1677.9343712319139</v>
      </c>
      <c r="AA21" s="12">
        <f t="shared" si="1"/>
        <v>5.9134676755911819</v>
      </c>
      <c r="AB21" s="12">
        <f t="shared" si="1"/>
        <v>285.56043935573945</v>
      </c>
    </row>
    <row r="22" spans="1:28" ht="13.5" customHeight="1" x14ac:dyDescent="0.2">
      <c r="E22" s="6"/>
      <c r="G22" s="6"/>
      <c r="I22" s="26"/>
      <c r="K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2"/>
    </row>
    <row r="23" spans="1:28" ht="13.5" customHeight="1" x14ac:dyDescent="0.2">
      <c r="C23" s="10" t="s">
        <v>14</v>
      </c>
      <c r="E23" s="6"/>
      <c r="G23" s="6"/>
      <c r="I23" s="26"/>
      <c r="K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2"/>
    </row>
    <row r="24" spans="1:28" ht="13.5" customHeight="1" x14ac:dyDescent="0.2">
      <c r="A24" s="26">
        <f>A21+1</f>
        <v>8</v>
      </c>
      <c r="C24" s="3" t="s">
        <v>15</v>
      </c>
      <c r="E24" s="6">
        <v>45230.421110135343</v>
      </c>
      <c r="G24" s="6"/>
      <c r="I24" s="26"/>
      <c r="K24" s="6">
        <v>45230.421110135343</v>
      </c>
      <c r="M24" s="29" t="s">
        <v>176</v>
      </c>
      <c r="O24" s="6">
        <v>22492.798773376748</v>
      </c>
      <c r="P24" s="6">
        <v>8020.2833608412939</v>
      </c>
      <c r="Q24" s="6">
        <v>2511.2000237612933</v>
      </c>
      <c r="R24" s="6">
        <v>0</v>
      </c>
      <c r="S24" s="6">
        <v>24.303631587891058</v>
      </c>
      <c r="T24" s="6">
        <v>0</v>
      </c>
      <c r="U24" s="6">
        <v>4170.2208136257304</v>
      </c>
      <c r="V24" s="6">
        <v>0</v>
      </c>
      <c r="W24" s="6">
        <v>252.27367650304382</v>
      </c>
      <c r="X24" s="6">
        <v>877.81677582522161</v>
      </c>
      <c r="Y24" s="6">
        <v>0</v>
      </c>
      <c r="Z24" s="6">
        <v>5475.9708272042526</v>
      </c>
      <c r="AA24" s="6">
        <v>0</v>
      </c>
      <c r="AB24" s="6">
        <v>1405.5532274098748</v>
      </c>
    </row>
    <row r="25" spans="1:28" ht="13.5" customHeight="1" x14ac:dyDescent="0.2">
      <c r="A25" s="26">
        <f>A24+1</f>
        <v>9</v>
      </c>
      <c r="C25" s="3" t="s">
        <v>16</v>
      </c>
      <c r="E25" s="6">
        <v>25949.371289317416</v>
      </c>
      <c r="G25" s="6">
        <v>11618.88717991488</v>
      </c>
      <c r="I25" s="26" t="s">
        <v>171</v>
      </c>
      <c r="K25" s="6">
        <v>14330.484109402536</v>
      </c>
      <c r="M25" s="29" t="s">
        <v>177</v>
      </c>
      <c r="O25" s="6">
        <v>15849.857823179571</v>
      </c>
      <c r="P25" s="6">
        <v>4770.4535177189855</v>
      </c>
      <c r="Q25" s="6">
        <v>980.65037348431929</v>
      </c>
      <c r="R25" s="6">
        <v>2.1123639345644927</v>
      </c>
      <c r="S25" s="6">
        <v>3.890615249772305</v>
      </c>
      <c r="T25" s="6">
        <v>0</v>
      </c>
      <c r="U25" s="6">
        <v>1347.3810139066629</v>
      </c>
      <c r="V25" s="6">
        <v>139.99126788768291</v>
      </c>
      <c r="W25" s="6">
        <v>136.48663287327815</v>
      </c>
      <c r="X25" s="6">
        <v>286.36323371788279</v>
      </c>
      <c r="Y25" s="6">
        <v>0</v>
      </c>
      <c r="Z25" s="6">
        <v>1813.7794444632914</v>
      </c>
      <c r="AA25" s="6">
        <v>0</v>
      </c>
      <c r="AB25" s="6">
        <v>618.40500290140699</v>
      </c>
    </row>
    <row r="26" spans="1:28" ht="13.5" customHeight="1" x14ac:dyDescent="0.2">
      <c r="A26" s="26">
        <f t="shared" ref="A26:A28" si="2">A25+1</f>
        <v>10</v>
      </c>
      <c r="C26" s="3" t="s">
        <v>17</v>
      </c>
      <c r="E26" s="6">
        <v>2081.9066883841829</v>
      </c>
      <c r="G26" s="6"/>
      <c r="I26" s="26"/>
      <c r="K26" s="6">
        <v>2081.9066883841829</v>
      </c>
      <c r="M26" s="29" t="s">
        <v>178</v>
      </c>
      <c r="O26" s="6">
        <v>1273.0342997108112</v>
      </c>
      <c r="P26" s="6">
        <v>437.59037499191351</v>
      </c>
      <c r="Q26" s="6">
        <v>39.440086582213098</v>
      </c>
      <c r="R26" s="6">
        <v>5.6348514427179267E-2</v>
      </c>
      <c r="S26" s="6">
        <v>0.21617308039913491</v>
      </c>
      <c r="T26" s="6">
        <v>0.85090096219084654</v>
      </c>
      <c r="U26" s="6">
        <v>53.226906252545319</v>
      </c>
      <c r="V26" s="6">
        <v>4.6646205005413197</v>
      </c>
      <c r="W26" s="6">
        <v>5.4971193312118203</v>
      </c>
      <c r="X26" s="6">
        <v>23.315877065860924</v>
      </c>
      <c r="Y26" s="6">
        <v>0.57979160743110414</v>
      </c>
      <c r="Z26" s="6">
        <v>204.39701931465052</v>
      </c>
      <c r="AA26" s="6">
        <v>0.64507960851174762</v>
      </c>
      <c r="AB26" s="6">
        <v>38.392090861475317</v>
      </c>
    </row>
    <row r="27" spans="1:28" ht="13.5" customHeight="1" x14ac:dyDescent="0.2">
      <c r="A27" s="26">
        <f t="shared" si="2"/>
        <v>11</v>
      </c>
      <c r="C27" s="3" t="s">
        <v>18</v>
      </c>
      <c r="E27" s="6">
        <v>7992.0811659726141</v>
      </c>
      <c r="G27" s="6"/>
      <c r="I27" s="26"/>
      <c r="K27" s="6">
        <v>7992.0811659726141</v>
      </c>
      <c r="M27" s="29" t="s">
        <v>179</v>
      </c>
      <c r="O27" s="6">
        <v>3298.8163190451619</v>
      </c>
      <c r="P27" s="6">
        <v>1337.0825606284095</v>
      </c>
      <c r="Q27" s="6">
        <v>601.62837464780193</v>
      </c>
      <c r="R27" s="6">
        <v>0.24120375282760506</v>
      </c>
      <c r="S27" s="6">
        <v>4.4650049116459396</v>
      </c>
      <c r="T27" s="6">
        <v>55.826296734209087</v>
      </c>
      <c r="U27" s="6">
        <v>723.31607660084921</v>
      </c>
      <c r="V27" s="6">
        <v>77.018937875883154</v>
      </c>
      <c r="W27" s="6">
        <v>91.282220052090437</v>
      </c>
      <c r="X27" s="6">
        <v>132.65573568451984</v>
      </c>
      <c r="Y27" s="6">
        <v>0</v>
      </c>
      <c r="Z27" s="6">
        <v>1384.2982040538593</v>
      </c>
      <c r="AA27" s="6">
        <v>0</v>
      </c>
      <c r="AB27" s="6">
        <v>285.45023198535654</v>
      </c>
    </row>
    <row r="28" spans="1:28" ht="13.5" customHeight="1" x14ac:dyDescent="0.2">
      <c r="A28" s="26">
        <f t="shared" si="2"/>
        <v>12</v>
      </c>
      <c r="C28" s="3" t="s">
        <v>19</v>
      </c>
      <c r="E28" s="12">
        <f>SUM(E24:E27)</f>
        <v>81253.780253809571</v>
      </c>
      <c r="G28" s="12">
        <f>SUM(G24:G27)</f>
        <v>11618.88717991488</v>
      </c>
      <c r="I28" s="28"/>
      <c r="K28" s="12">
        <f>SUM(K24:K27)</f>
        <v>69634.893073894666</v>
      </c>
      <c r="O28" s="12">
        <f t="shared" ref="O28:AB28" si="3">SUM(O24:O27)</f>
        <v>42914.507215312289</v>
      </c>
      <c r="P28" s="12">
        <f t="shared" si="3"/>
        <v>14565.409814180603</v>
      </c>
      <c r="Q28" s="12">
        <f t="shared" si="3"/>
        <v>4132.9188584756275</v>
      </c>
      <c r="R28" s="12">
        <f t="shared" si="3"/>
        <v>2.4099162018192772</v>
      </c>
      <c r="S28" s="12">
        <f t="shared" si="3"/>
        <v>32.875424829708436</v>
      </c>
      <c r="T28" s="12">
        <f t="shared" si="3"/>
        <v>56.677197696399936</v>
      </c>
      <c r="U28" s="12">
        <f t="shared" si="3"/>
        <v>6294.1448103857883</v>
      </c>
      <c r="V28" s="12">
        <f t="shared" si="3"/>
        <v>221.67482626410739</v>
      </c>
      <c r="W28" s="12">
        <f t="shared" si="3"/>
        <v>485.53964875962424</v>
      </c>
      <c r="X28" s="12">
        <f t="shared" si="3"/>
        <v>1320.1516222934852</v>
      </c>
      <c r="Y28" s="12">
        <f t="shared" si="3"/>
        <v>0.57979160743110414</v>
      </c>
      <c r="Z28" s="12">
        <f t="shared" si="3"/>
        <v>8878.4454950360541</v>
      </c>
      <c r="AA28" s="12">
        <f t="shared" si="3"/>
        <v>0.64507960851174762</v>
      </c>
      <c r="AB28" s="12">
        <f t="shared" si="3"/>
        <v>2347.8005531581134</v>
      </c>
    </row>
    <row r="29" spans="1:28" ht="13.5" customHeight="1" x14ac:dyDescent="0.2">
      <c r="E29" s="7"/>
      <c r="G29" s="7"/>
      <c r="I29" s="2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2"/>
    </row>
    <row r="30" spans="1:28" ht="13.5" customHeight="1" x14ac:dyDescent="0.2">
      <c r="C30" s="10" t="s">
        <v>20</v>
      </c>
      <c r="I30" s="2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2"/>
    </row>
    <row r="31" spans="1:28" ht="13.5" customHeight="1" x14ac:dyDescent="0.2">
      <c r="A31" s="26">
        <f>A28+1</f>
        <v>13</v>
      </c>
      <c r="C31" s="3" t="s">
        <v>21</v>
      </c>
      <c r="E31" s="6">
        <v>2721.5699077671779</v>
      </c>
      <c r="G31" s="6">
        <v>0</v>
      </c>
      <c r="I31" s="26"/>
      <c r="K31" s="6">
        <v>2721.5699077671779</v>
      </c>
      <c r="M31" s="29" t="s">
        <v>191</v>
      </c>
      <c r="O31" s="6">
        <v>1004.430304605531</v>
      </c>
      <c r="P31" s="6">
        <v>372.17074811256845</v>
      </c>
      <c r="Q31" s="6">
        <v>132.48065465505363</v>
      </c>
      <c r="R31" s="6">
        <v>0</v>
      </c>
      <c r="S31" s="6">
        <v>1.1638071383785815</v>
      </c>
      <c r="T31" s="6">
        <v>0</v>
      </c>
      <c r="U31" s="6">
        <v>195.96224200626921</v>
      </c>
      <c r="V31" s="6">
        <v>0</v>
      </c>
      <c r="W31" s="6">
        <v>15.997743321166435</v>
      </c>
      <c r="X31" s="6">
        <v>67.145490261465284</v>
      </c>
      <c r="Y31" s="6">
        <v>0</v>
      </c>
      <c r="Z31" s="6">
        <v>848.10555663062109</v>
      </c>
      <c r="AA31" s="6">
        <v>0</v>
      </c>
      <c r="AB31" s="6">
        <v>84.113361036124189</v>
      </c>
    </row>
    <row r="32" spans="1:28" ht="13.5" customHeight="1" x14ac:dyDescent="0.2">
      <c r="A32" s="26">
        <f>A31+1</f>
        <v>14</v>
      </c>
      <c r="C32" s="3" t="s">
        <v>22</v>
      </c>
      <c r="E32" s="6">
        <v>292.83796617898537</v>
      </c>
      <c r="G32" s="6">
        <v>0</v>
      </c>
      <c r="I32" s="26"/>
      <c r="K32" s="6">
        <v>292.83796617898537</v>
      </c>
      <c r="M32" s="29" t="s">
        <v>192</v>
      </c>
      <c r="O32" s="6">
        <v>108.07560986391714</v>
      </c>
      <c r="P32" s="6">
        <v>40.04516828230576</v>
      </c>
      <c r="Q32" s="6">
        <v>14.254774553660031</v>
      </c>
      <c r="R32" s="6">
        <v>0</v>
      </c>
      <c r="S32" s="6">
        <v>0.12522438407873662</v>
      </c>
      <c r="T32" s="6">
        <v>0</v>
      </c>
      <c r="U32" s="6">
        <v>21.085324405306125</v>
      </c>
      <c r="V32" s="6">
        <v>0</v>
      </c>
      <c r="W32" s="6">
        <v>1.7213398062103322</v>
      </c>
      <c r="X32" s="6">
        <v>7.2247818254244365</v>
      </c>
      <c r="Y32" s="6">
        <v>0</v>
      </c>
      <c r="Z32" s="6">
        <v>91.255236766107586</v>
      </c>
      <c r="AA32" s="6">
        <v>0</v>
      </c>
      <c r="AB32" s="6">
        <v>9.0505062919752426</v>
      </c>
    </row>
    <row r="33" spans="1:28" ht="13.5" customHeight="1" x14ac:dyDescent="0.2">
      <c r="A33" s="26">
        <f t="shared" ref="A33:A38" si="4">A32+1</f>
        <v>15</v>
      </c>
      <c r="C33" s="3" t="s">
        <v>23</v>
      </c>
      <c r="E33" s="6">
        <v>0</v>
      </c>
      <c r="G33" s="6">
        <v>0</v>
      </c>
      <c r="I33" s="26"/>
      <c r="K33" s="6">
        <v>0</v>
      </c>
      <c r="M33" s="29" t="s">
        <v>193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3.5" customHeight="1" x14ac:dyDescent="0.2">
      <c r="A34" s="26">
        <f t="shared" si="4"/>
        <v>16</v>
      </c>
      <c r="C34" s="3" t="s">
        <v>24</v>
      </c>
      <c r="E34" s="6">
        <v>47840.535421940142</v>
      </c>
      <c r="G34" s="6">
        <v>0</v>
      </c>
      <c r="I34" s="26"/>
      <c r="K34" s="6">
        <v>47840.535421940142</v>
      </c>
      <c r="M34" s="29" t="s">
        <v>194</v>
      </c>
      <c r="O34" s="6">
        <v>17656.163609544798</v>
      </c>
      <c r="P34" s="6">
        <v>6542.1240171988429</v>
      </c>
      <c r="Q34" s="6">
        <v>2328.7828960993584</v>
      </c>
      <c r="R34" s="6">
        <v>0</v>
      </c>
      <c r="S34" s="6">
        <v>20.457735246487132</v>
      </c>
      <c r="T34" s="6">
        <v>0</v>
      </c>
      <c r="U34" s="6">
        <v>3444.680422615008</v>
      </c>
      <c r="V34" s="6">
        <v>0</v>
      </c>
      <c r="W34" s="6">
        <v>281.21291459136825</v>
      </c>
      <c r="X34" s="6">
        <v>1180.3026613828829</v>
      </c>
      <c r="Y34" s="6">
        <v>0</v>
      </c>
      <c r="Z34" s="6">
        <v>14908.242411020388</v>
      </c>
      <c r="AA34" s="6">
        <v>0</v>
      </c>
      <c r="AB34" s="6">
        <v>1478.5687542410112</v>
      </c>
    </row>
    <row r="35" spans="1:28" ht="13.5" customHeight="1" x14ac:dyDescent="0.2">
      <c r="A35" s="26">
        <f t="shared" si="4"/>
        <v>17</v>
      </c>
      <c r="C35" s="3" t="s">
        <v>25</v>
      </c>
      <c r="E35" s="6">
        <v>0</v>
      </c>
      <c r="G35" s="6">
        <v>0</v>
      </c>
      <c r="I35" s="26"/>
      <c r="K35" s="6">
        <v>0</v>
      </c>
      <c r="M35" s="29" t="s">
        <v>195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</row>
    <row r="36" spans="1:28" ht="13.5" customHeight="1" x14ac:dyDescent="0.2">
      <c r="A36" s="26">
        <f t="shared" si="4"/>
        <v>18</v>
      </c>
      <c r="C36" s="3" t="s">
        <v>26</v>
      </c>
      <c r="E36" s="6">
        <v>84631.996759477552</v>
      </c>
      <c r="G36" s="6">
        <v>0</v>
      </c>
      <c r="I36" s="26"/>
      <c r="K36" s="6">
        <v>84631.996759477552</v>
      </c>
      <c r="M36" s="29" t="s">
        <v>196</v>
      </c>
      <c r="O36" s="6">
        <v>31234.524618269857</v>
      </c>
      <c r="P36" s="6">
        <v>11573.30313593758</v>
      </c>
      <c r="Q36" s="6">
        <v>4119.7186607117374</v>
      </c>
      <c r="R36" s="6">
        <v>0</v>
      </c>
      <c r="S36" s="6">
        <v>36.190627212188787</v>
      </c>
      <c r="T36" s="6">
        <v>0</v>
      </c>
      <c r="U36" s="6">
        <v>6093.7901257369795</v>
      </c>
      <c r="V36" s="6">
        <v>0</v>
      </c>
      <c r="W36" s="6">
        <v>497.47792884243461</v>
      </c>
      <c r="X36" s="6">
        <v>2088.0069617186537</v>
      </c>
      <c r="Y36" s="6">
        <v>0</v>
      </c>
      <c r="Z36" s="6">
        <v>26373.331993277581</v>
      </c>
      <c r="AA36" s="6">
        <v>0</v>
      </c>
      <c r="AB36" s="6">
        <v>2615.6527077705364</v>
      </c>
    </row>
    <row r="37" spans="1:28" ht="13.5" customHeight="1" x14ac:dyDescent="0.2">
      <c r="A37" s="26">
        <f t="shared" si="4"/>
        <v>19</v>
      </c>
      <c r="C37" s="3" t="s">
        <v>27</v>
      </c>
      <c r="E37" s="6">
        <v>6820.3534506732958</v>
      </c>
      <c r="G37" s="6">
        <v>6527.5642775397482</v>
      </c>
      <c r="I37" s="26" t="s">
        <v>172</v>
      </c>
      <c r="K37" s="6">
        <v>292.78917313354759</v>
      </c>
      <c r="M37" s="29" t="s">
        <v>180</v>
      </c>
      <c r="O37" s="6">
        <v>1882.4356045302222</v>
      </c>
      <c r="P37" s="6">
        <v>762.99241148773399</v>
      </c>
      <c r="Q37" s="6">
        <v>343.31304431659851</v>
      </c>
      <c r="R37" s="6">
        <v>0.13764044079920626</v>
      </c>
      <c r="S37" s="6">
        <v>2.5479091307870929</v>
      </c>
      <c r="T37" s="6">
        <v>31.856702064564313</v>
      </c>
      <c r="U37" s="6">
        <v>412.75287989258527</v>
      </c>
      <c r="V37" s="6">
        <v>43.950064768270849</v>
      </c>
      <c r="W37" s="6">
        <v>52.089260045965354</v>
      </c>
      <c r="X37" s="6">
        <v>227.70704935351898</v>
      </c>
      <c r="Y37" s="6">
        <v>21.706695982469547</v>
      </c>
      <c r="Z37" s="6">
        <v>2870.6013039388845</v>
      </c>
      <c r="AA37" s="6">
        <v>24.150999716081401</v>
      </c>
      <c r="AB37" s="6">
        <v>144.11188500481373</v>
      </c>
    </row>
    <row r="38" spans="1:28" ht="13.5" customHeight="1" x14ac:dyDescent="0.2">
      <c r="A38" s="26">
        <f t="shared" si="4"/>
        <v>20</v>
      </c>
      <c r="C38" s="3" t="s">
        <v>28</v>
      </c>
      <c r="E38" s="13">
        <f>SUM(E31:E37)</f>
        <v>142307.29350603715</v>
      </c>
      <c r="G38" s="13">
        <f>SUM(G31:G37)</f>
        <v>6527.5642775397482</v>
      </c>
      <c r="I38" s="26"/>
      <c r="K38" s="13">
        <f>SUM(K31:K37)</f>
        <v>135779.72922849742</v>
      </c>
      <c r="O38" s="13">
        <f t="shared" ref="O38:AB38" si="5">SUM(O31:O37)</f>
        <v>51885.629746814324</v>
      </c>
      <c r="P38" s="13">
        <f t="shared" si="5"/>
        <v>19290.635481019031</v>
      </c>
      <c r="Q38" s="13">
        <f t="shared" si="5"/>
        <v>6938.5500303364079</v>
      </c>
      <c r="R38" s="13">
        <f t="shared" si="5"/>
        <v>0.13764044079920626</v>
      </c>
      <c r="S38" s="13">
        <f t="shared" si="5"/>
        <v>60.485303111920331</v>
      </c>
      <c r="T38" s="13">
        <f t="shared" si="5"/>
        <v>31.856702064564313</v>
      </c>
      <c r="U38" s="13">
        <f t="shared" si="5"/>
        <v>10168.270994656148</v>
      </c>
      <c r="V38" s="13">
        <f t="shared" si="5"/>
        <v>43.950064768270849</v>
      </c>
      <c r="W38" s="13">
        <f t="shared" si="5"/>
        <v>848.49918660714502</v>
      </c>
      <c r="X38" s="13">
        <f t="shared" si="5"/>
        <v>3570.386944541945</v>
      </c>
      <c r="Y38" s="13">
        <f t="shared" si="5"/>
        <v>21.706695982469547</v>
      </c>
      <c r="Z38" s="13">
        <f t="shared" si="5"/>
        <v>45091.536501633585</v>
      </c>
      <c r="AA38" s="13">
        <f t="shared" si="5"/>
        <v>24.150999716081401</v>
      </c>
      <c r="AB38" s="13">
        <f t="shared" si="5"/>
        <v>4331.4972143444602</v>
      </c>
    </row>
    <row r="39" spans="1:28" ht="13.5" customHeight="1" x14ac:dyDescent="0.2">
      <c r="E39" s="7"/>
      <c r="G39" s="7"/>
      <c r="I39" s="2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2"/>
    </row>
    <row r="40" spans="1:28" ht="13.5" customHeight="1" x14ac:dyDescent="0.2">
      <c r="C40" s="10" t="s">
        <v>29</v>
      </c>
      <c r="I40" s="2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22"/>
    </row>
    <row r="41" spans="1:28" ht="13.5" customHeight="1" x14ac:dyDescent="0.2">
      <c r="A41" s="26">
        <f>A38+1</f>
        <v>21</v>
      </c>
      <c r="C41" s="3" t="s">
        <v>30</v>
      </c>
      <c r="E41" s="6">
        <v>87489.074842919392</v>
      </c>
      <c r="G41" s="6"/>
      <c r="I41" s="26"/>
      <c r="K41" s="6">
        <v>87489.074842919392</v>
      </c>
      <c r="M41" s="29" t="s">
        <v>197</v>
      </c>
      <c r="O41" s="6">
        <v>32288.965954295523</v>
      </c>
      <c r="P41" s="6">
        <v>11964.004431059901</v>
      </c>
      <c r="Q41" s="6">
        <v>4258.7955860608699</v>
      </c>
      <c r="R41" s="6">
        <v>0</v>
      </c>
      <c r="S41" s="6">
        <v>37.412380825397484</v>
      </c>
      <c r="T41" s="6">
        <v>0</v>
      </c>
      <c r="U41" s="6">
        <v>6299.5094148944536</v>
      </c>
      <c r="V41" s="6">
        <v>0</v>
      </c>
      <c r="W41" s="6">
        <v>514.2722069159056</v>
      </c>
      <c r="X41" s="6">
        <v>2158.49565579206</v>
      </c>
      <c r="Y41" s="6">
        <v>0</v>
      </c>
      <c r="Z41" s="6">
        <v>27263.665102627157</v>
      </c>
      <c r="AA41" s="6">
        <v>0</v>
      </c>
      <c r="AB41" s="6">
        <v>2703.9541104481191</v>
      </c>
    </row>
    <row r="42" spans="1:28" ht="13.5" customHeight="1" x14ac:dyDescent="0.2">
      <c r="A42" s="26">
        <f>A41+1</f>
        <v>22</v>
      </c>
      <c r="C42" s="3" t="s">
        <v>31</v>
      </c>
      <c r="E42" s="6">
        <v>14686.671128290056</v>
      </c>
      <c r="G42" s="6"/>
      <c r="I42" s="26"/>
      <c r="K42" s="6">
        <v>14686.671128290056</v>
      </c>
      <c r="M42" s="29" t="s">
        <v>198</v>
      </c>
      <c r="O42" s="6">
        <v>8927.4325553084909</v>
      </c>
      <c r="P42" s="6">
        <v>3307.874361813997</v>
      </c>
      <c r="Q42" s="6">
        <v>933.46532539974589</v>
      </c>
      <c r="R42" s="6">
        <v>0</v>
      </c>
      <c r="S42" s="6">
        <v>10.343982740884888</v>
      </c>
      <c r="T42" s="6">
        <v>0</v>
      </c>
      <c r="U42" s="6">
        <v>906.82271737803535</v>
      </c>
      <c r="V42" s="6">
        <v>0</v>
      </c>
      <c r="W42" s="6">
        <v>61.97791618382518</v>
      </c>
      <c r="X42" s="6">
        <v>409.93714669715143</v>
      </c>
      <c r="Y42" s="6">
        <v>0</v>
      </c>
      <c r="Z42" s="6">
        <v>128.81712276792544</v>
      </c>
      <c r="AA42" s="6">
        <v>0</v>
      </c>
      <c r="AB42" s="6">
        <v>0</v>
      </c>
    </row>
    <row r="43" spans="1:28" ht="13.5" customHeight="1" x14ac:dyDescent="0.2">
      <c r="A43" s="26">
        <f t="shared" ref="A43" si="6">A42+1</f>
        <v>23</v>
      </c>
      <c r="C43" s="3" t="s">
        <v>32</v>
      </c>
      <c r="E43" s="6">
        <v>149328.71051771636</v>
      </c>
      <c r="G43" s="6"/>
      <c r="I43" s="26"/>
      <c r="K43" s="6">
        <v>149328.71051771636</v>
      </c>
      <c r="M43" s="29" t="s">
        <v>199</v>
      </c>
      <c r="O43" s="6">
        <v>95535.25406789004</v>
      </c>
      <c r="P43" s="6">
        <v>35398.600395210684</v>
      </c>
      <c r="Q43" s="6">
        <v>7805.7353055090862</v>
      </c>
      <c r="R43" s="6">
        <v>2.6555148131071014</v>
      </c>
      <c r="S43" s="6">
        <v>86.09002255336982</v>
      </c>
      <c r="T43" s="6">
        <v>49.815573320446809</v>
      </c>
      <c r="U43" s="6">
        <v>6492.4653726055058</v>
      </c>
      <c r="V43" s="6">
        <v>93.868035909443819</v>
      </c>
      <c r="W43" s="6">
        <v>0</v>
      </c>
      <c r="X43" s="6">
        <v>2482.8341693331122</v>
      </c>
      <c r="Y43" s="6">
        <v>17.828191694063513</v>
      </c>
      <c r="Z43" s="6">
        <v>810.27264405078768</v>
      </c>
      <c r="AA43" s="6">
        <v>553.29122482671835</v>
      </c>
      <c r="AB43" s="6">
        <v>0</v>
      </c>
    </row>
    <row r="44" spans="1:28" ht="13.5" customHeight="1" x14ac:dyDescent="0.2">
      <c r="C44" s="3" t="s">
        <v>33</v>
      </c>
      <c r="E44" s="6">
        <v>0</v>
      </c>
      <c r="G44" s="6"/>
      <c r="I44" s="26"/>
      <c r="K44" s="6"/>
      <c r="M44" s="29"/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3.5" customHeight="1" x14ac:dyDescent="0.2">
      <c r="A45" s="26">
        <f>A43+1</f>
        <v>24</v>
      </c>
      <c r="C45" s="9" t="s">
        <v>34</v>
      </c>
      <c r="E45" s="6">
        <v>47967.173906104632</v>
      </c>
      <c r="G45" s="6"/>
      <c r="I45" s="26"/>
      <c r="K45" s="6">
        <v>47967.173906104632</v>
      </c>
      <c r="M45" s="29" t="s">
        <v>200</v>
      </c>
      <c r="O45" s="6">
        <v>32210.126820670983</v>
      </c>
      <c r="P45" s="6">
        <v>5198.7408015945794</v>
      </c>
      <c r="Q45" s="6">
        <v>3793.502527846279</v>
      </c>
      <c r="R45" s="6">
        <v>1.5208841282015353</v>
      </c>
      <c r="S45" s="6">
        <v>21.66634643771787</v>
      </c>
      <c r="T45" s="6">
        <v>270.89598092565888</v>
      </c>
      <c r="U45" s="6">
        <v>2601.8623555395025</v>
      </c>
      <c r="V45" s="6">
        <v>277.04717426525491</v>
      </c>
      <c r="W45" s="6">
        <v>14.128103887367413</v>
      </c>
      <c r="X45" s="6">
        <v>627.82817381424843</v>
      </c>
      <c r="Y45" s="6">
        <v>59.849158543427997</v>
      </c>
      <c r="Z45" s="6">
        <v>2777.7372495714562</v>
      </c>
      <c r="AA45" s="6">
        <v>23.369714015561257</v>
      </c>
      <c r="AB45" s="6">
        <v>88.898614864400059</v>
      </c>
    </row>
    <row r="46" spans="1:28" ht="13.5" customHeight="1" x14ac:dyDescent="0.2">
      <c r="A46" s="26">
        <f>A45+1</f>
        <v>25</v>
      </c>
      <c r="C46" s="9" t="s">
        <v>35</v>
      </c>
      <c r="E46" s="6">
        <v>22921.185180677283</v>
      </c>
      <c r="G46" s="6"/>
      <c r="I46" s="26"/>
      <c r="K46" s="6">
        <v>22921.185180677283</v>
      </c>
      <c r="M46" s="29" t="s">
        <v>201</v>
      </c>
      <c r="O46" s="6">
        <v>11856.785946648652</v>
      </c>
      <c r="P46" s="6">
        <v>3353.9571639571786</v>
      </c>
      <c r="Q46" s="6">
        <v>3234.2284389223505</v>
      </c>
      <c r="R46" s="6">
        <v>1.2966609785093983</v>
      </c>
      <c r="S46" s="6">
        <v>14.844808047998349</v>
      </c>
      <c r="T46" s="6">
        <v>185.60576649946734</v>
      </c>
      <c r="U46" s="6">
        <v>2217.2461721300201</v>
      </c>
      <c r="V46" s="6">
        <v>236.09311435373849</v>
      </c>
      <c r="W46" s="6">
        <v>6.1329507597945137</v>
      </c>
      <c r="X46" s="6">
        <v>467.68809710496026</v>
      </c>
      <c r="Y46" s="6">
        <v>44.583438972572075</v>
      </c>
      <c r="Z46" s="6">
        <v>1253.5854160649471</v>
      </c>
      <c r="AA46" s="6">
        <v>10.546689638134746</v>
      </c>
      <c r="AB46" s="6">
        <v>38.590516598961329</v>
      </c>
    </row>
    <row r="47" spans="1:28" ht="13.5" customHeight="1" x14ac:dyDescent="0.2">
      <c r="A47" s="26">
        <f>A46+1</f>
        <v>26</v>
      </c>
      <c r="C47" s="3" t="s">
        <v>36</v>
      </c>
      <c r="E47" s="6">
        <v>99874.776356947914</v>
      </c>
      <c r="G47" s="6"/>
      <c r="I47" s="26"/>
      <c r="K47" s="6">
        <v>99874.776356947914</v>
      </c>
      <c r="M47" s="29" t="s">
        <v>202</v>
      </c>
      <c r="O47" s="6">
        <v>99175.28980890158</v>
      </c>
      <c r="P47" s="6">
        <v>665.27073976731276</v>
      </c>
      <c r="Q47" s="6">
        <v>18.550739428385842</v>
      </c>
      <c r="R47" s="6">
        <v>0</v>
      </c>
      <c r="S47" s="6">
        <v>0.57713411554978178</v>
      </c>
      <c r="T47" s="6">
        <v>2.4734319237847791</v>
      </c>
      <c r="U47" s="6">
        <v>4.6995206551910806</v>
      </c>
      <c r="V47" s="6">
        <v>0.32979092317130387</v>
      </c>
      <c r="W47" s="6">
        <v>0.32979092317130387</v>
      </c>
      <c r="X47" s="6">
        <v>3.7925956164699945</v>
      </c>
      <c r="Y47" s="6">
        <v>0</v>
      </c>
      <c r="Z47" s="6">
        <v>3.3803569625058647</v>
      </c>
      <c r="AA47" s="6">
        <v>0</v>
      </c>
      <c r="AB47" s="6">
        <v>8.2447730792825968E-2</v>
      </c>
    </row>
    <row r="48" spans="1:28" ht="13.5" customHeight="1" x14ac:dyDescent="0.2">
      <c r="A48" s="26">
        <f>A47+1</f>
        <v>27</v>
      </c>
      <c r="C48" s="3" t="s">
        <v>37</v>
      </c>
      <c r="E48" s="6">
        <v>114579.57591356794</v>
      </c>
      <c r="G48" s="6"/>
      <c r="I48" s="26"/>
      <c r="K48" s="6">
        <v>114579.57591356794</v>
      </c>
      <c r="M48" s="29" t="s">
        <v>202</v>
      </c>
      <c r="O48" s="6">
        <v>113777.10230655875</v>
      </c>
      <c r="P48" s="6">
        <v>763.22012434665669</v>
      </c>
      <c r="Q48" s="6">
        <v>21.282008672449837</v>
      </c>
      <c r="R48" s="6">
        <v>0</v>
      </c>
      <c r="S48" s="6">
        <v>0.66210693647621721</v>
      </c>
      <c r="T48" s="6">
        <v>2.8376011563266452</v>
      </c>
      <c r="U48" s="6">
        <v>5.3914421970206261</v>
      </c>
      <c r="V48" s="6">
        <v>0.3783468208435527</v>
      </c>
      <c r="W48" s="6">
        <v>0.3783468208435527</v>
      </c>
      <c r="X48" s="6">
        <v>4.3509884397008562</v>
      </c>
      <c r="Y48" s="6">
        <v>0</v>
      </c>
      <c r="Z48" s="6">
        <v>3.8780549136464151</v>
      </c>
      <c r="AA48" s="6">
        <v>0</v>
      </c>
      <c r="AB48" s="6">
        <v>9.4586705210888175E-2</v>
      </c>
    </row>
    <row r="49" spans="1:28" ht="13.5" customHeight="1" x14ac:dyDescent="0.2">
      <c r="A49" s="26">
        <f t="shared" ref="A49:A50" si="7">A48+1</f>
        <v>28</v>
      </c>
      <c r="C49" s="3" t="s">
        <v>38</v>
      </c>
      <c r="E49" s="6">
        <v>108925.58807084487</v>
      </c>
      <c r="G49" s="6"/>
      <c r="I49" s="26"/>
      <c r="K49" s="6">
        <v>108925.58807084487</v>
      </c>
      <c r="M49" s="29" t="s">
        <v>203</v>
      </c>
      <c r="O49" s="6">
        <v>96971.245429833158</v>
      </c>
      <c r="P49" s="6">
        <v>8432.4340496488094</v>
      </c>
      <c r="Q49" s="6">
        <v>1133.7700920460406</v>
      </c>
      <c r="R49" s="6">
        <v>0</v>
      </c>
      <c r="S49" s="6">
        <v>45.980924792620812</v>
      </c>
      <c r="T49" s="6">
        <v>197.0611062540892</v>
      </c>
      <c r="U49" s="6">
        <v>698.17758159418258</v>
      </c>
      <c r="V49" s="6">
        <v>48.994918006609296</v>
      </c>
      <c r="W49" s="6">
        <v>27.029967165868989</v>
      </c>
      <c r="X49" s="6">
        <v>455.4600432517247</v>
      </c>
      <c r="Y49" s="6">
        <v>0</v>
      </c>
      <c r="Z49" s="6">
        <v>889.22603927415605</v>
      </c>
      <c r="AA49" s="6">
        <v>0</v>
      </c>
      <c r="AB49" s="6">
        <v>26.207918977633131</v>
      </c>
    </row>
    <row r="50" spans="1:28" ht="13.5" customHeight="1" x14ac:dyDescent="0.2">
      <c r="A50" s="26">
        <f t="shared" si="7"/>
        <v>29</v>
      </c>
      <c r="C50" s="3" t="s">
        <v>39</v>
      </c>
      <c r="E50" s="6">
        <v>9211.2892526544692</v>
      </c>
      <c r="G50" s="6"/>
      <c r="I50" s="26"/>
      <c r="K50" s="6">
        <v>9211.2892526544692</v>
      </c>
      <c r="M50" s="29" t="s">
        <v>204</v>
      </c>
      <c r="O50" s="6">
        <v>2958.9176954766276</v>
      </c>
      <c r="P50" s="6">
        <v>3773.35034497467</v>
      </c>
      <c r="Q50" s="6">
        <v>242.81043095774893</v>
      </c>
      <c r="R50" s="6">
        <v>0</v>
      </c>
      <c r="S50" s="6">
        <v>12.17577256635969</v>
      </c>
      <c r="T50" s="6">
        <v>52.181882427255807</v>
      </c>
      <c r="U50" s="6">
        <v>593.41361528614527</v>
      </c>
      <c r="V50" s="6">
        <v>41.643060721834743</v>
      </c>
      <c r="W50" s="6">
        <v>23.531012513563123</v>
      </c>
      <c r="X50" s="6">
        <v>165.33770056310547</v>
      </c>
      <c r="Y50" s="6">
        <v>0</v>
      </c>
      <c r="Z50" s="6">
        <v>1241.003582163225</v>
      </c>
      <c r="AA50" s="6">
        <v>0</v>
      </c>
      <c r="AB50" s="6">
        <v>106.92415500393476</v>
      </c>
    </row>
    <row r="51" spans="1:28" ht="13.5" customHeight="1" x14ac:dyDescent="0.2">
      <c r="C51" s="3" t="s">
        <v>40</v>
      </c>
      <c r="E51" s="6">
        <v>0</v>
      </c>
      <c r="G51" s="6"/>
      <c r="I51" s="26"/>
      <c r="K51" s="6"/>
      <c r="M51" s="29"/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3.5" customHeight="1" x14ac:dyDescent="0.2">
      <c r="A52" s="26">
        <f>A50+1</f>
        <v>30</v>
      </c>
      <c r="C52" s="9" t="s">
        <v>41</v>
      </c>
      <c r="E52" s="6">
        <v>3878.4684865679828</v>
      </c>
      <c r="G52" s="6"/>
      <c r="I52" s="26"/>
      <c r="K52" s="6">
        <v>3878.4684865679828</v>
      </c>
      <c r="M52" s="29" t="s">
        <v>205</v>
      </c>
      <c r="O52" s="6">
        <v>3347.8334032192893</v>
      </c>
      <c r="P52" s="6">
        <v>22.457364219141521</v>
      </c>
      <c r="Q52" s="6">
        <v>275.51804049192589</v>
      </c>
      <c r="R52" s="6">
        <v>0</v>
      </c>
      <c r="S52" s="6">
        <v>8.5716723708599147</v>
      </c>
      <c r="T52" s="6">
        <v>36.735738732256785</v>
      </c>
      <c r="U52" s="6">
        <v>69.797903591287891</v>
      </c>
      <c r="V52" s="6">
        <v>4.8980984976342379</v>
      </c>
      <c r="W52" s="6">
        <v>4.8980984976342379</v>
      </c>
      <c r="X52" s="6">
        <v>56.328132722793733</v>
      </c>
      <c r="Y52" s="6">
        <v>0</v>
      </c>
      <c r="Z52" s="6">
        <v>50.205509600750936</v>
      </c>
      <c r="AA52" s="6">
        <v>0</v>
      </c>
      <c r="AB52" s="6">
        <v>1.2245246244085595</v>
      </c>
    </row>
    <row r="53" spans="1:28" ht="13.5" customHeight="1" x14ac:dyDescent="0.2">
      <c r="A53" s="26">
        <f>A52+1</f>
        <v>31</v>
      </c>
      <c r="C53" s="9" t="s">
        <v>42</v>
      </c>
      <c r="E53" s="6">
        <v>44987.696535401541</v>
      </c>
      <c r="G53" s="6">
        <v>3859.0628174041972</v>
      </c>
      <c r="I53" s="26" t="s">
        <v>173</v>
      </c>
      <c r="K53" s="6">
        <v>41128.633717997342</v>
      </c>
      <c r="M53" s="29" t="s">
        <v>202</v>
      </c>
      <c r="O53" s="6">
        <v>43591.568127195489</v>
      </c>
      <c r="P53" s="6">
        <v>292.41351178782855</v>
      </c>
      <c r="Q53" s="6">
        <v>598.39964263638547</v>
      </c>
      <c r="R53" s="6">
        <v>0</v>
      </c>
      <c r="S53" s="6">
        <v>18.616877770909767</v>
      </c>
      <c r="T53" s="6">
        <v>79.786619018184709</v>
      </c>
      <c r="U53" s="6">
        <v>151.59457613455095</v>
      </c>
      <c r="V53" s="6">
        <v>10.638215869091296</v>
      </c>
      <c r="W53" s="6">
        <v>10.638215869091296</v>
      </c>
      <c r="X53" s="6">
        <v>122.33948249454988</v>
      </c>
      <c r="Y53" s="6">
        <v>0</v>
      </c>
      <c r="Z53" s="6">
        <v>109.04171265818577</v>
      </c>
      <c r="AA53" s="6">
        <v>0</v>
      </c>
      <c r="AB53" s="6">
        <v>2.6595539672728239</v>
      </c>
    </row>
    <row r="54" spans="1:28" ht="13.5" customHeight="1" x14ac:dyDescent="0.2">
      <c r="A54" s="26">
        <f>A53+1</f>
        <v>32</v>
      </c>
      <c r="C54" s="9" t="s">
        <v>43</v>
      </c>
      <c r="E54" s="6">
        <v>4501.1724884216001</v>
      </c>
      <c r="G54" s="6"/>
      <c r="K54" s="6">
        <v>4501.1724884216001</v>
      </c>
      <c r="M54" s="29" t="s">
        <v>206</v>
      </c>
      <c r="O54" s="6">
        <v>0</v>
      </c>
      <c r="P54" s="6">
        <v>0</v>
      </c>
      <c r="Q54" s="6">
        <v>2440.394722638217</v>
      </c>
      <c r="R54" s="6">
        <v>0</v>
      </c>
      <c r="S54" s="6">
        <v>75.923391370966741</v>
      </c>
      <c r="T54" s="6">
        <v>325.38596301842892</v>
      </c>
      <c r="U54" s="6">
        <v>618.23332973501499</v>
      </c>
      <c r="V54" s="6">
        <v>43.384795069123854</v>
      </c>
      <c r="W54" s="6">
        <v>43.384795069123854</v>
      </c>
      <c r="X54" s="6">
        <v>498.9251432949244</v>
      </c>
      <c r="Y54" s="6">
        <v>0</v>
      </c>
      <c r="Z54" s="6">
        <v>444.69414945851952</v>
      </c>
      <c r="AA54" s="6">
        <v>0</v>
      </c>
      <c r="AB54" s="6">
        <v>10.846198767280963</v>
      </c>
    </row>
    <row r="55" spans="1:28" ht="13.5" customHeight="1" x14ac:dyDescent="0.2">
      <c r="A55" s="26">
        <f>A54+1</f>
        <v>33</v>
      </c>
      <c r="C55" s="3" t="s">
        <v>44</v>
      </c>
      <c r="E55" s="6">
        <v>13201.103602633699</v>
      </c>
      <c r="G55" s="6"/>
      <c r="K55" s="6">
        <v>13201.103602633699</v>
      </c>
      <c r="M55" s="29" t="s">
        <v>183</v>
      </c>
      <c r="O55" s="6">
        <v>3643.5395350715562</v>
      </c>
      <c r="P55" s="6">
        <v>1476.8064360474707</v>
      </c>
      <c r="Q55" s="6">
        <v>664.49797637856864</v>
      </c>
      <c r="R55" s="6">
        <v>0.26640931911279758</v>
      </c>
      <c r="S55" s="6">
        <v>4.9315937434732753</v>
      </c>
      <c r="T55" s="6">
        <v>61.660092462075099</v>
      </c>
      <c r="U55" s="6">
        <v>798.90192922619656</v>
      </c>
      <c r="V55" s="6">
        <v>85.067344756323351</v>
      </c>
      <c r="W55" s="6">
        <v>100.82112656250013</v>
      </c>
      <c r="X55" s="6">
        <v>440.73732707636759</v>
      </c>
      <c r="Y55" s="6">
        <v>42.014295095977047</v>
      </c>
      <c r="Z55" s="6">
        <v>5556.1790879637856</v>
      </c>
      <c r="AA55" s="6">
        <v>46.745355891738164</v>
      </c>
      <c r="AB55" s="6">
        <v>278.93509303855421</v>
      </c>
    </row>
    <row r="56" spans="1:28" ht="13.5" customHeight="1" x14ac:dyDescent="0.2">
      <c r="A56" s="26">
        <f>A55+1</f>
        <v>34</v>
      </c>
      <c r="C56" s="3" t="s">
        <v>94</v>
      </c>
      <c r="E56" s="13">
        <f>SUM(E41:E55)</f>
        <v>721552.48628274759</v>
      </c>
      <c r="G56" s="13">
        <f>SUM(G41:G55)</f>
        <v>3859.0628174041972</v>
      </c>
      <c r="K56" s="13">
        <f>SUM(K41:K55)</f>
        <v>717693.42346534343</v>
      </c>
      <c r="O56" s="13">
        <f t="shared" ref="O56:AB56" si="8">SUM(O41:O55)</f>
        <v>544284.06165107014</v>
      </c>
      <c r="P56" s="13">
        <f t="shared" si="8"/>
        <v>74649.129724428218</v>
      </c>
      <c r="Q56" s="13">
        <f t="shared" si="8"/>
        <v>25420.95083698805</v>
      </c>
      <c r="R56" s="13">
        <f t="shared" si="8"/>
        <v>5.7394692389308331</v>
      </c>
      <c r="S56" s="13">
        <f t="shared" si="8"/>
        <v>337.79701427258459</v>
      </c>
      <c r="T56" s="13">
        <f t="shared" si="8"/>
        <v>1264.439755737975</v>
      </c>
      <c r="U56" s="13">
        <f t="shared" si="8"/>
        <v>21458.115930967113</v>
      </c>
      <c r="V56" s="13">
        <f t="shared" si="8"/>
        <v>842.3428951930689</v>
      </c>
      <c r="W56" s="13">
        <f t="shared" si="8"/>
        <v>807.52253116868928</v>
      </c>
      <c r="X56" s="13">
        <f t="shared" si="8"/>
        <v>7894.0546562011696</v>
      </c>
      <c r="Y56" s="13">
        <f t="shared" si="8"/>
        <v>164.27508430604064</v>
      </c>
      <c r="Z56" s="13">
        <f t="shared" si="8"/>
        <v>40531.686028077056</v>
      </c>
      <c r="AA56" s="13">
        <f t="shared" si="8"/>
        <v>633.95298437215251</v>
      </c>
      <c r="AB56" s="13">
        <f t="shared" si="8"/>
        <v>3258.4177207265684</v>
      </c>
    </row>
    <row r="57" spans="1:28" ht="13.5" customHeight="1" x14ac:dyDescent="0.2">
      <c r="E57" s="7"/>
      <c r="G57" s="7"/>
      <c r="AA57" s="19"/>
    </row>
    <row r="58" spans="1:28" ht="13.5" customHeight="1" thickBot="1" x14ac:dyDescent="0.25">
      <c r="A58" s="26">
        <f>A56+1</f>
        <v>35</v>
      </c>
      <c r="C58" s="3" t="s">
        <v>45</v>
      </c>
      <c r="E58" s="14">
        <f>E21+E28+E38+E56</f>
        <v>1818102.4623284573</v>
      </c>
      <c r="G58" s="14">
        <f>G21+G28+G38+G56</f>
        <v>22005.514274858822</v>
      </c>
      <c r="K58" s="14">
        <f>K21+K28+K38+K56</f>
        <v>1796096.9480535986</v>
      </c>
      <c r="O58" s="14">
        <f>O21+O28+O38+O56</f>
        <v>1328280.7873993125</v>
      </c>
      <c r="P58" s="14">
        <f t="shared" ref="P58:V58" si="9">P21+P28+P38+P56</f>
        <v>263491.62838577252</v>
      </c>
      <c r="Q58" s="14">
        <f t="shared" si="9"/>
        <v>50249.436832483472</v>
      </c>
      <c r="R58" s="14">
        <f t="shared" si="9"/>
        <v>8.3207276871511056</v>
      </c>
      <c r="S58" s="14">
        <f t="shared" si="9"/>
        <v>503.78361977730992</v>
      </c>
      <c r="T58" s="14">
        <f t="shared" si="9"/>
        <v>1775.2329898997068</v>
      </c>
      <c r="U58" s="14">
        <f t="shared" si="9"/>
        <v>46215.65158690056</v>
      </c>
      <c r="V58" s="14">
        <f t="shared" si="9"/>
        <v>1603.1025312340048</v>
      </c>
      <c r="W58" s="14">
        <f>W21+W28+W38+W56</f>
        <v>5718.4478181635295</v>
      </c>
      <c r="X58" s="14">
        <f t="shared" ref="X58:AB58" si="10">X21+X28+X38+X56</f>
        <v>12996.653040143345</v>
      </c>
      <c r="Y58" s="14">
        <f t="shared" si="10"/>
        <v>191.8765421474935</v>
      </c>
      <c r="Z58" s="14">
        <f t="shared" si="10"/>
        <v>96179.602395978611</v>
      </c>
      <c r="AA58" s="14">
        <f t="shared" si="10"/>
        <v>664.66253137233684</v>
      </c>
      <c r="AB58" s="14">
        <f t="shared" si="10"/>
        <v>10223.27592758488</v>
      </c>
    </row>
    <row r="59" spans="1:28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3.5" customHeight="1" x14ac:dyDescent="0.2"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3.5" customHeight="1" x14ac:dyDescent="0.2">
      <c r="E61" s="7"/>
      <c r="G61" s="7"/>
      <c r="I61" s="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3.5" customHeight="1" x14ac:dyDescent="0.2">
      <c r="E62" s="7"/>
      <c r="G62" s="7"/>
      <c r="I62" s="7"/>
    </row>
    <row r="63" spans="1:28" ht="13.5" customHeight="1" x14ac:dyDescent="0.2">
      <c r="E63" s="7"/>
      <c r="G63" s="7"/>
      <c r="I63" s="7"/>
    </row>
    <row r="64" spans="1:28" ht="13.5" customHeight="1" x14ac:dyDescent="0.2">
      <c r="E64" s="7"/>
      <c r="G64" s="7"/>
      <c r="I64" s="7"/>
    </row>
    <row r="65" spans="5:9" ht="13.5" customHeight="1" x14ac:dyDescent="0.2">
      <c r="E65" s="7"/>
      <c r="G65" s="7"/>
      <c r="I65" s="7"/>
    </row>
    <row r="66" spans="5:9" ht="13.5" customHeight="1" x14ac:dyDescent="0.2">
      <c r="G66" s="7"/>
    </row>
  </sheetData>
  <mergeCells count="2">
    <mergeCell ref="A8:M8"/>
    <mergeCell ref="O10:AB10"/>
  </mergeCells>
  <pageMargins left="0.4" right="0.4" top="0.75" bottom="0.75" header="0.3" footer="0.3"/>
  <pageSetup scale="65" orientation="landscape" r:id="rId1"/>
  <headerFooter>
    <oddHeader>&amp;R&amp;"Arial,Regular"&amp;10Filed: 2023-05-18
EB-2022-0200
Exhibit I.7.0-STAFF-237
Attachment 4.8
Page &amp;P of 12</oddHeader>
  </headerFooter>
  <rowBreaks count="1" manualBreakCount="1">
    <brk id="59" max="57" man="1"/>
  </rowBreaks>
  <colBreaks count="1" manualBreakCount="1">
    <brk id="13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74B1-FA69-4D59-9726-EF426DEE5547}">
  <dimension ref="A5:Y65"/>
  <sheetViews>
    <sheetView tabSelected="1" view="pageLayout" zoomScaleNormal="70" workbookViewId="0">
      <selection activeCell="I50" sqref="I50"/>
    </sheetView>
  </sheetViews>
  <sheetFormatPr defaultColWidth="9.140625" defaultRowHeight="13.5" customHeight="1" x14ac:dyDescent="0.2"/>
  <cols>
    <col min="1" max="1" width="5.140625" style="26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7.140625" style="3" customWidth="1"/>
    <col min="8" max="8" width="1.7109375" style="3" customWidth="1"/>
    <col min="9" max="9" width="24.28515625" style="3" customWidth="1"/>
    <col min="10" max="10" width="1.7109375" style="3" customWidth="1"/>
    <col min="11" max="11" width="16.5703125" style="3" customWidth="1"/>
    <col min="12" max="12" width="1.7109375" style="3" customWidth="1"/>
    <col min="13" max="13" width="20" style="26" customWidth="1"/>
    <col min="14" max="14" width="1.7109375" style="3" customWidth="1"/>
    <col min="15" max="17" width="11.28515625" style="3" customWidth="1"/>
    <col min="18" max="19" width="10.5703125" style="3" customWidth="1"/>
    <col min="20" max="20" width="12.140625" style="3" bestFit="1" customWidth="1"/>
    <col min="21" max="23" width="10.5703125" style="3" customWidth="1"/>
    <col min="24" max="16384" width="9.140625" style="3"/>
  </cols>
  <sheetData>
    <row r="5" spans="1:25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ht="13.5" customHeight="1" x14ac:dyDescent="0.2">
      <c r="B6" s="24"/>
      <c r="C6" s="24"/>
      <c r="D6" s="24"/>
      <c r="E6" s="24"/>
      <c r="F6" s="24"/>
      <c r="H6" s="17" t="s">
        <v>148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U6" s="17" t="s">
        <v>148</v>
      </c>
      <c r="V6" s="24"/>
      <c r="W6" s="24"/>
    </row>
    <row r="7" spans="1:25" ht="13.5" customHeight="1" x14ac:dyDescent="0.2">
      <c r="B7" s="24"/>
      <c r="C7" s="24"/>
      <c r="D7" s="24"/>
      <c r="E7" s="24"/>
      <c r="F7" s="24"/>
      <c r="H7" s="17" t="s">
        <v>141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U7" s="17" t="s">
        <v>188</v>
      </c>
      <c r="V7" s="24"/>
      <c r="W7" s="24"/>
    </row>
    <row r="8" spans="1:25" ht="13.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25" ht="13.5" customHeight="1" x14ac:dyDescent="0.2">
      <c r="E9" s="26" t="s">
        <v>0</v>
      </c>
    </row>
    <row r="10" spans="1:25" ht="13.5" customHeight="1" x14ac:dyDescent="0.2">
      <c r="A10" s="26" t="s">
        <v>46</v>
      </c>
      <c r="E10" s="26" t="s">
        <v>1</v>
      </c>
      <c r="G10" s="26" t="s">
        <v>2</v>
      </c>
      <c r="I10" s="26" t="s">
        <v>3</v>
      </c>
      <c r="J10" s="26"/>
      <c r="K10" s="26" t="s">
        <v>4</v>
      </c>
      <c r="M10" s="26" t="s">
        <v>5</v>
      </c>
      <c r="O10" s="56" t="s">
        <v>127</v>
      </c>
      <c r="P10" s="56"/>
      <c r="Q10" s="56"/>
      <c r="R10" s="56"/>
      <c r="S10" s="56"/>
      <c r="T10" s="56"/>
      <c r="U10" s="56"/>
      <c r="V10" s="56"/>
      <c r="W10" s="56"/>
    </row>
    <row r="11" spans="1:25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6"/>
      <c r="K11" s="4" t="s">
        <v>9</v>
      </c>
      <c r="M11" s="4" t="s">
        <v>8</v>
      </c>
      <c r="O11" s="27" t="s">
        <v>128</v>
      </c>
      <c r="P11" s="27" t="s">
        <v>129</v>
      </c>
      <c r="Q11" s="27" t="s">
        <v>130</v>
      </c>
      <c r="R11" s="27" t="s">
        <v>131</v>
      </c>
      <c r="S11" s="27" t="s">
        <v>132</v>
      </c>
      <c r="T11" s="27" t="s">
        <v>133</v>
      </c>
      <c r="U11" s="27" t="s">
        <v>134</v>
      </c>
      <c r="V11" s="27" t="s">
        <v>135</v>
      </c>
      <c r="W11" s="27" t="s">
        <v>136</v>
      </c>
    </row>
    <row r="12" spans="1:25" ht="13.5" customHeight="1" x14ac:dyDescent="0.2">
      <c r="E12" s="47" t="s">
        <v>155</v>
      </c>
      <c r="G12" s="11" t="s">
        <v>48</v>
      </c>
      <c r="H12" s="47"/>
      <c r="I12" s="47" t="s">
        <v>50</v>
      </c>
      <c r="J12" s="47"/>
      <c r="K12" s="47" t="s">
        <v>154</v>
      </c>
      <c r="L12" s="47"/>
      <c r="M12" s="47" t="s">
        <v>156</v>
      </c>
      <c r="N12" s="26"/>
      <c r="O12" s="47" t="s">
        <v>51</v>
      </c>
      <c r="P12" s="47" t="s">
        <v>52</v>
      </c>
      <c r="Q12" s="47" t="s">
        <v>53</v>
      </c>
      <c r="R12" s="47" t="s">
        <v>54</v>
      </c>
      <c r="S12" s="47" t="s">
        <v>55</v>
      </c>
      <c r="T12" s="47" t="s">
        <v>56</v>
      </c>
      <c r="U12" s="47" t="s">
        <v>57</v>
      </c>
      <c r="V12" s="47" t="s">
        <v>58</v>
      </c>
      <c r="W12" s="47" t="s">
        <v>59</v>
      </c>
      <c r="X12" s="47"/>
      <c r="Y12" s="47"/>
    </row>
    <row r="13" spans="1:25" ht="13.5" customHeight="1" x14ac:dyDescent="0.2">
      <c r="C13" s="10" t="s">
        <v>92</v>
      </c>
    </row>
    <row r="14" spans="1:25" ht="13.5" customHeight="1" x14ac:dyDescent="0.2">
      <c r="A14" s="26">
        <f>1</f>
        <v>1</v>
      </c>
      <c r="C14" s="3" t="s">
        <v>10</v>
      </c>
      <c r="E14" s="6">
        <v>0</v>
      </c>
      <c r="G14" s="6"/>
      <c r="K14" s="6">
        <v>0</v>
      </c>
      <c r="M14" s="29" t="s">
        <v>175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</row>
    <row r="15" spans="1:25" ht="13.5" customHeight="1" x14ac:dyDescent="0.2">
      <c r="A15" s="26">
        <f>A14+1</f>
        <v>2</v>
      </c>
      <c r="C15" s="3" t="s">
        <v>90</v>
      </c>
      <c r="E15" s="6">
        <v>0</v>
      </c>
      <c r="G15" s="6"/>
      <c r="K15" s="6">
        <v>0</v>
      </c>
      <c r="M15" s="29" t="s">
        <v>152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</row>
    <row r="16" spans="1:25" ht="13.5" customHeight="1" x14ac:dyDescent="0.2">
      <c r="A16" s="26">
        <f t="shared" ref="A16:A20" si="0">A15+1</f>
        <v>3</v>
      </c>
      <c r="C16" s="3" t="s">
        <v>91</v>
      </c>
      <c r="E16" s="6">
        <v>0</v>
      </c>
      <c r="G16" s="6"/>
      <c r="K16" s="6">
        <v>0</v>
      </c>
      <c r="M16" s="29" t="s">
        <v>176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</row>
    <row r="17" spans="1:23" ht="13.5" customHeight="1" x14ac:dyDescent="0.2">
      <c r="A17" s="26">
        <f t="shared" si="0"/>
        <v>4</v>
      </c>
      <c r="C17" s="3" t="s">
        <v>11</v>
      </c>
      <c r="E17" s="6">
        <v>0</v>
      </c>
      <c r="G17" s="6"/>
      <c r="I17" s="26" t="s">
        <v>170</v>
      </c>
      <c r="K17" s="6">
        <v>0</v>
      </c>
      <c r="M17" s="29" t="s">
        <v>189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</row>
    <row r="18" spans="1:23" ht="13.5" customHeight="1" x14ac:dyDescent="0.2">
      <c r="A18" s="26">
        <f t="shared" si="0"/>
        <v>5</v>
      </c>
      <c r="C18" s="3" t="s">
        <v>12</v>
      </c>
      <c r="E18" s="6">
        <v>0</v>
      </c>
      <c r="G18" s="6"/>
      <c r="I18" s="26"/>
      <c r="K18" s="6">
        <v>0</v>
      </c>
      <c r="M18" s="29" t="s">
        <v>190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</row>
    <row r="19" spans="1:23" ht="13.5" customHeight="1" x14ac:dyDescent="0.2">
      <c r="A19" s="26">
        <f t="shared" si="0"/>
        <v>6</v>
      </c>
      <c r="C19" s="3" t="s">
        <v>13</v>
      </c>
      <c r="E19" s="6">
        <v>0</v>
      </c>
      <c r="G19" s="6"/>
      <c r="I19" s="26"/>
      <c r="K19" s="6">
        <v>0</v>
      </c>
      <c r="M19" s="29" t="s">
        <v>175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</row>
    <row r="20" spans="1:23" ht="13.5" customHeight="1" x14ac:dyDescent="0.2">
      <c r="A20" s="26">
        <f t="shared" si="0"/>
        <v>7</v>
      </c>
      <c r="C20" s="3" t="s">
        <v>93</v>
      </c>
      <c r="E20" s="12">
        <f>SUM(E14:E19)</f>
        <v>0</v>
      </c>
      <c r="G20" s="12">
        <f>SUM(G14:G19)</f>
        <v>0</v>
      </c>
      <c r="I20" s="26"/>
      <c r="K20" s="12">
        <f>SUM(K14:K19)</f>
        <v>0</v>
      </c>
      <c r="O20" s="12">
        <f t="shared" ref="O20:W20" si="1">SUM(O14:O19)</f>
        <v>0</v>
      </c>
      <c r="P20" s="12">
        <f t="shared" si="1"/>
        <v>0</v>
      </c>
      <c r="Q20" s="12">
        <f t="shared" si="1"/>
        <v>0</v>
      </c>
      <c r="R20" s="12">
        <f t="shared" si="1"/>
        <v>0</v>
      </c>
      <c r="S20" s="12">
        <f t="shared" si="1"/>
        <v>0</v>
      </c>
      <c r="T20" s="12">
        <f t="shared" si="1"/>
        <v>0</v>
      </c>
      <c r="U20" s="12">
        <f t="shared" si="1"/>
        <v>0</v>
      </c>
      <c r="V20" s="12">
        <f t="shared" si="1"/>
        <v>0</v>
      </c>
      <c r="W20" s="12">
        <f t="shared" si="1"/>
        <v>0</v>
      </c>
    </row>
    <row r="21" spans="1:23" ht="13.5" customHeight="1" x14ac:dyDescent="0.2">
      <c r="E21" s="6"/>
      <c r="G21" s="6"/>
      <c r="I21" s="26"/>
      <c r="K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3.5" customHeight="1" x14ac:dyDescent="0.2">
      <c r="C22" s="10" t="s">
        <v>14</v>
      </c>
      <c r="E22" s="6"/>
      <c r="G22" s="6"/>
      <c r="I22" s="26"/>
      <c r="K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3.5" customHeight="1" x14ac:dyDescent="0.2">
      <c r="A23" s="26">
        <f>A20+1</f>
        <v>8</v>
      </c>
      <c r="C23" s="3" t="s">
        <v>15</v>
      </c>
      <c r="E23" s="6">
        <v>0</v>
      </c>
      <c r="G23" s="6"/>
      <c r="I23" s="26"/>
      <c r="K23" s="6">
        <v>0</v>
      </c>
      <c r="M23" s="29" t="s">
        <v>176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</row>
    <row r="24" spans="1:23" ht="13.5" customHeight="1" x14ac:dyDescent="0.2">
      <c r="A24" s="26">
        <f>A23+1</f>
        <v>9</v>
      </c>
      <c r="C24" s="3" t="s">
        <v>16</v>
      </c>
      <c r="E24" s="6">
        <v>0</v>
      </c>
      <c r="G24" s="6"/>
      <c r="I24" s="26"/>
      <c r="K24" s="6">
        <v>0</v>
      </c>
      <c r="M24" s="29" t="s">
        <v>177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</row>
    <row r="25" spans="1:23" ht="13.5" customHeight="1" x14ac:dyDescent="0.2">
      <c r="A25" s="26">
        <f t="shared" ref="A25:A27" si="2">A24+1</f>
        <v>10</v>
      </c>
      <c r="C25" s="3" t="s">
        <v>17</v>
      </c>
      <c r="E25" s="6">
        <v>489.44195835420913</v>
      </c>
      <c r="G25" s="6"/>
      <c r="I25" s="26"/>
      <c r="K25" s="6">
        <v>489.44195835420913</v>
      </c>
      <c r="M25" s="29" t="s">
        <v>178</v>
      </c>
      <c r="O25" s="6">
        <v>4.7793769695378749</v>
      </c>
      <c r="P25" s="6">
        <v>40.097345924418526</v>
      </c>
      <c r="Q25" s="6">
        <v>0</v>
      </c>
      <c r="R25" s="6">
        <v>103.69138175708318</v>
      </c>
      <c r="S25" s="6">
        <v>17.948211292265384</v>
      </c>
      <c r="T25" s="6">
        <v>315.72170834111836</v>
      </c>
      <c r="U25" s="6">
        <v>1.8831028904473164</v>
      </c>
      <c r="V25" s="6">
        <v>4.2798922401737585</v>
      </c>
      <c r="W25" s="6">
        <v>1.0409389391646087</v>
      </c>
    </row>
    <row r="26" spans="1:23" ht="13.5" customHeight="1" x14ac:dyDescent="0.2">
      <c r="A26" s="26">
        <f t="shared" si="2"/>
        <v>11</v>
      </c>
      <c r="C26" s="3" t="s">
        <v>18</v>
      </c>
      <c r="E26" s="6">
        <v>0</v>
      </c>
      <c r="G26" s="6"/>
      <c r="I26" s="26"/>
      <c r="K26" s="6">
        <v>0</v>
      </c>
      <c r="M26" s="29" t="s">
        <v>179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</row>
    <row r="27" spans="1:23" ht="13.5" customHeight="1" x14ac:dyDescent="0.2">
      <c r="A27" s="26">
        <f t="shared" si="2"/>
        <v>12</v>
      </c>
      <c r="C27" s="3" t="s">
        <v>19</v>
      </c>
      <c r="E27" s="12">
        <f>SUM(E23:E26)</f>
        <v>489.44195835420913</v>
      </c>
      <c r="G27" s="12">
        <f>SUM(G23:G26)</f>
        <v>0</v>
      </c>
      <c r="I27" s="28"/>
      <c r="K27" s="12">
        <f>SUM(K23:K26)</f>
        <v>489.44195835420913</v>
      </c>
      <c r="O27" s="12">
        <f t="shared" ref="O27:W27" si="3">SUM(O23:O26)</f>
        <v>4.7793769695378749</v>
      </c>
      <c r="P27" s="12">
        <f t="shared" si="3"/>
        <v>40.097345924418526</v>
      </c>
      <c r="Q27" s="12">
        <f t="shared" si="3"/>
        <v>0</v>
      </c>
      <c r="R27" s="12">
        <f t="shared" si="3"/>
        <v>103.69138175708318</v>
      </c>
      <c r="S27" s="12">
        <f t="shared" si="3"/>
        <v>17.948211292265384</v>
      </c>
      <c r="T27" s="12">
        <f t="shared" si="3"/>
        <v>315.72170834111836</v>
      </c>
      <c r="U27" s="12">
        <f t="shared" si="3"/>
        <v>1.8831028904473164</v>
      </c>
      <c r="V27" s="12">
        <f t="shared" si="3"/>
        <v>4.2798922401737585</v>
      </c>
      <c r="W27" s="12">
        <f t="shared" si="3"/>
        <v>1.0409389391646087</v>
      </c>
    </row>
    <row r="28" spans="1:23" ht="13.5" customHeight="1" x14ac:dyDescent="0.2">
      <c r="E28" s="7"/>
      <c r="G28" s="7"/>
      <c r="I28" s="26"/>
      <c r="O28" s="6"/>
      <c r="P28" s="6"/>
      <c r="Q28" s="6"/>
      <c r="R28" s="8"/>
      <c r="S28" s="8"/>
      <c r="T28" s="8"/>
      <c r="U28" s="8"/>
      <c r="V28" s="8"/>
      <c r="W28" s="8"/>
    </row>
    <row r="29" spans="1:23" ht="13.5" customHeight="1" x14ac:dyDescent="0.2">
      <c r="C29" s="10" t="s">
        <v>20</v>
      </c>
      <c r="I29" s="26"/>
      <c r="O29" s="6"/>
      <c r="P29" s="6"/>
      <c r="Q29" s="6"/>
      <c r="R29" s="8"/>
      <c r="S29" s="8"/>
      <c r="T29" s="8"/>
      <c r="U29" s="8"/>
      <c r="V29" s="8"/>
      <c r="W29" s="8"/>
    </row>
    <row r="30" spans="1:23" ht="13.5" customHeight="1" x14ac:dyDescent="0.2">
      <c r="A30" s="26">
        <f>A27+1</f>
        <v>13</v>
      </c>
      <c r="C30" s="3" t="s">
        <v>21</v>
      </c>
      <c r="E30" s="6">
        <v>4550.1590692619857</v>
      </c>
      <c r="G30" s="6"/>
      <c r="I30" s="26"/>
      <c r="K30" s="6">
        <v>4550.1590692619857</v>
      </c>
      <c r="M30" s="29" t="s">
        <v>191</v>
      </c>
      <c r="O30" s="6">
        <v>0</v>
      </c>
      <c r="P30" s="6">
        <v>0</v>
      </c>
      <c r="Q30" s="6">
        <v>0</v>
      </c>
      <c r="R30" s="6">
        <v>47.989787822271602</v>
      </c>
      <c r="S30" s="6">
        <v>0</v>
      </c>
      <c r="T30" s="6">
        <v>4489.3561020612296</v>
      </c>
      <c r="U30" s="6">
        <v>0</v>
      </c>
      <c r="V30" s="6">
        <v>0</v>
      </c>
      <c r="W30" s="6">
        <v>12.813179378484508</v>
      </c>
    </row>
    <row r="31" spans="1:23" ht="13.5" customHeight="1" x14ac:dyDescent="0.2">
      <c r="A31" s="26">
        <f>A30+1</f>
        <v>14</v>
      </c>
      <c r="C31" s="3" t="s">
        <v>22</v>
      </c>
      <c r="E31" s="6">
        <v>1020.2037545151001</v>
      </c>
      <c r="G31" s="6"/>
      <c r="I31" s="26"/>
      <c r="K31" s="6">
        <v>1020.2037545151001</v>
      </c>
      <c r="M31" s="29" t="s">
        <v>192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1020.2037545151001</v>
      </c>
      <c r="U31" s="6">
        <v>0</v>
      </c>
      <c r="V31" s="6">
        <v>0</v>
      </c>
      <c r="W31" s="6">
        <v>0</v>
      </c>
    </row>
    <row r="32" spans="1:23" ht="13.5" customHeight="1" x14ac:dyDescent="0.2">
      <c r="A32" s="26">
        <f t="shared" ref="A32:A37" si="4">A31+1</f>
        <v>15</v>
      </c>
      <c r="C32" s="3" t="s">
        <v>23</v>
      </c>
      <c r="E32" s="6">
        <v>24284.371264776008</v>
      </c>
      <c r="G32" s="6"/>
      <c r="I32" s="26"/>
      <c r="K32" s="6">
        <v>24284.371264776008</v>
      </c>
      <c r="M32" s="29" t="s">
        <v>193</v>
      </c>
      <c r="O32" s="6">
        <v>0</v>
      </c>
      <c r="P32" s="6">
        <v>0</v>
      </c>
      <c r="Q32" s="6">
        <v>0</v>
      </c>
      <c r="R32" s="6">
        <v>328.74632361180591</v>
      </c>
      <c r="S32" s="6">
        <v>0</v>
      </c>
      <c r="T32" s="6">
        <v>23955.624941164206</v>
      </c>
      <c r="U32" s="6">
        <v>0</v>
      </c>
      <c r="V32" s="6">
        <v>0</v>
      </c>
      <c r="W32" s="6">
        <v>0</v>
      </c>
    </row>
    <row r="33" spans="1:23" ht="13.5" customHeight="1" x14ac:dyDescent="0.2">
      <c r="A33" s="26">
        <f t="shared" si="4"/>
        <v>16</v>
      </c>
      <c r="C33" s="3" t="s">
        <v>24</v>
      </c>
      <c r="E33" s="6">
        <v>70443.751107149743</v>
      </c>
      <c r="G33" s="6"/>
      <c r="I33" s="26"/>
      <c r="K33" s="6">
        <v>70443.751107149743</v>
      </c>
      <c r="M33" s="29" t="s">
        <v>194</v>
      </c>
      <c r="O33" s="6">
        <v>0</v>
      </c>
      <c r="P33" s="6">
        <v>0</v>
      </c>
      <c r="Q33" s="6">
        <v>0</v>
      </c>
      <c r="R33" s="6">
        <v>1144.7754237072766</v>
      </c>
      <c r="S33" s="6">
        <v>0</v>
      </c>
      <c r="T33" s="6">
        <v>69086.177573734516</v>
      </c>
      <c r="U33" s="6">
        <v>0</v>
      </c>
      <c r="V33" s="6">
        <v>0</v>
      </c>
      <c r="W33" s="6">
        <v>212.79810970794205</v>
      </c>
    </row>
    <row r="34" spans="1:23" ht="13.5" customHeight="1" x14ac:dyDescent="0.2">
      <c r="A34" s="26">
        <f t="shared" si="4"/>
        <v>17</v>
      </c>
      <c r="C34" s="3" t="s">
        <v>25</v>
      </c>
      <c r="E34" s="6">
        <v>21710.111783722288</v>
      </c>
      <c r="G34" s="6"/>
      <c r="I34" s="26"/>
      <c r="K34" s="6">
        <v>21710.111783722288</v>
      </c>
      <c r="M34" s="29" t="s">
        <v>195</v>
      </c>
      <c r="O34" s="6">
        <v>0</v>
      </c>
      <c r="P34" s="6">
        <v>21710.111783722288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ht="13.5" customHeight="1" x14ac:dyDescent="0.2">
      <c r="A35" s="26">
        <f t="shared" si="4"/>
        <v>18</v>
      </c>
      <c r="C35" s="3" t="s">
        <v>26</v>
      </c>
      <c r="E35" s="6">
        <v>0</v>
      </c>
      <c r="G35" s="6"/>
      <c r="I35" s="26"/>
      <c r="K35" s="6">
        <v>0</v>
      </c>
      <c r="M35" s="29" t="s">
        <v>196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1:23" ht="13.5" customHeight="1" x14ac:dyDescent="0.2">
      <c r="A36" s="26">
        <f t="shared" si="4"/>
        <v>19</v>
      </c>
      <c r="C36" s="3" t="s">
        <v>27</v>
      </c>
      <c r="E36" s="6">
        <v>31666.465423220347</v>
      </c>
      <c r="G36" s="6"/>
      <c r="I36" s="26" t="s">
        <v>172</v>
      </c>
      <c r="K36" s="6">
        <v>17599.496914802992</v>
      </c>
      <c r="M36" s="29" t="s">
        <v>180</v>
      </c>
      <c r="O36" s="6">
        <v>0</v>
      </c>
      <c r="P36" s="6">
        <v>0</v>
      </c>
      <c r="Q36" s="6">
        <v>0</v>
      </c>
      <c r="R36" s="6">
        <v>7622.5387822327648</v>
      </c>
      <c r="S36" s="6">
        <v>3068.4172029248048</v>
      </c>
      <c r="T36" s="6">
        <v>20343.910440489424</v>
      </c>
      <c r="U36" s="6">
        <v>122.93940175319962</v>
      </c>
      <c r="V36" s="6">
        <v>449.71580345454356</v>
      </c>
      <c r="W36" s="6">
        <v>58.943792365609369</v>
      </c>
    </row>
    <row r="37" spans="1:23" ht="13.5" customHeight="1" x14ac:dyDescent="0.2">
      <c r="A37" s="26">
        <f t="shared" si="4"/>
        <v>20</v>
      </c>
      <c r="C37" s="3" t="s">
        <v>28</v>
      </c>
      <c r="E37" s="13">
        <f>SUM(E30:E36)</f>
        <v>153675.06240264548</v>
      </c>
      <c r="G37" s="13">
        <f>SUM(G30:G36)</f>
        <v>0</v>
      </c>
      <c r="I37" s="26"/>
      <c r="K37" s="13">
        <f>SUM(K30:K36)</f>
        <v>139608.09389422811</v>
      </c>
      <c r="O37" s="13">
        <f t="shared" ref="O37:W37" si="5">SUM(O30:O36)</f>
        <v>0</v>
      </c>
      <c r="P37" s="13">
        <f t="shared" si="5"/>
        <v>21710.111783722288</v>
      </c>
      <c r="Q37" s="13">
        <f t="shared" si="5"/>
        <v>0</v>
      </c>
      <c r="R37" s="13">
        <f t="shared" si="5"/>
        <v>9144.0503173741181</v>
      </c>
      <c r="S37" s="13">
        <f t="shared" si="5"/>
        <v>3068.4172029248048</v>
      </c>
      <c r="T37" s="13">
        <f t="shared" si="5"/>
        <v>118895.27281196447</v>
      </c>
      <c r="U37" s="13">
        <f t="shared" si="5"/>
        <v>122.93940175319962</v>
      </c>
      <c r="V37" s="13">
        <f t="shared" si="5"/>
        <v>449.71580345454356</v>
      </c>
      <c r="W37" s="13">
        <f t="shared" si="5"/>
        <v>284.55508145203589</v>
      </c>
    </row>
    <row r="38" spans="1:23" ht="13.5" customHeight="1" x14ac:dyDescent="0.2">
      <c r="E38" s="7"/>
      <c r="G38" s="7"/>
      <c r="I38" s="26"/>
      <c r="O38" s="6"/>
      <c r="P38" s="6"/>
      <c r="Q38" s="6"/>
      <c r="R38" s="6"/>
      <c r="S38" s="6"/>
      <c r="T38" s="6"/>
      <c r="U38" s="6"/>
      <c r="V38" s="6"/>
      <c r="W38" s="6"/>
    </row>
    <row r="39" spans="1:23" ht="13.5" customHeight="1" x14ac:dyDescent="0.2">
      <c r="C39" s="10" t="s">
        <v>29</v>
      </c>
      <c r="I39" s="26"/>
      <c r="O39" s="6"/>
      <c r="P39" s="6"/>
      <c r="Q39" s="6"/>
      <c r="R39" s="6"/>
      <c r="S39" s="6"/>
      <c r="T39" s="6"/>
      <c r="U39" s="6"/>
      <c r="V39" s="6"/>
      <c r="W39" s="6"/>
    </row>
    <row r="40" spans="1:23" ht="13.5" customHeight="1" x14ac:dyDescent="0.2">
      <c r="A40" s="26">
        <f>A37+1</f>
        <v>21</v>
      </c>
      <c r="C40" s="3" t="s">
        <v>30</v>
      </c>
      <c r="E40" s="6">
        <v>235.74123834033657</v>
      </c>
      <c r="G40" s="6"/>
      <c r="I40" s="26"/>
      <c r="K40" s="6">
        <v>235.74123834033657</v>
      </c>
      <c r="M40" s="29" t="s">
        <v>197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235.74123834033659</v>
      </c>
    </row>
    <row r="41" spans="1:23" ht="13.5" customHeight="1" x14ac:dyDescent="0.2">
      <c r="A41" s="26">
        <f>A40+1</f>
        <v>22</v>
      </c>
      <c r="C41" s="3" t="s">
        <v>31</v>
      </c>
      <c r="E41" s="6">
        <v>0</v>
      </c>
      <c r="G41" s="6"/>
      <c r="I41" s="26"/>
      <c r="K41" s="6">
        <v>0</v>
      </c>
      <c r="M41" s="29" t="s">
        <v>198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</row>
    <row r="42" spans="1:23" ht="13.5" customHeight="1" x14ac:dyDescent="0.2">
      <c r="A42" s="26">
        <f t="shared" ref="A42" si="6">A41+1</f>
        <v>23</v>
      </c>
      <c r="C42" s="3" t="s">
        <v>32</v>
      </c>
      <c r="E42" s="6">
        <v>0</v>
      </c>
      <c r="G42" s="6"/>
      <c r="I42" s="26"/>
      <c r="K42" s="6">
        <v>0</v>
      </c>
      <c r="M42" s="29" t="s">
        <v>199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</row>
    <row r="43" spans="1:23" ht="13.5" customHeight="1" x14ac:dyDescent="0.2">
      <c r="C43" s="3" t="s">
        <v>33</v>
      </c>
      <c r="E43" s="6">
        <v>0</v>
      </c>
      <c r="G43" s="6"/>
      <c r="I43" s="26"/>
      <c r="K43" s="6">
        <v>0</v>
      </c>
      <c r="M43" s="29"/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</row>
    <row r="44" spans="1:23" ht="13.5" customHeight="1" x14ac:dyDescent="0.2">
      <c r="A44" s="26">
        <f>A42+1</f>
        <v>24</v>
      </c>
      <c r="C44" s="9" t="s">
        <v>34</v>
      </c>
      <c r="E44" s="6">
        <v>0</v>
      </c>
      <c r="G44" s="6"/>
      <c r="I44" s="26"/>
      <c r="K44" s="6">
        <v>0</v>
      </c>
      <c r="M44" s="29" t="s">
        <v>200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</row>
    <row r="45" spans="1:23" ht="13.5" customHeight="1" x14ac:dyDescent="0.2">
      <c r="A45" s="26">
        <f>A44+1</f>
        <v>25</v>
      </c>
      <c r="C45" s="9" t="s">
        <v>35</v>
      </c>
      <c r="E45" s="6">
        <v>0</v>
      </c>
      <c r="G45" s="6"/>
      <c r="I45" s="26"/>
      <c r="K45" s="6">
        <v>0</v>
      </c>
      <c r="M45" s="29" t="s">
        <v>201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</row>
    <row r="46" spans="1:23" ht="13.5" customHeight="1" x14ac:dyDescent="0.2">
      <c r="A46" s="26">
        <f>A45+1</f>
        <v>26</v>
      </c>
      <c r="C46" s="3" t="s">
        <v>36</v>
      </c>
      <c r="E46" s="6">
        <v>0</v>
      </c>
      <c r="G46" s="6"/>
      <c r="I46" s="26"/>
      <c r="K46" s="6">
        <v>0</v>
      </c>
      <c r="M46" s="29" t="s">
        <v>202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</row>
    <row r="47" spans="1:23" ht="13.5" customHeight="1" x14ac:dyDescent="0.2">
      <c r="A47" s="26">
        <f>A46+1</f>
        <v>27</v>
      </c>
      <c r="C47" s="3" t="s">
        <v>37</v>
      </c>
      <c r="E47" s="6">
        <v>0</v>
      </c>
      <c r="G47" s="6"/>
      <c r="I47" s="26"/>
      <c r="K47" s="6">
        <v>0</v>
      </c>
      <c r="M47" s="29" t="s">
        <v>202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</row>
    <row r="48" spans="1:23" ht="13.5" customHeight="1" x14ac:dyDescent="0.2">
      <c r="A48" s="26">
        <f t="shared" ref="A48:A49" si="7">A47+1</f>
        <v>28</v>
      </c>
      <c r="C48" s="3" t="s">
        <v>38</v>
      </c>
      <c r="E48" s="6">
        <v>0</v>
      </c>
      <c r="G48" s="6"/>
      <c r="I48" s="26"/>
      <c r="K48" s="6">
        <v>0</v>
      </c>
      <c r="M48" s="29" t="s">
        <v>203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</row>
    <row r="49" spans="1:23" ht="13.5" customHeight="1" x14ac:dyDescent="0.2">
      <c r="A49" s="26">
        <f t="shared" si="7"/>
        <v>29</v>
      </c>
      <c r="C49" s="3" t="s">
        <v>39</v>
      </c>
      <c r="E49" s="6">
        <v>0</v>
      </c>
      <c r="G49" s="6"/>
      <c r="I49" s="26"/>
      <c r="K49" s="6">
        <v>0</v>
      </c>
      <c r="M49" s="29" t="s">
        <v>204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</row>
    <row r="50" spans="1:23" ht="13.5" customHeight="1" x14ac:dyDescent="0.2">
      <c r="C50" s="3" t="s">
        <v>40</v>
      </c>
      <c r="E50" s="6">
        <v>0</v>
      </c>
      <c r="G50" s="6"/>
      <c r="I50" s="26"/>
      <c r="K50" s="6">
        <v>0</v>
      </c>
      <c r="M50" s="29"/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</row>
    <row r="51" spans="1:23" ht="13.5" customHeight="1" x14ac:dyDescent="0.2">
      <c r="A51" s="26">
        <f>A49+1</f>
        <v>30</v>
      </c>
      <c r="C51" s="9" t="s">
        <v>41</v>
      </c>
      <c r="E51" s="6">
        <v>0</v>
      </c>
      <c r="G51" s="6"/>
      <c r="I51" s="26"/>
      <c r="K51" s="6">
        <v>0</v>
      </c>
      <c r="M51" s="29" t="s">
        <v>205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</row>
    <row r="52" spans="1:23" ht="13.5" customHeight="1" x14ac:dyDescent="0.2">
      <c r="A52" s="26">
        <f>A51+1</f>
        <v>31</v>
      </c>
      <c r="C52" s="9" t="s">
        <v>42</v>
      </c>
      <c r="E52" s="6">
        <v>21.017310653740001</v>
      </c>
      <c r="G52" s="6">
        <v>21.017310653740001</v>
      </c>
      <c r="I52" s="26" t="s">
        <v>173</v>
      </c>
      <c r="K52" s="6">
        <v>0</v>
      </c>
      <c r="M52" s="29" t="s">
        <v>202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21.017310653740001</v>
      </c>
      <c r="U52" s="6">
        <v>0</v>
      </c>
      <c r="V52" s="6">
        <v>0</v>
      </c>
      <c r="W52" s="6">
        <v>0</v>
      </c>
    </row>
    <row r="53" spans="1:23" ht="13.5" customHeight="1" x14ac:dyDescent="0.2">
      <c r="A53" s="26">
        <f>A52+1</f>
        <v>32</v>
      </c>
      <c r="C53" s="9" t="s">
        <v>43</v>
      </c>
      <c r="E53" s="6">
        <v>0</v>
      </c>
      <c r="G53" s="6"/>
      <c r="K53" s="6">
        <v>0</v>
      </c>
      <c r="M53" s="29" t="s">
        <v>206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</row>
    <row r="54" spans="1:23" ht="13.5" customHeight="1" x14ac:dyDescent="0.2">
      <c r="A54" s="26">
        <f>A53+1</f>
        <v>33</v>
      </c>
      <c r="C54" s="3" t="s">
        <v>44</v>
      </c>
      <c r="E54" s="6">
        <v>0</v>
      </c>
      <c r="G54" s="6"/>
      <c r="K54" s="6">
        <v>0</v>
      </c>
      <c r="M54" s="29" t="s">
        <v>183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</row>
    <row r="55" spans="1:23" ht="13.5" customHeight="1" x14ac:dyDescent="0.2">
      <c r="A55" s="26">
        <f>A54+1</f>
        <v>34</v>
      </c>
      <c r="C55" s="3" t="s">
        <v>94</v>
      </c>
      <c r="E55" s="13">
        <f>SUM(E40:E54)</f>
        <v>256.75854899407659</v>
      </c>
      <c r="G55" s="13">
        <f>SUM(G40:G54)</f>
        <v>21.017310653740001</v>
      </c>
      <c r="K55" s="13">
        <f>SUM(K40:K54)</f>
        <v>235.74123834033657</v>
      </c>
      <c r="O55" s="13">
        <f t="shared" ref="O55:W55" si="8">SUM(O40:O54)</f>
        <v>0</v>
      </c>
      <c r="P55" s="13">
        <f t="shared" si="8"/>
        <v>0</v>
      </c>
      <c r="Q55" s="13">
        <f t="shared" si="8"/>
        <v>0</v>
      </c>
      <c r="R55" s="13">
        <f t="shared" si="8"/>
        <v>0</v>
      </c>
      <c r="S55" s="13">
        <f t="shared" si="8"/>
        <v>0</v>
      </c>
      <c r="T55" s="13">
        <f t="shared" si="8"/>
        <v>21.017310653740001</v>
      </c>
      <c r="U55" s="13">
        <f t="shared" si="8"/>
        <v>0</v>
      </c>
      <c r="V55" s="13">
        <f t="shared" si="8"/>
        <v>0</v>
      </c>
      <c r="W55" s="13">
        <f t="shared" si="8"/>
        <v>235.74123834033659</v>
      </c>
    </row>
    <row r="56" spans="1:23" ht="13.5" customHeight="1" x14ac:dyDescent="0.2">
      <c r="E56" s="7"/>
      <c r="G56" s="7"/>
    </row>
    <row r="57" spans="1:23" ht="13.5" customHeight="1" thickBot="1" x14ac:dyDescent="0.25">
      <c r="A57" s="26">
        <f>A55+1</f>
        <v>35</v>
      </c>
      <c r="C57" s="3" t="s">
        <v>45</v>
      </c>
      <c r="E57" s="14">
        <f>E20+E27+E37+E55</f>
        <v>154421.26290999376</v>
      </c>
      <c r="G57" s="14">
        <f>G20+G27+G37+G55</f>
        <v>21.017310653740001</v>
      </c>
      <c r="K57" s="14">
        <f>K20+K27+K37+K55</f>
        <v>140333.27709092264</v>
      </c>
      <c r="O57" s="14">
        <f t="shared" ref="O57:W57" si="9">O20+O27+O37+O55</f>
        <v>4.7793769695378749</v>
      </c>
      <c r="P57" s="14">
        <f t="shared" si="9"/>
        <v>21750.209129646708</v>
      </c>
      <c r="Q57" s="14">
        <f t="shared" si="9"/>
        <v>0</v>
      </c>
      <c r="R57" s="14">
        <f t="shared" si="9"/>
        <v>9247.741699131202</v>
      </c>
      <c r="S57" s="14">
        <f t="shared" si="9"/>
        <v>3086.3654142170703</v>
      </c>
      <c r="T57" s="14">
        <f t="shared" si="9"/>
        <v>119232.01183095934</v>
      </c>
      <c r="U57" s="14">
        <f t="shared" si="9"/>
        <v>124.82250464364694</v>
      </c>
      <c r="V57" s="14">
        <f t="shared" si="9"/>
        <v>453.99569569471731</v>
      </c>
      <c r="W57" s="14">
        <f t="shared" si="9"/>
        <v>521.33725873153708</v>
      </c>
    </row>
    <row r="58" spans="1:23" ht="13.5" customHeight="1" thickTop="1" x14ac:dyDescent="0.2">
      <c r="E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3.5" customHeight="1" x14ac:dyDescent="0.2">
      <c r="O59" s="6"/>
      <c r="P59" s="6"/>
      <c r="Q59" s="6"/>
      <c r="R59" s="6"/>
      <c r="S59" s="6"/>
      <c r="T59" s="6"/>
      <c r="U59" s="6"/>
      <c r="V59" s="6"/>
      <c r="W59" s="6"/>
    </row>
    <row r="60" spans="1:23" ht="13.5" customHeight="1" x14ac:dyDescent="0.2">
      <c r="E60" s="7"/>
      <c r="G60" s="7"/>
      <c r="I60" s="7"/>
      <c r="O60" s="6"/>
      <c r="P60" s="6"/>
      <c r="Q60" s="6"/>
      <c r="R60" s="6"/>
      <c r="S60" s="6"/>
      <c r="T60" s="6"/>
      <c r="U60" s="6"/>
      <c r="V60" s="6"/>
      <c r="W60" s="6"/>
    </row>
    <row r="61" spans="1:23" ht="13.5" customHeight="1" x14ac:dyDescent="0.2">
      <c r="E61" s="7"/>
      <c r="G61" s="7"/>
      <c r="I61" s="7"/>
    </row>
    <row r="62" spans="1:23" ht="13.5" customHeight="1" x14ac:dyDescent="0.2">
      <c r="E62" s="7"/>
      <c r="G62" s="7"/>
      <c r="I62" s="7"/>
    </row>
    <row r="63" spans="1:23" ht="13.5" customHeight="1" x14ac:dyDescent="0.2">
      <c r="E63" s="7"/>
      <c r="G63" s="7"/>
      <c r="I63" s="7"/>
    </row>
    <row r="64" spans="1:23" ht="13.5" customHeight="1" x14ac:dyDescent="0.2">
      <c r="E64" s="7"/>
      <c r="G64" s="7"/>
      <c r="I64" s="7"/>
    </row>
    <row r="65" spans="7:7" ht="13.5" customHeight="1" x14ac:dyDescent="0.2">
      <c r="G65" s="7"/>
    </row>
  </sheetData>
  <mergeCells count="2">
    <mergeCell ref="A8:M8"/>
    <mergeCell ref="O10:W10"/>
  </mergeCells>
  <pageMargins left="0.4" right="0.4" top="0.75" bottom="0.75" header="0.3" footer="0.3"/>
  <pageSetup scale="65" fitToHeight="0" orientation="landscape" r:id="rId1"/>
  <headerFooter>
    <oddHeader>&amp;R&amp;"Arial,Regular"&amp;10Filed: 2023-05-18
EB-2022-0200
Exhibit I.7.0-STAFF-237
Attachment 4.8
Page &amp;P of 12</oddHeader>
  </headerFooter>
  <rowBreaks count="1" manualBreakCount="1">
    <brk id="58" max="57" man="1"/>
  </rowBreaks>
  <colBreaks count="1" manualBreakCount="1">
    <brk id="13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C6U45NHNYSXQ-1954422155-5793</_dlc_DocId>
    <_dlc_DocIdUrl xmlns="bc9be6ef-036f-4d38-ab45-2a4da0c93cb0">
      <Url>https://enbridge.sharepoint.com/teams/EB-2022-02002024Rebasing/_layouts/15/DocIdRedir.aspx?ID=C6U45NHNYSXQ-1954422155-5793</Url>
      <Description>C6U45NHNYSXQ-1954422155-5793</Description>
    </_dlc_DocIdUrl>
  </documentManagement>
</p:properties>
</file>

<file path=customXml/itemProps1.xml><?xml version="1.0" encoding="utf-8"?>
<ds:datastoreItem xmlns:ds="http://schemas.openxmlformats.org/officeDocument/2006/customXml" ds:itemID="{AD05EFB0-0309-4C18-9E71-42B587CF11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DF538A-98AE-4522-AB24-EF199598BC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5CD36D-A9A0-4ED8-ADF5-85EEB0323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6A8CC3-F907-411B-83AE-4D7D096C3D79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Sheet1!Print_Area</vt:lpstr>
      <vt:lpstr>Sheet3!Print_Area</vt:lpstr>
      <vt:lpstr>Sheet4!Print_Area</vt:lpstr>
      <vt:lpstr>Sheet5!Print_Area</vt:lpstr>
      <vt:lpstr>Sheet6!Print_Area</vt:lpstr>
      <vt:lpstr>Sheet2!Print_Titles</vt:lpstr>
      <vt:lpstr>Sheet3!Print_Titles</vt:lpstr>
      <vt:lpstr>Sheet4!Print_Titles</vt:lpstr>
      <vt:lpstr>Sheet5!Print_Titles</vt:lpstr>
      <vt:lpstr>Sheet6!Print_Titles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2023-05-18T18:03:56Z</cp:lastPrinted>
  <dcterms:created xsi:type="dcterms:W3CDTF">2022-10-19T16:45:24Z</dcterms:created>
  <dcterms:modified xsi:type="dcterms:W3CDTF">2023-05-18T18:04:01Z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367f66b9-19fd-414c-aa93-00630d1a7480</vt:lpwstr>
  </property>
</Properties>
</file>