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0" documentId="13_ncr:1_{8D0703B5-6355-49B2-839A-60B4E34079BA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Sheet1!$A$1:$BJ$59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8" i="1" l="1"/>
  <c r="AG56" i="1"/>
  <c r="AG58" i="1" s="1"/>
  <c r="AV56" i="1"/>
  <c r="AV58" i="1" s="1"/>
  <c r="G28" i="1" l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G38" i="1" l="1"/>
  <c r="E56" i="1" l="1"/>
  <c r="G56" i="1" l="1"/>
  <c r="K56" i="1"/>
  <c r="P56" i="1" l="1"/>
  <c r="T56" i="1"/>
  <c r="AQ56" i="1"/>
  <c r="AW56" i="1"/>
  <c r="AJ56" i="1"/>
  <c r="AP56" i="1"/>
  <c r="V56" i="1"/>
  <c r="BB56" i="1"/>
  <c r="AO56" i="1"/>
  <c r="AE56" i="1"/>
  <c r="AR56" i="1" l="1"/>
  <c r="AN56" i="1"/>
  <c r="X56" i="1"/>
  <c r="AB56" i="1"/>
  <c r="Q56" i="1"/>
  <c r="AI56" i="1"/>
  <c r="AL56" i="1"/>
  <c r="AY56" i="1"/>
  <c r="AF56" i="1"/>
  <c r="AC56" i="1"/>
  <c r="R56" i="1"/>
  <c r="AM56" i="1"/>
  <c r="AT56" i="1"/>
  <c r="AS56" i="1"/>
  <c r="Y56" i="1"/>
  <c r="AX56" i="1"/>
  <c r="S56" i="1"/>
  <c r="AH56" i="1"/>
  <c r="BE56" i="1"/>
  <c r="O56" i="1"/>
  <c r="W56" i="1"/>
  <c r="BD56" i="1"/>
  <c r="U56" i="1"/>
  <c r="BC56" i="1"/>
  <c r="AU56" i="1"/>
  <c r="AZ56" i="1"/>
  <c r="BA56" i="1"/>
  <c r="AK56" i="1"/>
  <c r="AD56" i="1" l="1"/>
  <c r="AA56" i="1"/>
  <c r="E28" i="1" l="1"/>
  <c r="K28" i="1" l="1"/>
  <c r="E38" i="1" l="1"/>
  <c r="G21" i="1"/>
  <c r="G58" i="1" s="1"/>
  <c r="E21" i="1" l="1"/>
  <c r="E58" i="1" s="1"/>
  <c r="K21" i="1" l="1"/>
  <c r="K38" i="1" l="1"/>
  <c r="K58" i="1" s="1"/>
  <c r="AC21" i="1" l="1"/>
  <c r="AE21" i="1"/>
  <c r="Q21" i="1"/>
  <c r="S21" i="1"/>
  <c r="V21" i="1"/>
  <c r="T21" i="1"/>
  <c r="Y21" i="1"/>
  <c r="X21" i="1"/>
  <c r="P21" i="1"/>
  <c r="W21" i="1"/>
  <c r="R21" i="1"/>
  <c r="U21" i="1"/>
  <c r="O21" i="1"/>
  <c r="AB21" i="1"/>
  <c r="AA21" i="1" l="1"/>
  <c r="AF21" i="1"/>
  <c r="AQ28" i="1" l="1"/>
  <c r="AH28" i="1"/>
  <c r="AS28" i="1"/>
  <c r="AL28" i="1"/>
  <c r="AT28" i="1"/>
  <c r="BA28" i="1" l="1"/>
  <c r="AZ28" i="1"/>
  <c r="BD28" i="1"/>
  <c r="BC28" i="1"/>
  <c r="AC28" i="1"/>
  <c r="AF28" i="1"/>
  <c r="AB28" i="1"/>
  <c r="AE28" i="1"/>
  <c r="AM28" i="1"/>
  <c r="AW28" i="1"/>
  <c r="O28" i="1"/>
  <c r="AX28" i="1"/>
  <c r="AU28" i="1"/>
  <c r="AO28" i="1"/>
  <c r="AI28" i="1"/>
  <c r="BE28" i="1"/>
  <c r="AJ28" i="1"/>
  <c r="BB28" i="1"/>
  <c r="AK28" i="1"/>
  <c r="AR28" i="1"/>
  <c r="AP28" i="1"/>
  <c r="AN28" i="1"/>
  <c r="AY28" i="1"/>
  <c r="X28" i="1" l="1"/>
  <c r="Q28" i="1"/>
  <c r="V28" i="1"/>
  <c r="Y28" i="1"/>
  <c r="W28" i="1"/>
  <c r="P28" i="1"/>
  <c r="U28" i="1"/>
  <c r="S28" i="1"/>
  <c r="T28" i="1"/>
  <c r="R28" i="1"/>
  <c r="AD28" i="1"/>
  <c r="AA28" i="1"/>
  <c r="AL21" i="1" l="1"/>
  <c r="AM21" i="1"/>
  <c r="AO21" i="1"/>
  <c r="AP21" i="1"/>
  <c r="AJ21" i="1"/>
  <c r="AR21" i="1"/>
  <c r="AH21" i="1"/>
  <c r="AT21" i="1"/>
  <c r="AQ21" i="1"/>
  <c r="AS21" i="1"/>
  <c r="BB21" i="1" l="1"/>
  <c r="AZ21" i="1"/>
  <c r="AY21" i="1"/>
  <c r="BD21" i="1"/>
  <c r="BE21" i="1"/>
  <c r="BA21" i="1"/>
  <c r="AW21" i="1"/>
  <c r="AN21" i="1"/>
  <c r="BC21" i="1"/>
  <c r="AI21" i="1"/>
  <c r="AD21" i="1"/>
  <c r="AU21" i="1"/>
  <c r="AX21" i="1"/>
  <c r="AK21" i="1"/>
  <c r="X38" i="1" l="1"/>
  <c r="X58" i="1" s="1"/>
  <c r="AT38" i="1"/>
  <c r="AT58" i="1" s="1"/>
  <c r="W38" i="1"/>
  <c r="W58" i="1" s="1"/>
  <c r="AM38" i="1"/>
  <c r="AM58" i="1" s="1"/>
  <c r="O38" i="1"/>
  <c r="O58" i="1" s="1"/>
  <c r="AU38" i="1"/>
  <c r="AU58" i="1" s="1"/>
  <c r="AK38" i="1"/>
  <c r="BB38" i="1"/>
  <c r="BB58" i="1" s="1"/>
  <c r="AR38" i="1"/>
  <c r="AR58" i="1" s="1"/>
  <c r="AP38" i="1"/>
  <c r="AP58" i="1" s="1"/>
  <c r="Y38" i="1"/>
  <c r="Y58" i="1" s="1"/>
  <c r="Q38" i="1"/>
  <c r="Q58" i="1" s="1"/>
  <c r="V38" i="1"/>
  <c r="V58" i="1" s="1"/>
  <c r="AY38" i="1"/>
  <c r="AY58" i="1" s="1"/>
  <c r="AH38" i="1"/>
  <c r="AH58" i="1" s="1"/>
  <c r="AJ38" i="1"/>
  <c r="AJ58" i="1" s="1"/>
  <c r="T38" i="1"/>
  <c r="T58" i="1" s="1"/>
  <c r="AO38" i="1"/>
  <c r="AO58" i="1" s="1"/>
  <c r="AW38" i="1"/>
  <c r="AW58" i="1" s="1"/>
  <c r="AL38" i="1"/>
  <c r="AL58" i="1" s="1"/>
  <c r="AZ38" i="1"/>
  <c r="AZ58" i="1" s="1"/>
  <c r="S38" i="1"/>
  <c r="S58" i="1" s="1"/>
  <c r="AN38" i="1"/>
  <c r="AN58" i="1" s="1"/>
  <c r="AB38" i="1"/>
  <c r="AB58" i="1" s="1"/>
  <c r="BA38" i="1"/>
  <c r="BA58" i="1" s="1"/>
  <c r="AQ38" i="1"/>
  <c r="AQ58" i="1" s="1"/>
  <c r="U38" i="1"/>
  <c r="U58" i="1" s="1"/>
  <c r="BC38" i="1"/>
  <c r="BC58" i="1" s="1"/>
  <c r="P38" i="1"/>
  <c r="P58" i="1" s="1"/>
  <c r="AS38" i="1"/>
  <c r="AS58" i="1" s="1"/>
  <c r="AK58" i="1"/>
  <c r="R38" i="1"/>
  <c r="R58" i="1" s="1"/>
  <c r="AX38" i="1"/>
  <c r="AX58" i="1" s="1"/>
  <c r="AI38" i="1"/>
  <c r="AI58" i="1" s="1"/>
  <c r="AE38" i="1"/>
  <c r="AE58" i="1" s="1"/>
  <c r="BE38" i="1" l="1"/>
  <c r="BE58" i="1" s="1"/>
  <c r="BD38" i="1"/>
  <c r="BD58" i="1" s="1"/>
  <c r="AC38" i="1"/>
  <c r="AC58" i="1" s="1"/>
  <c r="AA38" i="1"/>
  <c r="AD38" i="1"/>
  <c r="AD58" i="1" s="1"/>
  <c r="AF38" i="1"/>
  <c r="AF58" i="1" s="1"/>
</calcChain>
</file>

<file path=xl/sharedStrings.xml><?xml version="1.0" encoding="utf-8"?>
<sst xmlns="http://schemas.openxmlformats.org/spreadsheetml/2006/main" count="185" uniqueCount="172">
  <si>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</si>
  <si>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</si>
  <si>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</si>
  <si>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</si>
  <si>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</si>
  <si>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</si>
  <si>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</si>
  <si>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</si>
  <si>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</si>
  <si>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</si>
  <si>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</si>
  <si>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</si>
  <si>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</si>
  <si>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</si>
  <si>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</si>
  <si>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</si>
  <si>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</si>
  <si>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</si>
  <si>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</si>
  <si>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</si>
  <si>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</si>
  <si>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</si>
  <si>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</si>
  <si>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</si>
  <si>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</si>
  <si>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</si>
  <si>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</si>
  <si>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</si>
  <si>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</si>
  <si>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</si>
  <si>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</si>
  <si>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</si>
  <si>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</si>
  <si>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</si>
  <si>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</si>
  <si>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</si>
  <si>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</si>
  <si>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</si>
  <si>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</si>
  <si>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</si>
  <si>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</si>
  <si>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</si>
  <si>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</si>
  <si>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</si>
  <si>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</si>
  <si>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</si>
  <si>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</si>
  <si>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</si>
  <si>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(b)</t>
  </si>
  <si>
    <t>Particulars ($000s)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</si>
  <si>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</si>
  <si>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</si>
  <si>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</si>
  <si>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</si>
  <si>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</si>
  <si>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</si>
  <si>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</si>
  <si>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</si>
  <si>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</si>
  <si>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</si>
  <si>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</si>
  <si>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</si>
  <si>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</si>
  <si>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</si>
  <si>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</si>
  <si>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</si>
  <si>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</si>
  <si>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</si>
  <si>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</si>
  <si>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</si>
  <si>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</si>
  <si>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</si>
  <si>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</si>
  <si>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</si>
  <si>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</si>
  <si>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</si>
  <si>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</si>
  <si>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</si>
  <si>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</si>
  <si>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</si>
  <si>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</si>
  <si>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</si>
  <si>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</si>
  <si>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</si>
  <si>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</si>
  <si>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</si>
  <si>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</si>
  <si>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</si>
  <si>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</si>
  <si>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</si>
  <si>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</si>
  <si>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</si>
  <si>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</si>
  <si>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</si>
  <si>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</si>
  <si>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</si>
  <si>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</si>
  <si>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</si>
  <si>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</si>
  <si>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</si>
  <si>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</si>
  <si>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</si>
  <si>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</si>
  <si>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</si>
  <si>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</si>
  <si>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</si>
  <si>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</si>
  <si>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</si>
  <si>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</si>
  <si>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</si>
  <si>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</si>
  <si>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</si>
  <si>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</si>
  <si>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</si>
  <si>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</si>
  <si>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</si>
  <si>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</si>
  <si>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</si>
  <si>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</si>
  <si>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</si>
  <si>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</si>
  <si>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</si>
  <si>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</si>
  <si>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</si>
  <si>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</si>
  <si>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</si>
  <si>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</si>
  <si>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</si>
  <si>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</si>
  <si>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</si>
  <si>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</si>
  <si>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</si>
  <si>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</si>
  <si>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</si>
  <si>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</si>
  <si>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</si>
  <si>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</si>
  <si>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Gas Cost Revenue Requirement</t>
  </si>
  <si>
    <t>North Unb</t>
  </si>
  <si>
    <t>2024 Cost Allocation Study - Current Rate Zones</t>
  </si>
  <si>
    <t>(a)</t>
  </si>
  <si>
    <t>(d) = (a-b)</t>
  </si>
  <si>
    <t>(e)</t>
  </si>
  <si>
    <t>Allocation of Gas Cost Revenue Requirement (Continued)</t>
  </si>
  <si>
    <t>TRANSPT_DEMAND_OPT</t>
  </si>
  <si>
    <t>TRANS_COMPFUEL</t>
  </si>
  <si>
    <t>DAWNCOMP</t>
  </si>
  <si>
    <t>KIRKWALL_DEMAND</t>
  </si>
  <si>
    <t>PKWY_DEMAND</t>
  </si>
  <si>
    <t>D-PTRANS</t>
  </si>
  <si>
    <t>ALBIONTRANS</t>
  </si>
  <si>
    <t>PAN_STCLAIR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</si>
  <si>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</si>
  <si>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</si>
  <si>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</si>
  <si>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</si>
  <si>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</si>
  <si>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</si>
  <si>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</si>
  <si>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</si>
  <si>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</si>
  <si>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</si>
  <si>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</si>
  <si>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</si>
  <si>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SUPPLY_VOL</t>
  </si>
  <si>
    <t>LOAD_BALANCING</t>
  </si>
  <si>
    <t>NETFROMSTOR</t>
  </si>
  <si>
    <t>TRANS_DEMAND</t>
  </si>
  <si>
    <t>TRANS_FUEL</t>
  </si>
  <si>
    <t>STORAGEXCESS</t>
  </si>
  <si>
    <t>OP_CONTINGENCY</t>
  </si>
  <si>
    <t>STORCOMM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</si>
</sst>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1:BF66"/>
  <sheetViews>
    <sheetView tabSelected="1" view="pageLayout" zoomScaleNormal="90" workbookViewId="0"/>
  </sheetViews>
  <sheetFormatPr defaultColWidth="9.140625" defaultRowHeight="13.5" customHeight="1" x14ac:dyDescent="0.2"/>
  <cols>
    <col min="1" max="1" width="5.28515625" style="2" customWidth="1"/>
    <col min="2" max="2" width="1.7109375" style="3" customWidth="1"/>
    <col min="3" max="3" width="42.7109375" style="3" customWidth="1"/>
    <col min="4" max="4" width="1.7109375" style="3" customWidth="1"/>
    <col min="5" max="5" width="16.7109375" style="3" customWidth="1"/>
    <col min="6" max="6" width="1.7109375" style="3" customWidth="1"/>
    <col min="7" max="7" width="16.7109375" style="3" customWidth="1"/>
    <col min="8" max="8" width="1.7109375" style="3" customWidth="1"/>
    <col min="9" max="9" width="24.28515625" style="3" bestFit="1" customWidth="1"/>
    <col min="10" max="10" width="1.7109375" style="3" customWidth="1"/>
    <col min="11" max="11" width="16.7109375" style="3" customWidth="1"/>
    <col min="12" max="12" width="1.7109375" style="3" customWidth="1"/>
    <col min="13" max="13" width="20" style="2" customWidth="1"/>
    <col min="14" max="14" width="1.7109375" style="3" customWidth="1"/>
    <col min="15" max="16" width="12.85546875" style="3" customWidth="1"/>
    <col min="17" max="25" width="10.7109375" style="3" customWidth="1"/>
    <col min="26" max="26" width="1.5703125" style="3" customWidth="1"/>
    <col min="27" max="27" width="9.5703125" style="17" hidden="1" customWidth="1"/>
    <col min="28" max="30" width="10.5703125" style="3" customWidth="1"/>
    <col min="31" max="31" width="9.140625" style="3" customWidth="1"/>
    <col min="32" max="32" width="11.28515625" style="3" customWidth="1"/>
    <col min="33" max="33" width="1.7109375" style="17" customWidth="1"/>
    <col min="34" max="45" width="10.7109375" style="3" customWidth="1"/>
    <col min="46" max="47" width="11.28515625" style="3" customWidth="1"/>
    <col min="48" max="48" width="1.7109375" style="17" customWidth="1"/>
    <col min="49" max="50" width="10.5703125" style="3" customWidth="1"/>
    <col min="51" max="51" width="12.140625" style="3" bestFit="1" customWidth="1"/>
    <col min="52" max="54" width="10.5703125" style="3" customWidth="1"/>
    <col min="55" max="16384" width="9.140625" style="3"/>
  </cols>
  <sheetData>
    <row r="1" spans="1:58" ht="13.5" customHeight="1" x14ac:dyDescent="0.2">
      <c r="A1" s="15"/>
      <c r="M1" s="15"/>
    </row>
    <row r="2" spans="1:58" ht="13.5" customHeight="1" x14ac:dyDescent="0.2">
      <c r="A2" s="15"/>
      <c r="M2" s="15"/>
    </row>
    <row r="3" spans="1:58" ht="13.5" customHeight="1" x14ac:dyDescent="0.2">
      <c r="A3" s="15"/>
      <c r="M3" s="15"/>
    </row>
    <row r="4" spans="1:58" ht="13.5" customHeight="1" x14ac:dyDescent="0.2">
      <c r="A4" s="15"/>
      <c r="M4" s="15"/>
    </row>
    <row r="5" spans="1:58" ht="13.5" customHeight="1" x14ac:dyDescent="0.2">
      <c r="A5" s="1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8"/>
      <c r="AB5" s="1"/>
      <c r="AC5" s="1"/>
      <c r="AD5" s="1"/>
      <c r="AE5" s="1"/>
      <c r="AF5" s="1"/>
      <c r="AG5" s="18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8"/>
      <c r="AW5" s="1"/>
      <c r="AX5" s="1"/>
      <c r="AY5" s="1"/>
      <c r="AZ5" s="1"/>
      <c r="BA5" s="1"/>
      <c r="BB5" s="1"/>
    </row>
    <row r="6" spans="1:58" s="23" customFormat="1" ht="13.5" customHeight="1" x14ac:dyDescent="0.2">
      <c r="A6" s="31" t="s">
        <v>139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R6" s="24"/>
      <c r="S6" s="24"/>
      <c r="T6" s="24"/>
      <c r="V6" s="25" t="s">
        <v>139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M6" s="25" t="s">
        <v>139</v>
      </c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5" t="s">
        <v>139</v>
      </c>
      <c r="BC6" s="24"/>
      <c r="BD6" s="24"/>
      <c r="BE6" s="24"/>
    </row>
    <row r="7" spans="1:58" s="23" customFormat="1" ht="13.5" customHeight="1" x14ac:dyDescent="0.2">
      <c r="A7" s="31" t="s">
        <v>137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R7" s="24"/>
      <c r="S7" s="24"/>
      <c r="T7" s="24"/>
      <c r="V7" s="25" t="s">
        <v>143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M7" s="29" t="s">
        <v>143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9" t="s">
        <v>143</v>
      </c>
      <c r="BC7" s="24"/>
      <c r="BD7" s="24"/>
      <c r="BE7" s="24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58" ht="13.5" customHeight="1" x14ac:dyDescent="0.2">
      <c r="E9" s="2" t="s">
        <v>0</v>
      </c>
    </row>
    <row r="10" spans="1:58" ht="13.5" customHeight="1" x14ac:dyDescent="0.2">
      <c r="A10" s="2" t="s">
        <v>46</v>
      </c>
      <c r="E10" s="2" t="s">
        <v>1</v>
      </c>
      <c r="G10" s="2" t="s">
        <v>2</v>
      </c>
      <c r="I10" s="2" t="s">
        <v>3</v>
      </c>
      <c r="J10" s="2"/>
      <c r="K10" s="2" t="s">
        <v>4</v>
      </c>
      <c r="M10" s="2" t="s">
        <v>5</v>
      </c>
      <c r="O10" s="30" t="s">
        <v>95</v>
      </c>
      <c r="P10" s="30"/>
      <c r="Q10" s="30" t="s">
        <v>95</v>
      </c>
      <c r="R10" s="30"/>
      <c r="S10" s="30"/>
      <c r="T10" s="30"/>
      <c r="U10" s="30"/>
      <c r="V10" s="30"/>
      <c r="W10" s="30"/>
      <c r="X10" s="30"/>
      <c r="Y10" s="30"/>
      <c r="Z10" s="19"/>
      <c r="AA10" s="30" t="s">
        <v>96</v>
      </c>
      <c r="AB10" s="30"/>
      <c r="AC10" s="30"/>
      <c r="AD10" s="30"/>
      <c r="AE10" s="30"/>
      <c r="AF10" s="30"/>
      <c r="AG10" s="19"/>
      <c r="AH10" s="30" t="s">
        <v>97</v>
      </c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19"/>
      <c r="AW10" s="30" t="s">
        <v>98</v>
      </c>
      <c r="AX10" s="30"/>
      <c r="AY10" s="30"/>
      <c r="AZ10" s="30"/>
      <c r="BA10" s="30"/>
      <c r="BB10" s="30"/>
      <c r="BC10" s="30"/>
      <c r="BD10" s="30"/>
      <c r="BE10" s="30"/>
    </row>
    <row r="11" spans="1:58" ht="13.5" customHeight="1" x14ac:dyDescent="0.2">
      <c r="A11" s="4" t="s">
        <v>47</v>
      </c>
      <c r="C11" s="5" t="s">
        <v>49</v>
      </c>
      <c r="E11" s="4" t="s">
        <v>6</v>
      </c>
      <c r="G11" s="4" t="s">
        <v>7</v>
      </c>
      <c r="I11" s="4" t="s">
        <v>8</v>
      </c>
      <c r="J11" s="2"/>
      <c r="K11" s="4" t="s">
        <v>9</v>
      </c>
      <c r="M11" s="4" t="s">
        <v>8</v>
      </c>
      <c r="O11" s="16" t="s">
        <v>99</v>
      </c>
      <c r="P11" s="16" t="s">
        <v>100</v>
      </c>
      <c r="Q11" s="16" t="s">
        <v>101</v>
      </c>
      <c r="R11" s="16" t="s">
        <v>102</v>
      </c>
      <c r="S11" s="16" t="s">
        <v>103</v>
      </c>
      <c r="T11" s="16" t="s">
        <v>104</v>
      </c>
      <c r="U11" s="16" t="s">
        <v>105</v>
      </c>
      <c r="V11" s="16" t="s">
        <v>106</v>
      </c>
      <c r="W11" s="16" t="s">
        <v>107</v>
      </c>
      <c r="X11" s="16" t="s">
        <v>108</v>
      </c>
      <c r="Y11" s="16" t="s">
        <v>109</v>
      </c>
      <c r="Z11" s="19"/>
      <c r="AA11" s="28" t="s">
        <v>138</v>
      </c>
      <c r="AB11" s="16" t="s">
        <v>110</v>
      </c>
      <c r="AC11" s="16" t="s">
        <v>111</v>
      </c>
      <c r="AD11" s="16" t="s">
        <v>112</v>
      </c>
      <c r="AE11" s="16" t="s">
        <v>113</v>
      </c>
      <c r="AF11" s="16" t="s">
        <v>101</v>
      </c>
      <c r="AG11" s="19"/>
      <c r="AH11" s="16" t="s">
        <v>114</v>
      </c>
      <c r="AI11" s="16" t="s">
        <v>115</v>
      </c>
      <c r="AJ11" s="16" t="s">
        <v>116</v>
      </c>
      <c r="AK11" s="16" t="s">
        <v>117</v>
      </c>
      <c r="AL11" s="16" t="s">
        <v>118</v>
      </c>
      <c r="AM11" s="16" t="s">
        <v>119</v>
      </c>
      <c r="AN11" s="16" t="s">
        <v>120</v>
      </c>
      <c r="AO11" s="16" t="s">
        <v>121</v>
      </c>
      <c r="AP11" s="16" t="s">
        <v>122</v>
      </c>
      <c r="AQ11" s="16" t="s">
        <v>123</v>
      </c>
      <c r="AR11" s="16" t="s">
        <v>124</v>
      </c>
      <c r="AS11" s="16" t="s">
        <v>125</v>
      </c>
      <c r="AT11" s="16" t="s">
        <v>126</v>
      </c>
      <c r="AU11" s="16" t="s">
        <v>127</v>
      </c>
      <c r="AV11" s="19"/>
      <c r="AW11" s="16" t="s">
        <v>128</v>
      </c>
      <c r="AX11" s="16" t="s">
        <v>129</v>
      </c>
      <c r="AY11" s="16" t="s">
        <v>130</v>
      </c>
      <c r="AZ11" s="16" t="s">
        <v>131</v>
      </c>
      <c r="BA11" s="16" t="s">
        <v>132</v>
      </c>
      <c r="BB11" s="16" t="s">
        <v>133</v>
      </c>
      <c r="BC11" s="16" t="s">
        <v>134</v>
      </c>
      <c r="BD11" s="16" t="s">
        <v>135</v>
      </c>
      <c r="BE11" s="16" t="s">
        <v>136</v>
      </c>
    </row>
    <row r="12" spans="1:58" ht="13.5" customHeight="1" x14ac:dyDescent="0.2">
      <c r="E12" s="11" t="s">
        <v>140</v>
      </c>
      <c r="F12" s="15"/>
      <c r="G12" s="15" t="s">
        <v>48</v>
      </c>
      <c r="H12" s="15"/>
      <c r="I12" s="15" t="s">
        <v>50</v>
      </c>
      <c r="J12" s="15"/>
      <c r="K12" s="15" t="s">
        <v>141</v>
      </c>
      <c r="L12" s="15"/>
      <c r="M12" s="15" t="s">
        <v>142</v>
      </c>
      <c r="N12" s="15"/>
      <c r="O12" s="15" t="s">
        <v>51</v>
      </c>
      <c r="P12" s="15" t="s">
        <v>52</v>
      </c>
      <c r="Q12" s="15" t="s">
        <v>53</v>
      </c>
      <c r="R12" s="15" t="s">
        <v>54</v>
      </c>
      <c r="S12" s="15" t="s">
        <v>55</v>
      </c>
      <c r="T12" s="15" t="s">
        <v>56</v>
      </c>
      <c r="U12" s="15" t="s">
        <v>57</v>
      </c>
      <c r="V12" s="15" t="s">
        <v>58</v>
      </c>
      <c r="W12" s="15" t="s">
        <v>59</v>
      </c>
      <c r="X12" s="15" t="s">
        <v>60</v>
      </c>
      <c r="Y12" s="15" t="s">
        <v>61</v>
      </c>
      <c r="Z12" s="15"/>
      <c r="AA12" s="20" t="s">
        <v>62</v>
      </c>
      <c r="AB12" s="15" t="s">
        <v>62</v>
      </c>
      <c r="AC12" s="15" t="s">
        <v>64</v>
      </c>
      <c r="AD12" s="15" t="s">
        <v>63</v>
      </c>
      <c r="AE12" s="15" t="s">
        <v>65</v>
      </c>
      <c r="AF12" s="15" t="s">
        <v>66</v>
      </c>
      <c r="AH12" s="20" t="s">
        <v>67</v>
      </c>
      <c r="AI12" s="15" t="s">
        <v>68</v>
      </c>
      <c r="AJ12" s="15" t="s">
        <v>69</v>
      </c>
      <c r="AK12" s="15" t="s">
        <v>70</v>
      </c>
      <c r="AL12" s="15" t="s">
        <v>71</v>
      </c>
      <c r="AM12" s="15" t="s">
        <v>72</v>
      </c>
      <c r="AN12" s="15" t="s">
        <v>73</v>
      </c>
      <c r="AO12" s="15" t="s">
        <v>74</v>
      </c>
      <c r="AP12" s="15" t="s">
        <v>75</v>
      </c>
      <c r="AQ12" s="15" t="s">
        <v>76</v>
      </c>
      <c r="AR12" s="15" t="s">
        <v>77</v>
      </c>
      <c r="AS12" s="15" t="s">
        <v>78</v>
      </c>
      <c r="AT12" s="15" t="s">
        <v>79</v>
      </c>
      <c r="AU12" s="15" t="s">
        <v>80</v>
      </c>
      <c r="AW12" s="20" t="s">
        <v>81</v>
      </c>
      <c r="AX12" s="15" t="s">
        <v>82</v>
      </c>
      <c r="AY12" s="15" t="s">
        <v>83</v>
      </c>
      <c r="AZ12" s="15" t="s">
        <v>84</v>
      </c>
      <c r="BA12" s="15" t="s">
        <v>85</v>
      </c>
      <c r="BB12" s="15" t="s">
        <v>86</v>
      </c>
      <c r="BC12" s="15" t="s">
        <v>87</v>
      </c>
      <c r="BD12" s="15" t="s">
        <v>88</v>
      </c>
      <c r="BE12" s="15" t="s">
        <v>89</v>
      </c>
      <c r="BF12" s="2"/>
    </row>
    <row r="13" spans="1:58" ht="13.5" customHeight="1" x14ac:dyDescent="0.2">
      <c r="A13" s="15"/>
      <c r="E13" s="11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20"/>
      <c r="AB13" s="15"/>
      <c r="AC13" s="15"/>
      <c r="AD13" s="15"/>
      <c r="AE13" s="15"/>
      <c r="AF13" s="15"/>
      <c r="AH13" s="20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W13" s="20"/>
      <c r="AX13" s="15"/>
      <c r="AY13" s="15"/>
      <c r="AZ13" s="15"/>
      <c r="BA13" s="15"/>
      <c r="BB13" s="15"/>
      <c r="BC13" s="15"/>
      <c r="BD13" s="15"/>
      <c r="BE13" s="15"/>
      <c r="BF13" s="15"/>
    </row>
    <row r="14" spans="1:58" ht="13.5" customHeight="1" x14ac:dyDescent="0.2">
      <c r="C14" s="10" t="s">
        <v>92</v>
      </c>
    </row>
    <row r="15" spans="1:58" ht="13.5" customHeight="1" x14ac:dyDescent="0.2">
      <c r="A15" s="2">
        <f>1</f>
        <v>1</v>
      </c>
      <c r="C15" s="3" t="s">
        <v>10</v>
      </c>
      <c r="E15" s="6">
        <v>2728040.5732561182</v>
      </c>
      <c r="G15" s="6">
        <v>0</v>
      </c>
      <c r="K15" s="6">
        <v>2728040.5732561182</v>
      </c>
      <c r="M15" s="27" t="s">
        <v>164</v>
      </c>
      <c r="O15" s="6">
        <v>987458.53376041958</v>
      </c>
      <c r="P15" s="6">
        <v>596773.72098197462</v>
      </c>
      <c r="Q15" s="6">
        <v>2964.2473112830548</v>
      </c>
      <c r="R15" s="6">
        <v>20528.855560386808</v>
      </c>
      <c r="S15" s="6">
        <v>331.67298496964082</v>
      </c>
      <c r="T15" s="6">
        <v>0</v>
      </c>
      <c r="U15" s="6">
        <v>882.14620527461875</v>
      </c>
      <c r="V15" s="6">
        <v>115.22719112869891</v>
      </c>
      <c r="W15" s="6">
        <v>1076.7334377216737</v>
      </c>
      <c r="X15" s="6">
        <v>28183.955714664749</v>
      </c>
      <c r="Y15" s="6">
        <v>0</v>
      </c>
      <c r="Z15" s="6"/>
      <c r="AA15" s="6">
        <v>0</v>
      </c>
      <c r="AB15" s="6">
        <v>192471.3823504819</v>
      </c>
      <c r="AC15" s="6">
        <v>34329.299969369058</v>
      </c>
      <c r="AD15" s="6">
        <v>3179.9466064031512</v>
      </c>
      <c r="AE15" s="6">
        <v>1045.1120014530582</v>
      </c>
      <c r="AF15" s="6">
        <v>0</v>
      </c>
      <c r="AH15" s="6">
        <v>681109.36118674115</v>
      </c>
      <c r="AI15" s="6">
        <v>152560.42291825</v>
      </c>
      <c r="AJ15" s="6">
        <v>13155.863931761334</v>
      </c>
      <c r="AK15" s="6">
        <v>0</v>
      </c>
      <c r="AL15" s="6">
        <v>67.316586889569763</v>
      </c>
      <c r="AM15" s="6">
        <v>412.26721597289173</v>
      </c>
      <c r="AN15" s="6">
        <v>7412.0949102234235</v>
      </c>
      <c r="AO15" s="6">
        <v>481.81177511016472</v>
      </c>
      <c r="AP15" s="6">
        <v>3500.6006556397024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</row>
    <row r="16" spans="1:58" ht="13.5" customHeight="1" x14ac:dyDescent="0.2">
      <c r="A16" s="2">
        <f>A15+1</f>
        <v>2</v>
      </c>
      <c r="C16" s="3" t="s">
        <v>90</v>
      </c>
      <c r="E16" s="6">
        <v>175236.13783085361</v>
      </c>
      <c r="G16" s="6">
        <v>0</v>
      </c>
      <c r="K16" s="6">
        <v>175236.13783085361</v>
      </c>
      <c r="M16" s="27" t="s">
        <v>165</v>
      </c>
      <c r="O16" s="6">
        <v>64839.971763015026</v>
      </c>
      <c r="P16" s="6">
        <v>56353.735038758299</v>
      </c>
      <c r="Q16" s="6">
        <v>151.09653504027591</v>
      </c>
      <c r="R16" s="6">
        <v>4117.5652260303405</v>
      </c>
      <c r="S16" s="6">
        <v>151.86047637361889</v>
      </c>
      <c r="T16" s="6">
        <v>0</v>
      </c>
      <c r="U16" s="6">
        <v>0</v>
      </c>
      <c r="V16" s="6">
        <v>0</v>
      </c>
      <c r="W16" s="6">
        <v>0</v>
      </c>
      <c r="X16" s="6">
        <v>1221.5326478347033</v>
      </c>
      <c r="Y16" s="6">
        <v>0</v>
      </c>
      <c r="Z16" s="6"/>
      <c r="AA16" s="6">
        <v>1798.5082446242627</v>
      </c>
      <c r="AB16" s="6">
        <v>35225.829468320822</v>
      </c>
      <c r="AC16" s="6">
        <v>9986.3113402467679</v>
      </c>
      <c r="AD16" s="6">
        <v>3188.2353352337582</v>
      </c>
      <c r="AE16" s="6">
        <v>0</v>
      </c>
      <c r="AF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</row>
    <row r="17" spans="1:57" ht="13.5" customHeight="1" x14ac:dyDescent="0.2">
      <c r="A17" s="2">
        <f t="shared" ref="A17:A21" si="0">A16+1</f>
        <v>3</v>
      </c>
      <c r="C17" s="3" t="s">
        <v>91</v>
      </c>
      <c r="E17" s="6">
        <v>23590.657623593441</v>
      </c>
      <c r="G17" s="6">
        <v>0</v>
      </c>
      <c r="K17" s="6">
        <v>23590.657623593441</v>
      </c>
      <c r="M17" s="27" t="s">
        <v>166</v>
      </c>
      <c r="O17" s="6">
        <v>7058.9651157535845</v>
      </c>
      <c r="P17" s="6">
        <v>6135.0898059446945</v>
      </c>
      <c r="Q17" s="6">
        <v>16.449500839680056</v>
      </c>
      <c r="R17" s="6">
        <v>448.26899984813701</v>
      </c>
      <c r="S17" s="6">
        <v>16.532669216777137</v>
      </c>
      <c r="T17" s="6">
        <v>0</v>
      </c>
      <c r="U17" s="6">
        <v>0</v>
      </c>
      <c r="V17" s="6">
        <v>0</v>
      </c>
      <c r="W17" s="6">
        <v>0</v>
      </c>
      <c r="X17" s="6">
        <v>132.98519592720942</v>
      </c>
      <c r="Y17" s="6">
        <v>0</v>
      </c>
      <c r="Z17" s="6"/>
      <c r="AA17" s="6">
        <v>54.5121242237309</v>
      </c>
      <c r="AB17" s="6">
        <v>1265.6864371239744</v>
      </c>
      <c r="AC17" s="6">
        <v>357.79867193592327</v>
      </c>
      <c r="AD17" s="6">
        <v>105.11165926945444</v>
      </c>
      <c r="AE17" s="6">
        <v>0</v>
      </c>
      <c r="AF17" s="6">
        <v>0</v>
      </c>
      <c r="AH17" s="6">
        <v>4005.0880316388088</v>
      </c>
      <c r="AI17" s="6">
        <v>1428.0988872259854</v>
      </c>
      <c r="AJ17" s="6">
        <v>447.14654061289798</v>
      </c>
      <c r="AK17" s="6">
        <v>0</v>
      </c>
      <c r="AL17" s="6">
        <v>4.3275265554429003</v>
      </c>
      <c r="AM17" s="6">
        <v>0</v>
      </c>
      <c r="AN17" s="6">
        <v>742.55327841694157</v>
      </c>
      <c r="AO17" s="6">
        <v>0</v>
      </c>
      <c r="AP17" s="6">
        <v>44.920078316611267</v>
      </c>
      <c r="AQ17" s="6">
        <v>156.30484664232651</v>
      </c>
      <c r="AR17" s="6">
        <v>0</v>
      </c>
      <c r="AS17" s="6">
        <v>975.05630324662786</v>
      </c>
      <c r="AT17" s="6">
        <v>0</v>
      </c>
      <c r="AU17" s="6">
        <v>250.27407507836236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</row>
    <row r="18" spans="1:57" ht="13.5" customHeight="1" x14ac:dyDescent="0.2">
      <c r="A18" s="2">
        <f t="shared" si="0"/>
        <v>4</v>
      </c>
      <c r="C18" s="3" t="s">
        <v>11</v>
      </c>
      <c r="E18" s="6">
        <v>162050.40026244638</v>
      </c>
      <c r="G18" s="6">
        <v>0</v>
      </c>
      <c r="I18" s="15" t="s">
        <v>144</v>
      </c>
      <c r="K18" s="6">
        <v>162050.40026244638</v>
      </c>
      <c r="M18" s="27" t="s">
        <v>167</v>
      </c>
      <c r="O18" s="6">
        <v>54628.523319778898</v>
      </c>
      <c r="P18" s="6">
        <v>55418.603305789948</v>
      </c>
      <c r="Q18" s="6">
        <v>298.08626524374608</v>
      </c>
      <c r="R18" s="6">
        <v>11817.700839180925</v>
      </c>
      <c r="S18" s="6">
        <v>4150.0041098278398</v>
      </c>
      <c r="T18" s="6">
        <v>0</v>
      </c>
      <c r="U18" s="6">
        <v>572.1357822237236</v>
      </c>
      <c r="V18" s="6">
        <v>170.76820077941068</v>
      </c>
      <c r="W18" s="6">
        <v>3512.9598537899792</v>
      </c>
      <c r="X18" s="6">
        <v>2052.3501062532396</v>
      </c>
      <c r="Y18" s="6">
        <v>0</v>
      </c>
      <c r="Z18" s="6"/>
      <c r="AA18" s="6">
        <v>247.65091569573775</v>
      </c>
      <c r="AB18" s="6">
        <v>18980.091336943406</v>
      </c>
      <c r="AC18" s="6">
        <v>6017.8056527840117</v>
      </c>
      <c r="AD18" s="6">
        <v>2808.7533407059846</v>
      </c>
      <c r="AE18" s="6">
        <v>151.04758914526505</v>
      </c>
      <c r="AF18" s="6">
        <v>0</v>
      </c>
      <c r="AH18" s="6">
        <v>406.15736952005221</v>
      </c>
      <c r="AI18" s="6">
        <v>164.62448440086547</v>
      </c>
      <c r="AJ18" s="6">
        <v>74.073781151387124</v>
      </c>
      <c r="AK18" s="6">
        <v>2.9697525503687722E-2</v>
      </c>
      <c r="AL18" s="6">
        <v>0.54974102054070773</v>
      </c>
      <c r="AM18" s="6">
        <v>6.8734538812319466</v>
      </c>
      <c r="AN18" s="6">
        <v>89.056233082052842</v>
      </c>
      <c r="AO18" s="6">
        <v>9.4827374989922149</v>
      </c>
      <c r="AP18" s="6">
        <v>11.238863517881139</v>
      </c>
      <c r="AQ18" s="6">
        <v>49.130443540286933</v>
      </c>
      <c r="AR18" s="6">
        <v>4.6834720507804617</v>
      </c>
      <c r="AS18" s="6">
        <v>619.36560897105096</v>
      </c>
      <c r="AT18" s="6">
        <v>5.2108590022186174</v>
      </c>
      <c r="AU18" s="6">
        <v>31.093814837155396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</row>
    <row r="19" spans="1:57" ht="13.5" customHeight="1" x14ac:dyDescent="0.2">
      <c r="A19" s="2">
        <f t="shared" si="0"/>
        <v>5</v>
      </c>
      <c r="C19" s="3" t="s">
        <v>12</v>
      </c>
      <c r="E19" s="6">
        <v>23898.700496907863</v>
      </c>
      <c r="G19" s="6">
        <v>0</v>
      </c>
      <c r="I19" s="15"/>
      <c r="K19" s="6">
        <v>23898.700496907863</v>
      </c>
      <c r="M19" s="27" t="s">
        <v>168</v>
      </c>
      <c r="O19" s="6">
        <v>8155.0344435399293</v>
      </c>
      <c r="P19" s="6">
        <v>7820.2030329194276</v>
      </c>
      <c r="Q19" s="6">
        <v>44.727946415946768</v>
      </c>
      <c r="R19" s="6">
        <v>1742.0162040826795</v>
      </c>
      <c r="S19" s="6">
        <v>622.70954114090239</v>
      </c>
      <c r="T19" s="6">
        <v>0</v>
      </c>
      <c r="U19" s="6">
        <v>85.849170504461512</v>
      </c>
      <c r="V19" s="6">
        <v>25.623827141996674</v>
      </c>
      <c r="W19" s="6">
        <v>527.12083186122891</v>
      </c>
      <c r="X19" s="6">
        <v>307.95583789878583</v>
      </c>
      <c r="Y19" s="6">
        <v>0</v>
      </c>
      <c r="Z19" s="6"/>
      <c r="AA19" s="6">
        <v>19.662249806094451</v>
      </c>
      <c r="AB19" s="6">
        <v>3020.0892915894478</v>
      </c>
      <c r="AC19" s="6">
        <v>896.00474507871979</v>
      </c>
      <c r="AD19" s="6">
        <v>416.22941532503904</v>
      </c>
      <c r="AE19" s="6">
        <v>36.716286994294471</v>
      </c>
      <c r="AF19" s="6">
        <v>0</v>
      </c>
      <c r="AH19" s="6">
        <v>54.764423765347182</v>
      </c>
      <c r="AI19" s="6">
        <v>22.197221329590274</v>
      </c>
      <c r="AJ19" s="6">
        <v>9.9877738170053636</v>
      </c>
      <c r="AK19" s="6">
        <v>4.0042800981009031E-3</v>
      </c>
      <c r="AL19" s="6">
        <v>7.4124594232185606E-2</v>
      </c>
      <c r="AM19" s="6">
        <v>0.92678545148193459</v>
      </c>
      <c r="AN19" s="6">
        <v>12.007939910617049</v>
      </c>
      <c r="AO19" s="6">
        <v>1.2786094598357867</v>
      </c>
      <c r="AP19" s="6">
        <v>1.5153975540600308</v>
      </c>
      <c r="AQ19" s="6">
        <v>6.6245269241308211</v>
      </c>
      <c r="AR19" s="6">
        <v>0.63149820077175234</v>
      </c>
      <c r="AS19" s="6">
        <v>83.512459014235205</v>
      </c>
      <c r="AT19" s="6">
        <v>0.70260867337256472</v>
      </c>
      <c r="AU19" s="6">
        <v>4.1925494402217103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</row>
    <row r="20" spans="1:57" ht="13.5" customHeight="1" x14ac:dyDescent="0.2">
      <c r="A20" s="2">
        <f t="shared" si="0"/>
        <v>6</v>
      </c>
      <c r="C20" s="3" t="s">
        <v>13</v>
      </c>
      <c r="E20" s="6">
        <v>0</v>
      </c>
      <c r="G20" s="6">
        <v>0</v>
      </c>
      <c r="I20" s="15"/>
      <c r="K20" s="6">
        <v>0</v>
      </c>
      <c r="M20" s="27" t="s">
        <v>164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/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</row>
    <row r="21" spans="1:57" ht="13.5" customHeight="1" x14ac:dyDescent="0.2">
      <c r="A21" s="2">
        <f t="shared" si="0"/>
        <v>7</v>
      </c>
      <c r="C21" s="3" t="s">
        <v>93</v>
      </c>
      <c r="E21" s="12">
        <f>SUM(E15:E20)</f>
        <v>3112816.4694699193</v>
      </c>
      <c r="G21" s="12">
        <f>SUM(G15:G20)</f>
        <v>0</v>
      </c>
      <c r="I21" s="15"/>
      <c r="K21" s="12">
        <f>SUM(K15:K20)</f>
        <v>3112816.4694699193</v>
      </c>
      <c r="M21" s="15"/>
      <c r="O21" s="12">
        <f t="shared" ref="O21:AF21" si="1">SUM(O15:O20)</f>
        <v>1122141.0284025073</v>
      </c>
      <c r="P21" s="12">
        <f t="shared" si="1"/>
        <v>722501.35216538701</v>
      </c>
      <c r="Q21" s="12">
        <f t="shared" si="1"/>
        <v>3474.6075588227036</v>
      </c>
      <c r="R21" s="12">
        <f t="shared" si="1"/>
        <v>38654.406829528882</v>
      </c>
      <c r="S21" s="12">
        <f t="shared" si="1"/>
        <v>5272.7797815287795</v>
      </c>
      <c r="T21" s="12">
        <f t="shared" si="1"/>
        <v>0</v>
      </c>
      <c r="U21" s="12">
        <f t="shared" si="1"/>
        <v>1540.1311580028039</v>
      </c>
      <c r="V21" s="12">
        <f t="shared" si="1"/>
        <v>311.61921905010627</v>
      </c>
      <c r="W21" s="12">
        <f t="shared" si="1"/>
        <v>5116.814123372882</v>
      </c>
      <c r="X21" s="12">
        <f t="shared" si="1"/>
        <v>31898.779502578691</v>
      </c>
      <c r="Y21" s="12">
        <f t="shared" si="1"/>
        <v>0</v>
      </c>
      <c r="Z21" s="21"/>
      <c r="AA21" s="12">
        <f t="shared" si="1"/>
        <v>2120.3335343498256</v>
      </c>
      <c r="AB21" s="12">
        <f t="shared" si="1"/>
        <v>250963.07888445957</v>
      </c>
      <c r="AC21" s="12">
        <f t="shared" si="1"/>
        <v>51587.220379414473</v>
      </c>
      <c r="AD21" s="12">
        <f t="shared" si="1"/>
        <v>9698.2763569373874</v>
      </c>
      <c r="AE21" s="12">
        <f t="shared" si="1"/>
        <v>1232.8758775926176</v>
      </c>
      <c r="AF21" s="12">
        <f t="shared" si="1"/>
        <v>0</v>
      </c>
      <c r="AH21" s="12">
        <f t="shared" ref="AH21:AU21" si="2">SUM(AH15:AH20)</f>
        <v>685575.37101166532</v>
      </c>
      <c r="AI21" s="12">
        <f t="shared" si="2"/>
        <v>154175.34351120645</v>
      </c>
      <c r="AJ21" s="12">
        <f t="shared" si="2"/>
        <v>13687.072027342623</v>
      </c>
      <c r="AK21" s="12">
        <f t="shared" si="2"/>
        <v>3.3701805601788627E-2</v>
      </c>
      <c r="AL21" s="12">
        <f t="shared" si="2"/>
        <v>72.26797905978556</v>
      </c>
      <c r="AM21" s="12">
        <f t="shared" si="2"/>
        <v>420.06745530560562</v>
      </c>
      <c r="AN21" s="12">
        <f t="shared" si="2"/>
        <v>8255.7123616330337</v>
      </c>
      <c r="AO21" s="12">
        <f t="shared" si="2"/>
        <v>492.57312206899269</v>
      </c>
      <c r="AP21" s="12">
        <f t="shared" si="2"/>
        <v>3558.274995028255</v>
      </c>
      <c r="AQ21" s="12">
        <f t="shared" si="2"/>
        <v>212.05981710674428</v>
      </c>
      <c r="AR21" s="12">
        <f t="shared" si="2"/>
        <v>5.3149702515522144</v>
      </c>
      <c r="AS21" s="12">
        <f t="shared" si="2"/>
        <v>1677.9343712319139</v>
      </c>
      <c r="AT21" s="12">
        <f t="shared" si="2"/>
        <v>5.9134676755911819</v>
      </c>
      <c r="AU21" s="12">
        <f t="shared" si="2"/>
        <v>285.56043935573945</v>
      </c>
      <c r="AW21" s="12">
        <f t="shared" ref="AW21:BE21" si="3">SUM(AW15:AW20)</f>
        <v>0</v>
      </c>
      <c r="AX21" s="12">
        <f t="shared" si="3"/>
        <v>0</v>
      </c>
      <c r="AY21" s="12">
        <f t="shared" si="3"/>
        <v>0</v>
      </c>
      <c r="AZ21" s="12">
        <f t="shared" si="3"/>
        <v>0</v>
      </c>
      <c r="BA21" s="12">
        <f t="shared" si="3"/>
        <v>0</v>
      </c>
      <c r="BB21" s="12">
        <f t="shared" si="3"/>
        <v>0</v>
      </c>
      <c r="BC21" s="12">
        <f t="shared" si="3"/>
        <v>0</v>
      </c>
      <c r="BD21" s="12">
        <f t="shared" si="3"/>
        <v>0</v>
      </c>
      <c r="BE21" s="12">
        <f t="shared" si="3"/>
        <v>0</v>
      </c>
    </row>
    <row r="22" spans="1:57" ht="13.5" customHeight="1" x14ac:dyDescent="0.2">
      <c r="E22" s="6"/>
      <c r="G22" s="6"/>
      <c r="I22" s="15"/>
      <c r="K22" s="6"/>
      <c r="M22" s="15"/>
      <c r="O22" s="6"/>
      <c r="P22" s="6"/>
      <c r="Q22" s="6"/>
      <c r="R22" s="6"/>
      <c r="S22" s="6"/>
      <c r="T22" s="6"/>
      <c r="U22" s="6"/>
      <c r="V22" s="6"/>
      <c r="W22" s="6"/>
      <c r="X22" s="6"/>
      <c r="Y22" s="21"/>
      <c r="Z22" s="21"/>
      <c r="AA22" s="6"/>
      <c r="AB22" s="6"/>
      <c r="AC22" s="6"/>
      <c r="AD22" s="6"/>
      <c r="AE22" s="6"/>
      <c r="AF22" s="21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21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3.5" customHeight="1" x14ac:dyDescent="0.2">
      <c r="C23" s="10" t="s">
        <v>14</v>
      </c>
      <c r="E23" s="6"/>
      <c r="G23" s="6"/>
      <c r="I23" s="15"/>
      <c r="K23" s="6"/>
      <c r="M23" s="15"/>
      <c r="O23" s="6"/>
      <c r="P23" s="6"/>
      <c r="Q23" s="6"/>
      <c r="R23" s="6"/>
      <c r="S23" s="6"/>
      <c r="T23" s="6"/>
      <c r="U23" s="6"/>
      <c r="V23" s="6"/>
      <c r="W23" s="6"/>
      <c r="X23" s="6"/>
      <c r="Y23" s="21"/>
      <c r="Z23" s="21"/>
      <c r="AA23" s="6"/>
      <c r="AB23" s="6"/>
      <c r="AC23" s="6"/>
      <c r="AD23" s="6"/>
      <c r="AE23" s="6"/>
      <c r="AF23" s="21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1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3.5" customHeight="1" x14ac:dyDescent="0.2">
      <c r="A24" s="2">
        <f>A21+1</f>
        <v>8</v>
      </c>
      <c r="C24" s="3" t="s">
        <v>15</v>
      </c>
      <c r="E24" s="6">
        <v>10630.402398251621</v>
      </c>
      <c r="G24" s="6">
        <v>0</v>
      </c>
      <c r="I24" s="15"/>
      <c r="K24" s="6">
        <v>10630.402398251621</v>
      </c>
      <c r="M24" s="27" t="s">
        <v>166</v>
      </c>
      <c r="O24" s="6">
        <v>3180.9049460072142</v>
      </c>
      <c r="P24" s="6">
        <v>2764.5890279831151</v>
      </c>
      <c r="Q24" s="6">
        <v>7.4124602859299156</v>
      </c>
      <c r="R24" s="6">
        <v>201.99860112305194</v>
      </c>
      <c r="S24" s="6">
        <v>7.4499375503336012</v>
      </c>
      <c r="T24" s="6">
        <v>0</v>
      </c>
      <c r="U24" s="6">
        <v>0</v>
      </c>
      <c r="V24" s="6">
        <v>0</v>
      </c>
      <c r="W24" s="6">
        <v>0</v>
      </c>
      <c r="X24" s="6">
        <v>59.925677565193602</v>
      </c>
      <c r="Y24" s="6">
        <v>0</v>
      </c>
      <c r="Z24" s="6"/>
      <c r="AA24" s="6">
        <v>24.564207886827397</v>
      </c>
      <c r="AB24" s="6">
        <v>570.34256514315246</v>
      </c>
      <c r="AC24" s="6">
        <v>161.23093869957688</v>
      </c>
      <c r="AD24" s="6">
        <v>47.365328106269104</v>
      </c>
      <c r="AE24" s="6">
        <v>0</v>
      </c>
      <c r="AF24" s="6">
        <v>0</v>
      </c>
      <c r="AH24" s="6">
        <v>1804.7694236103273</v>
      </c>
      <c r="AI24" s="6">
        <v>643.52872775751985</v>
      </c>
      <c r="AJ24" s="6">
        <v>201.49280065663964</v>
      </c>
      <c r="AK24" s="6">
        <v>0</v>
      </c>
      <c r="AL24" s="6">
        <v>1.950066401893614</v>
      </c>
      <c r="AM24" s="6">
        <v>0</v>
      </c>
      <c r="AN24" s="6">
        <v>334.60873811059355</v>
      </c>
      <c r="AO24" s="6">
        <v>0</v>
      </c>
      <c r="AP24" s="6">
        <v>20.241848172018525</v>
      </c>
      <c r="AQ24" s="6">
        <v>70.433959442021163</v>
      </c>
      <c r="AR24" s="6">
        <v>0</v>
      </c>
      <c r="AS24" s="6">
        <v>439.37905696369302</v>
      </c>
      <c r="AT24" s="6">
        <v>0</v>
      </c>
      <c r="AU24" s="6">
        <v>112.77829467307912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</row>
    <row r="25" spans="1:57" ht="13.5" customHeight="1" x14ac:dyDescent="0.2">
      <c r="A25" s="2">
        <f>A24+1</f>
        <v>9</v>
      </c>
      <c r="C25" s="3" t="s">
        <v>16</v>
      </c>
      <c r="E25" s="6">
        <v>2615.490375605521</v>
      </c>
      <c r="G25" s="6">
        <v>0</v>
      </c>
      <c r="I25" s="15"/>
      <c r="K25" s="6">
        <v>2615.490375605521</v>
      </c>
      <c r="M25" s="27" t="s">
        <v>169</v>
      </c>
      <c r="O25" s="6">
        <v>812.2052114443411</v>
      </c>
      <c r="P25" s="6">
        <v>657.16012271929299</v>
      </c>
      <c r="Q25" s="6">
        <v>2.5995406748391487</v>
      </c>
      <c r="R25" s="6">
        <v>55.478765634549724</v>
      </c>
      <c r="S25" s="6">
        <v>7.1453037144911988</v>
      </c>
      <c r="T25" s="6">
        <v>0</v>
      </c>
      <c r="U25" s="6">
        <v>0</v>
      </c>
      <c r="V25" s="6">
        <v>1.3563269783156386</v>
      </c>
      <c r="W25" s="6">
        <v>6.1211288469316791</v>
      </c>
      <c r="X25" s="6">
        <v>23.550042970666553</v>
      </c>
      <c r="Y25" s="6">
        <v>0</v>
      </c>
      <c r="Z25" s="6"/>
      <c r="AA25" s="6">
        <v>11.629064828879999</v>
      </c>
      <c r="AB25" s="6">
        <v>157.23094261972099</v>
      </c>
      <c r="AC25" s="6">
        <v>38.988338919451728</v>
      </c>
      <c r="AD25" s="6">
        <v>16.96948432817732</v>
      </c>
      <c r="AE25" s="6">
        <v>0</v>
      </c>
      <c r="AF25" s="6">
        <v>0</v>
      </c>
      <c r="AH25" s="6">
        <v>511.04671431038798</v>
      </c>
      <c r="AI25" s="6">
        <v>153.81365708122536</v>
      </c>
      <c r="AJ25" s="6">
        <v>31.619094432727287</v>
      </c>
      <c r="AK25" s="6">
        <v>6.8108916826257707E-2</v>
      </c>
      <c r="AL25" s="6">
        <v>0.12544504576780896</v>
      </c>
      <c r="AM25" s="6">
        <v>0</v>
      </c>
      <c r="AN25" s="6">
        <v>43.443584653118819</v>
      </c>
      <c r="AO25" s="6">
        <v>4.513736229325616</v>
      </c>
      <c r="AP25" s="6">
        <v>4.4007363381625924</v>
      </c>
      <c r="AQ25" s="6">
        <v>9.233205201172213</v>
      </c>
      <c r="AR25" s="6">
        <v>0</v>
      </c>
      <c r="AS25" s="6">
        <v>58.481661849427198</v>
      </c>
      <c r="AT25" s="6">
        <v>0</v>
      </c>
      <c r="AU25" s="6">
        <v>19.93922269660283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</row>
    <row r="26" spans="1:57" ht="13.5" customHeight="1" x14ac:dyDescent="0.2">
      <c r="A26" s="2">
        <f t="shared" ref="A26:A28" si="4">A25+1</f>
        <v>10</v>
      </c>
      <c r="C26" s="3" t="s">
        <v>17</v>
      </c>
      <c r="E26" s="6">
        <v>0</v>
      </c>
      <c r="G26" s="6">
        <v>0</v>
      </c>
      <c r="I26" s="15"/>
      <c r="K26" s="6">
        <v>0</v>
      </c>
      <c r="M26" s="27" t="s">
        <v>170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/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</row>
    <row r="27" spans="1:57" ht="13.5" customHeight="1" x14ac:dyDescent="0.2">
      <c r="A27" s="2">
        <f t="shared" si="4"/>
        <v>11</v>
      </c>
      <c r="C27" s="3" t="s">
        <v>18</v>
      </c>
      <c r="E27" s="6">
        <v>21502.76014077627</v>
      </c>
      <c r="G27" s="6">
        <v>0</v>
      </c>
      <c r="I27" s="15"/>
      <c r="K27" s="6">
        <v>21502.76014077627</v>
      </c>
      <c r="M27" s="27" t="s">
        <v>171</v>
      </c>
      <c r="O27" s="6">
        <v>5068.1410123034848</v>
      </c>
      <c r="P27" s="6">
        <v>4860.0520316717148</v>
      </c>
      <c r="Q27" s="6">
        <v>27.797251035076211</v>
      </c>
      <c r="R27" s="6">
        <v>1082.6175939701211</v>
      </c>
      <c r="S27" s="6">
        <v>386.99772343805654</v>
      </c>
      <c r="T27" s="6">
        <v>0</v>
      </c>
      <c r="U27" s="6">
        <v>53.353018300316336</v>
      </c>
      <c r="V27" s="6">
        <v>15.924539636175565</v>
      </c>
      <c r="W27" s="6">
        <v>327.59183604818367</v>
      </c>
      <c r="X27" s="6">
        <v>191.38651379571931</v>
      </c>
      <c r="Y27" s="6">
        <v>0</v>
      </c>
      <c r="Z27" s="6"/>
      <c r="AA27" s="6">
        <v>23.177545277406839</v>
      </c>
      <c r="AB27" s="6">
        <v>1002.2771598976393</v>
      </c>
      <c r="AC27" s="6">
        <v>328.44249978338905</v>
      </c>
      <c r="AD27" s="6">
        <v>160.31850642320535</v>
      </c>
      <c r="AE27" s="6">
        <v>5.7792885005771248</v>
      </c>
      <c r="AF27" s="6">
        <v>0</v>
      </c>
      <c r="AH27" s="6">
        <v>3298.8163190451628</v>
      </c>
      <c r="AI27" s="6">
        <v>1337.08256062841</v>
      </c>
      <c r="AJ27" s="6">
        <v>601.62837464780216</v>
      </c>
      <c r="AK27" s="6">
        <v>0.24120375282760514</v>
      </c>
      <c r="AL27" s="6">
        <v>4.4650049116459405</v>
      </c>
      <c r="AM27" s="6">
        <v>55.826296734209109</v>
      </c>
      <c r="AN27" s="6">
        <v>723.31607660084944</v>
      </c>
      <c r="AO27" s="6">
        <v>77.018937875883182</v>
      </c>
      <c r="AP27" s="6">
        <v>91.282220052090466</v>
      </c>
      <c r="AQ27" s="6">
        <v>132.6557356845199</v>
      </c>
      <c r="AR27" s="6">
        <v>0</v>
      </c>
      <c r="AS27" s="6">
        <v>1384.2982040538598</v>
      </c>
      <c r="AT27" s="6">
        <v>0</v>
      </c>
      <c r="AU27" s="6">
        <v>285.45023198535665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</row>
    <row r="28" spans="1:57" ht="13.5" customHeight="1" x14ac:dyDescent="0.2">
      <c r="A28" s="2">
        <f t="shared" si="4"/>
        <v>12</v>
      </c>
      <c r="C28" s="3" t="s">
        <v>19</v>
      </c>
      <c r="E28" s="12">
        <f>SUM(E24:E27)</f>
        <v>34748.652914633414</v>
      </c>
      <c r="G28" s="12">
        <f>SUM(G24:G27)</f>
        <v>0</v>
      </c>
      <c r="I28" s="26"/>
      <c r="K28" s="12">
        <f>SUM(K24:K27)</f>
        <v>34748.652914633414</v>
      </c>
      <c r="M28" s="15"/>
      <c r="O28" s="12">
        <f t="shared" ref="O28:AF28" si="5">SUM(O24:O27)</f>
        <v>9061.2511697550399</v>
      </c>
      <c r="P28" s="12">
        <f t="shared" si="5"/>
        <v>8281.8011823741217</v>
      </c>
      <c r="Q28" s="12">
        <f t="shared" si="5"/>
        <v>37.809251995845273</v>
      </c>
      <c r="R28" s="12">
        <f t="shared" si="5"/>
        <v>1340.0949607277228</v>
      </c>
      <c r="S28" s="12">
        <f t="shared" si="5"/>
        <v>401.59296470288132</v>
      </c>
      <c r="T28" s="12">
        <f t="shared" si="5"/>
        <v>0</v>
      </c>
      <c r="U28" s="12">
        <f t="shared" si="5"/>
        <v>53.353018300316336</v>
      </c>
      <c r="V28" s="12">
        <f t="shared" si="5"/>
        <v>17.280866614491202</v>
      </c>
      <c r="W28" s="12">
        <f t="shared" si="5"/>
        <v>333.71296489511536</v>
      </c>
      <c r="X28" s="12">
        <f t="shared" si="5"/>
        <v>274.86223433157943</v>
      </c>
      <c r="Y28" s="12">
        <f t="shared" si="5"/>
        <v>0</v>
      </c>
      <c r="Z28" s="21"/>
      <c r="AA28" s="12">
        <f t="shared" si="5"/>
        <v>59.37081799311423</v>
      </c>
      <c r="AB28" s="12">
        <f t="shared" si="5"/>
        <v>1729.8506676605127</v>
      </c>
      <c r="AC28" s="12">
        <f t="shared" si="5"/>
        <v>528.66177740241767</v>
      </c>
      <c r="AD28" s="12">
        <f t="shared" si="5"/>
        <v>224.65331885765175</v>
      </c>
      <c r="AE28" s="12">
        <f t="shared" si="5"/>
        <v>5.7792885005771248</v>
      </c>
      <c r="AF28" s="12">
        <f t="shared" si="5"/>
        <v>0</v>
      </c>
      <c r="AH28" s="12">
        <f t="shared" ref="AH28:AU28" si="6">SUM(AH24:AH27)</f>
        <v>5614.6324569658782</v>
      </c>
      <c r="AI28" s="12">
        <f t="shared" si="6"/>
        <v>2134.4249454671553</v>
      </c>
      <c r="AJ28" s="12">
        <f t="shared" si="6"/>
        <v>834.74026973716911</v>
      </c>
      <c r="AK28" s="12">
        <f t="shared" si="6"/>
        <v>0.30931266965386284</v>
      </c>
      <c r="AL28" s="12">
        <f t="shared" si="6"/>
        <v>6.5405163593073636</v>
      </c>
      <c r="AM28" s="12">
        <f t="shared" si="6"/>
        <v>55.826296734209109</v>
      </c>
      <c r="AN28" s="12">
        <f t="shared" si="6"/>
        <v>1101.3683993645618</v>
      </c>
      <c r="AO28" s="12">
        <f t="shared" si="6"/>
        <v>81.532674105208798</v>
      </c>
      <c r="AP28" s="12">
        <f t="shared" si="6"/>
        <v>115.92480456227159</v>
      </c>
      <c r="AQ28" s="12">
        <f t="shared" si="6"/>
        <v>212.32290032771328</v>
      </c>
      <c r="AR28" s="12">
        <f t="shared" si="6"/>
        <v>0</v>
      </c>
      <c r="AS28" s="12">
        <f t="shared" si="6"/>
        <v>1882.15892286698</v>
      </c>
      <c r="AT28" s="12">
        <f t="shared" si="6"/>
        <v>0</v>
      </c>
      <c r="AU28" s="12">
        <f t="shared" si="6"/>
        <v>418.16774935503861</v>
      </c>
      <c r="AW28" s="12">
        <f t="shared" ref="AW28:BE28" si="7">SUM(AW24:AW27)</f>
        <v>0</v>
      </c>
      <c r="AX28" s="12">
        <f t="shared" si="7"/>
        <v>0</v>
      </c>
      <c r="AY28" s="12">
        <f t="shared" si="7"/>
        <v>0</v>
      </c>
      <c r="AZ28" s="12">
        <f t="shared" si="7"/>
        <v>0</v>
      </c>
      <c r="BA28" s="12">
        <f t="shared" si="7"/>
        <v>0</v>
      </c>
      <c r="BB28" s="12">
        <f t="shared" si="7"/>
        <v>0</v>
      </c>
      <c r="BC28" s="12">
        <f t="shared" si="7"/>
        <v>0</v>
      </c>
      <c r="BD28" s="12">
        <f t="shared" si="7"/>
        <v>0</v>
      </c>
      <c r="BE28" s="12">
        <f t="shared" si="7"/>
        <v>0</v>
      </c>
    </row>
    <row r="29" spans="1:57" ht="13.5" customHeight="1" x14ac:dyDescent="0.2">
      <c r="E29" s="7"/>
      <c r="G29" s="7"/>
      <c r="I29" s="15"/>
      <c r="M29" s="15"/>
      <c r="O29" s="6"/>
      <c r="P29" s="6"/>
      <c r="Q29" s="6"/>
      <c r="R29" s="6"/>
      <c r="S29" s="6"/>
      <c r="T29" s="6"/>
      <c r="U29" s="6"/>
      <c r="V29" s="6"/>
      <c r="W29" s="6"/>
      <c r="X29" s="6"/>
      <c r="Y29" s="21"/>
      <c r="Z29" s="21"/>
      <c r="AA29" s="6"/>
      <c r="AB29" s="6"/>
      <c r="AC29" s="6"/>
      <c r="AD29" s="6"/>
      <c r="AE29" s="6"/>
      <c r="AF29" s="21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21"/>
      <c r="AW29" s="6"/>
      <c r="AX29" s="6"/>
      <c r="AY29" s="6"/>
      <c r="AZ29" s="8"/>
      <c r="BA29" s="8"/>
      <c r="BB29" s="8"/>
      <c r="BC29" s="8"/>
      <c r="BD29" s="8"/>
      <c r="BE29" s="8"/>
    </row>
    <row r="30" spans="1:57" ht="13.5" customHeight="1" x14ac:dyDescent="0.2">
      <c r="C30" s="10" t="s">
        <v>20</v>
      </c>
      <c r="I30" s="15"/>
      <c r="M30" s="15"/>
      <c r="O30" s="6"/>
      <c r="P30" s="6"/>
      <c r="Q30" s="6"/>
      <c r="R30" s="6"/>
      <c r="S30" s="6"/>
      <c r="T30" s="6"/>
      <c r="U30" s="6"/>
      <c r="V30" s="6"/>
      <c r="W30" s="6"/>
      <c r="X30" s="6"/>
      <c r="Y30" s="21"/>
      <c r="Z30" s="21"/>
      <c r="AA30" s="6"/>
      <c r="AB30" s="6"/>
      <c r="AC30" s="6"/>
      <c r="AD30" s="6"/>
      <c r="AE30" s="6"/>
      <c r="AF30" s="21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21"/>
      <c r="AW30" s="6"/>
      <c r="AX30" s="6"/>
      <c r="AY30" s="6"/>
      <c r="AZ30" s="8"/>
      <c r="BA30" s="8"/>
      <c r="BB30" s="8"/>
      <c r="BC30" s="8"/>
      <c r="BD30" s="8"/>
      <c r="BE30" s="8"/>
    </row>
    <row r="31" spans="1:57" ht="13.5" customHeight="1" x14ac:dyDescent="0.2">
      <c r="A31" s="2">
        <f>A28+1</f>
        <v>13</v>
      </c>
      <c r="C31" s="3" t="s">
        <v>21</v>
      </c>
      <c r="E31" s="6">
        <v>0</v>
      </c>
      <c r="G31" s="6">
        <v>0</v>
      </c>
      <c r="I31" s="15"/>
      <c r="K31" s="6">
        <v>0</v>
      </c>
      <c r="L31" s="3">
        <v>0</v>
      </c>
      <c r="M31" s="27" t="s">
        <v>146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/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</row>
    <row r="32" spans="1:57" ht="13.5" customHeight="1" x14ac:dyDescent="0.2">
      <c r="A32" s="2">
        <f>A31+1</f>
        <v>14</v>
      </c>
      <c r="C32" s="3" t="s">
        <v>22</v>
      </c>
      <c r="E32" s="6">
        <v>0</v>
      </c>
      <c r="G32" s="6">
        <v>0</v>
      </c>
      <c r="I32" s="15"/>
      <c r="K32" s="6">
        <v>0</v>
      </c>
      <c r="L32" s="3">
        <v>0</v>
      </c>
      <c r="M32" s="27" t="s">
        <v>147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/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</row>
    <row r="33" spans="1:57" ht="13.5" customHeight="1" x14ac:dyDescent="0.2">
      <c r="A33" s="2">
        <f t="shared" ref="A33:A38" si="8">A32+1</f>
        <v>15</v>
      </c>
      <c r="C33" s="3" t="s">
        <v>23</v>
      </c>
      <c r="E33" s="6">
        <v>0</v>
      </c>
      <c r="G33" s="6">
        <v>0</v>
      </c>
      <c r="I33" s="15"/>
      <c r="K33" s="6">
        <v>0</v>
      </c>
      <c r="L33" s="3">
        <v>0</v>
      </c>
      <c r="M33" s="27" t="s">
        <v>148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/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</row>
    <row r="34" spans="1:57" ht="13.5" customHeight="1" x14ac:dyDescent="0.2">
      <c r="A34" s="2">
        <f t="shared" si="8"/>
        <v>16</v>
      </c>
      <c r="C34" s="3" t="s">
        <v>24</v>
      </c>
      <c r="E34" s="6">
        <v>0</v>
      </c>
      <c r="G34" s="6">
        <v>0</v>
      </c>
      <c r="I34" s="15"/>
      <c r="K34" s="6">
        <v>0</v>
      </c>
      <c r="L34" s="3">
        <v>0</v>
      </c>
      <c r="M34" s="27" t="s">
        <v>149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/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</row>
    <row r="35" spans="1:57" ht="13.5" customHeight="1" x14ac:dyDescent="0.2">
      <c r="A35" s="2">
        <f t="shared" si="8"/>
        <v>17</v>
      </c>
      <c r="C35" s="3" t="s">
        <v>25</v>
      </c>
      <c r="E35" s="6">
        <v>0</v>
      </c>
      <c r="G35" s="6">
        <v>0</v>
      </c>
      <c r="I35" s="15"/>
      <c r="K35" s="6">
        <v>0</v>
      </c>
      <c r="L35" s="3">
        <v>0</v>
      </c>
      <c r="M35" s="27" t="s">
        <v>150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/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</row>
    <row r="36" spans="1:57" ht="13.5" customHeight="1" x14ac:dyDescent="0.2">
      <c r="A36" s="2">
        <f t="shared" si="8"/>
        <v>18</v>
      </c>
      <c r="C36" s="3" t="s">
        <v>26</v>
      </c>
      <c r="E36" s="6">
        <v>1285.4070408906441</v>
      </c>
      <c r="G36" s="6">
        <v>0</v>
      </c>
      <c r="I36" s="15"/>
      <c r="K36" s="6">
        <v>1285.4070408906441</v>
      </c>
      <c r="L36" s="3">
        <v>0</v>
      </c>
      <c r="M36" s="27" t="s">
        <v>151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/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H36" s="6">
        <v>474.39596607059991</v>
      </c>
      <c r="AI36" s="6">
        <v>175.77755348930717</v>
      </c>
      <c r="AJ36" s="6">
        <v>62.571079210351037</v>
      </c>
      <c r="AK36" s="6">
        <v>0</v>
      </c>
      <c r="AL36" s="6">
        <v>0.54967020528895272</v>
      </c>
      <c r="AM36" s="6">
        <v>0</v>
      </c>
      <c r="AN36" s="6">
        <v>92.553656220512309</v>
      </c>
      <c r="AO36" s="6">
        <v>0</v>
      </c>
      <c r="AP36" s="6">
        <v>7.5557904445891486</v>
      </c>
      <c r="AQ36" s="6">
        <v>31.713051242895045</v>
      </c>
      <c r="AR36" s="6">
        <v>0</v>
      </c>
      <c r="AS36" s="6">
        <v>400.56323771079087</v>
      </c>
      <c r="AT36" s="6">
        <v>0</v>
      </c>
      <c r="AU36" s="6">
        <v>39.727036296309656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</row>
    <row r="37" spans="1:57" ht="13.5" customHeight="1" x14ac:dyDescent="0.2">
      <c r="A37" s="2">
        <f t="shared" si="8"/>
        <v>19</v>
      </c>
      <c r="C37" s="3" t="s">
        <v>27</v>
      </c>
      <c r="E37" s="6">
        <v>45188.632751580699</v>
      </c>
      <c r="G37" s="6">
        <v>26965.613583466446</v>
      </c>
      <c r="I37" s="15" t="s">
        <v>145</v>
      </c>
      <c r="K37" s="6">
        <v>18223.019168114253</v>
      </c>
      <c r="L37" s="3">
        <v>0</v>
      </c>
      <c r="M37" s="27" t="s">
        <v>152</v>
      </c>
      <c r="O37" s="6">
        <v>2203.25936520909</v>
      </c>
      <c r="P37" s="6">
        <v>2112.797400109705</v>
      </c>
      <c r="Q37" s="6">
        <v>12.084224476276738</v>
      </c>
      <c r="R37" s="6">
        <v>470.64344639666626</v>
      </c>
      <c r="S37" s="6">
        <v>168.23848357999034</v>
      </c>
      <c r="T37" s="6">
        <v>0</v>
      </c>
      <c r="U37" s="6">
        <v>23.194014718015293</v>
      </c>
      <c r="V37" s="6">
        <v>6.9228324557016467</v>
      </c>
      <c r="W37" s="6">
        <v>142.41312129773499</v>
      </c>
      <c r="X37" s="6">
        <v>83.200946436074986</v>
      </c>
      <c r="Y37" s="6">
        <v>0</v>
      </c>
      <c r="Z37" s="6"/>
      <c r="AA37" s="6">
        <v>13.454338162455926</v>
      </c>
      <c r="AB37" s="6">
        <v>996.90103931491569</v>
      </c>
      <c r="AC37" s="6">
        <v>326.54723315552252</v>
      </c>
      <c r="AD37" s="6">
        <v>149.83592368682781</v>
      </c>
      <c r="AE37" s="6">
        <v>5.7758057849931133</v>
      </c>
      <c r="AF37" s="6">
        <v>0</v>
      </c>
      <c r="AH37" s="6">
        <v>1882.4356045302222</v>
      </c>
      <c r="AI37" s="6">
        <v>762.99241148773399</v>
      </c>
      <c r="AJ37" s="6">
        <v>343.31304431659851</v>
      </c>
      <c r="AK37" s="6">
        <v>0.13764044079920626</v>
      </c>
      <c r="AL37" s="6">
        <v>2.5479091307870929</v>
      </c>
      <c r="AM37" s="6">
        <v>31.856702064564313</v>
      </c>
      <c r="AN37" s="6">
        <v>412.75287989258527</v>
      </c>
      <c r="AO37" s="6">
        <v>43.950064768270849</v>
      </c>
      <c r="AP37" s="6">
        <v>52.089260045965354</v>
      </c>
      <c r="AQ37" s="6">
        <v>227.70704935351898</v>
      </c>
      <c r="AR37" s="6">
        <v>21.706695982469547</v>
      </c>
      <c r="AS37" s="6">
        <v>2870.6013039388845</v>
      </c>
      <c r="AT37" s="6">
        <v>24.150999716081401</v>
      </c>
      <c r="AU37" s="6">
        <v>144.11188500481373</v>
      </c>
      <c r="AW37" s="6">
        <v>0</v>
      </c>
      <c r="AX37" s="6">
        <v>0</v>
      </c>
      <c r="AY37" s="6">
        <v>0</v>
      </c>
      <c r="AZ37" s="6">
        <v>7622.5387822327648</v>
      </c>
      <c r="BA37" s="6">
        <v>3068.4172029248048</v>
      </c>
      <c r="BB37" s="6">
        <v>20343.880440489425</v>
      </c>
      <c r="BC37" s="6">
        <v>122.93940175319962</v>
      </c>
      <c r="BD37" s="6">
        <v>449.71580345454356</v>
      </c>
      <c r="BE37" s="6">
        <v>58.943792365609369</v>
      </c>
    </row>
    <row r="38" spans="1:57" ht="13.5" customHeight="1" x14ac:dyDescent="0.2">
      <c r="A38" s="2">
        <f t="shared" si="8"/>
        <v>20</v>
      </c>
      <c r="C38" s="3" t="s">
        <v>28</v>
      </c>
      <c r="E38" s="13">
        <f>SUM(E31:E37)</f>
        <v>46474.03979247134</v>
      </c>
      <c r="G38" s="13">
        <f>SUM(G31:G37)</f>
        <v>26965.613583466446</v>
      </c>
      <c r="I38" s="15"/>
      <c r="K38" s="13">
        <f>SUM(K31:K37)</f>
        <v>19508.426209004898</v>
      </c>
      <c r="M38" s="15"/>
      <c r="O38" s="13">
        <f t="shared" ref="O38:AF38" si="9">SUM(O31:O37)</f>
        <v>2203.25936520909</v>
      </c>
      <c r="P38" s="13">
        <f t="shared" si="9"/>
        <v>2112.797400109705</v>
      </c>
      <c r="Q38" s="13">
        <f t="shared" si="9"/>
        <v>12.084224476276738</v>
      </c>
      <c r="R38" s="13">
        <f t="shared" si="9"/>
        <v>470.64344639666626</v>
      </c>
      <c r="S38" s="13">
        <f t="shared" si="9"/>
        <v>168.23848357999034</v>
      </c>
      <c r="T38" s="13">
        <f t="shared" si="9"/>
        <v>0</v>
      </c>
      <c r="U38" s="13">
        <f t="shared" si="9"/>
        <v>23.194014718015293</v>
      </c>
      <c r="V38" s="13">
        <f t="shared" si="9"/>
        <v>6.9228324557016467</v>
      </c>
      <c r="W38" s="13">
        <f t="shared" si="9"/>
        <v>142.41312129773499</v>
      </c>
      <c r="X38" s="13">
        <f t="shared" si="9"/>
        <v>83.200946436074986</v>
      </c>
      <c r="Y38" s="13">
        <f t="shared" si="9"/>
        <v>0</v>
      </c>
      <c r="Z38" s="22">
        <f t="shared" si="9"/>
        <v>0</v>
      </c>
      <c r="AA38" s="13">
        <f t="shared" si="9"/>
        <v>13.454338162455926</v>
      </c>
      <c r="AB38" s="13">
        <f t="shared" si="9"/>
        <v>996.90103931491569</v>
      </c>
      <c r="AC38" s="13">
        <f t="shared" si="9"/>
        <v>326.54723315552252</v>
      </c>
      <c r="AD38" s="13">
        <f t="shared" si="9"/>
        <v>149.83592368682781</v>
      </c>
      <c r="AE38" s="13">
        <f t="shared" si="9"/>
        <v>5.7758057849931133</v>
      </c>
      <c r="AF38" s="13">
        <f t="shared" si="9"/>
        <v>0</v>
      </c>
      <c r="AH38" s="13">
        <f t="shared" ref="AH38:AU38" si="10">SUM(AH31:AH37)</f>
        <v>2356.831570600822</v>
      </c>
      <c r="AI38" s="13">
        <f t="shared" si="10"/>
        <v>938.76996497704113</v>
      </c>
      <c r="AJ38" s="13">
        <f t="shared" si="10"/>
        <v>405.88412352694957</v>
      </c>
      <c r="AK38" s="13">
        <f t="shared" si="10"/>
        <v>0.13764044079920626</v>
      </c>
      <c r="AL38" s="13">
        <f t="shared" si="10"/>
        <v>3.0975793360760457</v>
      </c>
      <c r="AM38" s="13">
        <f t="shared" si="10"/>
        <v>31.856702064564313</v>
      </c>
      <c r="AN38" s="13">
        <f t="shared" si="10"/>
        <v>505.30653611309759</v>
      </c>
      <c r="AO38" s="13">
        <f t="shared" si="10"/>
        <v>43.950064768270849</v>
      </c>
      <c r="AP38" s="13">
        <f t="shared" si="10"/>
        <v>59.645050490554503</v>
      </c>
      <c r="AQ38" s="13">
        <f t="shared" si="10"/>
        <v>259.42010059641404</v>
      </c>
      <c r="AR38" s="13">
        <f t="shared" si="10"/>
        <v>21.706695982469547</v>
      </c>
      <c r="AS38" s="13">
        <f t="shared" si="10"/>
        <v>3271.1645416496754</v>
      </c>
      <c r="AT38" s="13">
        <f t="shared" si="10"/>
        <v>24.150999716081401</v>
      </c>
      <c r="AU38" s="13">
        <f t="shared" si="10"/>
        <v>183.83892130112338</v>
      </c>
      <c r="AW38" s="13">
        <f t="shared" ref="AW38:BE38" si="11">SUM(AW31:AW37)</f>
        <v>0</v>
      </c>
      <c r="AX38" s="13">
        <f t="shared" si="11"/>
        <v>0</v>
      </c>
      <c r="AY38" s="13">
        <f t="shared" si="11"/>
        <v>0</v>
      </c>
      <c r="AZ38" s="13">
        <f t="shared" si="11"/>
        <v>7622.5387822327648</v>
      </c>
      <c r="BA38" s="13">
        <f t="shared" si="11"/>
        <v>3068.4172029248048</v>
      </c>
      <c r="BB38" s="13">
        <f t="shared" si="11"/>
        <v>20343.880440489425</v>
      </c>
      <c r="BC38" s="13">
        <f t="shared" si="11"/>
        <v>122.93940175319962</v>
      </c>
      <c r="BD38" s="13">
        <f t="shared" si="11"/>
        <v>449.71580345454356</v>
      </c>
      <c r="BE38" s="13">
        <f t="shared" si="11"/>
        <v>58.943792365609369</v>
      </c>
    </row>
    <row r="39" spans="1:57" ht="13.5" customHeight="1" x14ac:dyDescent="0.2">
      <c r="E39" s="7"/>
      <c r="G39" s="7"/>
      <c r="M39" s="15"/>
      <c r="O39" s="6"/>
      <c r="P39" s="6"/>
      <c r="Q39" s="6"/>
      <c r="R39" s="6"/>
      <c r="S39" s="6"/>
      <c r="T39" s="6"/>
      <c r="U39" s="6"/>
      <c r="V39" s="6"/>
      <c r="W39" s="6"/>
      <c r="X39" s="6"/>
      <c r="Y39" s="21"/>
      <c r="Z39" s="21"/>
      <c r="AA39" s="6"/>
      <c r="AB39" s="6"/>
      <c r="AC39" s="6"/>
      <c r="AD39" s="6"/>
      <c r="AE39" s="6"/>
      <c r="AF39" s="21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21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13.5" customHeight="1" x14ac:dyDescent="0.2">
      <c r="C40" s="10" t="s">
        <v>29</v>
      </c>
      <c r="M40" s="15"/>
      <c r="O40" s="6"/>
      <c r="P40" s="6"/>
      <c r="Q40" s="6"/>
      <c r="R40" s="6"/>
      <c r="S40" s="6"/>
      <c r="T40" s="6"/>
      <c r="U40" s="6"/>
      <c r="V40" s="6"/>
      <c r="W40" s="6"/>
      <c r="X40" s="6"/>
      <c r="Y40" s="21"/>
      <c r="Z40" s="21"/>
      <c r="AA40" s="6"/>
      <c r="AB40" s="6"/>
      <c r="AC40" s="6"/>
      <c r="AD40" s="6"/>
      <c r="AE40" s="6"/>
      <c r="AF40" s="21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21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13.5" customHeight="1" x14ac:dyDescent="0.2">
      <c r="A41" s="2">
        <f>A38+1</f>
        <v>21</v>
      </c>
      <c r="C41" s="3" t="s">
        <v>30</v>
      </c>
      <c r="E41" s="6">
        <v>10937.610449326283</v>
      </c>
      <c r="G41" s="6">
        <v>0</v>
      </c>
      <c r="K41" s="6">
        <v>10937.610449326283</v>
      </c>
      <c r="L41" s="3">
        <v>0</v>
      </c>
      <c r="M41" s="27" t="s">
        <v>153</v>
      </c>
      <c r="O41" s="6">
        <v>2608.3327982769397</v>
      </c>
      <c r="P41" s="6">
        <v>2327.6569172618201</v>
      </c>
      <c r="Q41" s="6">
        <v>8.2099859213410671</v>
      </c>
      <c r="R41" s="6">
        <v>267.08286305521506</v>
      </c>
      <c r="S41" s="6">
        <v>56.130006465563987</v>
      </c>
      <c r="T41" s="6">
        <v>458.00711290712741</v>
      </c>
      <c r="U41" s="6">
        <v>0.93064882815141681</v>
      </c>
      <c r="V41" s="6">
        <v>0</v>
      </c>
      <c r="W41" s="6">
        <v>0</v>
      </c>
      <c r="X41" s="6">
        <v>61.927494379645857</v>
      </c>
      <c r="Y41" s="6">
        <v>0</v>
      </c>
      <c r="Z41" s="6"/>
      <c r="AA41" s="6">
        <v>0</v>
      </c>
      <c r="AB41" s="6">
        <v>631.29842349340538</v>
      </c>
      <c r="AC41" s="6">
        <v>188.3432860157728</v>
      </c>
      <c r="AD41" s="6">
        <v>494.8307350508253</v>
      </c>
      <c r="AE41" s="6">
        <v>0</v>
      </c>
      <c r="AF41" s="6">
        <v>220.97041861679034</v>
      </c>
      <c r="AH41" s="6">
        <v>1330.1682306700136</v>
      </c>
      <c r="AI41" s="6">
        <v>492.86615831294625</v>
      </c>
      <c r="AJ41" s="6">
        <v>175.44428637059607</v>
      </c>
      <c r="AK41" s="6">
        <v>0</v>
      </c>
      <c r="AL41" s="6">
        <v>1.5412311585980447</v>
      </c>
      <c r="AM41" s="6">
        <v>0</v>
      </c>
      <c r="AN41" s="6">
        <v>259.5130269690319</v>
      </c>
      <c r="AO41" s="6">
        <v>0</v>
      </c>
      <c r="AP41" s="6">
        <v>21.185830246914087</v>
      </c>
      <c r="AQ41" s="6">
        <v>88.920851520544687</v>
      </c>
      <c r="AR41" s="6">
        <v>0</v>
      </c>
      <c r="AS41" s="6">
        <v>1123.1471835448126</v>
      </c>
      <c r="AT41" s="6">
        <v>0</v>
      </c>
      <c r="AU41" s="6">
        <v>111.39142269215967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9.7115375680653333</v>
      </c>
    </row>
    <row r="42" spans="1:57" ht="13.5" customHeight="1" x14ac:dyDescent="0.2">
      <c r="A42" s="2">
        <f>A41+1</f>
        <v>22</v>
      </c>
      <c r="C42" s="3" t="s">
        <v>31</v>
      </c>
      <c r="E42" s="6">
        <v>0</v>
      </c>
      <c r="G42" s="6">
        <v>0</v>
      </c>
      <c r="K42" s="6">
        <v>0</v>
      </c>
      <c r="L42" s="3">
        <v>0</v>
      </c>
      <c r="M42" s="27" t="s">
        <v>154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/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</row>
    <row r="43" spans="1:57" ht="13.5" customHeight="1" x14ac:dyDescent="0.2">
      <c r="A43" s="2">
        <f t="shared" ref="A43" si="12">A42+1</f>
        <v>23</v>
      </c>
      <c r="C43" s="3" t="s">
        <v>32</v>
      </c>
      <c r="E43" s="6">
        <v>0</v>
      </c>
      <c r="G43" s="6">
        <v>0</v>
      </c>
      <c r="K43" s="6">
        <v>0</v>
      </c>
      <c r="L43" s="3">
        <v>0</v>
      </c>
      <c r="M43" s="27" t="s">
        <v>155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/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</row>
    <row r="44" spans="1:57" ht="13.5" customHeight="1" x14ac:dyDescent="0.2">
      <c r="C44" s="3" t="s">
        <v>33</v>
      </c>
      <c r="E44" s="6"/>
      <c r="F44" s="6"/>
      <c r="G44" s="6"/>
      <c r="H44" s="6"/>
      <c r="I44" s="6"/>
      <c r="J44" s="6"/>
      <c r="K44" s="6"/>
      <c r="M44" s="15"/>
      <c r="Y44" s="17"/>
      <c r="Z44" s="17"/>
      <c r="AA44" s="3"/>
      <c r="AF44" s="17"/>
      <c r="AU44" s="17"/>
    </row>
    <row r="45" spans="1:57" ht="13.5" customHeight="1" x14ac:dyDescent="0.2">
      <c r="A45" s="2">
        <f>A43+1</f>
        <v>24</v>
      </c>
      <c r="C45" s="9" t="s">
        <v>34</v>
      </c>
      <c r="E45" s="6">
        <v>0</v>
      </c>
      <c r="G45" s="6">
        <v>0</v>
      </c>
      <c r="K45" s="6">
        <v>0</v>
      </c>
      <c r="L45" s="3">
        <v>0</v>
      </c>
      <c r="M45" s="27" t="s">
        <v>156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/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</row>
    <row r="46" spans="1:57" ht="13.5" customHeight="1" x14ac:dyDescent="0.2">
      <c r="A46" s="2">
        <f>A45+1</f>
        <v>25</v>
      </c>
      <c r="C46" s="9" t="s">
        <v>35</v>
      </c>
      <c r="E46" s="6">
        <v>0</v>
      </c>
      <c r="G46" s="6">
        <v>0</v>
      </c>
      <c r="K46" s="6">
        <v>0</v>
      </c>
      <c r="L46" s="3">
        <v>0</v>
      </c>
      <c r="M46" s="27" t="s">
        <v>157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/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</row>
    <row r="47" spans="1:57" ht="13.5" customHeight="1" x14ac:dyDescent="0.2">
      <c r="A47" s="2">
        <f>A46+1</f>
        <v>26</v>
      </c>
      <c r="C47" s="3" t="s">
        <v>36</v>
      </c>
      <c r="E47" s="6">
        <v>0</v>
      </c>
      <c r="G47" s="6">
        <v>0</v>
      </c>
      <c r="K47" s="6">
        <v>0</v>
      </c>
      <c r="L47" s="3">
        <v>0</v>
      </c>
      <c r="M47" s="27" t="s">
        <v>158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/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</row>
    <row r="48" spans="1:57" ht="13.5" customHeight="1" x14ac:dyDescent="0.2">
      <c r="A48" s="2">
        <f>A47+1</f>
        <v>27</v>
      </c>
      <c r="C48" s="3" t="s">
        <v>37</v>
      </c>
      <c r="E48" s="6">
        <v>0</v>
      </c>
      <c r="G48" s="6">
        <v>0</v>
      </c>
      <c r="K48" s="6">
        <v>0</v>
      </c>
      <c r="L48" s="3">
        <v>0</v>
      </c>
      <c r="M48" s="27" t="s">
        <v>158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/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</row>
    <row r="49" spans="1:57" ht="13.5" customHeight="1" x14ac:dyDescent="0.2">
      <c r="A49" s="2">
        <f t="shared" ref="A49:A50" si="13">A48+1</f>
        <v>28</v>
      </c>
      <c r="C49" s="3" t="s">
        <v>38</v>
      </c>
      <c r="E49" s="6">
        <v>0</v>
      </c>
      <c r="G49" s="6">
        <v>0</v>
      </c>
      <c r="K49" s="6">
        <v>0</v>
      </c>
      <c r="L49" s="3">
        <v>0</v>
      </c>
      <c r="M49" s="27" t="s">
        <v>159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/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</row>
    <row r="50" spans="1:57" ht="13.5" customHeight="1" x14ac:dyDescent="0.2">
      <c r="A50" s="2">
        <f t="shared" si="13"/>
        <v>29</v>
      </c>
      <c r="C50" s="3" t="s">
        <v>39</v>
      </c>
      <c r="E50" s="6">
        <v>0</v>
      </c>
      <c r="G50" s="6">
        <v>0</v>
      </c>
      <c r="K50" s="6">
        <v>0</v>
      </c>
      <c r="L50" s="3">
        <v>0</v>
      </c>
      <c r="M50" s="27" t="s">
        <v>160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/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</row>
    <row r="51" spans="1:57" ht="13.5" customHeight="1" x14ac:dyDescent="0.2">
      <c r="C51" s="3" t="s">
        <v>40</v>
      </c>
      <c r="E51" s="6"/>
      <c r="G51" s="6"/>
      <c r="K51" s="6"/>
      <c r="M51" s="27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W51" s="6"/>
      <c r="AX51" s="6"/>
      <c r="AY51" s="6"/>
      <c r="AZ51" s="6"/>
      <c r="BA51" s="6"/>
      <c r="BB51" s="6"/>
      <c r="BC51" s="6"/>
      <c r="BD51" s="6"/>
      <c r="BE51" s="6"/>
    </row>
    <row r="52" spans="1:57" ht="13.5" customHeight="1" x14ac:dyDescent="0.2">
      <c r="A52" s="2">
        <f>A50+1</f>
        <v>30</v>
      </c>
      <c r="C52" s="9" t="s">
        <v>41</v>
      </c>
      <c r="E52" s="6">
        <v>0</v>
      </c>
      <c r="G52" s="6">
        <v>0</v>
      </c>
      <c r="K52" s="6">
        <v>0</v>
      </c>
      <c r="L52" s="3">
        <v>0</v>
      </c>
      <c r="M52" s="27" t="s">
        <v>161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/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</row>
    <row r="53" spans="1:57" ht="13.5" customHeight="1" x14ac:dyDescent="0.2">
      <c r="A53" s="2">
        <f>A52+1</f>
        <v>31</v>
      </c>
      <c r="C53" s="9" t="s">
        <v>42</v>
      </c>
      <c r="E53" s="6">
        <v>0</v>
      </c>
      <c r="G53" s="6">
        <v>0</v>
      </c>
      <c r="K53" s="6">
        <v>0</v>
      </c>
      <c r="L53" s="3">
        <v>0</v>
      </c>
      <c r="M53" s="27" t="s">
        <v>158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</row>
    <row r="54" spans="1:57" ht="13.5" customHeight="1" x14ac:dyDescent="0.2">
      <c r="A54" s="2">
        <f>A53+1</f>
        <v>32</v>
      </c>
      <c r="C54" s="9" t="s">
        <v>43</v>
      </c>
      <c r="E54" s="6">
        <v>0</v>
      </c>
      <c r="G54" s="6">
        <v>0</v>
      </c>
      <c r="K54" s="6">
        <v>0</v>
      </c>
      <c r="L54" s="3">
        <v>0</v>
      </c>
      <c r="M54" s="27" t="s">
        <v>162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/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</row>
    <row r="55" spans="1:57" ht="13.5" customHeight="1" x14ac:dyDescent="0.2">
      <c r="A55" s="2">
        <f>A54+1</f>
        <v>33</v>
      </c>
      <c r="C55" s="3" t="s">
        <v>44</v>
      </c>
      <c r="E55" s="6">
        <v>29299.306713229344</v>
      </c>
      <c r="G55" s="6">
        <v>0</v>
      </c>
      <c r="K55" s="6">
        <v>29299.306713229344</v>
      </c>
      <c r="L55" s="3">
        <v>0</v>
      </c>
      <c r="M55" s="27" t="s">
        <v>163</v>
      </c>
      <c r="O55" s="6">
        <v>5028.7941445406768</v>
      </c>
      <c r="P55" s="6">
        <v>4822.320677286285</v>
      </c>
      <c r="Q55" s="6">
        <v>27.581445129520002</v>
      </c>
      <c r="R55" s="6">
        <v>1074.2126164439981</v>
      </c>
      <c r="S55" s="6">
        <v>383.99323950367921</v>
      </c>
      <c r="T55" s="6">
        <v>316.74898730129939</v>
      </c>
      <c r="U55" s="6">
        <v>52.93880840546278</v>
      </c>
      <c r="V55" s="6">
        <v>15.800908357225925</v>
      </c>
      <c r="W55" s="6">
        <v>325.04855388182881</v>
      </c>
      <c r="X55" s="6">
        <v>189.90067118959917</v>
      </c>
      <c r="Y55" s="6">
        <v>0</v>
      </c>
      <c r="Z55" s="6"/>
      <c r="AA55" s="6">
        <v>0</v>
      </c>
      <c r="AB55" s="6">
        <v>1107.0141844827851</v>
      </c>
      <c r="AC55" s="6">
        <v>367.10853084884235</v>
      </c>
      <c r="AD55" s="6">
        <v>1039.9628890838851</v>
      </c>
      <c r="AE55" s="6">
        <v>141.96439884235312</v>
      </c>
      <c r="AF55" s="6">
        <v>1204.813055298205</v>
      </c>
      <c r="AH55" s="6">
        <v>3643.5395350715562</v>
      </c>
      <c r="AI55" s="6">
        <v>1476.8064360474707</v>
      </c>
      <c r="AJ55" s="6">
        <v>664.49797637856864</v>
      </c>
      <c r="AK55" s="6">
        <v>0.26640931911279758</v>
      </c>
      <c r="AL55" s="6">
        <v>4.9315937434732753</v>
      </c>
      <c r="AM55" s="6">
        <v>61.660092462075092</v>
      </c>
      <c r="AN55" s="6">
        <v>798.90192922619656</v>
      </c>
      <c r="AO55" s="6">
        <v>85.067344756323351</v>
      </c>
      <c r="AP55" s="6">
        <v>100.82112656250013</v>
      </c>
      <c r="AQ55" s="6">
        <v>440.73732707636759</v>
      </c>
      <c r="AR55" s="6">
        <v>42.014295095977047</v>
      </c>
      <c r="AS55" s="6">
        <v>5556.1790879637856</v>
      </c>
      <c r="AT55" s="6">
        <v>46.745355891738164</v>
      </c>
      <c r="AU55" s="6">
        <v>278.93509303855421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</row>
    <row r="56" spans="1:57" ht="13.5" customHeight="1" x14ac:dyDescent="0.2">
      <c r="A56" s="2">
        <f>A55+1</f>
        <v>34</v>
      </c>
      <c r="C56" s="3" t="s">
        <v>94</v>
      </c>
      <c r="E56" s="13">
        <f>SUM(E41:E55)</f>
        <v>40236.917162555626</v>
      </c>
      <c r="G56" s="13">
        <f>SUM(G41:G55)</f>
        <v>0</v>
      </c>
      <c r="K56" s="13">
        <f>SUM(K41:K55)</f>
        <v>40236.917162555626</v>
      </c>
      <c r="O56" s="13">
        <f t="shared" ref="O56:BE56" si="14">SUM(O41:O55)</f>
        <v>7637.1269428176165</v>
      </c>
      <c r="P56" s="13">
        <f t="shared" si="14"/>
        <v>7149.9775945481051</v>
      </c>
      <c r="Q56" s="13">
        <f t="shared" si="14"/>
        <v>35.791431050861071</v>
      </c>
      <c r="R56" s="13">
        <f t="shared" si="14"/>
        <v>1341.2954794992131</v>
      </c>
      <c r="S56" s="13">
        <f t="shared" si="14"/>
        <v>440.12324596924321</v>
      </c>
      <c r="T56" s="13">
        <f t="shared" si="14"/>
        <v>774.7561002084268</v>
      </c>
      <c r="U56" s="13">
        <f t="shared" si="14"/>
        <v>53.869457233614199</v>
      </c>
      <c r="V56" s="13">
        <f t="shared" si="14"/>
        <v>15.800908357225925</v>
      </c>
      <c r="W56" s="13">
        <f t="shared" si="14"/>
        <v>325.04855388182881</v>
      </c>
      <c r="X56" s="13">
        <f t="shared" si="14"/>
        <v>251.82816556924502</v>
      </c>
      <c r="Y56" s="13">
        <f t="shared" si="14"/>
        <v>0</v>
      </c>
      <c r="Z56" s="22"/>
      <c r="AA56" s="13">
        <f t="shared" si="14"/>
        <v>0</v>
      </c>
      <c r="AB56" s="13">
        <f t="shared" si="14"/>
        <v>1738.3126079761905</v>
      </c>
      <c r="AC56" s="13">
        <f t="shared" si="14"/>
        <v>555.45181686461513</v>
      </c>
      <c r="AD56" s="13">
        <f t="shared" si="14"/>
        <v>1534.7936241347104</v>
      </c>
      <c r="AE56" s="13">
        <f t="shared" si="14"/>
        <v>141.96439884235312</v>
      </c>
      <c r="AF56" s="13">
        <f t="shared" si="14"/>
        <v>1425.7834739149953</v>
      </c>
      <c r="AG56" s="13">
        <f t="shared" si="14"/>
        <v>0</v>
      </c>
      <c r="AH56" s="13">
        <f t="shared" si="14"/>
        <v>4973.7077657415703</v>
      </c>
      <c r="AI56" s="13">
        <f t="shared" si="14"/>
        <v>1969.672594360417</v>
      </c>
      <c r="AJ56" s="13">
        <f t="shared" si="14"/>
        <v>839.94226274916468</v>
      </c>
      <c r="AK56" s="13">
        <f t="shared" si="14"/>
        <v>0.26640931911279758</v>
      </c>
      <c r="AL56" s="13">
        <f t="shared" si="14"/>
        <v>6.47282490207132</v>
      </c>
      <c r="AM56" s="13">
        <f t="shared" si="14"/>
        <v>61.660092462075092</v>
      </c>
      <c r="AN56" s="13">
        <f t="shared" si="14"/>
        <v>1058.4149561952286</v>
      </c>
      <c r="AO56" s="13">
        <f t="shared" si="14"/>
        <v>85.067344756323351</v>
      </c>
      <c r="AP56" s="13">
        <f t="shared" si="14"/>
        <v>122.00695680941422</v>
      </c>
      <c r="AQ56" s="13">
        <f t="shared" si="14"/>
        <v>529.65817859691231</v>
      </c>
      <c r="AR56" s="13">
        <f t="shared" si="14"/>
        <v>42.014295095977047</v>
      </c>
      <c r="AS56" s="13">
        <f t="shared" si="14"/>
        <v>6679.3262715085984</v>
      </c>
      <c r="AT56" s="13">
        <f t="shared" si="14"/>
        <v>46.745355891738164</v>
      </c>
      <c r="AU56" s="13">
        <f t="shared" si="14"/>
        <v>390.32651573071388</v>
      </c>
      <c r="AV56" s="13">
        <f t="shared" si="14"/>
        <v>0</v>
      </c>
      <c r="AW56" s="13">
        <f t="shared" si="14"/>
        <v>0</v>
      </c>
      <c r="AX56" s="13">
        <f t="shared" si="14"/>
        <v>0</v>
      </c>
      <c r="AY56" s="13">
        <f t="shared" si="14"/>
        <v>0</v>
      </c>
      <c r="AZ56" s="13">
        <f t="shared" si="14"/>
        <v>0</v>
      </c>
      <c r="BA56" s="13">
        <f t="shared" si="14"/>
        <v>0</v>
      </c>
      <c r="BB56" s="13">
        <f t="shared" si="14"/>
        <v>0</v>
      </c>
      <c r="BC56" s="13">
        <f t="shared" si="14"/>
        <v>0</v>
      </c>
      <c r="BD56" s="13">
        <f t="shared" si="14"/>
        <v>0</v>
      </c>
      <c r="BE56" s="13">
        <f t="shared" si="14"/>
        <v>9.7115375680653333</v>
      </c>
    </row>
    <row r="57" spans="1:57" ht="13.5" customHeight="1" x14ac:dyDescent="0.2">
      <c r="E57" s="7"/>
      <c r="G57" s="7"/>
      <c r="Y57" s="17"/>
      <c r="Z57" s="17"/>
      <c r="AA57" s="3"/>
      <c r="AF57" s="17"/>
      <c r="AG57" s="3"/>
      <c r="AT57" s="17"/>
      <c r="AV57" s="3"/>
    </row>
    <row r="58" spans="1:57" ht="13.5" customHeight="1" thickBot="1" x14ac:dyDescent="0.25">
      <c r="A58" s="2">
        <f>A56+1</f>
        <v>35</v>
      </c>
      <c r="C58" s="3" t="s">
        <v>45</v>
      </c>
      <c r="E58" s="14">
        <f>E21+E28+E38+E56</f>
        <v>3234276.0793395801</v>
      </c>
      <c r="G58" s="14">
        <f>G21+G28+G38+G56</f>
        <v>26965.613583466446</v>
      </c>
      <c r="K58" s="14">
        <f>K21+K28+K38+K56</f>
        <v>3207310.4657561136</v>
      </c>
      <c r="O58" s="14">
        <f t="shared" ref="O58:Y58" si="15">O21+O28+O38+O56</f>
        <v>1141042.6658802892</v>
      </c>
      <c r="P58" s="14">
        <f t="shared" si="15"/>
        <v>740045.92834241898</v>
      </c>
      <c r="Q58" s="14">
        <f t="shared" si="15"/>
        <v>3560.2924663456865</v>
      </c>
      <c r="R58" s="14">
        <f t="shared" si="15"/>
        <v>41806.44071615248</v>
      </c>
      <c r="S58" s="14">
        <f t="shared" si="15"/>
        <v>6282.7344757808942</v>
      </c>
      <c r="T58" s="14">
        <f t="shared" si="15"/>
        <v>774.7561002084268</v>
      </c>
      <c r="U58" s="14">
        <f t="shared" si="15"/>
        <v>1670.5476482547497</v>
      </c>
      <c r="V58" s="14">
        <f t="shared" si="15"/>
        <v>351.62382647752503</v>
      </c>
      <c r="W58" s="14">
        <f t="shared" si="15"/>
        <v>5917.9887634475608</v>
      </c>
      <c r="X58" s="14">
        <f t="shared" si="15"/>
        <v>32508.67084891559</v>
      </c>
      <c r="Y58" s="14">
        <f t="shared" si="15"/>
        <v>0</v>
      </c>
      <c r="Z58" s="22"/>
      <c r="AA58" s="14"/>
      <c r="AB58" s="14">
        <f t="shared" ref="AB58:BE58" si="16">AB21+AB28+AB38+AB56</f>
        <v>255428.14319941119</v>
      </c>
      <c r="AC58" s="14">
        <f t="shared" si="16"/>
        <v>52997.881206837032</v>
      </c>
      <c r="AD58" s="14">
        <f t="shared" si="16"/>
        <v>11607.559223616578</v>
      </c>
      <c r="AE58" s="14">
        <f t="shared" si="16"/>
        <v>1386.395370720541</v>
      </c>
      <c r="AF58" s="14">
        <f t="shared" si="16"/>
        <v>1425.7834739149953</v>
      </c>
      <c r="AG58" s="14">
        <f t="shared" si="16"/>
        <v>0</v>
      </c>
      <c r="AH58" s="14">
        <f t="shared" si="16"/>
        <v>698520.54280497367</v>
      </c>
      <c r="AI58" s="14">
        <f t="shared" si="16"/>
        <v>159218.21101601108</v>
      </c>
      <c r="AJ58" s="14">
        <f t="shared" si="16"/>
        <v>15767.638683355906</v>
      </c>
      <c r="AK58" s="14">
        <f t="shared" si="16"/>
        <v>0.7470642351676553</v>
      </c>
      <c r="AL58" s="14">
        <f t="shared" si="16"/>
        <v>88.378899657240297</v>
      </c>
      <c r="AM58" s="14">
        <f t="shared" si="16"/>
        <v>569.41054656645417</v>
      </c>
      <c r="AN58" s="14">
        <f t="shared" si="16"/>
        <v>10920.802253305923</v>
      </c>
      <c r="AO58" s="14">
        <f t="shared" si="16"/>
        <v>703.12320569879569</v>
      </c>
      <c r="AP58" s="14">
        <f t="shared" si="16"/>
        <v>3855.8518068904955</v>
      </c>
      <c r="AQ58" s="14">
        <f t="shared" si="16"/>
        <v>1213.460996627784</v>
      </c>
      <c r="AR58" s="14">
        <f t="shared" si="16"/>
        <v>69.035961329998813</v>
      </c>
      <c r="AS58" s="14">
        <f t="shared" si="16"/>
        <v>13510.584107257167</v>
      </c>
      <c r="AT58" s="14">
        <f t="shared" si="16"/>
        <v>76.809823283410751</v>
      </c>
      <c r="AU58" s="14">
        <f t="shared" si="16"/>
        <v>1277.8936257426153</v>
      </c>
      <c r="AV58" s="14">
        <f t="shared" si="16"/>
        <v>0</v>
      </c>
      <c r="AW58" s="14">
        <f t="shared" si="16"/>
        <v>0</v>
      </c>
      <c r="AX58" s="14">
        <f t="shared" si="16"/>
        <v>0</v>
      </c>
      <c r="AY58" s="14">
        <f t="shared" si="16"/>
        <v>0</v>
      </c>
      <c r="AZ58" s="14">
        <f t="shared" si="16"/>
        <v>7622.5387822327648</v>
      </c>
      <c r="BA58" s="14">
        <f t="shared" si="16"/>
        <v>3068.4172029248048</v>
      </c>
      <c r="BB58" s="14">
        <f t="shared" si="16"/>
        <v>20343.880440489425</v>
      </c>
      <c r="BC58" s="14">
        <f t="shared" si="16"/>
        <v>122.93940175319962</v>
      </c>
      <c r="BD58" s="14">
        <f t="shared" si="16"/>
        <v>449.71580345454356</v>
      </c>
      <c r="BE58" s="14">
        <f t="shared" si="16"/>
        <v>68.655329933674707</v>
      </c>
    </row>
    <row r="59" spans="1:57" ht="13.5" customHeight="1" thickTop="1" x14ac:dyDescent="0.2">
      <c r="E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2"/>
      <c r="AB59" s="7"/>
      <c r="AC59" s="7"/>
      <c r="AD59" s="7"/>
      <c r="AE59" s="7"/>
      <c r="AF59" s="7"/>
      <c r="AG59" s="22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22"/>
      <c r="AV59" s="7"/>
      <c r="AW59" s="7"/>
      <c r="AX59" s="7"/>
      <c r="AY59" s="7"/>
      <c r="AZ59" s="7"/>
      <c r="BA59" s="7"/>
      <c r="BB59" s="7"/>
      <c r="BC59" s="7"/>
      <c r="BD59" s="7"/>
    </row>
    <row r="60" spans="1:57" ht="13.5" customHeight="1" x14ac:dyDescent="0.2">
      <c r="K60" s="7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21"/>
      <c r="AB60" s="6"/>
      <c r="AC60" s="6"/>
      <c r="AD60" s="6"/>
      <c r="AE60" s="6"/>
      <c r="AF60" s="6"/>
      <c r="AG60" s="21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21"/>
      <c r="AW60" s="6"/>
      <c r="AX60" s="6"/>
      <c r="AY60" s="6"/>
      <c r="AZ60" s="6"/>
      <c r="BA60" s="6"/>
      <c r="BB60" s="6"/>
      <c r="BC60" s="6"/>
      <c r="BD60" s="6"/>
    </row>
    <row r="61" spans="1:57" ht="13.5" customHeight="1" x14ac:dyDescent="0.2">
      <c r="E61" s="7"/>
      <c r="G61" s="7"/>
      <c r="I61" s="7"/>
      <c r="O61" s="6"/>
    </row>
    <row r="62" spans="1:57" ht="13.5" customHeight="1" x14ac:dyDescent="0.2">
      <c r="E62" s="7"/>
      <c r="G62" s="7"/>
      <c r="I62" s="7"/>
      <c r="K62" s="7"/>
      <c r="O62" s="6"/>
    </row>
    <row r="63" spans="1:57" ht="13.5" customHeight="1" x14ac:dyDescent="0.2">
      <c r="E63" s="7"/>
      <c r="G63" s="7"/>
      <c r="I63" s="7"/>
      <c r="O63" s="7"/>
    </row>
    <row r="64" spans="1:57" ht="13.5" customHeight="1" x14ac:dyDescent="0.2">
      <c r="E64" s="7"/>
      <c r="G64" s="7"/>
      <c r="I64" s="7"/>
    </row>
    <row r="65" spans="5:15" ht="13.5" customHeight="1" x14ac:dyDescent="0.2">
      <c r="E65" s="7"/>
      <c r="G65" s="7"/>
      <c r="I65" s="7"/>
      <c r="O65" s="7"/>
    </row>
    <row r="66" spans="5:15" ht="13.5" customHeight="1" x14ac:dyDescent="0.2">
      <c r="G66" s="7"/>
    </row>
  </sheetData>
  <mergeCells count="7">
    <mergeCell ref="AH10:AU10"/>
    <mergeCell ref="AW10:BE10"/>
    <mergeCell ref="A6:P6"/>
    <mergeCell ref="A7:P7"/>
    <mergeCell ref="O10:P10"/>
    <mergeCell ref="Q10:Y10"/>
    <mergeCell ref="AA10:AF10"/>
  </mergeCells>
  <phoneticPr fontId="5" type="noConversion"/>
  <pageMargins left="0.4" right="0.4" top="0.75" bottom="0.75" header="0.3" footer="0.3"/>
  <pageSetup scale="63" orientation="landscape" r:id="rId1"/>
  <headerFooter>
    <oddHeader>&amp;R&amp;"Arial,Regular"&amp;10Filed: 2023-05-18
EB-2022-0200
Exhibit I.7.0-STAFF-237
Attachment 4.10
Page &amp;P of &amp;N</oddHeader>
  </headerFooter>
  <colBreaks count="3" manualBreakCount="3">
    <brk id="16" max="58" man="1"/>
    <brk id="32" max="58" man="1"/>
    <brk id="47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C6U45NHNYSXQ-1954422155-5786</_dlc_DocId>
    <_dlc_DocIdUrl xmlns="bc9be6ef-036f-4d38-ab45-2a4da0c93cb0">
      <Url>https://enbridge.sharepoint.com/teams/EB-2022-02002024Rebasing/_layouts/15/DocIdRedir.aspx?ID=C6U45NHNYSXQ-1954422155-5786</Url>
      <Description>C6U45NHNYSXQ-1954422155-5786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A9620C-01B0-4DCD-85FF-4C0ACD03A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34198-B924-41A8-826B-534A8161A63C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0CA74045-42E9-4221-8EC5-995BC4EB85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A8FCD2-B6FB-4F9D-ADD0-98DD53E575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2023-05-18T13:25:34Z</cp:lastPrinted>
  <dcterms:created xsi:type="dcterms:W3CDTF">2022-10-19T16:45:24Z</dcterms:created>
  <dcterms:modified xsi:type="dcterms:W3CDTF">2023-05-18T17:22:06Z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e477c583-1e60-4ec8-8ea5-d44198c6bfa2</vt:lpwstr>
  </property>
</Properties>
</file>