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FromSourceSite-Application and Evidence/"/>
    </mc:Choice>
  </mc:AlternateContent>
  <xr:revisionPtr revIDLastSave="137" documentId="13_ncr:1_{CF5B9626-CD9D-40AD-8D36-61460E6B56BF}" xr6:coauthVersionLast="47" xr6:coauthVersionMax="47" xr10:uidLastSave="{93A000B1-637E-4E0E-A339-BE2D00A17C40}"/>
  <bookViews>
    <workbookView xWindow="-120" yWindow="-120" windowWidth="29040" windowHeight="15840" activeTab="3" xr2:uid="{0F0FE73C-8B15-43EE-8D89-FD01F62E612B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4">Sheet5!$A$1:$H$38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4" i="5"/>
  <c r="G14" i="4"/>
  <c r="G33" i="3"/>
  <c r="G17" i="3"/>
  <c r="G14" i="3"/>
  <c r="F35" i="3"/>
  <c r="F34" i="5"/>
  <c r="E33" i="4"/>
  <c r="E35" i="4"/>
  <c r="E17" i="4"/>
  <c r="E31" i="4"/>
  <c r="E30" i="4"/>
  <c r="E29" i="4"/>
  <c r="E28" i="4"/>
  <c r="E27" i="4"/>
  <c r="E26" i="4"/>
  <c r="E25" i="4"/>
  <c r="E15" i="4"/>
  <c r="E14" i="4"/>
  <c r="F17" i="3"/>
  <c r="F35" i="2"/>
  <c r="F17" i="2"/>
  <c r="F32" i="5"/>
  <c r="G31" i="1" l="1"/>
  <c r="G30" i="1"/>
  <c r="G29" i="1"/>
  <c r="G28" i="1"/>
  <c r="G27" i="1"/>
  <c r="G26" i="1"/>
  <c r="G25" i="1"/>
  <c r="G31" i="2"/>
  <c r="G30" i="2"/>
  <c r="G29" i="2"/>
  <c r="G28" i="2"/>
  <c r="G27" i="2"/>
  <c r="G26" i="2"/>
  <c r="G25" i="2"/>
  <c r="G31" i="3"/>
  <c r="G30" i="3"/>
  <c r="G29" i="3"/>
  <c r="G28" i="3"/>
  <c r="G27" i="3"/>
  <c r="G26" i="3"/>
  <c r="G25" i="3"/>
  <c r="G31" i="4"/>
  <c r="G30" i="4"/>
  <c r="G29" i="4"/>
  <c r="G28" i="4"/>
  <c r="G27" i="4"/>
  <c r="G26" i="4"/>
  <c r="G25" i="4"/>
  <c r="G30" i="5"/>
  <c r="G29" i="5"/>
  <c r="G28" i="5"/>
  <c r="G27" i="5"/>
  <c r="G26" i="5"/>
  <c r="G25" i="5"/>
  <c r="G24" i="5"/>
  <c r="E32" i="5" l="1"/>
  <c r="A25" i="5"/>
  <c r="A26" i="5" s="1"/>
  <c r="A27" i="5" s="1"/>
  <c r="A28" i="5" s="1"/>
  <c r="A29" i="5" s="1"/>
  <c r="A30" i="5" s="1"/>
  <c r="A32" i="5" s="1"/>
  <c r="G32" i="5"/>
  <c r="F33" i="4"/>
  <c r="A26" i="4"/>
  <c r="A27" i="4" s="1"/>
  <c r="A28" i="4" s="1"/>
  <c r="A29" i="4" s="1"/>
  <c r="A30" i="4" s="1"/>
  <c r="A31" i="4" s="1"/>
  <c r="A33" i="4" s="1"/>
  <c r="G33" i="4"/>
  <c r="F33" i="3"/>
  <c r="E33" i="3"/>
  <c r="A26" i="3"/>
  <c r="A27" i="3" s="1"/>
  <c r="A28" i="3" s="1"/>
  <c r="A29" i="3" s="1"/>
  <c r="A30" i="3" s="1"/>
  <c r="A31" i="3" s="1"/>
  <c r="A33" i="3" s="1"/>
  <c r="F33" i="2"/>
  <c r="A26" i="2"/>
  <c r="A27" i="2" s="1"/>
  <c r="A28" i="2" s="1"/>
  <c r="A29" i="2" s="1"/>
  <c r="A30" i="2" s="1"/>
  <c r="A31" i="2" s="1"/>
  <c r="A33" i="2" s="1"/>
  <c r="F33" i="1"/>
  <c r="E33" i="1"/>
  <c r="A26" i="1"/>
  <c r="A27" i="1" s="1"/>
  <c r="A28" i="1" s="1"/>
  <c r="A29" i="1" s="1"/>
  <c r="A30" i="1" s="1"/>
  <c r="A31" i="1" s="1"/>
  <c r="A33" i="1" s="1"/>
  <c r="G33" i="1" l="1"/>
  <c r="G33" i="2"/>
  <c r="E33" i="2"/>
  <c r="A15" i="5" l="1"/>
  <c r="F17" i="5"/>
  <c r="A17" i="5"/>
  <c r="E14" i="5"/>
  <c r="A15" i="4"/>
  <c r="A17" i="4" s="1"/>
  <c r="E15" i="5"/>
  <c r="F17" i="4"/>
  <c r="F35" i="4" s="1"/>
  <c r="A15" i="3"/>
  <c r="A17" i="3" s="1"/>
  <c r="G15" i="4"/>
  <c r="E14" i="3"/>
  <c r="A15" i="2"/>
  <c r="E15" i="3"/>
  <c r="A17" i="2"/>
  <c r="E14" i="2"/>
  <c r="A15" i="1"/>
  <c r="E15" i="2"/>
  <c r="A17" i="1"/>
  <c r="G15" i="2" l="1"/>
  <c r="F17" i="1"/>
  <c r="F35" i="1" s="1"/>
  <c r="G15" i="1"/>
  <c r="E17" i="1"/>
  <c r="G15" i="5"/>
  <c r="G15" i="3"/>
  <c r="G14" i="1"/>
  <c r="E17" i="5"/>
  <c r="E17" i="2"/>
  <c r="E35" i="2" s="1"/>
  <c r="G14" i="2"/>
  <c r="E17" i="3"/>
  <c r="E35" i="3" s="1"/>
  <c r="E34" i="5" l="1"/>
  <c r="G34" i="5" s="1"/>
  <c r="G17" i="1"/>
  <c r="G35" i="1" s="1"/>
  <c r="E35" i="1"/>
  <c r="G35" i="3"/>
  <c r="G17" i="4"/>
  <c r="G35" i="4" s="1"/>
  <c r="G17" i="2"/>
  <c r="G35" i="2" s="1"/>
</calcChain>
</file>

<file path=xl/sharedStrings.xml><?xml version="1.0" encoding="utf-8"?>
<sst xmlns="http://schemas.openxmlformats.org/spreadsheetml/2006/main" count="175" uniqueCount="47">
  <si>
    <t>Comparison of Utility Rate Base - EGI - 2019 Actual &amp; 2020 Actual</t>
  </si>
  <si>
    <t>Line No.</t>
  </si>
  <si>
    <t>Particulars ($ millions)</t>
  </si>
  <si>
    <t>Actual</t>
  </si>
  <si>
    <t>2020 Actual Over/(Under) 2019 Actual</t>
  </si>
  <si>
    <t>(a)</t>
  </si>
  <si>
    <t>(b)</t>
  </si>
  <si>
    <t>(c) = (b-a)</t>
  </si>
  <si>
    <t>Property, Plant and Equipment</t>
  </si>
  <si>
    <t>Gross Property, Plant and Equipment</t>
  </si>
  <si>
    <t>Accumulated Depreciation</t>
  </si>
  <si>
    <t>Net Property, Plant and Equipment</t>
  </si>
  <si>
    <t>Notes:</t>
  </si>
  <si>
    <t>(1)</t>
  </si>
  <si>
    <t>Column (a) EB-2020-0134.</t>
  </si>
  <si>
    <t>Column (b) EB-2021-0149.</t>
  </si>
  <si>
    <t>Allowance for Working Capital</t>
  </si>
  <si>
    <t>Materials and Supplies</t>
  </si>
  <si>
    <t>Customer Security Deposits</t>
  </si>
  <si>
    <t>Prepaid Expenses</t>
  </si>
  <si>
    <t>ABC Receivable/(Payable)</t>
  </si>
  <si>
    <t>Balancing Gas</t>
  </si>
  <si>
    <t>Gas in Storage</t>
  </si>
  <si>
    <t>Cash Working Capital</t>
  </si>
  <si>
    <t>Total Allowance for Working Capital</t>
  </si>
  <si>
    <t>Total Utility Rate Base</t>
  </si>
  <si>
    <t>Comparison of Utility Rate Base - EGI - 2020 Actual &amp; 2021 Actual</t>
  </si>
  <si>
    <t>2021 Actual Over/(Under) 2020 Actual</t>
  </si>
  <si>
    <t>Column (a) EB-2021-0149.</t>
  </si>
  <si>
    <t>Column (b) EB-2022-0110.</t>
  </si>
  <si>
    <t>Comparison of Utility Rate Base - EGI - 2021 Actual &amp; 2022 Actual</t>
  </si>
  <si>
    <t>2022 Actual Over/(Under) 2021 Actual</t>
  </si>
  <si>
    <t>/u</t>
  </si>
  <si>
    <t>Column (a) EB-2022-0110.</t>
  </si>
  <si>
    <t>Column (b) NTD: reference area of evidence explaining estimate (RB/WC)</t>
  </si>
  <si>
    <t>Comparison of Utility Rate Base - EGI - 2022 Actual &amp; 2023 Bridge Year</t>
  </si>
  <si>
    <t>Bridge Year</t>
  </si>
  <si>
    <t>2023 Bridge Over/(Under) 2022 Actual</t>
  </si>
  <si>
    <t xml:space="preserve">Gross Property, Plant and Equipment </t>
  </si>
  <si>
    <t>Net Property, Plant and Equipment (1)</t>
  </si>
  <si>
    <t>Column (a) NTD: reference area of evidence explaining estimate (RB/WC)</t>
  </si>
  <si>
    <t xml:space="preserve">2023 Bridge Year forecast of Net Property, Plant and Equipment includes $66.9 million related to Dawn to Corunna. </t>
  </si>
  <si>
    <t>Comparison of Utility Rate Base - EGI - 2023 Bridge Year &amp; 2024 Test Year</t>
  </si>
  <si>
    <t>Test Year</t>
  </si>
  <si>
    <t>2024 Test Over/(Under) 2023 Bridge</t>
  </si>
  <si>
    <t xml:space="preserve">2024 Test Year forecast of Net Property, Plant and Equipment includes $343.0 million related to Dawn to Corunna. 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</si>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</sst>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quotePrefix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2" borderId="0" xfId="0" applyFont="1" applyFill="1"/>
    <xf numFmtId="0" fontId="1" fillId="2" borderId="0" xfId="0" quotePrefix="1" applyFont="1" applyFill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centerContinuous"/>
    </xf>
    <xf numFmtId="0" fontId="1" fillId="0" borderId="1" xfId="0" applyFont="1" applyFill="1" applyBorder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164" fontId="1" fillId="0" borderId="2" xfId="0" applyNumberFormat="1" applyFont="1" applyFill="1" applyBorder="1" applyAlignment="1">
      <alignment horizontal="center"/>
    </xf>
    <xf numFmtId="164" fontId="1" fillId="0" borderId="0" xfId="0" applyNumberFormat="1" applyFont="1" applyFill="1"/>
    <xf numFmtId="164" fontId="1" fillId="0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/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9B47-A85F-4A51-9F38-32F8C7658092}">
  <dimension ref="A6:H36"/>
  <sheetViews>
    <sheetView view="pageLayout" zoomScale="70" zoomScaleNormal="100" zoomScalePageLayoutView="7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3.42578125" style="1" customWidth="1"/>
    <col min="9" max="16384" width="101.42578125" style="1"/>
  </cols>
  <sheetData>
    <row r="6" spans="1:8" s="11" customFormat="1" x14ac:dyDescent="0.2">
      <c r="A6" s="12" t="s">
        <v>0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2019</v>
      </c>
      <c r="F8" s="10">
        <v>2020</v>
      </c>
      <c r="G8" s="10"/>
    </row>
    <row r="9" spans="1:8" s="7" customFormat="1" ht="38.25" x14ac:dyDescent="0.2">
      <c r="A9" s="8" t="s">
        <v>1</v>
      </c>
      <c r="C9" s="9" t="s">
        <v>2</v>
      </c>
      <c r="E9" s="8" t="s">
        <v>3</v>
      </c>
      <c r="F9" s="8" t="s">
        <v>3</v>
      </c>
      <c r="G9" s="8" t="s">
        <v>4</v>
      </c>
    </row>
    <row r="10" spans="1:8" x14ac:dyDescent="0.2">
      <c r="E10" s="6" t="s">
        <v>5</v>
      </c>
      <c r="F10" s="6" t="s">
        <v>6</v>
      </c>
      <c r="G10" s="6" t="s">
        <v>7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8</v>
      </c>
      <c r="E12" s="6"/>
      <c r="F12" s="6"/>
      <c r="G12" s="6"/>
    </row>
    <row r="14" spans="1:8" x14ac:dyDescent="0.2">
      <c r="A14" s="6">
        <v>1</v>
      </c>
      <c r="C14" s="1" t="s">
        <v>9</v>
      </c>
      <c r="E14" s="5">
        <v>19765.460000000003</v>
      </c>
      <c r="F14" s="5">
        <v>20582.057578726399</v>
      </c>
      <c r="G14" s="5">
        <f>F14-E14</f>
        <v>816.59757872639602</v>
      </c>
    </row>
    <row r="15" spans="1:8" x14ac:dyDescent="0.2">
      <c r="A15" s="6">
        <f>A14+1</f>
        <v>2</v>
      </c>
      <c r="C15" s="1" t="s">
        <v>10</v>
      </c>
      <c r="E15" s="5">
        <v>-7188.6999999999989</v>
      </c>
      <c r="F15" s="5">
        <v>-7571.2412167614721</v>
      </c>
      <c r="G15" s="5">
        <f>F15-E15</f>
        <v>-382.54121676147315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11</v>
      </c>
      <c r="E17" s="15">
        <f>E14+E15</f>
        <v>12576.760000000004</v>
      </c>
      <c r="F17" s="15">
        <f>F14+F15</f>
        <v>13010.816361964928</v>
      </c>
      <c r="G17" s="15">
        <f>F17-E17</f>
        <v>434.05636196492378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12</v>
      </c>
    </row>
    <row r="20" spans="1:7" hidden="1" x14ac:dyDescent="0.2">
      <c r="A20" s="3" t="s">
        <v>13</v>
      </c>
      <c r="C20" s="2" t="s">
        <v>14</v>
      </c>
    </row>
    <row r="21" spans="1:7" hidden="1" x14ac:dyDescent="0.2">
      <c r="C21" s="2" t="s">
        <v>15</v>
      </c>
    </row>
    <row r="22" spans="1:7" hidden="1" x14ac:dyDescent="0.2"/>
    <row r="23" spans="1:7" x14ac:dyDescent="0.2">
      <c r="A23" s="6"/>
      <c r="C23" s="4" t="s">
        <v>16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17</v>
      </c>
      <c r="E25" s="5">
        <v>74.875959030896496</v>
      </c>
      <c r="F25" s="5">
        <v>82.2</v>
      </c>
      <c r="G25" s="5">
        <f t="shared" ref="G25:G31" si="0">F25-E25</f>
        <v>7.3240409691035069</v>
      </c>
    </row>
    <row r="26" spans="1:7" x14ac:dyDescent="0.2">
      <c r="A26" s="6">
        <f t="shared" ref="A26:A31" si="1">A25+1</f>
        <v>5</v>
      </c>
      <c r="C26" s="1" t="s">
        <v>18</v>
      </c>
      <c r="E26" s="5">
        <v>-91.012256328749999</v>
      </c>
      <c r="F26" s="5">
        <v>-81.8</v>
      </c>
      <c r="G26" s="5">
        <f t="shared" si="0"/>
        <v>9.2122563287500014</v>
      </c>
    </row>
    <row r="27" spans="1:7" x14ac:dyDescent="0.2">
      <c r="A27" s="6">
        <f t="shared" si="1"/>
        <v>6</v>
      </c>
      <c r="C27" s="1" t="s">
        <v>19</v>
      </c>
      <c r="E27" s="5">
        <v>5.5795319147681974</v>
      </c>
      <c r="F27" s="5">
        <v>3.1</v>
      </c>
      <c r="G27" s="5">
        <f t="shared" si="0"/>
        <v>-2.4795319147681973</v>
      </c>
    </row>
    <row r="28" spans="1:7" x14ac:dyDescent="0.2">
      <c r="A28" s="6">
        <f t="shared" si="1"/>
        <v>7</v>
      </c>
      <c r="C28" s="1" t="s">
        <v>20</v>
      </c>
      <c r="E28" s="5">
        <v>-30.244567503749998</v>
      </c>
      <c r="F28" s="5">
        <v>-22.3</v>
      </c>
      <c r="G28" s="5">
        <f t="shared" si="0"/>
        <v>7.9445675037499974</v>
      </c>
    </row>
    <row r="29" spans="1:7" x14ac:dyDescent="0.2">
      <c r="A29" s="6">
        <f t="shared" si="1"/>
        <v>8</v>
      </c>
      <c r="C29" s="1" t="s">
        <v>21</v>
      </c>
      <c r="E29" s="5">
        <v>56.211107630000001</v>
      </c>
      <c r="F29" s="5">
        <v>59.5</v>
      </c>
      <c r="G29" s="5">
        <f t="shared" si="0"/>
        <v>3.2888923699999992</v>
      </c>
    </row>
    <row r="30" spans="1:7" x14ac:dyDescent="0.2">
      <c r="A30" s="6">
        <f t="shared" si="1"/>
        <v>9</v>
      </c>
      <c r="C30" s="1" t="s">
        <v>22</v>
      </c>
      <c r="E30" s="5">
        <v>521.97638418416659</v>
      </c>
      <c r="F30" s="5">
        <v>487.5</v>
      </c>
      <c r="G30" s="5">
        <f t="shared" si="0"/>
        <v>-34.476384184166591</v>
      </c>
    </row>
    <row r="31" spans="1:7" x14ac:dyDescent="0.2">
      <c r="A31" s="6">
        <f t="shared" si="1"/>
        <v>10</v>
      </c>
      <c r="C31" s="1" t="s">
        <v>23</v>
      </c>
      <c r="E31" s="5">
        <v>24.875589999999999</v>
      </c>
      <c r="F31" s="5">
        <v>23</v>
      </c>
      <c r="G31" s="5">
        <f t="shared" si="0"/>
        <v>-1.875589999999999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24</v>
      </c>
      <c r="E33" s="15">
        <f>SUM(E25:E31)</f>
        <v>562.26174892733127</v>
      </c>
      <c r="F33" s="15">
        <f>SUM(F25:F31)</f>
        <v>551.20000000000005</v>
      </c>
      <c r="G33" s="15">
        <f>SUM(G25:G31)</f>
        <v>-11.061748927331283</v>
      </c>
    </row>
    <row r="35" spans="1:7" ht="13.5" thickBot="1" x14ac:dyDescent="0.25">
      <c r="A35" s="6">
        <v>12</v>
      </c>
      <c r="C35" s="1" t="s">
        <v>25</v>
      </c>
      <c r="E35" s="16">
        <f>SUM(E33,E17)</f>
        <v>13139.021748927335</v>
      </c>
      <c r="F35" s="16">
        <f>SUM(F33,F17)</f>
        <v>13562.016361964928</v>
      </c>
      <c r="G35" s="16">
        <f>SUM(G33,G17)</f>
        <v>422.9946130375925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1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B147-7F5E-4A55-922A-8FE08992F3A3}">
  <dimension ref="A6:H36"/>
  <sheetViews>
    <sheetView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42578125" style="1" customWidth="1"/>
    <col min="9" max="16384" width="101.42578125" style="1"/>
  </cols>
  <sheetData>
    <row r="6" spans="1:8" s="11" customFormat="1" x14ac:dyDescent="0.2">
      <c r="A6" s="12" t="s">
        <v>26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2020</v>
      </c>
      <c r="F8" s="10">
        <v>2021</v>
      </c>
      <c r="G8" s="10"/>
    </row>
    <row r="9" spans="1:8" s="7" customFormat="1" ht="38.25" x14ac:dyDescent="0.2">
      <c r="A9" s="8" t="s">
        <v>1</v>
      </c>
      <c r="C9" s="9" t="s">
        <v>2</v>
      </c>
      <c r="E9" s="8" t="s">
        <v>3</v>
      </c>
      <c r="F9" s="8" t="s">
        <v>3</v>
      </c>
      <c r="G9" s="8" t="s">
        <v>27</v>
      </c>
    </row>
    <row r="10" spans="1:8" x14ac:dyDescent="0.2">
      <c r="E10" s="6" t="s">
        <v>5</v>
      </c>
      <c r="F10" s="6" t="s">
        <v>6</v>
      </c>
      <c r="G10" s="6" t="s">
        <v>7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8</v>
      </c>
      <c r="E12" s="6"/>
      <c r="F12" s="6"/>
      <c r="G12" s="6"/>
    </row>
    <row r="14" spans="1:8" x14ac:dyDescent="0.2">
      <c r="A14" s="6">
        <v>1</v>
      </c>
      <c r="C14" s="1" t="s">
        <v>9</v>
      </c>
      <c r="E14" s="5">
        <f>Sheet1!F14</f>
        <v>20582.057578726399</v>
      </c>
      <c r="F14" s="5">
        <v>21539.7881987168</v>
      </c>
      <c r="G14" s="5">
        <f>F14-E14</f>
        <v>957.73061999040146</v>
      </c>
    </row>
    <row r="15" spans="1:8" x14ac:dyDescent="0.2">
      <c r="A15" s="6">
        <f>A14+1</f>
        <v>2</v>
      </c>
      <c r="C15" s="1" t="s">
        <v>10</v>
      </c>
      <c r="E15" s="5">
        <f>Sheet1!F15</f>
        <v>-7571.2412167614721</v>
      </c>
      <c r="F15" s="5">
        <v>-8005.915901442022</v>
      </c>
      <c r="G15" s="5">
        <f>F15-E15</f>
        <v>-434.67468468054994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11</v>
      </c>
      <c r="E17" s="15">
        <f>E14+E15</f>
        <v>13010.816361964928</v>
      </c>
      <c r="F17" s="15">
        <f>F14+F15</f>
        <v>13533.872297274778</v>
      </c>
      <c r="G17" s="15">
        <f>F17-E17</f>
        <v>523.05593530985061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12</v>
      </c>
    </row>
    <row r="20" spans="1:7" hidden="1" x14ac:dyDescent="0.2">
      <c r="A20" s="3" t="s">
        <v>13</v>
      </c>
      <c r="C20" s="2" t="s">
        <v>28</v>
      </c>
    </row>
    <row r="21" spans="1:7" hidden="1" x14ac:dyDescent="0.2">
      <c r="C21" s="2" t="s">
        <v>29</v>
      </c>
    </row>
    <row r="22" spans="1:7" hidden="1" x14ac:dyDescent="0.2"/>
    <row r="23" spans="1:7" x14ac:dyDescent="0.2">
      <c r="A23" s="6"/>
      <c r="C23" s="4" t="s">
        <v>16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17</v>
      </c>
      <c r="E25" s="5">
        <v>82.2</v>
      </c>
      <c r="F25" s="5">
        <v>92.474324527989225</v>
      </c>
      <c r="G25" s="5">
        <f t="shared" ref="G25:G31" si="0">F25-E25</f>
        <v>10.274324527989222</v>
      </c>
    </row>
    <row r="26" spans="1:7" x14ac:dyDescent="0.2">
      <c r="A26" s="6">
        <f t="shared" ref="A26:A31" si="1">A25+1</f>
        <v>5</v>
      </c>
      <c r="C26" s="1" t="s">
        <v>18</v>
      </c>
      <c r="E26" s="5">
        <v>-81.8</v>
      </c>
      <c r="F26" s="5">
        <v>-68.874368350833336</v>
      </c>
      <c r="G26" s="5">
        <f t="shared" si="0"/>
        <v>12.925631649166661</v>
      </c>
    </row>
    <row r="27" spans="1:7" x14ac:dyDescent="0.2">
      <c r="A27" s="6">
        <f t="shared" si="1"/>
        <v>6</v>
      </c>
      <c r="C27" s="1" t="s">
        <v>19</v>
      </c>
      <c r="E27" s="5">
        <v>3.1</v>
      </c>
      <c r="F27" s="5">
        <v>4.6634633400557499</v>
      </c>
      <c r="G27" s="5">
        <f t="shared" si="0"/>
        <v>1.5634633400557498</v>
      </c>
    </row>
    <row r="28" spans="1:7" x14ac:dyDescent="0.2">
      <c r="A28" s="6">
        <f t="shared" si="1"/>
        <v>7</v>
      </c>
      <c r="C28" s="1" t="s">
        <v>20</v>
      </c>
      <c r="E28" s="5">
        <v>-22.3</v>
      </c>
      <c r="F28" s="5">
        <v>-15.51293445666667</v>
      </c>
      <c r="G28" s="5">
        <f t="shared" si="0"/>
        <v>6.7870655433333305</v>
      </c>
    </row>
    <row r="29" spans="1:7" x14ac:dyDescent="0.2">
      <c r="A29" s="6">
        <f t="shared" si="1"/>
        <v>8</v>
      </c>
      <c r="C29" s="1" t="s">
        <v>21</v>
      </c>
      <c r="E29" s="5">
        <v>59.5</v>
      </c>
      <c r="F29" s="5">
        <v>59.460736880000006</v>
      </c>
      <c r="G29" s="5">
        <f t="shared" si="0"/>
        <v>-3.9263119999993989E-2</v>
      </c>
    </row>
    <row r="30" spans="1:7" x14ac:dyDescent="0.2">
      <c r="A30" s="6">
        <f t="shared" si="1"/>
        <v>9</v>
      </c>
      <c r="C30" s="1" t="s">
        <v>22</v>
      </c>
      <c r="E30" s="5">
        <v>487.5</v>
      </c>
      <c r="F30" s="5">
        <v>594.65984582375006</v>
      </c>
      <c r="G30" s="5">
        <f t="shared" si="0"/>
        <v>107.15984582375006</v>
      </c>
    </row>
    <row r="31" spans="1:7" x14ac:dyDescent="0.2">
      <c r="A31" s="6">
        <f t="shared" si="1"/>
        <v>10</v>
      </c>
      <c r="C31" s="1" t="s">
        <v>23</v>
      </c>
      <c r="E31" s="5">
        <v>23</v>
      </c>
      <c r="F31" s="5">
        <v>20.862713492196569</v>
      </c>
      <c r="G31" s="5">
        <f t="shared" si="0"/>
        <v>-2.1372865078034309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24</v>
      </c>
      <c r="E33" s="15">
        <f>SUM(E25:E31)</f>
        <v>551.20000000000005</v>
      </c>
      <c r="F33" s="15">
        <f>SUM(F25:F31)</f>
        <v>687.73378125649162</v>
      </c>
      <c r="G33" s="15">
        <f>SUM(G25:G31)</f>
        <v>136.53378125649161</v>
      </c>
    </row>
    <row r="35" spans="1:7" ht="13.5" thickBot="1" x14ac:dyDescent="0.25">
      <c r="A35" s="6">
        <v>12</v>
      </c>
      <c r="C35" s="1" t="s">
        <v>25</v>
      </c>
      <c r="E35" s="16">
        <f>SUM(E33,E17)</f>
        <v>13562.016361964928</v>
      </c>
      <c r="F35" s="16">
        <f>SUM(F33,F17)</f>
        <v>14221.606078531269</v>
      </c>
      <c r="G35" s="16">
        <f>SUM(G33,G17)</f>
        <v>659.58971656634219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56DF-666E-40A0-BD67-F54C3B6ACA5A}">
  <dimension ref="A6:H36"/>
  <sheetViews>
    <sheetView view="pageLayout" zoomScale="90" zoomScaleNormal="100" zoomScalePageLayoutView="90" workbookViewId="0">
      <selection activeCell="G9" sqref="G9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6" width="14" style="1" customWidth="1"/>
    <col min="7" max="7" width="14.28515625" style="1" customWidth="1"/>
    <col min="8" max="8" width="4.42578125" style="1" customWidth="1"/>
    <col min="9" max="16384" width="101.42578125" style="1"/>
  </cols>
  <sheetData>
    <row r="6" spans="1:8" s="11" customFormat="1" x14ac:dyDescent="0.2">
      <c r="A6" s="21" t="s">
        <v>30</v>
      </c>
      <c r="B6" s="21"/>
      <c r="C6" s="21"/>
      <c r="D6" s="21"/>
      <c r="E6" s="21"/>
      <c r="F6" s="21"/>
      <c r="G6" s="21"/>
      <c r="H6" s="2" t="s">
        <v>32</v>
      </c>
    </row>
    <row r="8" spans="1:8" s="4" customFormat="1" x14ac:dyDescent="0.2">
      <c r="E8" s="10">
        <v>2021</v>
      </c>
      <c r="F8" s="10">
        <v>2022</v>
      </c>
      <c r="G8" s="10"/>
    </row>
    <row r="9" spans="1:8" s="7" customFormat="1" ht="38.25" x14ac:dyDescent="0.2">
      <c r="A9" s="8" t="s">
        <v>1</v>
      </c>
      <c r="C9" s="9" t="s">
        <v>2</v>
      </c>
      <c r="E9" s="8" t="s">
        <v>3</v>
      </c>
      <c r="F9" s="22" t="s">
        <v>3</v>
      </c>
      <c r="G9" s="22" t="s">
        <v>31</v>
      </c>
      <c r="H9" s="2" t="s">
        <v>32</v>
      </c>
    </row>
    <row r="10" spans="1:8" x14ac:dyDescent="0.2">
      <c r="E10" s="6" t="s">
        <v>5</v>
      </c>
      <c r="F10" s="6" t="s">
        <v>6</v>
      </c>
      <c r="G10" s="6" t="s">
        <v>7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8</v>
      </c>
      <c r="E12" s="6"/>
      <c r="F12" s="6"/>
      <c r="G12" s="6"/>
    </row>
    <row r="14" spans="1:8" x14ac:dyDescent="0.2">
      <c r="A14" s="6">
        <v>1</v>
      </c>
      <c r="C14" s="1" t="s">
        <v>9</v>
      </c>
      <c r="E14" s="5">
        <f>Sheet2!F14</f>
        <v>21539.7881987168</v>
      </c>
      <c r="F14" s="23">
        <v>22585.9</v>
      </c>
      <c r="G14" s="23">
        <f>F14-E14</f>
        <v>1046.1118012832012</v>
      </c>
      <c r="H14" s="24" t="s">
        <v>32</v>
      </c>
    </row>
    <row r="15" spans="1:8" x14ac:dyDescent="0.2">
      <c r="A15" s="6">
        <f>A14+1</f>
        <v>2</v>
      </c>
      <c r="C15" s="1" t="s">
        <v>10</v>
      </c>
      <c r="E15" s="5">
        <f>Sheet2!F15</f>
        <v>-8005.915901442022</v>
      </c>
      <c r="F15" s="23">
        <v>-8320.1</v>
      </c>
      <c r="G15" s="23">
        <f>F15-E15</f>
        <v>-314.18409855797836</v>
      </c>
      <c r="H15" s="24" t="s">
        <v>32</v>
      </c>
    </row>
    <row r="16" spans="1:8" x14ac:dyDescent="0.2">
      <c r="A16" s="6"/>
      <c r="E16" s="5"/>
      <c r="F16" s="23"/>
      <c r="G16" s="23"/>
      <c r="H16" s="24"/>
    </row>
    <row r="17" spans="1:8" x14ac:dyDescent="0.2">
      <c r="A17" s="6">
        <f>A15+1</f>
        <v>3</v>
      </c>
      <c r="C17" s="1" t="s">
        <v>11</v>
      </c>
      <c r="E17" s="15">
        <f>E14+E15</f>
        <v>13533.872297274778</v>
      </c>
      <c r="F17" s="25">
        <f>F14+F15+0.1</f>
        <v>14265.900000000001</v>
      </c>
      <c r="G17" s="25">
        <f>F17-E17</f>
        <v>732.02770272522321</v>
      </c>
      <c r="H17" s="24" t="s">
        <v>32</v>
      </c>
    </row>
    <row r="18" spans="1:8" x14ac:dyDescent="0.2">
      <c r="A18" s="6"/>
      <c r="E18" s="5"/>
      <c r="F18" s="23"/>
      <c r="G18" s="23"/>
      <c r="H18" s="24"/>
    </row>
    <row r="19" spans="1:8" hidden="1" x14ac:dyDescent="0.2">
      <c r="A19" s="4" t="s">
        <v>12</v>
      </c>
      <c r="F19" s="24"/>
      <c r="G19" s="24"/>
      <c r="H19" s="24"/>
    </row>
    <row r="20" spans="1:8" hidden="1" x14ac:dyDescent="0.2">
      <c r="A20" s="3" t="s">
        <v>13</v>
      </c>
      <c r="C20" s="2" t="s">
        <v>33</v>
      </c>
      <c r="F20" s="24"/>
      <c r="G20" s="24"/>
      <c r="H20" s="24"/>
    </row>
    <row r="21" spans="1:8" hidden="1" x14ac:dyDescent="0.2">
      <c r="C21" s="14" t="s">
        <v>34</v>
      </c>
      <c r="D21" s="13"/>
      <c r="E21" s="13"/>
      <c r="F21" s="24"/>
      <c r="G21" s="24"/>
      <c r="H21" s="24"/>
    </row>
    <row r="22" spans="1:8" hidden="1" x14ac:dyDescent="0.2">
      <c r="F22" s="24"/>
      <c r="G22" s="24"/>
      <c r="H22" s="24"/>
    </row>
    <row r="23" spans="1:8" x14ac:dyDescent="0.2">
      <c r="A23" s="6"/>
      <c r="C23" s="4" t="s">
        <v>16</v>
      </c>
      <c r="E23" s="5"/>
      <c r="F23" s="23"/>
      <c r="G23" s="23"/>
      <c r="H23" s="24"/>
    </row>
    <row r="24" spans="1:8" x14ac:dyDescent="0.2">
      <c r="A24" s="6"/>
      <c r="E24" s="5"/>
      <c r="F24" s="23"/>
      <c r="G24" s="23"/>
      <c r="H24" s="24"/>
    </row>
    <row r="25" spans="1:8" x14ac:dyDescent="0.2">
      <c r="A25" s="6">
        <v>4</v>
      </c>
      <c r="C25" s="1" t="s">
        <v>17</v>
      </c>
      <c r="E25" s="5">
        <v>92.474324527989225</v>
      </c>
      <c r="F25" s="23">
        <v>102.6</v>
      </c>
      <c r="G25" s="23">
        <f t="shared" ref="G25:G31" si="0">F25-E25</f>
        <v>10.125675472010769</v>
      </c>
      <c r="H25" s="24" t="s">
        <v>32</v>
      </c>
    </row>
    <row r="26" spans="1:8" x14ac:dyDescent="0.2">
      <c r="A26" s="6">
        <f t="shared" ref="A26:A31" si="1">A25+1</f>
        <v>5</v>
      </c>
      <c r="C26" s="1" t="s">
        <v>18</v>
      </c>
      <c r="E26" s="5">
        <v>-68.874368350833336</v>
      </c>
      <c r="F26" s="23">
        <v>-61</v>
      </c>
      <c r="G26" s="23">
        <f t="shared" si="0"/>
        <v>7.8743683508333362</v>
      </c>
      <c r="H26" s="24" t="s">
        <v>32</v>
      </c>
    </row>
    <row r="27" spans="1:8" x14ac:dyDescent="0.2">
      <c r="A27" s="6">
        <f t="shared" si="1"/>
        <v>6</v>
      </c>
      <c r="C27" s="1" t="s">
        <v>19</v>
      </c>
      <c r="E27" s="5">
        <v>4.6634633400557499</v>
      </c>
      <c r="F27" s="23">
        <v>6.1</v>
      </c>
      <c r="G27" s="23">
        <f t="shared" si="0"/>
        <v>1.4365366599442497</v>
      </c>
      <c r="H27" s="24" t="s">
        <v>32</v>
      </c>
    </row>
    <row r="28" spans="1:8" x14ac:dyDescent="0.2">
      <c r="A28" s="6">
        <f t="shared" si="1"/>
        <v>7</v>
      </c>
      <c r="C28" s="1" t="s">
        <v>20</v>
      </c>
      <c r="E28" s="5">
        <v>-15.51293445666667</v>
      </c>
      <c r="F28" s="23">
        <v>-19.399999999999999</v>
      </c>
      <c r="G28" s="23">
        <f t="shared" si="0"/>
        <v>-3.8870655433333283</v>
      </c>
      <c r="H28" s="24" t="s">
        <v>32</v>
      </c>
    </row>
    <row r="29" spans="1:8" x14ac:dyDescent="0.2">
      <c r="A29" s="6">
        <f t="shared" si="1"/>
        <v>8</v>
      </c>
      <c r="C29" s="1" t="s">
        <v>21</v>
      </c>
      <c r="E29" s="5">
        <v>59.460736880000006</v>
      </c>
      <c r="F29" s="23">
        <v>59.5</v>
      </c>
      <c r="G29" s="23">
        <f t="shared" si="0"/>
        <v>3.9263119999993989E-2</v>
      </c>
      <c r="H29" s="24"/>
    </row>
    <row r="30" spans="1:8" x14ac:dyDescent="0.2">
      <c r="A30" s="6">
        <f t="shared" si="1"/>
        <v>9</v>
      </c>
      <c r="C30" s="1" t="s">
        <v>22</v>
      </c>
      <c r="E30" s="5">
        <v>594.65984582375006</v>
      </c>
      <c r="F30" s="23">
        <v>1005.1</v>
      </c>
      <c r="G30" s="23">
        <f t="shared" si="0"/>
        <v>410.44015417624996</v>
      </c>
      <c r="H30" s="24" t="s">
        <v>32</v>
      </c>
    </row>
    <row r="31" spans="1:8" x14ac:dyDescent="0.2">
      <c r="A31" s="6">
        <f t="shared" si="1"/>
        <v>10</v>
      </c>
      <c r="C31" s="1" t="s">
        <v>23</v>
      </c>
      <c r="E31" s="5">
        <v>20.862713492196569</v>
      </c>
      <c r="F31" s="23">
        <v>22.6</v>
      </c>
      <c r="G31" s="23">
        <f t="shared" si="0"/>
        <v>1.7372865078034323</v>
      </c>
      <c r="H31" s="24" t="s">
        <v>32</v>
      </c>
    </row>
    <row r="32" spans="1:8" x14ac:dyDescent="0.2">
      <c r="A32" s="6"/>
      <c r="E32" s="5"/>
      <c r="F32" s="23"/>
      <c r="G32" s="23"/>
      <c r="H32" s="24"/>
    </row>
    <row r="33" spans="1:8" x14ac:dyDescent="0.2">
      <c r="A33" s="6">
        <f>A31+1</f>
        <v>11</v>
      </c>
      <c r="C33" s="1" t="s">
        <v>24</v>
      </c>
      <c r="E33" s="15">
        <f>SUM(E25:E31)</f>
        <v>687.73378125649162</v>
      </c>
      <c r="F33" s="25">
        <f>SUM(F25:F31)</f>
        <v>1115.5</v>
      </c>
      <c r="G33" s="25">
        <f>SUM(G25:G31)+0.01</f>
        <v>427.77621874350842</v>
      </c>
      <c r="H33" s="24" t="s">
        <v>32</v>
      </c>
    </row>
    <row r="34" spans="1:8" x14ac:dyDescent="0.2">
      <c r="F34" s="24"/>
      <c r="G34" s="26"/>
      <c r="H34" s="24"/>
    </row>
    <row r="35" spans="1:8" ht="13.5" thickBot="1" x14ac:dyDescent="0.25">
      <c r="A35" s="6">
        <v>12</v>
      </c>
      <c r="C35" s="1" t="s">
        <v>25</v>
      </c>
      <c r="E35" s="16">
        <f>SUM(E33,E17)</f>
        <v>14221.606078531269</v>
      </c>
      <c r="F35" s="27">
        <f>SUM(F33,F17)</f>
        <v>15381.400000000001</v>
      </c>
      <c r="G35" s="27">
        <f>SUM(G33,G17)</f>
        <v>1159.8039214687317</v>
      </c>
      <c r="H35" s="24" t="s">
        <v>32</v>
      </c>
    </row>
    <row r="36" spans="1:8" ht="13.5" thickTop="1" x14ac:dyDescent="0.2">
      <c r="G36" s="17"/>
    </row>
  </sheetData>
  <pageMargins left="0.7" right="0.7" top="0.75" bottom="0.75" header="0.3" footer="0.3"/>
  <pageSetup orientation="portrait" r:id="rId1"/>
  <headerFooter>
    <oddHeader>&amp;R&amp;"Arial,Regular"&amp;10Updated: 2023-07-06
EB-2022-0200
Exhibit 2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FBC7-60A7-4B31-B88A-6E1615D06C2D}">
  <dimension ref="A6:H38"/>
  <sheetViews>
    <sheetView tabSelected="1" view="pageLayout" zoomScale="80" zoomScaleNormal="100" zoomScalePageLayoutView="80" workbookViewId="0">
      <selection activeCell="B1" sqref="B1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5703125" style="1" customWidth="1"/>
    <col min="9" max="16384" width="101.42578125" style="1"/>
  </cols>
  <sheetData>
    <row r="6" spans="1:8" s="11" customFormat="1" x14ac:dyDescent="0.2">
      <c r="A6" s="21" t="s">
        <v>35</v>
      </c>
      <c r="B6" s="21"/>
      <c r="C6" s="21"/>
      <c r="D6" s="21"/>
      <c r="E6" s="21"/>
      <c r="F6" s="21"/>
      <c r="G6" s="21"/>
      <c r="H6" s="24"/>
    </row>
    <row r="7" spans="1:8" x14ac:dyDescent="0.2">
      <c r="A7" s="24"/>
      <c r="B7" s="24"/>
      <c r="C7" s="24"/>
      <c r="D7" s="24"/>
      <c r="E7" s="24"/>
      <c r="F7" s="24"/>
      <c r="G7" s="24"/>
      <c r="H7" s="24" t="s">
        <v>32</v>
      </c>
    </row>
    <row r="8" spans="1:8" s="4" customFormat="1" x14ac:dyDescent="0.2">
      <c r="A8" s="28"/>
      <c r="B8" s="28"/>
      <c r="C8" s="28"/>
      <c r="D8" s="28"/>
      <c r="E8" s="29">
        <v>2022</v>
      </c>
      <c r="F8" s="29">
        <v>2023</v>
      </c>
      <c r="G8" s="29"/>
      <c r="H8" s="28"/>
    </row>
    <row r="9" spans="1:8" s="7" customFormat="1" ht="38.25" x14ac:dyDescent="0.2">
      <c r="A9" s="22" t="s">
        <v>1</v>
      </c>
      <c r="B9" s="30"/>
      <c r="C9" s="31" t="s">
        <v>2</v>
      </c>
      <c r="D9" s="30"/>
      <c r="E9" s="22" t="s">
        <v>3</v>
      </c>
      <c r="F9" s="22" t="s">
        <v>36</v>
      </c>
      <c r="G9" s="22" t="s">
        <v>37</v>
      </c>
      <c r="H9" s="24" t="s">
        <v>32</v>
      </c>
    </row>
    <row r="10" spans="1:8" x14ac:dyDescent="0.2">
      <c r="A10" s="24"/>
      <c r="B10" s="24"/>
      <c r="C10" s="24"/>
      <c r="D10" s="24"/>
      <c r="E10" s="32" t="s">
        <v>5</v>
      </c>
      <c r="F10" s="32" t="s">
        <v>6</v>
      </c>
      <c r="G10" s="32" t="s">
        <v>7</v>
      </c>
      <c r="H10" s="24"/>
    </row>
    <row r="11" spans="1:8" x14ac:dyDescent="0.2">
      <c r="A11" s="24"/>
      <c r="B11" s="24"/>
      <c r="C11" s="24"/>
      <c r="D11" s="24"/>
      <c r="E11" s="32"/>
      <c r="F11" s="32"/>
      <c r="G11" s="32"/>
      <c r="H11" s="33"/>
    </row>
    <row r="12" spans="1:8" x14ac:dyDescent="0.2">
      <c r="A12" s="24"/>
      <c r="B12" s="24"/>
      <c r="C12" s="28" t="s">
        <v>8</v>
      </c>
      <c r="D12" s="24"/>
      <c r="E12" s="32"/>
      <c r="F12" s="32"/>
      <c r="G12" s="32"/>
      <c r="H12" s="24"/>
    </row>
    <row r="13" spans="1:8" x14ac:dyDescent="0.2">
      <c r="A13" s="24"/>
      <c r="B13" s="24"/>
      <c r="C13" s="24"/>
      <c r="D13" s="24"/>
      <c r="E13" s="24"/>
      <c r="F13" s="24"/>
      <c r="G13" s="24"/>
      <c r="H13" s="24"/>
    </row>
    <row r="14" spans="1:8" x14ac:dyDescent="0.2">
      <c r="A14" s="32">
        <v>1</v>
      </c>
      <c r="B14" s="24"/>
      <c r="C14" s="24" t="s">
        <v>38</v>
      </c>
      <c r="D14" s="24"/>
      <c r="E14" s="23">
        <f>Sheet3!F14</f>
        <v>22585.9</v>
      </c>
      <c r="F14" s="23">
        <v>23716.483186072252</v>
      </c>
      <c r="G14" s="23">
        <f>F14-E14</f>
        <v>1130.5831860722501</v>
      </c>
      <c r="H14" s="24" t="s">
        <v>32</v>
      </c>
    </row>
    <row r="15" spans="1:8" x14ac:dyDescent="0.2">
      <c r="A15" s="32">
        <f>A14+1</f>
        <v>2</v>
      </c>
      <c r="B15" s="24"/>
      <c r="C15" s="24" t="s">
        <v>10</v>
      </c>
      <c r="D15" s="24"/>
      <c r="E15" s="23">
        <f>Sheet3!F15</f>
        <v>-8320.1</v>
      </c>
      <c r="F15" s="23">
        <v>-8769.1515126471968</v>
      </c>
      <c r="G15" s="23">
        <f>F15-E15</f>
        <v>-449.05151264719643</v>
      </c>
      <c r="H15" s="24" t="s">
        <v>32</v>
      </c>
    </row>
    <row r="16" spans="1:8" x14ac:dyDescent="0.2">
      <c r="A16" s="32"/>
      <c r="B16" s="24"/>
      <c r="C16" s="24"/>
      <c r="D16" s="24"/>
      <c r="E16" s="23"/>
      <c r="F16" s="23"/>
      <c r="G16" s="23"/>
      <c r="H16" s="24"/>
    </row>
    <row r="17" spans="1:8" x14ac:dyDescent="0.2">
      <c r="A17" s="32">
        <f>A15+1</f>
        <v>3</v>
      </c>
      <c r="B17" s="24"/>
      <c r="C17" s="24" t="s">
        <v>39</v>
      </c>
      <c r="D17" s="24"/>
      <c r="E17" s="25">
        <f>Sheet3!F17</f>
        <v>14265.900000000001</v>
      </c>
      <c r="F17" s="25">
        <f>F14+F15</f>
        <v>14947.331673425055</v>
      </c>
      <c r="G17" s="25">
        <f>F17-E17</f>
        <v>681.4316734250533</v>
      </c>
      <c r="H17" s="24" t="s">
        <v>32</v>
      </c>
    </row>
    <row r="18" spans="1:8" x14ac:dyDescent="0.2">
      <c r="A18" s="32"/>
      <c r="B18" s="24"/>
      <c r="C18" s="24"/>
      <c r="D18" s="24"/>
      <c r="E18" s="23"/>
      <c r="F18" s="23"/>
      <c r="G18" s="23"/>
      <c r="H18" s="24"/>
    </row>
    <row r="19" spans="1:8" hidden="1" x14ac:dyDescent="0.2">
      <c r="A19" s="28" t="s">
        <v>12</v>
      </c>
      <c r="B19" s="24"/>
      <c r="C19" s="24"/>
      <c r="D19" s="24"/>
      <c r="E19" s="24"/>
      <c r="F19" s="24"/>
      <c r="G19" s="24"/>
      <c r="H19" s="24"/>
    </row>
    <row r="20" spans="1:8" hidden="1" x14ac:dyDescent="0.2">
      <c r="A20" s="34" t="s">
        <v>13</v>
      </c>
      <c r="B20" s="24"/>
      <c r="C20" s="33" t="s">
        <v>40</v>
      </c>
      <c r="D20" s="24"/>
      <c r="E20" s="24"/>
      <c r="F20" s="24"/>
      <c r="G20" s="24"/>
      <c r="H20" s="24"/>
    </row>
    <row r="21" spans="1:8" hidden="1" x14ac:dyDescent="0.2">
      <c r="A21" s="24"/>
      <c r="B21" s="24"/>
      <c r="C21" s="33" t="s">
        <v>34</v>
      </c>
      <c r="D21" s="24"/>
      <c r="E21" s="24"/>
      <c r="F21" s="24"/>
      <c r="G21" s="24"/>
      <c r="H21" s="24"/>
    </row>
    <row r="22" spans="1:8" hidden="1" x14ac:dyDescent="0.2">
      <c r="A22" s="24"/>
      <c r="B22" s="24"/>
      <c r="C22" s="24"/>
      <c r="D22" s="24"/>
      <c r="E22" s="24"/>
      <c r="F22" s="24"/>
      <c r="G22" s="24"/>
      <c r="H22" s="24"/>
    </row>
    <row r="23" spans="1:8" x14ac:dyDescent="0.2">
      <c r="A23" s="32"/>
      <c r="B23" s="24"/>
      <c r="C23" s="28" t="s">
        <v>16</v>
      </c>
      <c r="D23" s="24"/>
      <c r="E23" s="23"/>
      <c r="F23" s="23"/>
      <c r="G23" s="23"/>
      <c r="H23" s="24"/>
    </row>
    <row r="24" spans="1:8" x14ac:dyDescent="0.2">
      <c r="A24" s="32"/>
      <c r="B24" s="24"/>
      <c r="C24" s="24"/>
      <c r="D24" s="24"/>
      <c r="E24" s="23"/>
      <c r="F24" s="23"/>
      <c r="G24" s="23"/>
      <c r="H24" s="24"/>
    </row>
    <row r="25" spans="1:8" x14ac:dyDescent="0.2">
      <c r="A25" s="32">
        <v>4</v>
      </c>
      <c r="B25" s="24"/>
      <c r="C25" s="24" t="s">
        <v>17</v>
      </c>
      <c r="D25" s="24"/>
      <c r="E25" s="23">
        <f>Sheet3!F25</f>
        <v>102.6</v>
      </c>
      <c r="F25" s="23">
        <v>101.5</v>
      </c>
      <c r="G25" s="23">
        <f t="shared" ref="G25:G31" si="0">F25-E25</f>
        <v>-1.0999999999999943</v>
      </c>
      <c r="H25" s="24" t="s">
        <v>32</v>
      </c>
    </row>
    <row r="26" spans="1:8" x14ac:dyDescent="0.2">
      <c r="A26" s="32">
        <f t="shared" ref="A26:A31" si="1">A25+1</f>
        <v>5</v>
      </c>
      <c r="B26" s="24"/>
      <c r="C26" s="24" t="s">
        <v>18</v>
      </c>
      <c r="D26" s="24"/>
      <c r="E26" s="23">
        <f>Sheet3!F26</f>
        <v>-61</v>
      </c>
      <c r="F26" s="23">
        <v>-64</v>
      </c>
      <c r="G26" s="23">
        <f t="shared" si="0"/>
        <v>-3</v>
      </c>
      <c r="H26" s="24" t="s">
        <v>32</v>
      </c>
    </row>
    <row r="27" spans="1:8" x14ac:dyDescent="0.2">
      <c r="A27" s="32">
        <f t="shared" si="1"/>
        <v>6</v>
      </c>
      <c r="B27" s="24"/>
      <c r="C27" s="24" t="s">
        <v>19</v>
      </c>
      <c r="D27" s="24"/>
      <c r="E27" s="23">
        <f>Sheet3!F27</f>
        <v>6.1</v>
      </c>
      <c r="F27" s="23">
        <v>4.8</v>
      </c>
      <c r="G27" s="23">
        <f t="shared" si="0"/>
        <v>-1.2999999999999998</v>
      </c>
      <c r="H27" s="24" t="s">
        <v>32</v>
      </c>
    </row>
    <row r="28" spans="1:8" x14ac:dyDescent="0.2">
      <c r="A28" s="32">
        <f t="shared" si="1"/>
        <v>7</v>
      </c>
      <c r="B28" s="24"/>
      <c r="C28" s="24" t="s">
        <v>20</v>
      </c>
      <c r="D28" s="24"/>
      <c r="E28" s="23">
        <f>Sheet3!F28</f>
        <v>-19.399999999999999</v>
      </c>
      <c r="F28" s="23">
        <v>-17</v>
      </c>
      <c r="G28" s="23">
        <f t="shared" si="0"/>
        <v>2.3999999999999986</v>
      </c>
      <c r="H28" s="24" t="s">
        <v>32</v>
      </c>
    </row>
    <row r="29" spans="1:8" x14ac:dyDescent="0.2">
      <c r="A29" s="32">
        <f t="shared" si="1"/>
        <v>8</v>
      </c>
      <c r="B29" s="24"/>
      <c r="C29" s="24" t="s">
        <v>21</v>
      </c>
      <c r="D29" s="24"/>
      <c r="E29" s="23">
        <f>Sheet3!F29</f>
        <v>59.5</v>
      </c>
      <c r="F29" s="23">
        <v>59.5</v>
      </c>
      <c r="G29" s="23">
        <f t="shared" si="0"/>
        <v>0</v>
      </c>
      <c r="H29" s="24"/>
    </row>
    <row r="30" spans="1:8" x14ac:dyDescent="0.2">
      <c r="A30" s="32">
        <f t="shared" si="1"/>
        <v>9</v>
      </c>
      <c r="B30" s="24"/>
      <c r="C30" s="24" t="s">
        <v>22</v>
      </c>
      <c r="D30" s="24"/>
      <c r="E30" s="23">
        <f>Sheet3!F30</f>
        <v>1005.1</v>
      </c>
      <c r="F30" s="23">
        <v>580.6</v>
      </c>
      <c r="G30" s="23">
        <f t="shared" si="0"/>
        <v>-424.5</v>
      </c>
      <c r="H30" s="24" t="s">
        <v>32</v>
      </c>
    </row>
    <row r="31" spans="1:8" x14ac:dyDescent="0.2">
      <c r="A31" s="32">
        <f t="shared" si="1"/>
        <v>10</v>
      </c>
      <c r="B31" s="24"/>
      <c r="C31" s="24" t="s">
        <v>23</v>
      </c>
      <c r="D31" s="24"/>
      <c r="E31" s="23">
        <f>Sheet3!F31</f>
        <v>22.6</v>
      </c>
      <c r="F31" s="23">
        <v>24</v>
      </c>
      <c r="G31" s="23">
        <f t="shared" si="0"/>
        <v>1.3999999999999986</v>
      </c>
      <c r="H31" s="24" t="s">
        <v>32</v>
      </c>
    </row>
    <row r="32" spans="1:8" x14ac:dyDescent="0.2">
      <c r="A32" s="32"/>
      <c r="B32" s="24"/>
      <c r="C32" s="24"/>
      <c r="D32" s="24"/>
      <c r="E32" s="23"/>
      <c r="F32" s="23"/>
      <c r="G32" s="23"/>
      <c r="H32" s="24"/>
    </row>
    <row r="33" spans="1:8" x14ac:dyDescent="0.2">
      <c r="A33" s="32">
        <f>A31+1</f>
        <v>11</v>
      </c>
      <c r="B33" s="24"/>
      <c r="C33" s="24" t="s">
        <v>24</v>
      </c>
      <c r="D33" s="24"/>
      <c r="E33" s="25">
        <f>Sheet3!F33</f>
        <v>1115.5</v>
      </c>
      <c r="F33" s="25">
        <f>SUM(F25:F31)</f>
        <v>689.4</v>
      </c>
      <c r="G33" s="25">
        <f>SUM(G25:G31)</f>
        <v>-426.1</v>
      </c>
      <c r="H33" s="24" t="s">
        <v>32</v>
      </c>
    </row>
    <row r="34" spans="1:8" x14ac:dyDescent="0.2">
      <c r="A34" s="24"/>
      <c r="B34" s="24"/>
      <c r="C34" s="24"/>
      <c r="D34" s="24"/>
      <c r="E34" s="24"/>
      <c r="F34" s="24"/>
      <c r="G34" s="26"/>
      <c r="H34" s="24"/>
    </row>
    <row r="35" spans="1:8" ht="13.5" thickBot="1" x14ac:dyDescent="0.25">
      <c r="A35" s="32">
        <v>12</v>
      </c>
      <c r="B35" s="24"/>
      <c r="C35" s="24" t="s">
        <v>25</v>
      </c>
      <c r="D35" s="24"/>
      <c r="E35" s="27">
        <f>Sheet3!F35</f>
        <v>15381.400000000001</v>
      </c>
      <c r="F35" s="27">
        <f>SUM(F33,F17)</f>
        <v>15636.731673425054</v>
      </c>
      <c r="G35" s="27">
        <f>SUM(G33,G17)</f>
        <v>255.33167342505328</v>
      </c>
      <c r="H35" s="24" t="s">
        <v>32</v>
      </c>
    </row>
    <row r="36" spans="1:8" ht="13.5" thickTop="1" x14ac:dyDescent="0.2">
      <c r="A36" s="24"/>
      <c r="B36" s="24"/>
      <c r="C36" s="24"/>
      <c r="D36" s="24"/>
      <c r="E36" s="24"/>
      <c r="F36" s="24"/>
      <c r="G36" s="26"/>
      <c r="H36" s="24"/>
    </row>
    <row r="37" spans="1:8" x14ac:dyDescent="0.2">
      <c r="A37" s="4" t="s">
        <v>46</v>
      </c>
    </row>
    <row r="38" spans="1:8" ht="24" customHeight="1" x14ac:dyDescent="0.2">
      <c r="A38" s="18" t="s">
        <v>13</v>
      </c>
      <c r="C38" s="19" t="s">
        <v>41</v>
      </c>
      <c r="D38" s="19"/>
      <c r="E38" s="19"/>
      <c r="F38" s="19"/>
      <c r="G38" s="19"/>
      <c r="H38" s="35" t="s">
        <v>32</v>
      </c>
    </row>
  </sheetData>
  <mergeCells count="1">
    <mergeCell ref="C38:G38"/>
  </mergeCells>
  <pageMargins left="0.7" right="0.7" top="0.75" bottom="0.75" header="0.3" footer="0.3"/>
  <pageSetup orientation="portrait" r:id="rId1"/>
  <headerFooter>
    <oddHeader>&amp;R&amp;"Arial,Regular"&amp;10Updated: 2023-07-06
EB-2022-0200
Exhibit 2
Tab 1
Schedule 1
Attachment 1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351C-262C-4809-8880-787A3A4A6945}">
  <dimension ref="A6:H38"/>
  <sheetViews>
    <sheetView view="pageLayout" zoomScale="80" zoomScaleNormal="100" zoomScalePageLayoutView="80" workbookViewId="0">
      <selection activeCell="E3" sqref="E3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3.28515625" style="1" customWidth="1"/>
    <col min="9" max="16384" width="101.42578125" style="1"/>
  </cols>
  <sheetData>
    <row r="6" spans="1:8" s="11" customFormat="1" x14ac:dyDescent="0.2">
      <c r="A6" s="12" t="s">
        <v>42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2023</v>
      </c>
      <c r="F8" s="10">
        <v>2024</v>
      </c>
      <c r="G8" s="10"/>
    </row>
    <row r="9" spans="1:8" s="7" customFormat="1" ht="38.25" x14ac:dyDescent="0.2">
      <c r="A9" s="8" t="s">
        <v>1</v>
      </c>
      <c r="C9" s="9" t="s">
        <v>2</v>
      </c>
      <c r="E9" s="8" t="s">
        <v>36</v>
      </c>
      <c r="F9" s="8" t="s">
        <v>43</v>
      </c>
      <c r="G9" s="8" t="s">
        <v>44</v>
      </c>
    </row>
    <row r="10" spans="1:8" x14ac:dyDescent="0.2">
      <c r="E10" s="6" t="s">
        <v>5</v>
      </c>
      <c r="F10" s="6" t="s">
        <v>6</v>
      </c>
      <c r="G10" s="6" t="s">
        <v>7</v>
      </c>
    </row>
    <row r="11" spans="1:8" x14ac:dyDescent="0.2">
      <c r="E11" s="6"/>
      <c r="F11" s="6"/>
      <c r="G11" s="6"/>
    </row>
    <row r="12" spans="1:8" x14ac:dyDescent="0.2">
      <c r="C12" s="4" t="s">
        <v>8</v>
      </c>
      <c r="E12" s="6"/>
      <c r="F12" s="6"/>
      <c r="G12" s="6"/>
    </row>
    <row r="14" spans="1:8" x14ac:dyDescent="0.2">
      <c r="A14" s="6">
        <v>1</v>
      </c>
      <c r="C14" s="1" t="s">
        <v>38</v>
      </c>
      <c r="E14" s="23">
        <f>Sheet4!F14</f>
        <v>23716.483186072252</v>
      </c>
      <c r="F14" s="23">
        <v>24736.3</v>
      </c>
      <c r="G14" s="23">
        <f>F14-E14</f>
        <v>1019.8168139277477</v>
      </c>
      <c r="H14" s="24" t="s">
        <v>32</v>
      </c>
    </row>
    <row r="15" spans="1:8" x14ac:dyDescent="0.2">
      <c r="A15" s="6">
        <f>A14+1</f>
        <v>2</v>
      </c>
      <c r="C15" s="1" t="s">
        <v>10</v>
      </c>
      <c r="E15" s="23">
        <f>Sheet4!F15</f>
        <v>-8769.1515126471968</v>
      </c>
      <c r="F15" s="23">
        <v>-9081</v>
      </c>
      <c r="G15" s="23">
        <f>F15-E15</f>
        <v>-311.8484873528032</v>
      </c>
      <c r="H15" s="24" t="s">
        <v>32</v>
      </c>
    </row>
    <row r="16" spans="1:8" x14ac:dyDescent="0.2">
      <c r="A16" s="6"/>
      <c r="E16" s="23"/>
      <c r="F16" s="23"/>
      <c r="G16" s="23"/>
      <c r="H16" s="24"/>
    </row>
    <row r="17" spans="1:8" x14ac:dyDescent="0.2">
      <c r="A17" s="6">
        <f>A15+1</f>
        <v>3</v>
      </c>
      <c r="C17" s="1" t="s">
        <v>39</v>
      </c>
      <c r="E17" s="25">
        <f>E14+E15</f>
        <v>14947.331673425055</v>
      </c>
      <c r="F17" s="25">
        <f>F14+F15</f>
        <v>15655.3</v>
      </c>
      <c r="G17" s="25">
        <f>F17-E17</f>
        <v>707.96832657494451</v>
      </c>
      <c r="H17" s="24" t="s">
        <v>32</v>
      </c>
    </row>
    <row r="18" spans="1:8" x14ac:dyDescent="0.2">
      <c r="A18" s="6"/>
      <c r="E18" s="23"/>
      <c r="F18" s="23"/>
      <c r="G18" s="23"/>
      <c r="H18" s="24"/>
    </row>
    <row r="19" spans="1:8" hidden="1" x14ac:dyDescent="0.2">
      <c r="A19" s="4" t="s">
        <v>12</v>
      </c>
      <c r="E19" s="24"/>
      <c r="F19" s="24"/>
      <c r="G19" s="24"/>
      <c r="H19" s="24"/>
    </row>
    <row r="20" spans="1:8" hidden="1" x14ac:dyDescent="0.2">
      <c r="A20" s="3" t="s">
        <v>13</v>
      </c>
      <c r="C20" s="14" t="s">
        <v>40</v>
      </c>
      <c r="D20" s="13"/>
      <c r="E20" s="24"/>
      <c r="F20" s="24"/>
      <c r="G20" s="24"/>
      <c r="H20" s="24"/>
    </row>
    <row r="21" spans="1:8" hidden="1" x14ac:dyDescent="0.2">
      <c r="A21" s="3"/>
      <c r="C21" s="14" t="s">
        <v>34</v>
      </c>
      <c r="D21" s="13"/>
      <c r="E21" s="24"/>
      <c r="F21" s="24"/>
      <c r="G21" s="24"/>
      <c r="H21" s="24"/>
    </row>
    <row r="22" spans="1:8" x14ac:dyDescent="0.2">
      <c r="A22" s="6"/>
      <c r="C22" s="4" t="s">
        <v>16</v>
      </c>
      <c r="E22" s="23"/>
      <c r="F22" s="23"/>
      <c r="G22" s="23"/>
      <c r="H22" s="24"/>
    </row>
    <row r="23" spans="1:8" x14ac:dyDescent="0.2">
      <c r="A23" s="6"/>
      <c r="E23" s="23"/>
      <c r="F23" s="23"/>
      <c r="G23" s="23"/>
      <c r="H23" s="24"/>
    </row>
    <row r="24" spans="1:8" x14ac:dyDescent="0.2">
      <c r="A24" s="6">
        <v>4</v>
      </c>
      <c r="C24" s="1" t="s">
        <v>17</v>
      </c>
      <c r="E24" s="23">
        <v>101.5</v>
      </c>
      <c r="F24" s="23">
        <v>106.99037774285468</v>
      </c>
      <c r="G24" s="23">
        <f t="shared" ref="G24:G30" si="0">F24-E24</f>
        <v>5.4903777428546761</v>
      </c>
      <c r="H24" s="24"/>
    </row>
    <row r="25" spans="1:8" x14ac:dyDescent="0.2">
      <c r="A25" s="6">
        <f t="shared" ref="A25:A30" si="1">A24+1</f>
        <v>5</v>
      </c>
      <c r="C25" s="1" t="s">
        <v>18</v>
      </c>
      <c r="E25" s="23">
        <v>-64</v>
      </c>
      <c r="F25" s="23">
        <v>-60.186114249104641</v>
      </c>
      <c r="G25" s="23">
        <f t="shared" si="0"/>
        <v>3.8138857508953592</v>
      </c>
      <c r="H25" s="24"/>
    </row>
    <row r="26" spans="1:8" x14ac:dyDescent="0.2">
      <c r="A26" s="6">
        <f t="shared" si="1"/>
        <v>6</v>
      </c>
      <c r="C26" s="1" t="s">
        <v>19</v>
      </c>
      <c r="E26" s="23">
        <v>4.8</v>
      </c>
      <c r="F26" s="23">
        <v>0</v>
      </c>
      <c r="G26" s="23">
        <f t="shared" si="0"/>
        <v>-4.8</v>
      </c>
      <c r="H26" s="24"/>
    </row>
    <row r="27" spans="1:8" x14ac:dyDescent="0.2">
      <c r="A27" s="6">
        <f t="shared" si="1"/>
        <v>7</v>
      </c>
      <c r="C27" s="1" t="s">
        <v>20</v>
      </c>
      <c r="E27" s="23">
        <v>-17</v>
      </c>
      <c r="F27" s="23">
        <v>-5.0764162604167291</v>
      </c>
      <c r="G27" s="23">
        <f t="shared" si="0"/>
        <v>11.923583739583272</v>
      </c>
      <c r="H27" s="24"/>
    </row>
    <row r="28" spans="1:8" x14ac:dyDescent="0.2">
      <c r="A28" s="6">
        <f t="shared" si="1"/>
        <v>8</v>
      </c>
      <c r="C28" s="1" t="s">
        <v>21</v>
      </c>
      <c r="E28" s="23">
        <v>59.5</v>
      </c>
      <c r="F28" s="23">
        <v>0</v>
      </c>
      <c r="G28" s="23">
        <f t="shared" si="0"/>
        <v>-59.5</v>
      </c>
      <c r="H28" s="24"/>
    </row>
    <row r="29" spans="1:8" x14ac:dyDescent="0.2">
      <c r="A29" s="6">
        <f t="shared" si="1"/>
        <v>9</v>
      </c>
      <c r="C29" s="1" t="s">
        <v>22</v>
      </c>
      <c r="E29" s="23">
        <v>580.6</v>
      </c>
      <c r="F29" s="23">
        <v>648.41124997650365</v>
      </c>
      <c r="G29" s="23">
        <f t="shared" si="0"/>
        <v>67.811249976503632</v>
      </c>
      <c r="H29" s="24"/>
    </row>
    <row r="30" spans="1:8" x14ac:dyDescent="0.2">
      <c r="A30" s="6">
        <f t="shared" si="1"/>
        <v>10</v>
      </c>
      <c r="C30" s="1" t="s">
        <v>23</v>
      </c>
      <c r="E30" s="23">
        <v>24</v>
      </c>
      <c r="F30" s="23">
        <v>-133.12262672690855</v>
      </c>
      <c r="G30" s="23">
        <f t="shared" si="0"/>
        <v>-157.12262672690855</v>
      </c>
      <c r="H30" s="24"/>
    </row>
    <row r="31" spans="1:8" x14ac:dyDescent="0.2">
      <c r="A31" s="6"/>
      <c r="E31" s="23"/>
      <c r="F31" s="23"/>
      <c r="G31" s="23"/>
      <c r="H31" s="24"/>
    </row>
    <row r="32" spans="1:8" x14ac:dyDescent="0.2">
      <c r="A32" s="6">
        <f>A30+1</f>
        <v>11</v>
      </c>
      <c r="C32" s="1" t="s">
        <v>24</v>
      </c>
      <c r="E32" s="25">
        <f>SUM(E24:E30)</f>
        <v>689.4</v>
      </c>
      <c r="F32" s="25">
        <f>SUM(F24:F30)</f>
        <v>557.01647048292853</v>
      </c>
      <c r="G32" s="25">
        <f>SUM(G24:G30)</f>
        <v>-132.38352951707162</v>
      </c>
      <c r="H32" s="24"/>
    </row>
    <row r="33" spans="1:8" x14ac:dyDescent="0.2">
      <c r="E33" s="24"/>
      <c r="F33" s="24"/>
      <c r="G33" s="24"/>
      <c r="H33" s="24"/>
    </row>
    <row r="34" spans="1:8" ht="13.5" thickBot="1" x14ac:dyDescent="0.25">
      <c r="A34" s="6">
        <v>12</v>
      </c>
      <c r="C34" s="1" t="s">
        <v>25</v>
      </c>
      <c r="E34" s="27">
        <f>SUM(E32,E17)</f>
        <v>15636.731673425054</v>
      </c>
      <c r="F34" s="27">
        <f>SUM(F32,F17)</f>
        <v>16212.316470482929</v>
      </c>
      <c r="G34" s="27">
        <f t="shared" ref="G34" si="2">F34-E34</f>
        <v>575.58479705787431</v>
      </c>
      <c r="H34" s="24" t="s">
        <v>32</v>
      </c>
    </row>
    <row r="35" spans="1:8" ht="13.5" thickTop="1" x14ac:dyDescent="0.2">
      <c r="G35" s="17"/>
    </row>
    <row r="36" spans="1:8" x14ac:dyDescent="0.2">
      <c r="A36" s="10" t="s">
        <v>46</v>
      </c>
    </row>
    <row r="37" spans="1:8" ht="25.5" customHeight="1" x14ac:dyDescent="0.2">
      <c r="A37" s="18" t="s">
        <v>13</v>
      </c>
      <c r="C37" s="20" t="s">
        <v>41</v>
      </c>
      <c r="D37" s="20"/>
      <c r="E37" s="20"/>
      <c r="F37" s="20"/>
      <c r="G37" s="20"/>
      <c r="H37" s="1" t="s">
        <v>32</v>
      </c>
    </row>
    <row r="38" spans="1:8" ht="25.5" customHeight="1" x14ac:dyDescent="0.2">
      <c r="C38" s="20" t="s">
        <v>45</v>
      </c>
      <c r="D38" s="20"/>
      <c r="E38" s="20"/>
      <c r="F38" s="20"/>
      <c r="G38" s="20"/>
      <c r="H38" s="1" t="s">
        <v>32</v>
      </c>
    </row>
  </sheetData>
  <mergeCells count="2">
    <mergeCell ref="C37:G37"/>
    <mergeCell ref="C38:G38"/>
  </mergeCells>
  <pageMargins left="0.7" right="0.7" top="0.75" bottom="0.75" header="0.3" footer="0.3"/>
  <pageSetup scale="99" orientation="portrait" r:id="rId1"/>
  <headerFooter>
    <oddHeader>&amp;R&amp;"Arial,Regular"&amp;10Updated: 2023-07-06
EB-2022-0200
Exhibit 2
Tab 1
Schedule 1
Attachment 1
Page 5 of 5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AC791B853A8148A3193A19AB318E52" ma:contentTypeVersion="41" ma:contentTypeDescription="Create a new document." ma:contentTypeScope="" ma:versionID="5c7e71740fcd65673f079a1796b639ad">
  <xsd:schema xmlns:xsd="http://www.w3.org/2001/XMLSchema" xmlns:xs="http://www.w3.org/2001/XMLSchema" xmlns:p="http://schemas.microsoft.com/office/2006/metadata/properties" xmlns:ns1="http://schemas.microsoft.com/sharepoint/v3" xmlns:ns2="d85a738a-5de5-4f0e-a1be-c27ff7dc3dd8" xmlns:ns3="bc9be6ef-036f-4d38-ab45-2a4da0c93cb0" targetNamespace="http://schemas.microsoft.com/office/2006/metadata/properties" ma:root="true" ma:fieldsID="eaa26b391518e9c77c38c568581b0327" ns1:_="" ns2:_="" ns3:_="">
    <xsd:import namespace="http://schemas.microsoft.com/sharepoint/v3"/>
    <xsd:import namespace="d85a738a-5de5-4f0e-a1be-c27ff7dc3dd8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a738a-5de5-4f0e-a1be-c27ff7dc3dd8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 ma:readOnly="false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  <xsd:enumeration value="Post Settlement Updates"/>
        </xsd:restriction>
      </xsd:simpleType>
    </xsd:element>
    <xsd:element name="Phase" ma:index="9" nillable="true" ma:displayName="Phase" ma:format="Dropdown" ma:internalName="Phase" ma:readOnly="fal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readOnly="false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 ma:readOnly="false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5" ma:internalName="Witnes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5" ma:internalName="Regulatory_x0020_Lead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 ma:readOnly="false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5" ma:internalName="Legal_x0020_Team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 ma:readOnly="false" ma:percentage="FALSE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 ma:readOnly="fals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 ma:readOnly="false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 ma:readOnly="fals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 ma:readOnly="false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 ma:readOnly="false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 ma:readOnly="false">
      <xsd:simpleType>
        <xsd:restriction base="dms:DateTime"/>
      </xsd:simpleType>
    </xsd:element>
    <xsd:element name="Cust_x0020_Eng" ma:index="24" nillable="true" ma:displayName="Cust Eng" ma:format="Dropdown" ma:internalName="Cust_x0020_Eng" ma:readOnly="false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 ma:readOnly="false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 ma:readOnly="fals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 ma:readOnly="false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 ma:readOnly="false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 ma:readOnly="fals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 ma:readOnly="false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 ma:readOnly="false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 ma:readOnly="fals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 ma:readOnly="fals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 ma:readOnly="false">
      <xsd:simpleType>
        <xsd:restriction base="dms:DateTime"/>
      </xsd:simpleType>
    </xsd:element>
    <xsd:element name="xewa" ma:index="35" nillable="true" ma:displayName="Legal Comments Addressed" ma:format="DateOnly" ma:internalName="xewa" ma:readOnly="false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 ma:readOnly="false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 ma:readOnly="false">
      <xsd:simpleType>
        <xsd:restriction base="dms:DateTime"/>
      </xsd:simpleType>
    </xsd:element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4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85a738a-5de5-4f0e-a1be-c27ff7dc3dd8">Final PDF</Status>
    <_x0031_st_x0020_draft_x0020_priority xmlns="d85a738a-5de5-4f0e-a1be-c27ff7dc3dd8">H</_x0031_st_x0020_draft_x0020_priority>
    <Reg_x002e__x0020_Review_x0020_Due_x0020_Date xmlns="d85a738a-5de5-4f0e-a1be-c27ff7dc3dd8">2022-06-27T06:00:00+00:00</Reg_x002e__x0020_Review_x0020_Due_x0020_Date>
    <Finance_x0020_view xmlns="d85a738a-5de5-4f0e-a1be-c27ff7dc3dd8">Yes</Finance_x0020_view>
    <Accountable_x0020_Area xmlns="d85a738a-5de5-4f0e-a1be-c27ff7dc3dd8">Finance</Accountable_x0020_Area>
    <Customer_x0020_Care_x0020_View xmlns="d85a738a-5de5-4f0e-a1be-c27ff7dc3dd8">No</Customer_x0020_Care_x0020_View>
    <Energy_x0020_Services_x0020_View xmlns="d85a738a-5de5-4f0e-a1be-c27ff7dc3dd8">No</Energy_x0020_Services_x0020_View>
    <Regulatory_x0020_Leads xmlns="d85a738a-5de5-4f0e-a1be-c27ff7dc3dd8">
      <UserInfo>
        <DisplayName>Joel Denomy</DisplayName>
        <AccountId>18</AccountId>
        <AccountType/>
      </UserInfo>
      <UserInfo>
        <DisplayName>Laura Sheehan</DisplayName>
        <AccountId>12</AccountId>
        <AccountType/>
      </UserInfo>
    </Regulatory_x0020_Leads>
    <Exhibit_x002f_Tab_x002f_Schedule xmlns="d85a738a-5de5-4f0e-a1be-c27ff7dc3dd8">02.01.01</Exhibit_x002f_Tab_x002f_Schedule>
    <_x0031_st_x0020_Draft_x0020_SL_x0020_Review_x0020_Complete xmlns="d85a738a-5de5-4f0e-a1be-c27ff7dc3dd8">2022-07-11T06:00:00+00:00</_x0031_st_x0020_Draft_x0020_SL_x0020_Review_x0020_Complete>
    <Binder xmlns="d85a738a-5de5-4f0e-a1be-c27ff7dc3dd8">2</Binder>
    <Attachment xmlns="d85a738a-5de5-4f0e-a1be-c27ff7dc3dd8">1</Attachment>
    <Phase xmlns="d85a738a-5de5-4f0e-a1be-c27ff7dc3dd8">Phase 1</Phase>
    <Version_x0020_Comments xmlns="d85a738a-5de5-4f0e-a1be-c27ff7dc3dd8">COMPLETE</Version_x0020_Comments>
    <Executive_x0020_Review xmlns="d85a738a-5de5-4f0e-a1be-c27ff7dc3dd8">false</Executive_x0020_Review>
    <Legal_x0020_Team xmlns="d85a738a-5de5-4f0e-a1be-c27ff7dc3dd8">
      <UserInfo>
        <DisplayName>David Stevens</DisplayName>
        <AccountId>461</AccountId>
        <AccountType/>
      </UserInfo>
      <UserInfo>
        <DisplayName>Henry Ren</DisplayName>
        <AccountId>183</AccountId>
        <AccountType/>
      </UserInfo>
    </Legal_x0020_Team>
    <Witness xmlns="d85a738a-5de5-4f0e-a1be-c27ff7dc3dd8">
      <UserInfo>
        <DisplayName>Jason Vinagre</DisplayName>
        <AccountId>100</AccountId>
        <AccountType/>
      </UserInfo>
    </Witness>
    <Folder xmlns="d85a738a-5de5-4f0e-a1be-c27ff7dc3dd8">Updated Evidence</Folder>
    <_x0031_st_x0020_Draft_x0020_Evidence_x0020_Due xmlns="d85a738a-5de5-4f0e-a1be-c27ff7dc3dd8">2022-05-30T06:00:00+00:00</_x0031_st_x0020_Draft_x0020_Evidence_x0020_Due>
    <Cust_x0020_Eng xmlns="d85a738a-5de5-4f0e-a1be-c27ff7dc3dd8">No</Cust_x0020_Eng>
    <_x0031_st_x0020_draft_x0020_ready_x0020_for_x0020_Regulatory xmlns="d85a738a-5de5-4f0e-a1be-c27ff7dc3dd8">2022-06-01T06:00:00+00:00</_x0031_st_x0020_draft_x0020_ready_x0020_for_x0020_Regulatory>
    <Final_x0020_Draft_x0020_Due xmlns="d85a738a-5de5-4f0e-a1be-c27ff7dc3dd8">2022-07-27T06:00:00+00:00</Final_x0020_Draft_x0020_Due>
    <Final_x0020_Draft_x0020_Ready_x0020_for_x0020_SL_x0020_Review xmlns="d85a738a-5de5-4f0e-a1be-c27ff7dc3dd8">false</Final_x0020_Draft_x0020_Ready_x0020_for_x0020_SL_x0020_Review>
    <Formatting_x0020_Reqd xmlns="d85a738a-5de5-4f0e-a1be-c27ff7dc3dd8">false</Formatting_x0020_Reqd>
    <Final_x0020_Draft_x0020_Reg_x002f_1st_x0020_Level_x0020_Review_x0020_Due_x0020_Date xmlns="d85a738a-5de5-4f0e-a1be-c27ff7dc3dd8">2022-08-18T06:00:00+00:00</Final_x0020_Draft_x0020_Reg_x002f_1st_x0020_Level_x0020_Review_x0020_Due_x0020_Date>
    <Legal_x0020_Handoff_x0020_Date xmlns="d85a738a-5de5-4f0e-a1be-c27ff7dc3dd8">2022-09-01T06:00:00+00:00</Legal_x0020_Handoff_x0020_Date>
    <Legal_x0020_Session_x0020_Date xmlns="d85a738a-5de5-4f0e-a1be-c27ff7dc3dd8">2022-09-12T06:00:00+00:00</Legal_x0020_Session_x0020_Date>
    <xewa xmlns="d85a738a-5de5-4f0e-a1be-c27ff7dc3dd8">2022-09-19T06:00:00+00:00</xewa>
    <TM_x0020_Sign_x0020_Off xmlns="d85a738a-5de5-4f0e-a1be-c27ff7dc3dd8">2022-10-06T06:00:00+00:00</TM_x0020_Sign_x0020_Off>
    <Reg_x002f_Formatting_x0020_Sign_x0020_Off xmlns="d85a738a-5de5-4f0e-a1be-c27ff7dc3dd8">2022-10-13T06:00:00+00:00</Reg_x002f_Formatting_x0020_Sign_x0020_Off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C6U45NHNYSXQ-362488868-2204</_dlc_DocId>
    <_dlc_DocIdUrl xmlns="bc9be6ef-036f-4d38-ab45-2a4da0c93cb0">
      <Url>https://enbridge.sharepoint.com/teams/EB-2022-02002024Rebasing/_layouts/15/DocIdRedir.aspx?ID=C6U45NHNYSXQ-362488868-2204</Url>
      <Description>C6U45NHNYSXQ-362488868-2204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1DB4D-E255-4C5D-89FB-D4FC56691E34}"/>
</file>

<file path=customXml/itemProps2.xml><?xml version="1.0" encoding="utf-8"?>
<ds:datastoreItem xmlns:ds="http://schemas.openxmlformats.org/officeDocument/2006/customXml" ds:itemID="{02698E6F-03E9-4032-BC78-F2746B2847E4}">
  <ds:schemaRefs>
    <ds:schemaRef ds:uri="http://schemas.microsoft.com/office/2006/metadata/properties"/>
    <ds:schemaRef ds:uri="http://schemas.microsoft.com/office/infopath/2007/PartnerControls"/>
    <ds:schemaRef ds:uri="d85a738a-5de5-4f0e-a1be-c27ff7dc3dd8"/>
    <ds:schemaRef ds:uri="bc9be6ef-036f-4d38-ab45-2a4da0c93cb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F5ADCBA-442B-4F64-A00A-857C3C7D47B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9DF3AB-9459-40E6-9603-DA2DBAE1F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Julie Rader</cp:lastModifiedBy>
  <cp:revision/>
  <dcterms:created xsi:type="dcterms:W3CDTF">2022-05-30T04:00:33Z</dcterms:created>
  <dcterms:modified xsi:type="dcterms:W3CDTF">2023-07-06T01:17:33Z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0x01010067AC791B853A8148A3193A19AB318E52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2022-05-31T23:56:24Z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74986091-790b-44a5-879c-5d8406d1aca0</vt:lpwstr>
  </property>
  <property fmtid="{D5CDD505-2E9C-101B-9397-08002B2CF9AE}" pid="9" name="MSIP_Label_b1a6f161-e42b-4c47-8f69-f6a81e023e2d_ContentBits">
    <vt:lpwstr>0</vt:lpwstr>
  </property>
  <property fmtid="{D5CDD505-2E9C-101B-9397-08002B2CF9AE}" pid="10" name="Ange Review">
    <vt:bool>false</vt:bool>
  </property>
  <property fmtid="{D5CDD505-2E9C-101B-9397-08002B2CF9AE}" pid="11" name="_dlc_DocIdItemGuid">
    <vt:lpwstr>db432e1f-7db1-4757-923e-5f243592a0a0</vt:lpwstr>
  </property>
</Properties>
</file>