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Filed Evidence/Excels/Updated July 6/"/>
    </mc:Choice>
  </mc:AlternateContent>
  <xr:revisionPtr revIDLastSave="40" documentId="13_ncr:1_{95D9D1BD-8467-4A78-96D5-4A6963586EAD}" xr6:coauthVersionLast="47" xr6:coauthVersionMax="47" xr10:uidLastSave="{D7EA9854-708F-4E6C-83E8-B14DD3F06D31}"/>
  <bookViews>
    <workbookView xWindow="28680" yWindow="-120" windowWidth="25440" windowHeight="15390" xr2:uid="{D79B4297-B418-46D1-9FE5-86471A363627}"/>
  </bookViews>
  <sheets>
    <sheet name="Dist Plnt AoMA 2024" sheetId="11" r:id="rId1"/>
    <sheet name="Utility Tran Plant AoMA 2024" sheetId="12" r:id="rId2"/>
    <sheet name="Utility Ugnd Stor AoMA 2024" sheetId="13" r:id="rId3"/>
    <sheet name="Utility Gen Plant AoMA 2024" sheetId="14" r:id="rId4"/>
    <sheet name="Utility Othr Plant AoMA 2024" sheetId="15" r:id="rId5"/>
    <sheet name="Dist Plnt AoMA 2024 AD" sheetId="16" r:id="rId6"/>
    <sheet name="Sheet1" sheetId="17" r:id="rId7"/>
    <sheet name="Sheet2" sheetId="18" r:id="rId8"/>
    <sheet name="Sheet3" sheetId="19" r:id="rId9"/>
    <sheet name="Sheet4" sheetId="20" r:id="rId10"/>
  </sheets>
  <definedNames>
    <definedName name="_xlnm.Print_Area" localSheetId="0">'Dist Plnt AoMA 2024'!$A$1:$N$29</definedName>
    <definedName name="_xlnm.Print_Area" localSheetId="5">'Dist Plnt AoMA 2024 AD'!$A$1:$O$28</definedName>
    <definedName name="_xlnm.Print_Area" localSheetId="6">Sheet1!$A$1:$O$20</definedName>
    <definedName name="_xlnm.Print_Area" localSheetId="7">Sheet2!$A$1:$O$35</definedName>
    <definedName name="_xlnm.Print_Area" localSheetId="8">Sheet3!$A$1:$O$27</definedName>
    <definedName name="_xlnm.Print_Area" localSheetId="9">Sheet4!$A$1:$O$17</definedName>
    <definedName name="_xlnm.Print_Area" localSheetId="3">'Utility Gen Plant AoMA 2024'!$A$1:$N$28</definedName>
    <definedName name="_xlnm.Print_Area" localSheetId="4">'Utility Othr Plant AoMA 2024'!$A$1:$N$17</definedName>
    <definedName name="_xlnm.Print_Area" localSheetId="1">'Utility Tran Plant AoMA 2024'!$A$1:$N$22</definedName>
    <definedName name="_xlnm.Print_Area" localSheetId="2">'Utility Ugnd Stor AoMA 2024'!$A$1:$N$37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1" l="1"/>
  <c r="I17" i="20"/>
  <c r="F15" i="20"/>
  <c r="A15" i="20"/>
  <c r="A17" i="20" s="1"/>
  <c r="K14" i="20"/>
  <c r="M14" i="20" s="1"/>
  <c r="A14" i="20"/>
  <c r="N17" i="20"/>
  <c r="L17" i="20"/>
  <c r="J17" i="20"/>
  <c r="K13" i="20"/>
  <c r="E17" i="20"/>
  <c r="K25" i="19"/>
  <c r="M25" i="19" s="1"/>
  <c r="K24" i="19"/>
  <c r="M24" i="19" s="1"/>
  <c r="F24" i="19"/>
  <c r="M23" i="19"/>
  <c r="K23" i="19"/>
  <c r="F23" i="19"/>
  <c r="K22" i="19"/>
  <c r="M22" i="19" s="1"/>
  <c r="F22" i="19"/>
  <c r="K21" i="19"/>
  <c r="M21" i="19" s="1"/>
  <c r="F21" i="19"/>
  <c r="K20" i="19"/>
  <c r="M20" i="19" s="1"/>
  <c r="F20" i="19"/>
  <c r="F19" i="19"/>
  <c r="L27" i="19"/>
  <c r="K18" i="19"/>
  <c r="M18" i="19" s="1"/>
  <c r="F18" i="19"/>
  <c r="K17" i="19"/>
  <c r="M17" i="19" s="1"/>
  <c r="J27" i="19"/>
  <c r="K16" i="19"/>
  <c r="M16" i="19" s="1"/>
  <c r="F16" i="19"/>
  <c r="M15" i="19"/>
  <c r="K15" i="19"/>
  <c r="E27" i="19"/>
  <c r="A15" i="19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7" i="19" s="1"/>
  <c r="K14" i="19"/>
  <c r="M14" i="19" s="1"/>
  <c r="F14" i="19"/>
  <c r="A14" i="19"/>
  <c r="N27" i="19"/>
  <c r="K13" i="19"/>
  <c r="M13" i="19" s="1"/>
  <c r="I27" i="19"/>
  <c r="H27" i="19"/>
  <c r="G27" i="19"/>
  <c r="F13" i="19"/>
  <c r="H33" i="18"/>
  <c r="K31" i="18"/>
  <c r="M31" i="18" s="1"/>
  <c r="F31" i="18"/>
  <c r="N33" i="18"/>
  <c r="K30" i="18"/>
  <c r="M30" i="18" s="1"/>
  <c r="F30" i="18"/>
  <c r="I33" i="18"/>
  <c r="F29" i="18"/>
  <c r="K28" i="18"/>
  <c r="M28" i="18" s="1"/>
  <c r="F28" i="18"/>
  <c r="E33" i="18"/>
  <c r="L33" i="18"/>
  <c r="J33" i="18"/>
  <c r="K27" i="18"/>
  <c r="K21" i="18"/>
  <c r="M21" i="18" s="1"/>
  <c r="F21" i="18"/>
  <c r="K20" i="18"/>
  <c r="M20" i="18" s="1"/>
  <c r="K19" i="18"/>
  <c r="M19" i="18" s="1"/>
  <c r="F19" i="18"/>
  <c r="M18" i="18"/>
  <c r="K18" i="18"/>
  <c r="F18" i="18"/>
  <c r="K17" i="18"/>
  <c r="M17" i="18" s="1"/>
  <c r="F17" i="18"/>
  <c r="K16" i="18"/>
  <c r="M16" i="18" s="1"/>
  <c r="F16" i="18"/>
  <c r="K15" i="18"/>
  <c r="M15" i="18" s="1"/>
  <c r="F15" i="18"/>
  <c r="A15" i="18"/>
  <c r="A16" i="18" s="1"/>
  <c r="A17" i="18" s="1"/>
  <c r="A18" i="18" s="1"/>
  <c r="A19" i="18" s="1"/>
  <c r="A20" i="18" s="1"/>
  <c r="A21" i="18" s="1"/>
  <c r="A23" i="18" s="1"/>
  <c r="A27" i="18" s="1"/>
  <c r="A28" i="18" s="1"/>
  <c r="A29" i="18" s="1"/>
  <c r="A30" i="18" s="1"/>
  <c r="A31" i="18" s="1"/>
  <c r="A33" i="18" s="1"/>
  <c r="A35" i="18" s="1"/>
  <c r="N23" i="18"/>
  <c r="N35" i="18" s="1"/>
  <c r="L23" i="18"/>
  <c r="L35" i="18" s="1"/>
  <c r="J23" i="18"/>
  <c r="J35" i="18" s="1"/>
  <c r="I23" i="18"/>
  <c r="I35" i="18" s="1"/>
  <c r="H23" i="18"/>
  <c r="H35" i="18" s="1"/>
  <c r="F14" i="18"/>
  <c r="E23" i="18"/>
  <c r="K18" i="17"/>
  <c r="M18" i="17" s="1"/>
  <c r="F18" i="17"/>
  <c r="I20" i="17"/>
  <c r="F17" i="17"/>
  <c r="L20" i="17"/>
  <c r="K16" i="17"/>
  <c r="M16" i="17" s="1"/>
  <c r="F16" i="17"/>
  <c r="K15" i="17"/>
  <c r="M15" i="17" s="1"/>
  <c r="K14" i="17"/>
  <c r="F14" i="17"/>
  <c r="A14" i="17"/>
  <c r="A15" i="17" s="1"/>
  <c r="A16" i="17" s="1"/>
  <c r="A17" i="17" s="1"/>
  <c r="A18" i="17" s="1"/>
  <c r="A20" i="17" s="1"/>
  <c r="N20" i="17"/>
  <c r="M13" i="17"/>
  <c r="K13" i="17"/>
  <c r="J20" i="17"/>
  <c r="H20" i="17"/>
  <c r="G20" i="17"/>
  <c r="E20" i="17"/>
  <c r="K26" i="16"/>
  <c r="M26" i="16" s="1"/>
  <c r="F26" i="16"/>
  <c r="M25" i="16"/>
  <c r="K25" i="16"/>
  <c r="F25" i="16"/>
  <c r="K24" i="16"/>
  <c r="M24" i="16" s="1"/>
  <c r="F24" i="16"/>
  <c r="K23" i="16"/>
  <c r="M23" i="16" s="1"/>
  <c r="F23" i="16"/>
  <c r="K22" i="16"/>
  <c r="M22" i="16" s="1"/>
  <c r="F22" i="16"/>
  <c r="K21" i="16"/>
  <c r="M21" i="16" s="1"/>
  <c r="F21" i="16"/>
  <c r="K20" i="16"/>
  <c r="M20" i="16" s="1"/>
  <c r="F20" i="16"/>
  <c r="K19" i="16"/>
  <c r="M19" i="16" s="1"/>
  <c r="F19" i="16"/>
  <c r="F18" i="16"/>
  <c r="F17" i="16"/>
  <c r="K16" i="16"/>
  <c r="M16" i="16" s="1"/>
  <c r="K15" i="16"/>
  <c r="M15" i="16" s="1"/>
  <c r="F15" i="16"/>
  <c r="M14" i="16"/>
  <c r="K14" i="16"/>
  <c r="F14" i="16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8" i="16" s="1"/>
  <c r="N28" i="16"/>
  <c r="L28" i="16"/>
  <c r="J28" i="16"/>
  <c r="I28" i="16"/>
  <c r="H28" i="16"/>
  <c r="K13" i="16"/>
  <c r="F13" i="16"/>
  <c r="E28" i="16"/>
  <c r="I17" i="15"/>
  <c r="F15" i="15"/>
  <c r="A15" i="15"/>
  <c r="A17" i="15" s="1"/>
  <c r="J14" i="15"/>
  <c r="L14" i="15" s="1"/>
  <c r="F14" i="15"/>
  <c r="A14" i="15"/>
  <c r="M17" i="15"/>
  <c r="K17" i="15"/>
  <c r="H17" i="15"/>
  <c r="J13" i="15"/>
  <c r="E17" i="15"/>
  <c r="J26" i="14"/>
  <c r="L26" i="14" s="1"/>
  <c r="F26" i="14"/>
  <c r="L25" i="14"/>
  <c r="J25" i="14"/>
  <c r="F25" i="14"/>
  <c r="J24" i="14"/>
  <c r="L24" i="14" s="1"/>
  <c r="F24" i="14"/>
  <c r="J23" i="14"/>
  <c r="L23" i="14" s="1"/>
  <c r="F23" i="14"/>
  <c r="J22" i="14"/>
  <c r="L22" i="14" s="1"/>
  <c r="F22" i="14"/>
  <c r="L21" i="14"/>
  <c r="J21" i="14"/>
  <c r="F21" i="14"/>
  <c r="J20" i="14"/>
  <c r="L20" i="14" s="1"/>
  <c r="F20" i="14"/>
  <c r="J19" i="14"/>
  <c r="L19" i="14" s="1"/>
  <c r="F19" i="14"/>
  <c r="J18" i="14"/>
  <c r="L18" i="14" s="1"/>
  <c r="F18" i="14"/>
  <c r="L17" i="14"/>
  <c r="J17" i="14"/>
  <c r="F17" i="14"/>
  <c r="J16" i="14"/>
  <c r="L16" i="14" s="1"/>
  <c r="F16" i="14"/>
  <c r="H28" i="14"/>
  <c r="J15" i="14"/>
  <c r="L15" i="14" s="1"/>
  <c r="J14" i="14"/>
  <c r="L14" i="14" s="1"/>
  <c r="F14" i="14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8" i="14" s="1"/>
  <c r="M28" i="14"/>
  <c r="K28" i="14"/>
  <c r="I28" i="14"/>
  <c r="F13" i="14"/>
  <c r="E28" i="14"/>
  <c r="J33" i="13"/>
  <c r="L33" i="13" s="1"/>
  <c r="F33" i="13"/>
  <c r="J32" i="13"/>
  <c r="L32" i="13" s="1"/>
  <c r="F32" i="13"/>
  <c r="L31" i="13"/>
  <c r="J31" i="13"/>
  <c r="F31" i="13"/>
  <c r="G35" i="13"/>
  <c r="M35" i="13"/>
  <c r="K35" i="13"/>
  <c r="I35" i="13"/>
  <c r="H35" i="13"/>
  <c r="F29" i="13"/>
  <c r="E35" i="13"/>
  <c r="L23" i="13"/>
  <c r="J23" i="13"/>
  <c r="F23" i="13"/>
  <c r="J22" i="13"/>
  <c r="L22" i="13" s="1"/>
  <c r="F21" i="13"/>
  <c r="J20" i="13"/>
  <c r="L20" i="13" s="1"/>
  <c r="F20" i="13"/>
  <c r="J19" i="13"/>
  <c r="L19" i="13" s="1"/>
  <c r="F19" i="13"/>
  <c r="J18" i="13"/>
  <c r="L18" i="13" s="1"/>
  <c r="F17" i="13"/>
  <c r="K25" i="13"/>
  <c r="K37" i="13" s="1"/>
  <c r="F16" i="13"/>
  <c r="J15" i="13"/>
  <c r="L15" i="13" s="1"/>
  <c r="A15" i="13"/>
  <c r="A16" i="13" s="1"/>
  <c r="A17" i="13" s="1"/>
  <c r="A18" i="13" s="1"/>
  <c r="A19" i="13" s="1"/>
  <c r="A20" i="13" s="1"/>
  <c r="A21" i="13" s="1"/>
  <c r="A22" i="13" s="1"/>
  <c r="A23" i="13" s="1"/>
  <c r="A25" i="13" s="1"/>
  <c r="A29" i="13" s="1"/>
  <c r="A30" i="13" s="1"/>
  <c r="A31" i="13" s="1"/>
  <c r="A32" i="13" s="1"/>
  <c r="A33" i="13" s="1"/>
  <c r="A35" i="13" s="1"/>
  <c r="A37" i="13" s="1"/>
  <c r="M25" i="13"/>
  <c r="I25" i="13"/>
  <c r="H25" i="13"/>
  <c r="H37" i="13" s="1"/>
  <c r="G25" i="13"/>
  <c r="G37" i="13" s="1"/>
  <c r="E25" i="13"/>
  <c r="E37" i="13" s="1"/>
  <c r="J20" i="12"/>
  <c r="L20" i="12" s="1"/>
  <c r="F20" i="12"/>
  <c r="F19" i="12"/>
  <c r="J18" i="12"/>
  <c r="L18" i="12" s="1"/>
  <c r="F18" i="12"/>
  <c r="J17" i="12"/>
  <c r="L17" i="12" s="1"/>
  <c r="F17" i="12"/>
  <c r="J16" i="12"/>
  <c r="L16" i="12" s="1"/>
  <c r="F16" i="12"/>
  <c r="F15" i="12"/>
  <c r="A15" i="12"/>
  <c r="A16" i="12" s="1"/>
  <c r="A17" i="12" s="1"/>
  <c r="A18" i="12" s="1"/>
  <c r="A19" i="12" s="1"/>
  <c r="A20" i="12" s="1"/>
  <c r="A22" i="12" s="1"/>
  <c r="J14" i="12"/>
  <c r="L14" i="12" s="1"/>
  <c r="F14" i="12"/>
  <c r="A14" i="12"/>
  <c r="M22" i="12"/>
  <c r="K22" i="12"/>
  <c r="I22" i="12"/>
  <c r="H22" i="12"/>
  <c r="J13" i="12"/>
  <c r="F13" i="12"/>
  <c r="E22" i="12"/>
  <c r="F27" i="11"/>
  <c r="J26" i="11"/>
  <c r="L26" i="11" s="1"/>
  <c r="J25" i="11"/>
  <c r="L25" i="11" s="1"/>
  <c r="I29" i="11"/>
  <c r="F24" i="11"/>
  <c r="F23" i="11"/>
  <c r="L22" i="11"/>
  <c r="J22" i="11"/>
  <c r="F22" i="11"/>
  <c r="J21" i="11"/>
  <c r="L21" i="11" s="1"/>
  <c r="F21" i="11"/>
  <c r="J20" i="11"/>
  <c r="L20" i="11" s="1"/>
  <c r="F20" i="11"/>
  <c r="J19" i="11"/>
  <c r="L19" i="11" s="1"/>
  <c r="F19" i="11"/>
  <c r="L18" i="11"/>
  <c r="J18" i="11"/>
  <c r="F18" i="11"/>
  <c r="J17" i="11"/>
  <c r="L17" i="11" s="1"/>
  <c r="F17" i="11"/>
  <c r="J16" i="11"/>
  <c r="L16" i="11" s="1"/>
  <c r="J15" i="11"/>
  <c r="L15" i="11" s="1"/>
  <c r="F15" i="11"/>
  <c r="F14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9" i="11" s="1"/>
  <c r="M29" i="11"/>
  <c r="K29" i="11"/>
  <c r="H29" i="11"/>
  <c r="J13" i="11"/>
  <c r="F13" i="11"/>
  <c r="I37" i="13" l="1"/>
  <c r="M37" i="13"/>
  <c r="L13" i="15"/>
  <c r="J17" i="15"/>
  <c r="M14" i="17"/>
  <c r="E35" i="18"/>
  <c r="L13" i="11"/>
  <c r="M13" i="20"/>
  <c r="K17" i="20"/>
  <c r="F22" i="12"/>
  <c r="M13" i="16"/>
  <c r="M27" i="18"/>
  <c r="M33" i="18" s="1"/>
  <c r="L13" i="12"/>
  <c r="J14" i="11"/>
  <c r="L14" i="11" s="1"/>
  <c r="F16" i="11"/>
  <c r="F29" i="11" s="1"/>
  <c r="G29" i="11"/>
  <c r="J15" i="12"/>
  <c r="L15" i="12" s="1"/>
  <c r="J19" i="12"/>
  <c r="L19" i="12" s="1"/>
  <c r="J13" i="14"/>
  <c r="F15" i="14"/>
  <c r="F28" i="14" s="1"/>
  <c r="G17" i="15"/>
  <c r="G23" i="18"/>
  <c r="G17" i="20"/>
  <c r="G28" i="16"/>
  <c r="J23" i="11"/>
  <c r="L23" i="11" s="1"/>
  <c r="F25" i="11"/>
  <c r="J27" i="11"/>
  <c r="L27" i="11" s="1"/>
  <c r="G22" i="12"/>
  <c r="F14" i="13"/>
  <c r="J16" i="13"/>
  <c r="L16" i="13" s="1"/>
  <c r="F18" i="13"/>
  <c r="F22" i="13"/>
  <c r="F30" i="13"/>
  <c r="F35" i="13" s="1"/>
  <c r="G28" i="14"/>
  <c r="F13" i="15"/>
  <c r="F17" i="15" s="1"/>
  <c r="J15" i="15"/>
  <c r="L15" i="15" s="1"/>
  <c r="F16" i="16"/>
  <c r="F28" i="16" s="1"/>
  <c r="K17" i="16"/>
  <c r="M17" i="16" s="1"/>
  <c r="F15" i="17"/>
  <c r="F20" i="18"/>
  <c r="F23" i="18" s="1"/>
  <c r="F35" i="18" s="1"/>
  <c r="F27" i="18"/>
  <c r="F33" i="18" s="1"/>
  <c r="G33" i="18"/>
  <c r="F17" i="19"/>
  <c r="F25" i="19"/>
  <c r="F14" i="20"/>
  <c r="K15" i="20"/>
  <c r="M15" i="20" s="1"/>
  <c r="H17" i="20"/>
  <c r="J24" i="11"/>
  <c r="L24" i="11" s="1"/>
  <c r="F26" i="11"/>
  <c r="F15" i="13"/>
  <c r="J17" i="13"/>
  <c r="L17" i="13" s="1"/>
  <c r="J21" i="13"/>
  <c r="L21" i="13" s="1"/>
  <c r="J29" i="13"/>
  <c r="F13" i="17"/>
  <c r="F20" i="17" s="1"/>
  <c r="F15" i="19"/>
  <c r="F27" i="19" s="1"/>
  <c r="K18" i="16"/>
  <c r="M18" i="16" s="1"/>
  <c r="K17" i="17"/>
  <c r="M17" i="17" s="1"/>
  <c r="M20" i="17" s="1"/>
  <c r="K14" i="18"/>
  <c r="K29" i="18"/>
  <c r="M29" i="18" s="1"/>
  <c r="K19" i="19"/>
  <c r="M19" i="19" s="1"/>
  <c r="M27" i="19" s="1"/>
  <c r="J14" i="13"/>
  <c r="J30" i="13"/>
  <c r="L30" i="13" s="1"/>
  <c r="F13" i="20"/>
  <c r="F17" i="20" s="1"/>
  <c r="L13" i="14" l="1"/>
  <c r="L28" i="14" s="1"/>
  <c r="J28" i="14"/>
  <c r="K33" i="18"/>
  <c r="M17" i="20"/>
  <c r="L17" i="15"/>
  <c r="M14" i="18"/>
  <c r="M23" i="18" s="1"/>
  <c r="M35" i="18" s="1"/>
  <c r="K23" i="18"/>
  <c r="K35" i="18" s="1"/>
  <c r="L29" i="11"/>
  <c r="M28" i="16"/>
  <c r="G35" i="18"/>
  <c r="K28" i="16"/>
  <c r="L14" i="13"/>
  <c r="L25" i="13" s="1"/>
  <c r="J25" i="13"/>
  <c r="J37" i="13" s="1"/>
  <c r="K27" i="19"/>
  <c r="F25" i="13"/>
  <c r="F37" i="13" s="1"/>
  <c r="J22" i="12"/>
  <c r="K20" i="17"/>
  <c r="J29" i="11"/>
  <c r="J35" i="13"/>
  <c r="L29" i="13"/>
  <c r="L35" i="13" s="1"/>
  <c r="L22" i="12"/>
  <c r="L37" i="13" l="1"/>
</calcChain>
</file>

<file path=xl/sharedStrings.xml><?xml version="1.0" encoding="utf-8"?>
<sst xmlns="http://schemas.openxmlformats.org/spreadsheetml/2006/main" count="495" uniqueCount="87">
  <si>
    <t>Utility Gross Distribution Plant - EGI - Year End Balances and Average of Monthly Averages</t>
  </si>
  <si>
    <t>2024 Test Year</t>
  </si>
  <si>
    <t>Dec. 2023</t>
  </si>
  <si>
    <t>Dec. 2024</t>
  </si>
  <si>
    <t>Line No.</t>
  </si>
  <si>
    <t>Particulars ($ millions)</t>
  </si>
  <si>
    <t>Opening Balance</t>
  </si>
  <si>
    <t>Transfers</t>
  </si>
  <si>
    <t>Restated 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</si>
  <si>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</si>
  <si>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</si>
  <si>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</si>
  <si>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</si>
  <si>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</si>
  <si>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</si>
  <si>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</si>
  <si>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</si>
  <si>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 xml:space="preserve">(c) = (a + b) </t>
  </si>
  <si>
    <t>(d)</t>
  </si>
  <si>
    <t>(e)</t>
  </si>
  <si>
    <t>(f) = (c + d + e)</t>
  </si>
  <si>
    <t>(g)</t>
  </si>
  <si>
    <t>(h) = (f + g)</t>
  </si>
  <si>
    <t>(i)</t>
  </si>
  <si>
    <t>Renewable Natural Gas</t>
  </si>
  <si>
    <t>/u</t>
  </si>
  <si>
    <t>Land</t>
  </si>
  <si>
    <t>Land rights</t>
  </si>
  <si>
    <t>Structures and improvements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</si>
  <si>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</si>
  <si>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</si>
  <si>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</si>
  <si>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</si>
  <si>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</si>
  <si>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</si>
  <si>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Mans - envision</t>
  </si>
  <si>
    <t>NGV station compressors</t>
  </si>
  <si>
    <t>Measuring &amp; regulating equipment</t>
  </si>
  <si>
    <t>Meters</t>
  </si>
  <si>
    <t>Regulatory Overheads</t>
  </si>
  <si>
    <t>Total</t>
  </si>
  <si>
    <t>Utility Transmission Plant - EGI - Year End Balances and Average of Monthly Averages</t>
  </si>
  <si>
    <t>Line No</t>
  </si>
  <si>
    <t>Structures &amp; improvements</t>
  </si>
  <si>
    <t>Mains</t>
  </si>
  <si>
    <t>Compressor equipment</t>
  </si>
  <si>
    <t>Line Pack Gas</t>
  </si>
  <si>
    <t>Utility Storage Plant - EGI - Year End Balances and Average of Monthly Averages</t>
  </si>
  <si>
    <t>Underground Storage Plant</t>
  </si>
  <si>
    <t>Wells</t>
  </si>
  <si>
    <t>Well equipment</t>
  </si>
  <si>
    <t>Field Lines</t>
  </si>
  <si>
    <t>Measuring and regulating equipment</t>
  </si>
  <si>
    <t>Base pressure gas</t>
  </si>
  <si>
    <t>Sub-Total</t>
  </si>
  <si>
    <t>Local Storage Plant</t>
  </si>
  <si>
    <t>Gas holders - storage</t>
  </si>
  <si>
    <t>Gas holders - equipment</t>
  </si>
  <si>
    <t>EGI Total</t>
  </si>
  <si>
    <t>Utility General Plant - EGI - Year End Balances and Average of Monthly Averages</t>
  </si>
  <si>
    <t>Investment in leased assets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</si>
  <si>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</si>
  <si>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</si>
  <si>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</si>
  <si>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</si>
  <si>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</si>
  <si>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NGV rental equipment</t>
  </si>
  <si>
    <t>Communication structures &amp; equip.</t>
  </si>
  <si>
    <t>Computer equipment</t>
  </si>
  <si>
    <t>Software Aquired/Developed</t>
  </si>
  <si>
    <t>WAMS</t>
  </si>
  <si>
    <t>Utility Other Plant -EGI - Year End Balances and Average of Monthly Averages</t>
  </si>
  <si>
    <t>Inactive services</t>
  </si>
  <si>
    <t>Franchises and consents</t>
  </si>
  <si>
    <t>Other intangible plant</t>
  </si>
  <si>
    <t>Utility Distribution Plant - EGI -  Continuity of Accumulated Depreciation Year End Balances and Average of Monthly Averages</t>
  </si>
  <si>
    <t>Costs Net of Proceeds</t>
  </si>
  <si>
    <t>(c) = (a + b)</t>
  </si>
  <si>
    <t>(f)</t>
  </si>
  <si>
    <t>(g) = (c + d + e + f)</t>
  </si>
  <si>
    <t>(h)</t>
  </si>
  <si>
    <t>(i) = (g + h)</t>
  </si>
  <si>
    <t>(j)</t>
  </si>
  <si>
    <t>Utility Transmission Plant - EGI -  Continuity of Accumulated Depreciation Year End Balances and Average of Monthly Averages</t>
  </si>
  <si>
    <t>Utility Storage Plant - EGI -  Continuity of Accumulated Depreciation Year End Balances and Average of Monthly Averages</t>
  </si>
  <si>
    <t>Utility General Plant - EGI -  Continuity of Accumulated Depreciation Year End Balances and Average of Monthly Averages</t>
  </si>
  <si>
    <t>Utility Other Plant - EGI -  Continuity of Accumulated Depreciation Year End Balances and Average of Monthly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</si>
</sst>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_);\(#,##0.00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E5FA-9855-4120-89B0-144E6A7FD8D4}">
  <dimension ref="A6:N30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8" style="1" customWidth="1"/>
    <col min="4" max="4" width="1.28515625" style="1" customWidth="1"/>
    <col min="5" max="9" width="12.28515625" style="2" customWidth="1"/>
    <col min="10" max="10" width="13" style="2" customWidth="1"/>
    <col min="11" max="13" width="12.28515625" style="2" customWidth="1"/>
    <col min="14" max="14" width="6.7109375" style="1" customWidth="1"/>
    <col min="15" max="16384" width="101.28515625" style="1"/>
  </cols>
  <sheetData>
    <row r="6" spans="1:14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1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4" x14ac:dyDescent="0.2">
      <c r="A13" s="5">
        <v>1</v>
      </c>
      <c r="C13" s="1" t="s">
        <v>24</v>
      </c>
      <c r="E13" s="6">
        <v>10.925105219999999</v>
      </c>
      <c r="F13" s="6">
        <f t="shared" ref="F13:F27" si="0">G13-E13</f>
        <v>0</v>
      </c>
      <c r="G13" s="6">
        <v>10.925105219999999</v>
      </c>
      <c r="H13" s="6">
        <v>41.858256000000011</v>
      </c>
      <c r="I13" s="6">
        <v>0</v>
      </c>
      <c r="J13" s="6">
        <f t="shared" ref="J13:J27" si="1">G13+H13+I13</f>
        <v>52.78336122000001</v>
      </c>
      <c r="K13" s="6">
        <v>0</v>
      </c>
      <c r="L13" s="6">
        <f t="shared" ref="L13:L27" si="2">J13+K13</f>
        <v>52.78336122000001</v>
      </c>
      <c r="M13" s="6">
        <v>23.144191461705162</v>
      </c>
      <c r="N13" s="1" t="s">
        <v>25</v>
      </c>
    </row>
    <row r="14" spans="1:14" x14ac:dyDescent="0.2">
      <c r="A14" s="5">
        <f>A13+1</f>
        <v>2</v>
      </c>
      <c r="C14" s="1" t="s">
        <v>26</v>
      </c>
      <c r="E14" s="6">
        <v>127.6007243375754</v>
      </c>
      <c r="F14" s="6">
        <f t="shared" si="0"/>
        <v>-0.21510515212821701</v>
      </c>
      <c r="G14" s="6">
        <v>127.38561918544718</v>
      </c>
      <c r="H14" s="6">
        <v>2.1045669524148125</v>
      </c>
      <c r="I14" s="6">
        <v>-0.58234000000000008</v>
      </c>
      <c r="J14" s="6">
        <f t="shared" si="1"/>
        <v>128.90784613786201</v>
      </c>
      <c r="K14" s="6">
        <v>-8.9403170000000018E-2</v>
      </c>
      <c r="L14" s="6">
        <f t="shared" si="2"/>
        <v>128.81844296786201</v>
      </c>
      <c r="M14" s="6">
        <v>127.71500821669406</v>
      </c>
      <c r="N14" s="1" t="s">
        <v>25</v>
      </c>
    </row>
    <row r="15" spans="1:14" x14ac:dyDescent="0.2">
      <c r="A15" s="5">
        <f t="shared" ref="A15:A27" si="3">A14+1</f>
        <v>3</v>
      </c>
      <c r="C15" s="1" t="s">
        <v>27</v>
      </c>
      <c r="E15" s="6">
        <v>87.339509394629886</v>
      </c>
      <c r="F15" s="6">
        <f t="shared" si="0"/>
        <v>-19.861049590000007</v>
      </c>
      <c r="G15" s="6">
        <v>67.478459804629878</v>
      </c>
      <c r="H15" s="6">
        <v>1.1785079861635659</v>
      </c>
      <c r="I15" s="6">
        <v>0</v>
      </c>
      <c r="J15" s="6">
        <f t="shared" si="1"/>
        <v>68.656967790793445</v>
      </c>
      <c r="K15" s="6">
        <v>-0.17892176000000001</v>
      </c>
      <c r="L15" s="6">
        <f t="shared" si="2"/>
        <v>68.47804603079345</v>
      </c>
      <c r="M15" s="6">
        <v>67.619795558698769</v>
      </c>
      <c r="N15" s="1" t="s">
        <v>25</v>
      </c>
    </row>
    <row r="16" spans="1:14" x14ac:dyDescent="0.2">
      <c r="A16" s="5">
        <f t="shared" si="3"/>
        <v>4</v>
      </c>
      <c r="C16" s="1" t="s">
        <v>28</v>
      </c>
      <c r="E16" s="6">
        <v>445.37345568886667</v>
      </c>
      <c r="F16" s="6">
        <f t="shared" si="0"/>
        <v>-118.19551033772763</v>
      </c>
      <c r="G16" s="6">
        <v>327.17794535113904</v>
      </c>
      <c r="H16" s="6">
        <v>15.355142514082665</v>
      </c>
      <c r="I16" s="6">
        <v>0</v>
      </c>
      <c r="J16" s="6">
        <f t="shared" si="1"/>
        <v>342.53308786522172</v>
      </c>
      <c r="K16" s="6">
        <v>-0.3216</v>
      </c>
      <c r="L16" s="6">
        <f t="shared" si="2"/>
        <v>342.21148786522173</v>
      </c>
      <c r="M16" s="6">
        <v>331.02201112747099</v>
      </c>
      <c r="N16" s="1" t="s">
        <v>25</v>
      </c>
    </row>
    <row r="17" spans="1:14" x14ac:dyDescent="0.2">
      <c r="A17" s="5">
        <f t="shared" si="3"/>
        <v>5</v>
      </c>
      <c r="C17" s="1" t="s">
        <v>29</v>
      </c>
      <c r="E17" s="6">
        <v>4143.4460690702326</v>
      </c>
      <c r="F17" s="6">
        <f t="shared" si="0"/>
        <v>-3480.0210370292994</v>
      </c>
      <c r="G17" s="6">
        <v>663.42503204093327</v>
      </c>
      <c r="H17" s="6">
        <v>34.835857132380632</v>
      </c>
      <c r="I17" s="6">
        <v>-0.83499649837144263</v>
      </c>
      <c r="J17" s="6">
        <f t="shared" si="1"/>
        <v>697.42589267494247</v>
      </c>
      <c r="K17" s="6">
        <v>0</v>
      </c>
      <c r="L17" s="6">
        <f t="shared" si="2"/>
        <v>697.42589267494247</v>
      </c>
      <c r="M17" s="6">
        <v>674.12509986485054</v>
      </c>
      <c r="N17" s="1" t="s">
        <v>25</v>
      </c>
    </row>
    <row r="18" spans="1:14" x14ac:dyDescent="0.2">
      <c r="A18" s="5">
        <f t="shared" si="3"/>
        <v>6</v>
      </c>
      <c r="C18" s="1" t="s">
        <v>30</v>
      </c>
      <c r="E18" s="6">
        <v>1610.426755919636</v>
      </c>
      <c r="F18" s="6">
        <f t="shared" si="0"/>
        <v>3302.6515237574604</v>
      </c>
      <c r="G18" s="6">
        <v>4913.0782796770964</v>
      </c>
      <c r="H18" s="6">
        <v>295.64150303148085</v>
      </c>
      <c r="I18" s="6">
        <v>-9.2013734172018893</v>
      </c>
      <c r="J18" s="6">
        <f t="shared" si="1"/>
        <v>5199.518409291376</v>
      </c>
      <c r="K18" s="6">
        <v>2.4836568343137695</v>
      </c>
      <c r="L18" s="6">
        <f t="shared" si="2"/>
        <v>5202.0020661256895</v>
      </c>
      <c r="M18" s="6">
        <v>5006.6143075038635</v>
      </c>
      <c r="N18" s="1" t="s">
        <v>25</v>
      </c>
    </row>
    <row r="19" spans="1:14" x14ac:dyDescent="0.2">
      <c r="A19" s="5">
        <f t="shared" si="3"/>
        <v>7</v>
      </c>
      <c r="C19" s="1" t="s">
        <v>31</v>
      </c>
      <c r="E19" s="6">
        <v>162.26262261191718</v>
      </c>
      <c r="F19" s="6">
        <f t="shared" si="0"/>
        <v>343.04843948018231</v>
      </c>
      <c r="G19" s="6">
        <v>505.31106209209946</v>
      </c>
      <c r="H19" s="6">
        <v>62.635643029031087</v>
      </c>
      <c r="I19" s="6">
        <v>-13.128402069999998</v>
      </c>
      <c r="J19" s="6">
        <f t="shared" si="1"/>
        <v>554.81830305113056</v>
      </c>
      <c r="K19" s="6">
        <v>0</v>
      </c>
      <c r="L19" s="6">
        <f t="shared" si="2"/>
        <v>554.81830305113056</v>
      </c>
      <c r="M19" s="6">
        <v>520.37586420998889</v>
      </c>
      <c r="N19" s="1" t="s">
        <v>25</v>
      </c>
    </row>
    <row r="20" spans="1:14" x14ac:dyDescent="0.2">
      <c r="A20" s="5">
        <f t="shared" si="3"/>
        <v>8</v>
      </c>
      <c r="C20" s="1" t="s">
        <v>32</v>
      </c>
      <c r="E20" s="6">
        <v>141.8247040107976</v>
      </c>
      <c r="F20" s="6">
        <f t="shared" si="0"/>
        <v>20.856484129036318</v>
      </c>
      <c r="G20" s="6">
        <v>162.68118813983392</v>
      </c>
      <c r="H20" s="6">
        <v>14.468707327698468</v>
      </c>
      <c r="I20" s="6">
        <v>-5.4616383333333338E-2</v>
      </c>
      <c r="J20" s="6">
        <f t="shared" si="1"/>
        <v>177.09527908419906</v>
      </c>
      <c r="K20" s="6">
        <v>0</v>
      </c>
      <c r="L20" s="6">
        <f t="shared" si="2"/>
        <v>177.09527908419906</v>
      </c>
      <c r="M20" s="6">
        <v>166.59155790872859</v>
      </c>
      <c r="N20" s="1" t="s">
        <v>25</v>
      </c>
    </row>
    <row r="21" spans="1:14" x14ac:dyDescent="0.2">
      <c r="A21" s="5">
        <f t="shared" si="3"/>
        <v>9</v>
      </c>
      <c r="C21" s="1" t="s">
        <v>33</v>
      </c>
      <c r="E21" s="6">
        <v>7035.080811677869</v>
      </c>
      <c r="F21" s="6">
        <f t="shared" si="0"/>
        <v>-3259.5644602950924</v>
      </c>
      <c r="G21" s="6">
        <v>3775.5163513827765</v>
      </c>
      <c r="H21" s="6">
        <v>184.78265309194404</v>
      </c>
      <c r="I21" s="6">
        <v>-20.952158918888891</v>
      </c>
      <c r="J21" s="6">
        <f t="shared" si="1"/>
        <v>3939.3468455558318</v>
      </c>
      <c r="K21" s="6">
        <v>-27.284927624854099</v>
      </c>
      <c r="L21" s="6">
        <f t="shared" si="2"/>
        <v>3912.0619179309779</v>
      </c>
      <c r="M21" s="6">
        <v>3800.7846579934048</v>
      </c>
      <c r="N21" s="1" t="s">
        <v>25</v>
      </c>
    </row>
    <row r="22" spans="1:14" x14ac:dyDescent="0.2">
      <c r="A22" s="5">
        <f t="shared" si="3"/>
        <v>10</v>
      </c>
      <c r="C22" s="1" t="s">
        <v>34</v>
      </c>
      <c r="E22" s="6">
        <v>1091.6530124052733</v>
      </c>
      <c r="F22" s="6">
        <f t="shared" si="0"/>
        <v>2779.4791339575863</v>
      </c>
      <c r="G22" s="6">
        <v>3871.1321463628597</v>
      </c>
      <c r="H22" s="6">
        <v>208.04852737253748</v>
      </c>
      <c r="I22" s="6">
        <v>-10.862386464444443</v>
      </c>
      <c r="J22" s="6">
        <f t="shared" si="1"/>
        <v>4068.3182872709526</v>
      </c>
      <c r="K22" s="6">
        <v>-7.6186519267970354</v>
      </c>
      <c r="L22" s="6">
        <f t="shared" si="2"/>
        <v>4060.6996353441555</v>
      </c>
      <c r="M22" s="6">
        <v>3929.4981126315392</v>
      </c>
      <c r="N22" s="1" t="s">
        <v>25</v>
      </c>
    </row>
    <row r="23" spans="1:14" x14ac:dyDescent="0.2">
      <c r="A23" s="5">
        <f t="shared" si="3"/>
        <v>11</v>
      </c>
      <c r="C23" s="1" t="s">
        <v>35</v>
      </c>
      <c r="E23" s="6">
        <v>0</v>
      </c>
      <c r="F23" s="6">
        <f t="shared" si="0"/>
        <v>181.26467641999997</v>
      </c>
      <c r="G23" s="6">
        <v>181.26467641999997</v>
      </c>
      <c r="H23" s="6">
        <v>0</v>
      </c>
      <c r="I23" s="6">
        <v>0</v>
      </c>
      <c r="J23" s="6">
        <f t="shared" si="1"/>
        <v>181.26467641999997</v>
      </c>
      <c r="K23" s="6">
        <v>0</v>
      </c>
      <c r="L23" s="6">
        <f t="shared" si="2"/>
        <v>181.26467641999997</v>
      </c>
      <c r="M23" s="6">
        <v>181.26467641999994</v>
      </c>
      <c r="N23" s="1" t="s">
        <v>25</v>
      </c>
    </row>
    <row r="24" spans="1:14" x14ac:dyDescent="0.2">
      <c r="A24" s="5">
        <f t="shared" si="3"/>
        <v>12</v>
      </c>
      <c r="C24" s="1" t="s">
        <v>36</v>
      </c>
      <c r="E24" s="6">
        <v>7.5405906714765107</v>
      </c>
      <c r="F24" s="6">
        <f t="shared" si="0"/>
        <v>4.8516951062000002</v>
      </c>
      <c r="G24" s="6">
        <v>12.392285777676511</v>
      </c>
      <c r="H24" s="6">
        <v>1.7776933993971331</v>
      </c>
      <c r="I24" s="6">
        <v>0</v>
      </c>
      <c r="J24" s="6">
        <f t="shared" si="1"/>
        <v>14.169979177073644</v>
      </c>
      <c r="K24" s="6">
        <v>0</v>
      </c>
      <c r="L24" s="6">
        <f t="shared" si="2"/>
        <v>14.169979177073644</v>
      </c>
      <c r="M24" s="6">
        <v>12.969633276422275</v>
      </c>
      <c r="N24" s="1" t="s">
        <v>25</v>
      </c>
    </row>
    <row r="25" spans="1:14" x14ac:dyDescent="0.2">
      <c r="A25" s="5">
        <f t="shared" si="3"/>
        <v>13</v>
      </c>
      <c r="C25" s="1" t="s">
        <v>37</v>
      </c>
      <c r="E25" s="6">
        <v>984.48311405533764</v>
      </c>
      <c r="F25" s="6">
        <f t="shared" si="0"/>
        <v>34.515335573055609</v>
      </c>
      <c r="G25" s="6">
        <v>1018.9984496283932</v>
      </c>
      <c r="H25" s="6">
        <v>52.938655473948458</v>
      </c>
      <c r="I25" s="6">
        <v>-4.5801849800000003</v>
      </c>
      <c r="J25" s="6">
        <f t="shared" si="1"/>
        <v>1067.3569201223418</v>
      </c>
      <c r="K25" s="6">
        <v>-1.0569706779289172</v>
      </c>
      <c r="L25" s="6">
        <f t="shared" si="2"/>
        <v>1066.2999494444127</v>
      </c>
      <c r="M25" s="6">
        <v>1031.9841854099427</v>
      </c>
      <c r="N25" s="1" t="s">
        <v>25</v>
      </c>
    </row>
    <row r="26" spans="1:14" x14ac:dyDescent="0.2">
      <c r="A26" s="5">
        <f t="shared" si="3"/>
        <v>14</v>
      </c>
      <c r="C26" s="1" t="s">
        <v>38</v>
      </c>
      <c r="E26" s="6">
        <v>1148.1757499341352</v>
      </c>
      <c r="F26" s="6">
        <f t="shared" si="0"/>
        <v>0</v>
      </c>
      <c r="G26" s="6">
        <v>1148.1757499341352</v>
      </c>
      <c r="H26" s="6">
        <v>94.089594812986363</v>
      </c>
      <c r="I26" s="6">
        <v>-31.821246990000002</v>
      </c>
      <c r="J26" s="6">
        <f t="shared" si="1"/>
        <v>1210.4440977571217</v>
      </c>
      <c r="K26" s="6">
        <v>-0.29686541040549763</v>
      </c>
      <c r="L26" s="6">
        <f t="shared" si="2"/>
        <v>1210.1472323467162</v>
      </c>
      <c r="M26" s="6">
        <v>1166.3025559028283</v>
      </c>
      <c r="N26" s="1" t="s">
        <v>25</v>
      </c>
    </row>
    <row r="27" spans="1:14" x14ac:dyDescent="0.2">
      <c r="A27" s="5">
        <f t="shared" si="3"/>
        <v>15</v>
      </c>
      <c r="C27" s="1" t="s">
        <v>39</v>
      </c>
      <c r="E27" s="6">
        <v>726.95135197493346</v>
      </c>
      <c r="F27" s="6">
        <f t="shared" si="0"/>
        <v>-726.95135197493346</v>
      </c>
      <c r="G27" s="6">
        <v>0</v>
      </c>
      <c r="H27" s="6">
        <v>0</v>
      </c>
      <c r="I27" s="6">
        <v>0</v>
      </c>
      <c r="J27" s="6">
        <f t="shared" si="1"/>
        <v>0</v>
      </c>
      <c r="K27" s="6">
        <v>0</v>
      </c>
      <c r="L27" s="6">
        <f t="shared" si="2"/>
        <v>0</v>
      </c>
      <c r="M27" s="6">
        <v>0</v>
      </c>
      <c r="N27" s="1" t="s">
        <v>25</v>
      </c>
    </row>
    <row r="28" spans="1:14" x14ac:dyDescent="0.2">
      <c r="A28" s="5"/>
      <c r="E28" s="6"/>
      <c r="F28" s="6"/>
      <c r="G28" s="6"/>
      <c r="H28" s="6"/>
      <c r="I28" s="6"/>
      <c r="J28" s="6"/>
      <c r="K28" s="6"/>
      <c r="L28" s="6"/>
      <c r="M28" s="6"/>
    </row>
    <row r="29" spans="1:14" ht="13.5" thickBot="1" x14ac:dyDescent="0.25">
      <c r="A29" s="5">
        <f>A27+1</f>
        <v>16</v>
      </c>
      <c r="C29" s="1" t="s">
        <v>40</v>
      </c>
      <c r="E29" s="4">
        <f>SUM(E13:E27)</f>
        <v>17723.08357697268</v>
      </c>
      <c r="F29" s="4">
        <f t="shared" ref="F29:M29" si="4">SUM(F13:F27)</f>
        <v>-938.14122595565993</v>
      </c>
      <c r="G29" s="4">
        <f t="shared" si="4"/>
        <v>16784.94235101702</v>
      </c>
      <c r="H29" s="4">
        <f t="shared" si="4"/>
        <v>1009.7153081240655</v>
      </c>
      <c r="I29" s="4">
        <f t="shared" si="4"/>
        <v>-92.017705722239995</v>
      </c>
      <c r="J29" s="4">
        <f t="shared" si="4"/>
        <v>17702.639953418846</v>
      </c>
      <c r="K29" s="4">
        <f t="shared" si="4"/>
        <v>-34.363683735671778</v>
      </c>
      <c r="L29" s="4">
        <f t="shared" si="4"/>
        <v>17668.276269683178</v>
      </c>
      <c r="M29" s="4">
        <f t="shared" si="4"/>
        <v>17040.011657486139</v>
      </c>
      <c r="N29" s="1" t="s">
        <v>25</v>
      </c>
    </row>
    <row r="30" spans="1:14" ht="13.5" thickTop="1" x14ac:dyDescent="0.2"/>
  </sheetData>
  <pageMargins left="0.7" right="0.7" top="0.75" bottom="0.75" header="0.3" footer="0.3"/>
  <pageSetup scale="74" orientation="landscape" r:id="rId1"/>
  <headerFooter>
    <oddHeader>&amp;R&amp;"Arial,Regular"&amp;10Updated: 2023-07-06
EB-2022-0200
Exhibit 2
Tab 2
Schedule 1
Attachment 8
Page &amp;P of 10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E749-E804-400B-85E1-219020C0F2AC}">
  <dimension ref="A6:O19"/>
  <sheetViews>
    <sheetView view="pageLayout" zoomScale="90" zoomScaleNormal="100" zoomScalePageLayoutView="90" workbookViewId="0">
      <selection activeCell="J27" sqref="J2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5" width="14.85546875" style="2" customWidth="1"/>
    <col min="16" max="16384" width="101.28515625" style="1"/>
  </cols>
  <sheetData>
    <row r="6" spans="1:15" s="12" customFormat="1" x14ac:dyDescent="0.2">
      <c r="A6" s="14" t="s">
        <v>86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  <c r="O6" s="16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76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77</v>
      </c>
      <c r="H11" s="6" t="s">
        <v>18</v>
      </c>
      <c r="I11" s="6" t="s">
        <v>19</v>
      </c>
      <c r="J11" s="6" t="s">
        <v>78</v>
      </c>
      <c r="K11" s="6" t="s">
        <v>79</v>
      </c>
      <c r="L11" s="6" t="s">
        <v>80</v>
      </c>
      <c r="M11" s="6" t="s">
        <v>81</v>
      </c>
      <c r="N11" s="6" t="s">
        <v>82</v>
      </c>
      <c r="O11" s="6"/>
    </row>
    <row r="13" spans="1:15" x14ac:dyDescent="0.2">
      <c r="A13" s="5">
        <v>1</v>
      </c>
      <c r="C13" s="1" t="s">
        <v>72</v>
      </c>
      <c r="E13" s="6">
        <v>-1.4970319100000002</v>
      </c>
      <c r="F13" s="6">
        <f>G13-E13</f>
        <v>0</v>
      </c>
      <c r="G13" s="6">
        <v>-1.4970319100000005</v>
      </c>
      <c r="H13" s="6">
        <v>0</v>
      </c>
      <c r="I13" s="6">
        <v>0</v>
      </c>
      <c r="J13" s="6">
        <v>0</v>
      </c>
      <c r="K13" s="6">
        <f>G13+H13+I13+J13</f>
        <v>-1.4970319100000005</v>
      </c>
      <c r="L13" s="6">
        <v>0</v>
      </c>
      <c r="M13" s="6">
        <f>K13+L13</f>
        <v>-1.4970319100000005</v>
      </c>
      <c r="N13" s="6">
        <v>-1.4970319100000005</v>
      </c>
      <c r="O13" s="1" t="s">
        <v>25</v>
      </c>
    </row>
    <row r="14" spans="1:15" x14ac:dyDescent="0.2">
      <c r="A14" s="5">
        <f>A13+1</f>
        <v>2</v>
      </c>
      <c r="C14" s="1" t="s">
        <v>73</v>
      </c>
      <c r="E14" s="6">
        <v>-1.0560075400000002</v>
      </c>
      <c r="F14" s="6">
        <f t="shared" ref="F14:F15" si="0">G14-E14</f>
        <v>0</v>
      </c>
      <c r="G14" s="6">
        <v>-1.05600754</v>
      </c>
      <c r="H14" s="6">
        <v>0</v>
      </c>
      <c r="I14" s="6">
        <v>0</v>
      </c>
      <c r="J14" s="6">
        <v>0</v>
      </c>
      <c r="K14" s="6">
        <f>G14+H14+I14+J14</f>
        <v>-1.05600754</v>
      </c>
      <c r="L14" s="6">
        <v>0</v>
      </c>
      <c r="M14" s="6">
        <f>K14+L14</f>
        <v>-1.05600754</v>
      </c>
      <c r="N14" s="6">
        <v>-1.0560075399999995</v>
      </c>
      <c r="O14" s="1" t="s">
        <v>25</v>
      </c>
    </row>
    <row r="15" spans="1:15" x14ac:dyDescent="0.2">
      <c r="A15" s="5">
        <f>A14+1</f>
        <v>3</v>
      </c>
      <c r="C15" s="1" t="s">
        <v>74</v>
      </c>
      <c r="E15" s="6">
        <v>-0.50053278999999995</v>
      </c>
      <c r="F15" s="6">
        <f t="shared" si="0"/>
        <v>0</v>
      </c>
      <c r="G15" s="6">
        <v>-0.50053278999999995</v>
      </c>
      <c r="H15" s="6">
        <v>0</v>
      </c>
      <c r="I15" s="6">
        <v>0</v>
      </c>
      <c r="J15" s="6">
        <v>0</v>
      </c>
      <c r="K15" s="6">
        <f>G15+H15+I15+J15</f>
        <v>-0.50053278999999995</v>
      </c>
      <c r="L15" s="6">
        <v>0</v>
      </c>
      <c r="M15" s="6">
        <f>K15+L15</f>
        <v>-0.50053278999999995</v>
      </c>
      <c r="N15" s="6">
        <v>-0.50053279000000017</v>
      </c>
      <c r="O15" s="1" t="s">
        <v>25</v>
      </c>
    </row>
    <row r="16" spans="1:15" x14ac:dyDescent="0.2">
      <c r="A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3.5" thickBot="1" x14ac:dyDescent="0.25">
      <c r="A17" s="5">
        <f>A15+1</f>
        <v>4</v>
      </c>
      <c r="C17" s="1" t="s">
        <v>40</v>
      </c>
      <c r="E17" s="4">
        <f t="shared" ref="E17:N17" si="1">SUM(E13:E15)</f>
        <v>-3.0535722400000003</v>
      </c>
      <c r="F17" s="4">
        <f t="shared" si="1"/>
        <v>0</v>
      </c>
      <c r="G17" s="4">
        <f t="shared" si="1"/>
        <v>-3.0535722400000003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4">
        <f t="shared" si="1"/>
        <v>-3.0535722400000003</v>
      </c>
      <c r="L17" s="4">
        <f t="shared" si="1"/>
        <v>0</v>
      </c>
      <c r="M17" s="4">
        <f t="shared" si="1"/>
        <v>-3.0535722400000003</v>
      </c>
      <c r="N17" s="4">
        <f t="shared" si="1"/>
        <v>-3.0535722400000003</v>
      </c>
      <c r="O17" s="1" t="s">
        <v>25</v>
      </c>
    </row>
    <row r="18" spans="1:15" ht="13.5" thickTop="1" x14ac:dyDescent="0.2"/>
    <row r="19" spans="1:15" x14ac:dyDescent="0.2">
      <c r="A19" s="3"/>
    </row>
  </sheetData>
  <pageMargins left="0.7" right="0.7" top="0.75" bottom="0.75" header="0.3" footer="0.3"/>
  <pageSetup scale="62" firstPageNumber="10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FD0-F4CF-4478-AE1B-661ADE8BB3C3}">
  <dimension ref="A6:O24"/>
  <sheetViews>
    <sheetView view="pageLayout" zoomScale="90" zoomScaleNormal="100" zoomScalePageLayoutView="90" workbookViewId="0">
      <selection activeCell="C7" sqref="C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9" width="12.28515625" style="2" customWidth="1"/>
    <col min="10" max="10" width="13.140625" style="2" customWidth="1"/>
    <col min="11" max="12" width="12.28515625" style="2" customWidth="1"/>
    <col min="13" max="13" width="15" style="2" bestFit="1" customWidth="1"/>
    <col min="14" max="15" width="15" style="2" customWidth="1"/>
    <col min="16" max="16384" width="101.28515625" style="1"/>
  </cols>
  <sheetData>
    <row r="6" spans="1:15" s="12" customFormat="1" x14ac:dyDescent="0.2">
      <c r="A6" s="14" t="s">
        <v>41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  <c r="N6" s="16"/>
      <c r="O6" s="16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  <c r="O9" s="15"/>
    </row>
    <row r="10" spans="1:15" s="7" customFormat="1" ht="38.25" x14ac:dyDescent="0.2">
      <c r="A10" s="10" t="s">
        <v>42</v>
      </c>
      <c r="C10" s="9" t="s">
        <v>5</v>
      </c>
      <c r="E10" s="19" t="s">
        <v>6</v>
      </c>
      <c r="F10" s="19" t="s">
        <v>7</v>
      </c>
      <c r="G10" s="19" t="s">
        <v>8</v>
      </c>
      <c r="H10" s="19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  <c r="O10" s="17"/>
    </row>
    <row r="11" spans="1:15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  <c r="O11" s="6"/>
    </row>
    <row r="13" spans="1:15" x14ac:dyDescent="0.2">
      <c r="A13" s="5">
        <v>1</v>
      </c>
      <c r="C13" s="1" t="s">
        <v>26</v>
      </c>
      <c r="E13" s="6">
        <v>85.549791978071752</v>
      </c>
      <c r="F13" s="6">
        <f t="shared" ref="F13:F20" si="0">G13-E13</f>
        <v>4.2977502499979892E-2</v>
      </c>
      <c r="G13" s="6">
        <v>85.592769480571732</v>
      </c>
      <c r="H13" s="6">
        <v>0.38349915097857501</v>
      </c>
      <c r="I13" s="6">
        <v>-1.1714831033333335</v>
      </c>
      <c r="J13" s="6">
        <f t="shared" ref="J13:J20" si="1">G13+H13+I13</f>
        <v>84.804785528216982</v>
      </c>
      <c r="K13" s="6">
        <v>0</v>
      </c>
      <c r="L13" s="6">
        <f t="shared" ref="L13:L20" si="2">J13+K13</f>
        <v>84.804785528216982</v>
      </c>
      <c r="M13" s="6">
        <v>85.378998897497482</v>
      </c>
      <c r="N13" s="1" t="s">
        <v>25</v>
      </c>
      <c r="O13" s="6"/>
    </row>
    <row r="14" spans="1:15" x14ac:dyDescent="0.2">
      <c r="A14" s="5">
        <f t="shared" ref="A14:A18" si="3">A13+1</f>
        <v>2</v>
      </c>
      <c r="C14" s="1" t="s">
        <v>27</v>
      </c>
      <c r="E14" s="6">
        <v>69.171866330203272</v>
      </c>
      <c r="F14" s="6">
        <f t="shared" si="0"/>
        <v>19.861049590000022</v>
      </c>
      <c r="G14" s="6">
        <v>89.032915920203294</v>
      </c>
      <c r="H14" s="6">
        <v>6.74772838081602</v>
      </c>
      <c r="I14" s="6">
        <v>0</v>
      </c>
      <c r="J14" s="6">
        <f t="shared" si="1"/>
        <v>95.780644301019308</v>
      </c>
      <c r="K14" s="6">
        <v>0</v>
      </c>
      <c r="L14" s="6">
        <f t="shared" si="2"/>
        <v>95.780644301019308</v>
      </c>
      <c r="M14" s="6">
        <v>90.863493593876896</v>
      </c>
      <c r="N14" s="1" t="s">
        <v>25</v>
      </c>
      <c r="O14" s="6"/>
    </row>
    <row r="15" spans="1:15" x14ac:dyDescent="0.2">
      <c r="A15" s="5">
        <f t="shared" si="3"/>
        <v>3</v>
      </c>
      <c r="C15" s="1" t="s">
        <v>43</v>
      </c>
      <c r="E15" s="6">
        <v>168.33652124309998</v>
      </c>
      <c r="F15" s="6">
        <f t="shared" si="0"/>
        <v>12.847224608625481</v>
      </c>
      <c r="G15" s="6">
        <v>181.18374585172546</v>
      </c>
      <c r="H15" s="6">
        <v>2.7255478312229929E-2</v>
      </c>
      <c r="I15" s="6">
        <v>-4.9481933333333341E-3</v>
      </c>
      <c r="J15" s="6">
        <f t="shared" si="1"/>
        <v>181.20605313670438</v>
      </c>
      <c r="K15" s="6">
        <v>0</v>
      </c>
      <c r="L15" s="6">
        <f t="shared" si="2"/>
        <v>181.20605313670438</v>
      </c>
      <c r="M15" s="6">
        <v>181.18979755024358</v>
      </c>
      <c r="N15" s="1" t="s">
        <v>25</v>
      </c>
      <c r="O15" s="6"/>
    </row>
    <row r="16" spans="1:15" x14ac:dyDescent="0.2">
      <c r="A16" s="5">
        <f t="shared" si="3"/>
        <v>4</v>
      </c>
      <c r="C16" s="1" t="s">
        <v>44</v>
      </c>
      <c r="E16" s="6">
        <v>2133.5327685818675</v>
      </c>
      <c r="F16" s="6">
        <f t="shared" si="0"/>
        <v>816.21121910301645</v>
      </c>
      <c r="G16" s="6">
        <v>2949.7439876848839</v>
      </c>
      <c r="H16" s="6">
        <v>55.329551052814395</v>
      </c>
      <c r="I16" s="6">
        <v>-2.0014182355555556</v>
      </c>
      <c r="J16" s="6">
        <f t="shared" si="1"/>
        <v>3003.0721205021423</v>
      </c>
      <c r="K16" s="6">
        <v>0</v>
      </c>
      <c r="L16" s="6">
        <f t="shared" si="2"/>
        <v>3003.0721205021423</v>
      </c>
      <c r="M16" s="6">
        <v>2964.2112696803351</v>
      </c>
      <c r="N16" s="1" t="s">
        <v>25</v>
      </c>
      <c r="O16" s="6"/>
    </row>
    <row r="17" spans="1:15" x14ac:dyDescent="0.2">
      <c r="A17" s="5">
        <f t="shared" si="3"/>
        <v>5</v>
      </c>
      <c r="C17" s="1" t="s">
        <v>45</v>
      </c>
      <c r="E17" s="6">
        <v>966.02794335673764</v>
      </c>
      <c r="F17" s="6">
        <f t="shared" si="0"/>
        <v>73.673191663366083</v>
      </c>
      <c r="G17" s="6">
        <v>1039.7011350201037</v>
      </c>
      <c r="H17" s="6">
        <v>0.17291084856193356</v>
      </c>
      <c r="I17" s="6">
        <v>0</v>
      </c>
      <c r="J17" s="6">
        <f t="shared" si="1"/>
        <v>1039.8740458686657</v>
      </c>
      <c r="K17" s="6">
        <v>0</v>
      </c>
      <c r="L17" s="6">
        <f t="shared" si="2"/>
        <v>1039.8740458686657</v>
      </c>
      <c r="M17" s="6">
        <v>1039.7480436567662</v>
      </c>
      <c r="N17" s="1" t="s">
        <v>25</v>
      </c>
      <c r="O17" s="6"/>
    </row>
    <row r="18" spans="1:15" x14ac:dyDescent="0.2">
      <c r="A18" s="5">
        <f t="shared" si="3"/>
        <v>6</v>
      </c>
      <c r="C18" s="1" t="s">
        <v>37</v>
      </c>
      <c r="E18" s="6">
        <v>445.55092591702891</v>
      </c>
      <c r="F18" s="6">
        <f t="shared" si="0"/>
        <v>37.795954784109881</v>
      </c>
      <c r="G18" s="6">
        <v>483.34688070113879</v>
      </c>
      <c r="H18" s="6">
        <v>42.590810124507534</v>
      </c>
      <c r="I18" s="6">
        <v>-2.7323779999999999E-2</v>
      </c>
      <c r="J18" s="6">
        <f t="shared" si="1"/>
        <v>525.91036704564635</v>
      </c>
      <c r="K18" s="6">
        <v>0</v>
      </c>
      <c r="L18" s="6">
        <f t="shared" si="2"/>
        <v>525.91036704564635</v>
      </c>
      <c r="M18" s="6">
        <v>494.89384338527464</v>
      </c>
      <c r="N18" s="1" t="s">
        <v>25</v>
      </c>
      <c r="O18" s="6"/>
    </row>
    <row r="19" spans="1:15" x14ac:dyDescent="0.2">
      <c r="A19" s="5">
        <f>A18+1</f>
        <v>7</v>
      </c>
      <c r="C19" s="1" t="s">
        <v>46</v>
      </c>
      <c r="E19" s="6">
        <v>7.1826654800000007</v>
      </c>
      <c r="F19" s="6">
        <f t="shared" si="0"/>
        <v>-7.1826654800000007</v>
      </c>
      <c r="G19" s="6">
        <v>0</v>
      </c>
      <c r="H19" s="6">
        <v>0</v>
      </c>
      <c r="I19" s="6">
        <v>0</v>
      </c>
      <c r="J19" s="6">
        <f t="shared" si="1"/>
        <v>0</v>
      </c>
      <c r="K19" s="6">
        <v>0</v>
      </c>
      <c r="L19" s="6">
        <f t="shared" si="2"/>
        <v>0</v>
      </c>
      <c r="M19" s="6">
        <v>0</v>
      </c>
      <c r="N19" s="1" t="s">
        <v>25</v>
      </c>
      <c r="O19" s="6"/>
    </row>
    <row r="20" spans="1:15" x14ac:dyDescent="0.2">
      <c r="A20" s="5">
        <f>A19+1</f>
        <v>8</v>
      </c>
      <c r="C20" s="1" t="s">
        <v>39</v>
      </c>
      <c r="E20" s="6">
        <v>301.54591846551301</v>
      </c>
      <c r="F20" s="6">
        <f t="shared" si="0"/>
        <v>-301.54591846551301</v>
      </c>
      <c r="G20" s="6">
        <v>0</v>
      </c>
      <c r="H20" s="6">
        <v>0</v>
      </c>
      <c r="I20" s="6">
        <v>0</v>
      </c>
      <c r="J20" s="6">
        <f t="shared" si="1"/>
        <v>0</v>
      </c>
      <c r="K20" s="6">
        <v>0</v>
      </c>
      <c r="L20" s="6">
        <f t="shared" si="2"/>
        <v>0</v>
      </c>
      <c r="M20" s="6">
        <v>0</v>
      </c>
      <c r="N20" s="1" t="s">
        <v>25</v>
      </c>
      <c r="O20" s="6"/>
    </row>
    <row r="21" spans="1:15" x14ac:dyDescent="0.2">
      <c r="A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3.5" thickBot="1" x14ac:dyDescent="0.25">
      <c r="A22" s="5">
        <f>A20+1</f>
        <v>9</v>
      </c>
      <c r="C22" s="1" t="s">
        <v>40</v>
      </c>
      <c r="E22" s="4">
        <f>SUM(E13:E20)</f>
        <v>4176.8984013525223</v>
      </c>
      <c r="F22" s="4">
        <f t="shared" ref="F22:M22" si="4">SUM(F13:F20)</f>
        <v>651.703033306105</v>
      </c>
      <c r="G22" s="4">
        <f t="shared" si="4"/>
        <v>4828.6014346586262</v>
      </c>
      <c r="H22" s="4">
        <f t="shared" si="4"/>
        <v>105.2517550359907</v>
      </c>
      <c r="I22" s="4">
        <f t="shared" si="4"/>
        <v>-3.2051733122222226</v>
      </c>
      <c r="J22" s="4">
        <f t="shared" si="4"/>
        <v>4930.6480163823944</v>
      </c>
      <c r="K22" s="4">
        <f t="shared" si="4"/>
        <v>0</v>
      </c>
      <c r="L22" s="4">
        <f t="shared" si="4"/>
        <v>4930.6480163823944</v>
      </c>
      <c r="M22" s="4">
        <f t="shared" si="4"/>
        <v>4856.2854467639936</v>
      </c>
      <c r="N22" s="1" t="s">
        <v>25</v>
      </c>
      <c r="O22" s="6"/>
    </row>
    <row r="23" spans="1:15" ht="13.5" thickTop="1" x14ac:dyDescent="0.2"/>
    <row r="24" spans="1:15" x14ac:dyDescent="0.2">
      <c r="A24" s="3"/>
    </row>
  </sheetData>
  <pageMargins left="0.7" right="0.7" top="0.75" bottom="0.75" header="0.3" footer="0.3"/>
  <pageSetup scale="68" firstPageNumber="2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5A03-0C69-4F45-98A6-C50145285EB2}">
  <dimension ref="A6:N39"/>
  <sheetViews>
    <sheetView view="pageLayout" zoomScale="90" zoomScaleNormal="100" zoomScalePageLayoutView="90" workbookViewId="0">
      <selection activeCell="N25" sqref="N2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9" width="12.28515625" style="2" customWidth="1"/>
    <col min="10" max="10" width="13" style="2" customWidth="1"/>
    <col min="11" max="12" width="12.28515625" style="2" customWidth="1"/>
    <col min="13" max="14" width="10.28515625" style="2" customWidth="1"/>
    <col min="15" max="16384" width="101.28515625" style="1"/>
  </cols>
  <sheetData>
    <row r="6" spans="1:14" s="12" customFormat="1" x14ac:dyDescent="0.2">
      <c r="A6" s="14" t="s">
        <v>47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</row>
    <row r="12" spans="1:14" x14ac:dyDescent="0.2">
      <c r="C12" s="3" t="s">
        <v>48</v>
      </c>
    </row>
    <row r="13" spans="1:14" x14ac:dyDescent="0.2"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">
      <c r="A14" s="5">
        <v>1</v>
      </c>
      <c r="C14" s="1" t="s">
        <v>26</v>
      </c>
      <c r="E14" s="6">
        <v>11.46077375853203</v>
      </c>
      <c r="F14" s="6">
        <f>G14-E14</f>
        <v>6.1558404700000029</v>
      </c>
      <c r="G14" s="6">
        <v>17.616614228532033</v>
      </c>
      <c r="H14" s="6">
        <v>8.7947627846352766E-2</v>
      </c>
      <c r="I14" s="6">
        <v>0</v>
      </c>
      <c r="J14" s="6">
        <f t="shared" ref="J14:J23" si="0">G14+H14+I14</f>
        <v>17.704561856378387</v>
      </c>
      <c r="K14" s="6">
        <v>-1.0047999999999999</v>
      </c>
      <c r="L14" s="6">
        <f t="shared" ref="L14:L23" si="1">J14+K14</f>
        <v>16.699761856378387</v>
      </c>
      <c r="M14" s="6">
        <v>16.635673363770167</v>
      </c>
      <c r="N14" s="1" t="s">
        <v>25</v>
      </c>
    </row>
    <row r="15" spans="1:14" x14ac:dyDescent="0.2">
      <c r="A15" s="5">
        <f t="shared" ref="A15:A23" si="2">A14+1</f>
        <v>2</v>
      </c>
      <c r="C15" s="1" t="s">
        <v>27</v>
      </c>
      <c r="E15" s="6">
        <v>80.942682929999989</v>
      </c>
      <c r="F15" s="6">
        <f t="shared" ref="F15:F23" si="3">G15-E15</f>
        <v>-6.1558404699999869</v>
      </c>
      <c r="G15" s="6">
        <v>74.786842460000003</v>
      </c>
      <c r="H15" s="6">
        <v>0</v>
      </c>
      <c r="I15" s="6">
        <v>0</v>
      </c>
      <c r="J15" s="6">
        <f t="shared" si="0"/>
        <v>74.786842460000003</v>
      </c>
      <c r="K15" s="6">
        <v>0</v>
      </c>
      <c r="L15" s="6">
        <f t="shared" si="1"/>
        <v>74.786842460000003</v>
      </c>
      <c r="M15" s="6">
        <v>74.786842460000003</v>
      </c>
      <c r="N15" s="1" t="s">
        <v>25</v>
      </c>
    </row>
    <row r="16" spans="1:14" x14ac:dyDescent="0.2">
      <c r="A16" s="5">
        <f t="shared" si="2"/>
        <v>3</v>
      </c>
      <c r="C16" s="1" t="s">
        <v>28</v>
      </c>
      <c r="E16" s="6">
        <v>108.28508080860291</v>
      </c>
      <c r="F16" s="6">
        <f t="shared" si="3"/>
        <v>2.8658350356701447</v>
      </c>
      <c r="G16" s="6">
        <v>111.15091584427306</v>
      </c>
      <c r="H16" s="6">
        <v>1.2751597980085485</v>
      </c>
      <c r="I16" s="6">
        <v>-0.28706506999999998</v>
      </c>
      <c r="J16" s="6">
        <f t="shared" si="0"/>
        <v>112.13901057228161</v>
      </c>
      <c r="K16" s="6">
        <v>-7.0400000000000004E-2</v>
      </c>
      <c r="L16" s="6">
        <f t="shared" si="1"/>
        <v>112.0686105722816</v>
      </c>
      <c r="M16" s="6">
        <v>111.34891730297562</v>
      </c>
      <c r="N16" s="1" t="s">
        <v>25</v>
      </c>
    </row>
    <row r="17" spans="1:14" x14ac:dyDescent="0.2">
      <c r="A17" s="5">
        <f t="shared" si="2"/>
        <v>4</v>
      </c>
      <c r="C17" s="1" t="s">
        <v>49</v>
      </c>
      <c r="E17" s="6">
        <v>143.76503879394596</v>
      </c>
      <c r="F17" s="6">
        <f t="shared" si="3"/>
        <v>1.9827845996379097</v>
      </c>
      <c r="G17" s="6">
        <v>145.74782339358387</v>
      </c>
      <c r="H17" s="6">
        <v>15.007814476870058</v>
      </c>
      <c r="I17" s="6">
        <v>-0.82360617000000014</v>
      </c>
      <c r="J17" s="6">
        <f t="shared" si="0"/>
        <v>159.93203170045393</v>
      </c>
      <c r="K17" s="6">
        <v>0</v>
      </c>
      <c r="L17" s="6">
        <f t="shared" si="1"/>
        <v>159.93203170045393</v>
      </c>
      <c r="M17" s="6">
        <v>150.11554333439702</v>
      </c>
      <c r="N17" s="1" t="s">
        <v>25</v>
      </c>
    </row>
    <row r="18" spans="1:14" x14ac:dyDescent="0.2">
      <c r="A18" s="5">
        <f t="shared" si="2"/>
        <v>5</v>
      </c>
      <c r="C18" s="1" t="s">
        <v>50</v>
      </c>
      <c r="E18" s="6">
        <v>16.176113343333331</v>
      </c>
      <c r="F18" s="6">
        <f t="shared" si="3"/>
        <v>0</v>
      </c>
      <c r="G18" s="6">
        <v>16.176113343333334</v>
      </c>
      <c r="H18" s="6">
        <v>0.83528938069459546</v>
      </c>
      <c r="I18" s="6">
        <v>-0.34088651666666669</v>
      </c>
      <c r="J18" s="6">
        <f t="shared" si="0"/>
        <v>16.670516207361263</v>
      </c>
      <c r="K18" s="6">
        <v>0</v>
      </c>
      <c r="L18" s="6">
        <f t="shared" si="1"/>
        <v>16.670516207361263</v>
      </c>
      <c r="M18" s="6">
        <v>16.341188029488599</v>
      </c>
      <c r="N18" s="1" t="s">
        <v>25</v>
      </c>
    </row>
    <row r="19" spans="1:14" x14ac:dyDescent="0.2">
      <c r="A19" s="5">
        <f t="shared" si="2"/>
        <v>6</v>
      </c>
      <c r="C19" s="1" t="s">
        <v>51</v>
      </c>
      <c r="E19" s="6">
        <v>350.46215743958095</v>
      </c>
      <c r="F19" s="6">
        <f t="shared" si="3"/>
        <v>23.724176040531177</v>
      </c>
      <c r="G19" s="6">
        <v>374.18633348011213</v>
      </c>
      <c r="H19" s="6">
        <v>39.842841531513379</v>
      </c>
      <c r="I19" s="6">
        <v>0</v>
      </c>
      <c r="J19" s="6">
        <f t="shared" si="0"/>
        <v>414.02917501162551</v>
      </c>
      <c r="K19" s="6">
        <v>0</v>
      </c>
      <c r="L19" s="6">
        <f t="shared" si="1"/>
        <v>414.02917501162551</v>
      </c>
      <c r="M19" s="6">
        <v>386.30909181585758</v>
      </c>
      <c r="N19" s="1" t="s">
        <v>25</v>
      </c>
    </row>
    <row r="20" spans="1:14" x14ac:dyDescent="0.2">
      <c r="A20" s="5">
        <f t="shared" si="2"/>
        <v>7</v>
      </c>
      <c r="C20" s="1" t="s">
        <v>45</v>
      </c>
      <c r="E20" s="6">
        <v>722.76612841888891</v>
      </c>
      <c r="F20" s="6">
        <f t="shared" si="3"/>
        <v>18.884142969712684</v>
      </c>
      <c r="G20" s="6">
        <v>741.6502713886016</v>
      </c>
      <c r="H20" s="6">
        <v>2.787201832114051</v>
      </c>
      <c r="I20" s="6">
        <v>-1.0420952000000001</v>
      </c>
      <c r="J20" s="6">
        <f t="shared" si="0"/>
        <v>743.39537802071573</v>
      </c>
      <c r="K20" s="6">
        <v>-0.45700000000000002</v>
      </c>
      <c r="L20" s="6">
        <f t="shared" si="1"/>
        <v>742.93837802071573</v>
      </c>
      <c r="M20" s="6">
        <v>741.79648972555958</v>
      </c>
      <c r="N20" s="1" t="s">
        <v>25</v>
      </c>
    </row>
    <row r="21" spans="1:14" x14ac:dyDescent="0.2">
      <c r="A21" s="5">
        <f t="shared" si="2"/>
        <v>8</v>
      </c>
      <c r="C21" s="1" t="s">
        <v>52</v>
      </c>
      <c r="E21" s="6">
        <v>195.7425633025689</v>
      </c>
      <c r="F21" s="6">
        <f t="shared" si="3"/>
        <v>4.3938701175001995</v>
      </c>
      <c r="G21" s="6">
        <v>200.1364334200691</v>
      </c>
      <c r="H21" s="6">
        <v>23.07092093848739</v>
      </c>
      <c r="I21" s="6">
        <v>-0.9380272666666668</v>
      </c>
      <c r="J21" s="6">
        <f t="shared" si="0"/>
        <v>222.26932709188981</v>
      </c>
      <c r="K21" s="6">
        <v>0</v>
      </c>
      <c r="L21" s="6">
        <f t="shared" si="1"/>
        <v>222.26932709188981</v>
      </c>
      <c r="M21" s="6">
        <v>206.72465227375272</v>
      </c>
      <c r="N21" s="1" t="s">
        <v>25</v>
      </c>
    </row>
    <row r="22" spans="1:14" x14ac:dyDescent="0.2">
      <c r="A22" s="5">
        <f t="shared" si="2"/>
        <v>9</v>
      </c>
      <c r="C22" s="1" t="s">
        <v>53</v>
      </c>
      <c r="E22" s="6">
        <v>68.466485989999995</v>
      </c>
      <c r="F22" s="6">
        <f t="shared" si="3"/>
        <v>7.1826654799999972</v>
      </c>
      <c r="G22" s="6">
        <v>75.649151469999993</v>
      </c>
      <c r="H22" s="6">
        <v>0</v>
      </c>
      <c r="I22" s="6">
        <v>-0.11894507000000001</v>
      </c>
      <c r="J22" s="6">
        <f t="shared" si="0"/>
        <v>75.530206399999997</v>
      </c>
      <c r="K22" s="6">
        <v>0</v>
      </c>
      <c r="L22" s="6">
        <f t="shared" si="1"/>
        <v>75.530206399999997</v>
      </c>
      <c r="M22" s="6">
        <v>75.616883100965694</v>
      </c>
      <c r="N22" s="1" t="s">
        <v>25</v>
      </c>
    </row>
    <row r="23" spans="1:14" x14ac:dyDescent="0.2">
      <c r="A23" s="5">
        <f t="shared" si="2"/>
        <v>10</v>
      </c>
      <c r="C23" s="1" t="s">
        <v>39</v>
      </c>
      <c r="E23" s="6">
        <v>30.393384778433234</v>
      </c>
      <c r="F23" s="6">
        <f t="shared" si="3"/>
        <v>-30.393384778433234</v>
      </c>
      <c r="G23" s="6">
        <v>0</v>
      </c>
      <c r="H23" s="6">
        <v>0</v>
      </c>
      <c r="I23" s="6">
        <v>0</v>
      </c>
      <c r="J23" s="6">
        <f t="shared" si="0"/>
        <v>0</v>
      </c>
      <c r="K23" s="6">
        <v>0</v>
      </c>
      <c r="L23" s="6">
        <f t="shared" si="1"/>
        <v>0</v>
      </c>
      <c r="M23" s="6">
        <v>0</v>
      </c>
      <c r="N23" s="1" t="s">
        <v>25</v>
      </c>
    </row>
    <row r="24" spans="1:14" x14ac:dyDescent="0.2">
      <c r="A24" s="5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3.5" thickBot="1" x14ac:dyDescent="0.25">
      <c r="A25" s="5">
        <f>A23+1</f>
        <v>11</v>
      </c>
      <c r="C25" s="1" t="s">
        <v>54</v>
      </c>
      <c r="E25" s="4">
        <f>SUM(E14:E23)</f>
        <v>1728.4604095638863</v>
      </c>
      <c r="F25" s="4">
        <f t="shared" ref="F25:M25" si="4">SUM(F14:F23)</f>
        <v>28.640089464618892</v>
      </c>
      <c r="G25" s="4">
        <f t="shared" si="4"/>
        <v>1757.1004990285051</v>
      </c>
      <c r="H25" s="4">
        <f t="shared" si="4"/>
        <v>82.907175585534375</v>
      </c>
      <c r="I25" s="4">
        <f t="shared" si="4"/>
        <v>-3.5506252933333338</v>
      </c>
      <c r="J25" s="4">
        <f t="shared" si="4"/>
        <v>1836.4570493207063</v>
      </c>
      <c r="K25" s="4">
        <f t="shared" si="4"/>
        <v>-1.5322</v>
      </c>
      <c r="L25" s="4">
        <f t="shared" si="4"/>
        <v>1834.9248493207062</v>
      </c>
      <c r="M25" s="4">
        <f t="shared" si="4"/>
        <v>1779.675281406767</v>
      </c>
      <c r="N25" s="1" t="s">
        <v>25</v>
      </c>
    </row>
    <row r="26" spans="1:14" ht="13.5" thickTop="1" x14ac:dyDescent="0.2">
      <c r="A26" s="5"/>
    </row>
    <row r="27" spans="1:14" x14ac:dyDescent="0.2">
      <c r="A27" s="5"/>
      <c r="C27" s="3" t="s">
        <v>55</v>
      </c>
    </row>
    <row r="28" spans="1:14" x14ac:dyDescent="0.2">
      <c r="A28" s="5"/>
    </row>
    <row r="29" spans="1:14" x14ac:dyDescent="0.2">
      <c r="A29" s="5">
        <f>A25+1</f>
        <v>12</v>
      </c>
      <c r="C29" s="1" t="s">
        <v>26</v>
      </c>
      <c r="E29" s="6">
        <v>7.3026999999999996E-3</v>
      </c>
      <c r="F29" s="6">
        <f>G29-E29</f>
        <v>2.1526299999999998E-2</v>
      </c>
      <c r="G29" s="6">
        <v>2.8828999999999997E-2</v>
      </c>
      <c r="H29" s="6">
        <v>0</v>
      </c>
      <c r="I29" s="6">
        <v>0</v>
      </c>
      <c r="J29" s="6">
        <f>G29+H29+I29</f>
        <v>2.8828999999999997E-2</v>
      </c>
      <c r="K29" s="6">
        <v>0</v>
      </c>
      <c r="L29" s="6">
        <f>J29+K29</f>
        <v>2.8828999999999997E-2</v>
      </c>
      <c r="M29" s="6">
        <v>2.8828999999999994E-2</v>
      </c>
      <c r="N29" s="6"/>
    </row>
    <row r="30" spans="1:14" x14ac:dyDescent="0.2">
      <c r="A30" s="5">
        <f>A29+1</f>
        <v>13</v>
      </c>
      <c r="C30" s="1" t="s">
        <v>28</v>
      </c>
      <c r="E30" s="6">
        <v>6.0873694922541999</v>
      </c>
      <c r="F30" s="6">
        <f t="shared" ref="F30:F33" si="5">G30-E30</f>
        <v>0.85199824995131213</v>
      </c>
      <c r="G30" s="6">
        <v>6.939367742205512</v>
      </c>
      <c r="H30" s="6">
        <v>0.76322249410673704</v>
      </c>
      <c r="I30" s="6">
        <v>0</v>
      </c>
      <c r="J30" s="6">
        <f>G30+H30+I30</f>
        <v>7.7025902363122487</v>
      </c>
      <c r="K30" s="6">
        <v>0</v>
      </c>
      <c r="L30" s="6">
        <f>J30+K30</f>
        <v>7.7025902363122487</v>
      </c>
      <c r="M30" s="6">
        <v>7.146420839026864</v>
      </c>
      <c r="N30" s="1" t="s">
        <v>25</v>
      </c>
    </row>
    <row r="31" spans="1:14" x14ac:dyDescent="0.2">
      <c r="A31" s="5">
        <f>A30+1</f>
        <v>14</v>
      </c>
      <c r="C31" s="1" t="s">
        <v>56</v>
      </c>
      <c r="E31" s="6">
        <v>6.4382167524126013</v>
      </c>
      <c r="F31" s="6">
        <f t="shared" si="5"/>
        <v>0.90110340974742975</v>
      </c>
      <c r="G31" s="6">
        <v>7.339320162160031</v>
      </c>
      <c r="H31" s="6">
        <v>0</v>
      </c>
      <c r="I31" s="6">
        <v>0</v>
      </c>
      <c r="J31" s="6">
        <f>G31+H31+I31</f>
        <v>7.339320162160031</v>
      </c>
      <c r="K31" s="6">
        <v>0</v>
      </c>
      <c r="L31" s="6">
        <f>J31+K31</f>
        <v>7.339320162160031</v>
      </c>
      <c r="M31" s="6">
        <v>7.339320162160031</v>
      </c>
      <c r="N31" s="1" t="s">
        <v>25</v>
      </c>
    </row>
    <row r="32" spans="1:14" x14ac:dyDescent="0.2">
      <c r="A32" s="5">
        <f>A31+1</f>
        <v>15</v>
      </c>
      <c r="C32" s="1" t="s">
        <v>57</v>
      </c>
      <c r="E32" s="6">
        <v>20.226021599999999</v>
      </c>
      <c r="F32" s="6">
        <f t="shared" si="5"/>
        <v>2.8308672618944399</v>
      </c>
      <c r="G32" s="6">
        <v>23.056888861894439</v>
      </c>
      <c r="H32" s="6">
        <v>0</v>
      </c>
      <c r="I32" s="6">
        <v>0</v>
      </c>
      <c r="J32" s="6">
        <f>G32+H32+I32</f>
        <v>23.056888861894439</v>
      </c>
      <c r="K32" s="6">
        <v>0</v>
      </c>
      <c r="L32" s="6">
        <f>J32+K32</f>
        <v>23.056888861894439</v>
      </c>
      <c r="M32" s="6">
        <v>23.056888861894436</v>
      </c>
      <c r="N32" s="1" t="s">
        <v>25</v>
      </c>
    </row>
    <row r="33" spans="1:14" x14ac:dyDescent="0.2">
      <c r="A33" s="5">
        <f>A32+1</f>
        <v>16</v>
      </c>
      <c r="C33" s="1" t="s">
        <v>39</v>
      </c>
      <c r="E33" s="6">
        <v>4.5839689215931774</v>
      </c>
      <c r="F33" s="6">
        <f t="shared" si="5"/>
        <v>-4.5839689215931774</v>
      </c>
      <c r="G33" s="6">
        <v>0</v>
      </c>
      <c r="H33" s="6">
        <v>0</v>
      </c>
      <c r="I33" s="6">
        <v>0</v>
      </c>
      <c r="J33" s="6">
        <f>G33+H33+I33</f>
        <v>0</v>
      </c>
      <c r="K33" s="6">
        <v>0</v>
      </c>
      <c r="L33" s="6">
        <f>J33+K33</f>
        <v>0</v>
      </c>
      <c r="M33" s="6">
        <v>0</v>
      </c>
      <c r="N33" s="1" t="s">
        <v>25</v>
      </c>
    </row>
    <row r="34" spans="1:14" x14ac:dyDescent="0.2">
      <c r="A34" s="5"/>
    </row>
    <row r="35" spans="1:14" ht="13.5" thickBot="1" x14ac:dyDescent="0.25">
      <c r="A35" s="5">
        <f>A33+1</f>
        <v>17</v>
      </c>
      <c r="C35" s="1" t="s">
        <v>54</v>
      </c>
      <c r="E35" s="4">
        <f>SUM(E29:E33)</f>
        <v>37.34287946625998</v>
      </c>
      <c r="F35" s="4">
        <f t="shared" ref="F35:M35" si="6">SUM(F29:F33)</f>
        <v>2.1526300000004994E-2</v>
      </c>
      <c r="G35" s="4">
        <f t="shared" si="6"/>
        <v>37.364405766259978</v>
      </c>
      <c r="H35" s="4">
        <f t="shared" si="6"/>
        <v>0.76322249410673704</v>
      </c>
      <c r="I35" s="4">
        <f t="shared" si="6"/>
        <v>0</v>
      </c>
      <c r="J35" s="4">
        <f t="shared" si="6"/>
        <v>38.12762826036672</v>
      </c>
      <c r="K35" s="4">
        <f t="shared" si="6"/>
        <v>0</v>
      </c>
      <c r="L35" s="4">
        <f t="shared" si="6"/>
        <v>38.12762826036672</v>
      </c>
      <c r="M35" s="4">
        <f t="shared" si="6"/>
        <v>37.571458863081332</v>
      </c>
      <c r="N35" s="1" t="s">
        <v>25</v>
      </c>
    </row>
    <row r="36" spans="1:14" ht="13.5" thickTop="1" x14ac:dyDescent="0.2"/>
    <row r="37" spans="1:14" ht="13.5" thickBot="1" x14ac:dyDescent="0.25">
      <c r="A37" s="5">
        <f>A35+1</f>
        <v>18</v>
      </c>
      <c r="C37" s="1" t="s">
        <v>58</v>
      </c>
      <c r="E37" s="4">
        <f t="shared" ref="E37:M37" si="7">SUM(E25,E35)</f>
        <v>1765.8032890301463</v>
      </c>
      <c r="F37" s="4">
        <f t="shared" si="7"/>
        <v>28.661615764618897</v>
      </c>
      <c r="G37" s="4">
        <f t="shared" si="7"/>
        <v>1794.4649047947651</v>
      </c>
      <c r="H37" s="4">
        <f t="shared" si="7"/>
        <v>83.670398079641117</v>
      </c>
      <c r="I37" s="4">
        <f t="shared" si="7"/>
        <v>-3.5506252933333338</v>
      </c>
      <c r="J37" s="4">
        <f t="shared" si="7"/>
        <v>1874.584677581073</v>
      </c>
      <c r="K37" s="4">
        <f t="shared" si="7"/>
        <v>-1.5322</v>
      </c>
      <c r="L37" s="4">
        <f t="shared" si="7"/>
        <v>1873.0524775810729</v>
      </c>
      <c r="M37" s="4">
        <f t="shared" si="7"/>
        <v>1817.2467402698483</v>
      </c>
      <c r="N37" s="1" t="s">
        <v>25</v>
      </c>
    </row>
    <row r="38" spans="1:14" ht="13.5" thickTop="1" x14ac:dyDescent="0.2"/>
    <row r="39" spans="1:14" x14ac:dyDescent="0.2">
      <c r="A39" s="3"/>
    </row>
  </sheetData>
  <pageMargins left="0.7" right="0.7" top="0.75" bottom="0.75" header="0.3" footer="0.3"/>
  <pageSetup scale="72" firstPageNumber="3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FBC6-1294-4861-89AD-B92A0F49AFAE}">
  <dimension ref="A6:N30"/>
  <sheetViews>
    <sheetView view="pageLayout" zoomScale="90" zoomScaleNormal="100" zoomScalePageLayoutView="90" workbookViewId="0">
      <selection activeCell="C3" sqref="C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9" width="12.28515625" style="2" customWidth="1"/>
    <col min="10" max="10" width="13" style="2" customWidth="1"/>
    <col min="11" max="12" width="12.28515625" style="2" customWidth="1"/>
    <col min="13" max="13" width="15" style="2" bestFit="1" customWidth="1"/>
    <col min="14" max="14" width="15" style="2" customWidth="1"/>
    <col min="15" max="15" width="101.28515625" style="1" customWidth="1"/>
    <col min="16" max="16384" width="101.28515625" style="1"/>
  </cols>
  <sheetData>
    <row r="6" spans="1:14" s="12" customFormat="1" x14ac:dyDescent="0.2">
      <c r="A6" s="14" t="s">
        <v>59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</row>
    <row r="13" spans="1:14" x14ac:dyDescent="0.2">
      <c r="A13" s="5">
        <v>1</v>
      </c>
      <c r="C13" s="1" t="s">
        <v>60</v>
      </c>
      <c r="E13" s="6">
        <v>16.300837347797081</v>
      </c>
      <c r="F13" s="6">
        <f>G13-E13</f>
        <v>0</v>
      </c>
      <c r="G13" s="6">
        <v>16.300837347797081</v>
      </c>
      <c r="H13" s="6">
        <v>0</v>
      </c>
      <c r="I13" s="6">
        <v>0</v>
      </c>
      <c r="J13" s="6">
        <f t="shared" ref="J13:J26" si="0">G13+H13+I13</f>
        <v>16.300837347797081</v>
      </c>
      <c r="K13" s="6">
        <v>0</v>
      </c>
      <c r="L13" s="6">
        <f t="shared" ref="L13:L26" si="1">J13+K13</f>
        <v>16.300837347797081</v>
      </c>
      <c r="M13" s="6">
        <v>16.300837347797088</v>
      </c>
      <c r="N13" s="1" t="s">
        <v>25</v>
      </c>
    </row>
    <row r="14" spans="1:14" x14ac:dyDescent="0.2">
      <c r="A14" s="5">
        <f t="shared" ref="A14:A26" si="2">A13+1</f>
        <v>2</v>
      </c>
      <c r="C14" s="1" t="s">
        <v>26</v>
      </c>
      <c r="E14" s="6">
        <v>0.54584564135400016</v>
      </c>
      <c r="F14" s="6">
        <f t="shared" ref="F14:F26" si="3">G14-E14</f>
        <v>0</v>
      </c>
      <c r="G14" s="6">
        <v>0.54584564135400016</v>
      </c>
      <c r="H14" s="6">
        <v>0</v>
      </c>
      <c r="I14" s="6">
        <v>0</v>
      </c>
      <c r="J14" s="6">
        <f t="shared" si="0"/>
        <v>0.54584564135400016</v>
      </c>
      <c r="K14" s="6">
        <v>0</v>
      </c>
      <c r="L14" s="6">
        <f t="shared" si="1"/>
        <v>0.54584564135400016</v>
      </c>
      <c r="M14" s="6">
        <v>0.54584564135400004</v>
      </c>
      <c r="N14" s="6"/>
    </row>
    <row r="15" spans="1:14" x14ac:dyDescent="0.2">
      <c r="A15" s="5">
        <f t="shared" si="2"/>
        <v>3</v>
      </c>
      <c r="C15" s="1" t="s">
        <v>28</v>
      </c>
      <c r="E15" s="6">
        <v>98.605290623896025</v>
      </c>
      <c r="F15" s="6">
        <f t="shared" si="3"/>
        <v>162.68901952003111</v>
      </c>
      <c r="G15" s="6">
        <v>261.29431014392713</v>
      </c>
      <c r="H15" s="6">
        <v>0.83536030108541781</v>
      </c>
      <c r="I15" s="6">
        <v>-4.3534819223213344</v>
      </c>
      <c r="J15" s="6">
        <f t="shared" si="0"/>
        <v>257.7761885226912</v>
      </c>
      <c r="K15" s="6">
        <v>-0.19789999999999999</v>
      </c>
      <c r="L15" s="6">
        <f t="shared" si="1"/>
        <v>257.5782885226912</v>
      </c>
      <c r="M15" s="6">
        <v>259.91475326226583</v>
      </c>
      <c r="N15" s="1" t="s">
        <v>25</v>
      </c>
    </row>
    <row r="16" spans="1:14" x14ac:dyDescent="0.2">
      <c r="A16" s="5">
        <f t="shared" si="2"/>
        <v>4</v>
      </c>
      <c r="C16" s="1" t="s">
        <v>61</v>
      </c>
      <c r="E16" s="6">
        <v>128.89327969528517</v>
      </c>
      <c r="F16" s="6">
        <f t="shared" si="3"/>
        <v>-85.509475940038641</v>
      </c>
      <c r="G16" s="6">
        <v>43.383803755246532</v>
      </c>
      <c r="H16" s="6">
        <v>3.6162442006658535E-3</v>
      </c>
      <c r="I16" s="6">
        <v>-1.1680166004164902</v>
      </c>
      <c r="J16" s="6">
        <f t="shared" si="0"/>
        <v>42.219403399030703</v>
      </c>
      <c r="K16" s="6">
        <v>0</v>
      </c>
      <c r="L16" s="6">
        <f t="shared" si="1"/>
        <v>42.219403399030703</v>
      </c>
      <c r="M16" s="6">
        <v>43.012778036245614</v>
      </c>
      <c r="N16" s="1" t="s">
        <v>25</v>
      </c>
    </row>
    <row r="17" spans="1:14" x14ac:dyDescent="0.2">
      <c r="A17" s="5">
        <f t="shared" si="2"/>
        <v>5</v>
      </c>
      <c r="C17" s="1" t="s">
        <v>62</v>
      </c>
      <c r="E17" s="6">
        <v>139.34192201454582</v>
      </c>
      <c r="F17" s="6">
        <f t="shared" si="3"/>
        <v>-1.5969018539740034</v>
      </c>
      <c r="G17" s="6">
        <v>137.74502016057181</v>
      </c>
      <c r="H17" s="6">
        <v>16.018022838001315</v>
      </c>
      <c r="I17" s="6">
        <v>-6.7996717885402767</v>
      </c>
      <c r="J17" s="6">
        <f t="shared" si="0"/>
        <v>146.96337121003285</v>
      </c>
      <c r="K17" s="6">
        <v>-5.4299999999999994E-2</v>
      </c>
      <c r="L17" s="6">
        <f t="shared" si="1"/>
        <v>146.90907121003283</v>
      </c>
      <c r="M17" s="6">
        <v>140.53745615027947</v>
      </c>
      <c r="N17" s="1" t="s">
        <v>25</v>
      </c>
    </row>
    <row r="18" spans="1:14" x14ac:dyDescent="0.2">
      <c r="A18" s="5">
        <f t="shared" si="2"/>
        <v>6</v>
      </c>
      <c r="C18" s="1" t="s">
        <v>63</v>
      </c>
      <c r="E18" s="6">
        <v>3.2102846843502948</v>
      </c>
      <c r="F18" s="6">
        <f t="shared" si="3"/>
        <v>0.47419281153669823</v>
      </c>
      <c r="G18" s="6">
        <v>3.684477495886993</v>
      </c>
      <c r="H18" s="6">
        <v>0.16206662072337014</v>
      </c>
      <c r="I18" s="6">
        <v>0</v>
      </c>
      <c r="J18" s="6">
        <f t="shared" si="0"/>
        <v>3.8465441166103633</v>
      </c>
      <c r="K18" s="6">
        <v>0</v>
      </c>
      <c r="L18" s="6">
        <f t="shared" si="1"/>
        <v>3.8465441166103633</v>
      </c>
      <c r="M18" s="6">
        <v>3.7385894327277223</v>
      </c>
      <c r="N18" s="1" t="s">
        <v>25</v>
      </c>
    </row>
    <row r="19" spans="1:14" x14ac:dyDescent="0.2">
      <c r="A19" s="5">
        <f t="shared" si="2"/>
        <v>7</v>
      </c>
      <c r="C19" s="1" t="s">
        <v>64</v>
      </c>
      <c r="E19" s="6">
        <v>51.344795122670348</v>
      </c>
      <c r="F19" s="6">
        <f t="shared" si="3"/>
        <v>-0.57608933717212096</v>
      </c>
      <c r="G19" s="6">
        <v>50.768705785498227</v>
      </c>
      <c r="H19" s="6">
        <v>4.293050950928782</v>
      </c>
      <c r="I19" s="6">
        <v>-0.97227807541600519</v>
      </c>
      <c r="J19" s="6">
        <f t="shared" si="0"/>
        <v>54.089478661011</v>
      </c>
      <c r="K19" s="6">
        <v>0</v>
      </c>
      <c r="L19" s="6">
        <f t="shared" si="1"/>
        <v>54.089478661011</v>
      </c>
      <c r="M19" s="6">
        <v>51.803258142302298</v>
      </c>
      <c r="N19" s="1" t="s">
        <v>25</v>
      </c>
    </row>
    <row r="20" spans="1:14" x14ac:dyDescent="0.2">
      <c r="A20" s="5">
        <f t="shared" si="2"/>
        <v>8</v>
      </c>
      <c r="C20" s="1" t="s">
        <v>65</v>
      </c>
      <c r="E20" s="6">
        <v>86.268583851783575</v>
      </c>
      <c r="F20" s="6">
        <f t="shared" si="3"/>
        <v>-1.4757316652025452</v>
      </c>
      <c r="G20" s="6">
        <v>84.79285218658103</v>
      </c>
      <c r="H20" s="6">
        <v>7.8736291570670396</v>
      </c>
      <c r="I20" s="6">
        <v>-4.3344846472179306</v>
      </c>
      <c r="J20" s="6">
        <f t="shared" si="0"/>
        <v>88.331996696430139</v>
      </c>
      <c r="K20" s="6">
        <v>0</v>
      </c>
      <c r="L20" s="6">
        <f t="shared" si="1"/>
        <v>88.331996696430139</v>
      </c>
      <c r="M20" s="6">
        <v>85.938447666990982</v>
      </c>
      <c r="N20" s="1" t="s">
        <v>25</v>
      </c>
    </row>
    <row r="21" spans="1:14" x14ac:dyDescent="0.2">
      <c r="A21" s="5">
        <f t="shared" si="2"/>
        <v>9</v>
      </c>
      <c r="C21" s="1" t="s">
        <v>66</v>
      </c>
      <c r="E21" s="6">
        <v>13.054577192968418</v>
      </c>
      <c r="F21" s="6">
        <f t="shared" si="3"/>
        <v>-5.2817837269214198</v>
      </c>
      <c r="G21" s="6">
        <v>7.7727934660469984</v>
      </c>
      <c r="H21" s="6">
        <v>0</v>
      </c>
      <c r="I21" s="6">
        <v>0</v>
      </c>
      <c r="J21" s="6">
        <f t="shared" si="0"/>
        <v>7.7727934660469984</v>
      </c>
      <c r="K21" s="6">
        <v>0</v>
      </c>
      <c r="L21" s="6">
        <f t="shared" si="1"/>
        <v>7.7727934660469984</v>
      </c>
      <c r="M21" s="6">
        <v>7.7727934660469984</v>
      </c>
      <c r="N21" s="1" t="s">
        <v>25</v>
      </c>
    </row>
    <row r="22" spans="1:14" x14ac:dyDescent="0.2">
      <c r="A22" s="5">
        <f t="shared" si="2"/>
        <v>10</v>
      </c>
      <c r="C22" s="1" t="s">
        <v>67</v>
      </c>
      <c r="E22" s="6">
        <v>9.0009379713007647</v>
      </c>
      <c r="F22" s="6">
        <f t="shared" si="3"/>
        <v>-4.4260413276500543E-2</v>
      </c>
      <c r="G22" s="6">
        <v>8.9566775580242641</v>
      </c>
      <c r="H22" s="6">
        <v>0.27786238700926502</v>
      </c>
      <c r="I22" s="6">
        <v>-1.6465911729635987</v>
      </c>
      <c r="J22" s="6">
        <f t="shared" si="0"/>
        <v>7.5879487720699297</v>
      </c>
      <c r="K22" s="6">
        <v>0</v>
      </c>
      <c r="L22" s="6">
        <f t="shared" si="1"/>
        <v>7.5879487720699297</v>
      </c>
      <c r="M22" s="6">
        <v>8.5947853121018483</v>
      </c>
      <c r="N22" s="1" t="s">
        <v>25</v>
      </c>
    </row>
    <row r="23" spans="1:14" x14ac:dyDescent="0.2">
      <c r="A23" s="5">
        <f t="shared" si="2"/>
        <v>11</v>
      </c>
      <c r="C23" s="1" t="s">
        <v>68</v>
      </c>
      <c r="E23" s="6">
        <v>13.516015445135061</v>
      </c>
      <c r="F23" s="6">
        <f t="shared" si="3"/>
        <v>16.408374698475207</v>
      </c>
      <c r="G23" s="6">
        <v>29.924390143610268</v>
      </c>
      <c r="H23" s="6">
        <v>21.851093560265589</v>
      </c>
      <c r="I23" s="6">
        <v>-7.8942458189458264</v>
      </c>
      <c r="J23" s="6">
        <f t="shared" si="0"/>
        <v>43.88123788493003</v>
      </c>
      <c r="K23" s="6">
        <v>0</v>
      </c>
      <c r="L23" s="6">
        <f t="shared" si="1"/>
        <v>43.88123788493003</v>
      </c>
      <c r="M23" s="6">
        <v>34.483540294418546</v>
      </c>
      <c r="N23" s="1" t="s">
        <v>25</v>
      </c>
    </row>
    <row r="24" spans="1:14" x14ac:dyDescent="0.2">
      <c r="A24" s="5">
        <f t="shared" si="2"/>
        <v>12</v>
      </c>
      <c r="C24" s="1" t="s">
        <v>69</v>
      </c>
      <c r="E24" s="6">
        <v>259.45927358036079</v>
      </c>
      <c r="F24" s="6">
        <f t="shared" si="3"/>
        <v>21.846057231679652</v>
      </c>
      <c r="G24" s="6">
        <v>281.30533081204044</v>
      </c>
      <c r="H24" s="6">
        <v>50.913205309295101</v>
      </c>
      <c r="I24" s="6">
        <v>-50.372056906704003</v>
      </c>
      <c r="J24" s="6">
        <f t="shared" si="0"/>
        <v>281.84647921463153</v>
      </c>
      <c r="K24" s="6">
        <v>0</v>
      </c>
      <c r="L24" s="6">
        <f t="shared" si="1"/>
        <v>281.84647921463153</v>
      </c>
      <c r="M24" s="6">
        <v>281.55169054519286</v>
      </c>
      <c r="N24" s="1" t="s">
        <v>25</v>
      </c>
    </row>
    <row r="25" spans="1:14" x14ac:dyDescent="0.2">
      <c r="A25" s="5">
        <f t="shared" si="2"/>
        <v>13</v>
      </c>
      <c r="C25" s="1" t="s">
        <v>70</v>
      </c>
      <c r="E25" s="6">
        <v>87.254945590000005</v>
      </c>
      <c r="F25" s="6">
        <f t="shared" si="3"/>
        <v>-2.0368742849829857</v>
      </c>
      <c r="G25" s="6">
        <v>85.21807130501702</v>
      </c>
      <c r="H25" s="6">
        <v>0</v>
      </c>
      <c r="I25" s="6">
        <v>0</v>
      </c>
      <c r="J25" s="6">
        <f t="shared" si="0"/>
        <v>85.21807130501702</v>
      </c>
      <c r="K25" s="6">
        <v>0</v>
      </c>
      <c r="L25" s="6">
        <f t="shared" si="1"/>
        <v>85.21807130501702</v>
      </c>
      <c r="M25" s="6">
        <v>85.218071305017006</v>
      </c>
      <c r="N25" s="1" t="s">
        <v>25</v>
      </c>
    </row>
    <row r="26" spans="1:14" x14ac:dyDescent="0.2">
      <c r="A26" s="5">
        <f t="shared" si="2"/>
        <v>14</v>
      </c>
      <c r="C26" s="1" t="s">
        <v>39</v>
      </c>
      <c r="E26" s="6">
        <v>88.436898601806291</v>
      </c>
      <c r="F26" s="6">
        <f t="shared" si="3"/>
        <v>-88.436898601806291</v>
      </c>
      <c r="G26" s="6">
        <v>0</v>
      </c>
      <c r="H26" s="6">
        <v>0</v>
      </c>
      <c r="I26" s="6">
        <v>0</v>
      </c>
      <c r="J26" s="6">
        <f t="shared" si="0"/>
        <v>0</v>
      </c>
      <c r="K26" s="6">
        <v>0</v>
      </c>
      <c r="L26" s="6">
        <f t="shared" si="1"/>
        <v>0</v>
      </c>
      <c r="M26" s="6">
        <v>0</v>
      </c>
      <c r="N26" s="1" t="s">
        <v>25</v>
      </c>
    </row>
    <row r="27" spans="1:14" x14ac:dyDescent="0.2">
      <c r="A27" s="5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3.5" thickBot="1" x14ac:dyDescent="0.25">
      <c r="A28" s="5">
        <f>A26+1</f>
        <v>15</v>
      </c>
      <c r="C28" s="1" t="s">
        <v>40</v>
      </c>
      <c r="E28" s="4">
        <f>SUM(E13:E26)</f>
        <v>995.23348736325374</v>
      </c>
      <c r="F28" s="4">
        <f t="shared" ref="F28:M28" si="4">SUM(F13:F26)</f>
        <v>16.459628438348147</v>
      </c>
      <c r="G28" s="4">
        <f t="shared" si="4"/>
        <v>1011.6931158016018</v>
      </c>
      <c r="H28" s="4">
        <f t="shared" si="4"/>
        <v>102.22790736857655</v>
      </c>
      <c r="I28" s="4">
        <f t="shared" si="4"/>
        <v>-77.540826932525462</v>
      </c>
      <c r="J28" s="4">
        <f t="shared" si="4"/>
        <v>1036.3801962376526</v>
      </c>
      <c r="K28" s="4">
        <f t="shared" si="4"/>
        <v>-0.25219999999999998</v>
      </c>
      <c r="L28" s="4">
        <f t="shared" si="4"/>
        <v>1036.1279962376527</v>
      </c>
      <c r="M28" s="4">
        <f t="shared" si="4"/>
        <v>1019.4128466027403</v>
      </c>
      <c r="N28" s="1" t="s">
        <v>25</v>
      </c>
    </row>
    <row r="29" spans="1:14" ht="13.5" thickTop="1" x14ac:dyDescent="0.2"/>
    <row r="30" spans="1:14" x14ac:dyDescent="0.2">
      <c r="A30" s="3"/>
    </row>
  </sheetData>
  <pageMargins left="0.7" right="0.7" top="0.75" bottom="0.75" header="0.3" footer="0.3"/>
  <pageSetup scale="68" firstPageNumber="4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74F1-E184-4D55-89AE-A4D76AE0C2A3}">
  <dimension ref="A6:N19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9" width="12.28515625" style="2" customWidth="1"/>
    <col min="10" max="10" width="13.140625" style="2" customWidth="1"/>
    <col min="11" max="12" width="12.28515625" style="2" customWidth="1"/>
    <col min="13" max="13" width="14.85546875" style="2" bestFit="1" customWidth="1"/>
    <col min="14" max="14" width="14.85546875" style="2" customWidth="1"/>
    <col min="15" max="16384" width="101.28515625" style="1"/>
  </cols>
  <sheetData>
    <row r="6" spans="1:14" s="12" customFormat="1" x14ac:dyDescent="0.2">
      <c r="A6" s="14" t="s">
        <v>71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6"/>
      <c r="N6" s="16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6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</row>
    <row r="13" spans="1:14" x14ac:dyDescent="0.2">
      <c r="A13" s="5">
        <v>1</v>
      </c>
      <c r="C13" s="1" t="s">
        <v>72</v>
      </c>
      <c r="E13" s="6">
        <v>1.6708610000000002</v>
      </c>
      <c r="F13" s="6">
        <f>G13-E13</f>
        <v>0</v>
      </c>
      <c r="G13" s="6">
        <v>1.6708610000000002</v>
      </c>
      <c r="H13" s="6">
        <v>0</v>
      </c>
      <c r="I13" s="6">
        <v>0</v>
      </c>
      <c r="J13" s="6">
        <f>G13+H13+I13</f>
        <v>1.6708610000000002</v>
      </c>
      <c r="K13" s="6">
        <v>0</v>
      </c>
      <c r="L13" s="6">
        <f>J13+K13</f>
        <v>1.6708610000000002</v>
      </c>
      <c r="M13" s="6">
        <v>1.6708610000000006</v>
      </c>
      <c r="N13" s="6"/>
    </row>
    <row r="14" spans="1:14" x14ac:dyDescent="0.2">
      <c r="A14" s="5">
        <f>A13+1</f>
        <v>2</v>
      </c>
      <c r="C14" s="1" t="s">
        <v>73</v>
      </c>
      <c r="E14" s="6">
        <v>1.1750814000000001</v>
      </c>
      <c r="F14" s="6">
        <f t="shared" ref="F14:F15" si="0">G14-E14</f>
        <v>0</v>
      </c>
      <c r="G14" s="6">
        <v>1.1750814000000001</v>
      </c>
      <c r="H14" s="6">
        <v>0</v>
      </c>
      <c r="I14" s="6">
        <v>0</v>
      </c>
      <c r="J14" s="6">
        <f>G14+H14+I14</f>
        <v>1.1750814000000001</v>
      </c>
      <c r="K14" s="6">
        <v>0</v>
      </c>
      <c r="L14" s="6">
        <f>J14+K14</f>
        <v>1.1750814000000001</v>
      </c>
      <c r="M14" s="6">
        <v>1.1750813999999998</v>
      </c>
      <c r="N14" s="1" t="s">
        <v>25</v>
      </c>
    </row>
    <row r="15" spans="1:14" x14ac:dyDescent="0.2">
      <c r="A15" s="5">
        <f>A14+1</f>
        <v>3</v>
      </c>
      <c r="C15" s="1" t="s">
        <v>74</v>
      </c>
      <c r="E15" s="6">
        <v>0.49476059000000006</v>
      </c>
      <c r="F15" s="6">
        <f t="shared" si="0"/>
        <v>0</v>
      </c>
      <c r="G15" s="6">
        <v>0.49476059000000006</v>
      </c>
      <c r="H15" s="6">
        <v>0</v>
      </c>
      <c r="I15" s="6">
        <v>0</v>
      </c>
      <c r="J15" s="6">
        <f>G15+H15+I15</f>
        <v>0.49476059000000006</v>
      </c>
      <c r="K15" s="6">
        <v>0</v>
      </c>
      <c r="L15" s="6">
        <f>J15+K15</f>
        <v>0.49476059000000006</v>
      </c>
      <c r="M15" s="6">
        <v>0.49476058999999994</v>
      </c>
      <c r="N15" s="6"/>
    </row>
    <row r="16" spans="1:14" x14ac:dyDescent="0.2">
      <c r="A16" s="5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3.5" thickBot="1" x14ac:dyDescent="0.25">
      <c r="A17" s="5">
        <f>A15+1</f>
        <v>4</v>
      </c>
      <c r="C17" s="1" t="s">
        <v>40</v>
      </c>
      <c r="E17" s="4">
        <f t="shared" ref="E17:M17" si="1">SUM(E13:E15)</f>
        <v>3.3407029900000005</v>
      </c>
      <c r="F17" s="4">
        <f t="shared" si="1"/>
        <v>0</v>
      </c>
      <c r="G17" s="4">
        <f t="shared" si="1"/>
        <v>3.3407029900000005</v>
      </c>
      <c r="H17" s="4">
        <f t="shared" si="1"/>
        <v>0</v>
      </c>
      <c r="I17" s="4">
        <f t="shared" si="1"/>
        <v>0</v>
      </c>
      <c r="J17" s="4">
        <f t="shared" si="1"/>
        <v>3.3407029900000005</v>
      </c>
      <c r="K17" s="4">
        <f t="shared" si="1"/>
        <v>0</v>
      </c>
      <c r="L17" s="4">
        <f t="shared" si="1"/>
        <v>3.3407029900000005</v>
      </c>
      <c r="M17" s="4">
        <f t="shared" si="1"/>
        <v>3.34070299</v>
      </c>
      <c r="N17" s="1" t="s">
        <v>25</v>
      </c>
    </row>
    <row r="18" spans="1:14" ht="13.5" thickTop="1" x14ac:dyDescent="0.2"/>
    <row r="19" spans="1:14" x14ac:dyDescent="0.2">
      <c r="A19" s="3"/>
    </row>
  </sheetData>
  <pageMargins left="0.7" right="0.7" top="0.75" bottom="0.75" header="0.3" footer="0.3"/>
  <pageSetup scale="68" firstPageNumber="5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EA61-17C2-4446-93A6-57707008AB09}">
  <dimension ref="A6:O29"/>
  <sheetViews>
    <sheetView view="pageLayout" zoomScale="90" zoomScaleNormal="100" zoomScalePageLayoutView="90" workbookViewId="0">
      <selection activeCell="J2" sqref="J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4" width="12.28515625" style="2" customWidth="1"/>
    <col min="15" max="15" width="7" style="1" customWidth="1"/>
    <col min="16" max="16384" width="101.28515625" style="1"/>
  </cols>
  <sheetData>
    <row r="6" spans="1:15" s="12" customFormat="1" x14ac:dyDescent="0.2">
      <c r="A6" s="14" t="s">
        <v>75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1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76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5" x14ac:dyDescent="0.2">
      <c r="E11" s="6" t="s">
        <v>15</v>
      </c>
      <c r="F11" s="6" t="s">
        <v>16</v>
      </c>
      <c r="G11" s="6" t="s">
        <v>77</v>
      </c>
      <c r="H11" s="6" t="s">
        <v>18</v>
      </c>
      <c r="I11" s="6" t="s">
        <v>19</v>
      </c>
      <c r="J11" s="6" t="s">
        <v>78</v>
      </c>
      <c r="K11" s="6" t="s">
        <v>79</v>
      </c>
      <c r="L11" s="6" t="s">
        <v>80</v>
      </c>
      <c r="M11" s="6" t="s">
        <v>81</v>
      </c>
      <c r="N11" s="6" t="s">
        <v>82</v>
      </c>
    </row>
    <row r="13" spans="1:15" x14ac:dyDescent="0.2">
      <c r="A13" s="5">
        <v>1</v>
      </c>
      <c r="C13" s="1" t="s">
        <v>24</v>
      </c>
      <c r="E13" s="6">
        <v>-0.19623466407088686</v>
      </c>
      <c r="F13" s="6">
        <f>G13-E13</f>
        <v>0</v>
      </c>
      <c r="G13" s="6">
        <v>-0.19623466407088686</v>
      </c>
      <c r="H13" s="6">
        <v>-0.97599270155825257</v>
      </c>
      <c r="I13" s="6">
        <v>0</v>
      </c>
      <c r="J13" s="6">
        <v>0</v>
      </c>
      <c r="K13" s="6">
        <f t="shared" ref="K13:K26" si="0">G13+H13+I13+J13</f>
        <v>-1.1722273656291393</v>
      </c>
      <c r="L13" s="6">
        <v>0</v>
      </c>
      <c r="M13" s="6">
        <f t="shared" ref="M13:M26" si="1">K13+L13</f>
        <v>-1.1722273656291393</v>
      </c>
      <c r="N13" s="6">
        <v>-0.5613695023969727</v>
      </c>
      <c r="O13" s="1" t="s">
        <v>25</v>
      </c>
    </row>
    <row r="14" spans="1:15" x14ac:dyDescent="0.2">
      <c r="A14" s="5">
        <f t="shared" ref="A14:A26" si="2">A13+1</f>
        <v>2</v>
      </c>
      <c r="C14" s="1" t="s">
        <v>27</v>
      </c>
      <c r="E14" s="6">
        <v>-15.663133547509853</v>
      </c>
      <c r="F14" s="6">
        <f t="shared" ref="F14:F26" si="3">G14-E14</f>
        <v>1.5696260042756354</v>
      </c>
      <c r="G14" s="6">
        <v>-14.093507543234217</v>
      </c>
      <c r="H14" s="6">
        <v>-1.2217034248884788</v>
      </c>
      <c r="I14" s="6">
        <v>0</v>
      </c>
      <c r="J14" s="6">
        <v>0</v>
      </c>
      <c r="K14" s="6">
        <f t="shared" si="0"/>
        <v>-15.315210968122695</v>
      </c>
      <c r="L14" s="6">
        <v>9.6296303955000009E-3</v>
      </c>
      <c r="M14" s="6">
        <f t="shared" si="1"/>
        <v>-15.305581337727196</v>
      </c>
      <c r="N14" s="6">
        <v>-14.694824106921127</v>
      </c>
      <c r="O14" s="1" t="s">
        <v>25</v>
      </c>
    </row>
    <row r="15" spans="1:15" x14ac:dyDescent="0.2">
      <c r="A15" s="5">
        <f t="shared" si="2"/>
        <v>3</v>
      </c>
      <c r="C15" s="1" t="s">
        <v>28</v>
      </c>
      <c r="E15" s="6">
        <v>-146.23662289360729</v>
      </c>
      <c r="F15" s="6">
        <f t="shared" si="3"/>
        <v>48.399309474380217</v>
      </c>
      <c r="G15" s="6">
        <v>-97.837313419227073</v>
      </c>
      <c r="H15" s="6">
        <v>-14.638269714418996</v>
      </c>
      <c r="I15" s="6">
        <v>0</v>
      </c>
      <c r="J15" s="6">
        <v>0</v>
      </c>
      <c r="K15" s="6">
        <f t="shared" si="0"/>
        <v>-112.47558313364607</v>
      </c>
      <c r="L15" s="6">
        <v>0.32160000000000022</v>
      </c>
      <c r="M15" s="6">
        <f t="shared" si="1"/>
        <v>-112.15398313364607</v>
      </c>
      <c r="N15" s="6">
        <v>-104.8282940264895</v>
      </c>
      <c r="O15" s="1" t="s">
        <v>25</v>
      </c>
    </row>
    <row r="16" spans="1:15" x14ac:dyDescent="0.2">
      <c r="A16" s="5">
        <f t="shared" si="2"/>
        <v>4</v>
      </c>
      <c r="C16" s="1" t="s">
        <v>29</v>
      </c>
      <c r="E16" s="6">
        <v>-1417.3776246987845</v>
      </c>
      <c r="F16" s="6">
        <f t="shared" si="3"/>
        <v>1122.9249448414319</v>
      </c>
      <c r="G16" s="6">
        <v>-294.45267985735262</v>
      </c>
      <c r="H16" s="6">
        <v>-29.969149129373292</v>
      </c>
      <c r="I16" s="6">
        <v>0.83499649837144263</v>
      </c>
      <c r="J16" s="6">
        <v>5.2264194378114652</v>
      </c>
      <c r="K16" s="6">
        <f t="shared" si="0"/>
        <v>-318.36041305054306</v>
      </c>
      <c r="L16" s="6">
        <v>0</v>
      </c>
      <c r="M16" s="6">
        <f t="shared" si="1"/>
        <v>-318.36041305054306</v>
      </c>
      <c r="N16" s="6">
        <v>-307.44060045591522</v>
      </c>
      <c r="O16" s="1" t="s">
        <v>25</v>
      </c>
    </row>
    <row r="17" spans="1:15" x14ac:dyDescent="0.2">
      <c r="A17" s="5">
        <f t="shared" si="2"/>
        <v>5</v>
      </c>
      <c r="C17" s="1" t="s">
        <v>30</v>
      </c>
      <c r="E17" s="6">
        <v>-717.77436806616208</v>
      </c>
      <c r="F17" s="6">
        <f t="shared" si="3"/>
        <v>-1070.2756422331108</v>
      </c>
      <c r="G17" s="6">
        <v>-1788.050010299273</v>
      </c>
      <c r="H17" s="6">
        <v>-136.73516234890201</v>
      </c>
      <c r="I17" s="6">
        <v>9.2013734172018893</v>
      </c>
      <c r="J17" s="6">
        <v>27.873395892571118</v>
      </c>
      <c r="K17" s="6">
        <f t="shared" si="0"/>
        <v>-1887.7104033384019</v>
      </c>
      <c r="L17" s="6">
        <v>-2.9805238792652781E-2</v>
      </c>
      <c r="M17" s="6">
        <f t="shared" si="1"/>
        <v>-1887.7402085771946</v>
      </c>
      <c r="N17" s="6">
        <v>-1843.7445372505595</v>
      </c>
      <c r="O17" s="1" t="s">
        <v>25</v>
      </c>
    </row>
    <row r="18" spans="1:15" x14ac:dyDescent="0.2">
      <c r="A18" s="5">
        <f t="shared" si="2"/>
        <v>6</v>
      </c>
      <c r="C18" s="1" t="s">
        <v>31</v>
      </c>
      <c r="E18" s="6">
        <v>-61.143300637663259</v>
      </c>
      <c r="F18" s="6">
        <f t="shared" si="3"/>
        <v>15.249464156377726</v>
      </c>
      <c r="G18" s="6">
        <v>-45.893836481285533</v>
      </c>
      <c r="H18" s="6">
        <v>-46.298774131695595</v>
      </c>
      <c r="I18" s="6">
        <v>13.128402069999998</v>
      </c>
      <c r="J18" s="6">
        <v>2.4606322074111624</v>
      </c>
      <c r="K18" s="6">
        <f t="shared" si="0"/>
        <v>-76.603576335569969</v>
      </c>
      <c r="L18" s="6">
        <v>0</v>
      </c>
      <c r="M18" s="6">
        <f t="shared" si="1"/>
        <v>-76.603576335569969</v>
      </c>
      <c r="N18" s="6">
        <v>-63.681183848898698</v>
      </c>
      <c r="O18" s="1" t="s">
        <v>25</v>
      </c>
    </row>
    <row r="19" spans="1:15" x14ac:dyDescent="0.2">
      <c r="A19" s="5">
        <f t="shared" si="2"/>
        <v>7</v>
      </c>
      <c r="C19" s="1" t="s">
        <v>32</v>
      </c>
      <c r="E19" s="6">
        <v>-57.321344793192488</v>
      </c>
      <c r="F19" s="6">
        <f t="shared" si="3"/>
        <v>-3.4365731460475644</v>
      </c>
      <c r="G19" s="6">
        <v>-60.757917939240052</v>
      </c>
      <c r="H19" s="6">
        <v>-5.5842176440491107</v>
      </c>
      <c r="I19" s="6">
        <v>5.4616383333333338E-2</v>
      </c>
      <c r="J19" s="6">
        <v>0</v>
      </c>
      <c r="K19" s="6">
        <f t="shared" si="0"/>
        <v>-66.287519199955824</v>
      </c>
      <c r="L19" s="6">
        <v>0</v>
      </c>
      <c r="M19" s="6">
        <f t="shared" si="1"/>
        <v>-66.287519199955824</v>
      </c>
      <c r="N19" s="6">
        <v>-63.502620488745961</v>
      </c>
      <c r="O19" s="1" t="s">
        <v>25</v>
      </c>
    </row>
    <row r="20" spans="1:15" x14ac:dyDescent="0.2">
      <c r="A20" s="5">
        <f t="shared" si="2"/>
        <v>8</v>
      </c>
      <c r="C20" s="1" t="s">
        <v>33</v>
      </c>
      <c r="E20" s="6">
        <v>-2466.9264868021228</v>
      </c>
      <c r="F20" s="6">
        <f t="shared" si="3"/>
        <v>1037.6199657028915</v>
      </c>
      <c r="G20" s="6">
        <v>-1429.3065210992313</v>
      </c>
      <c r="H20" s="6">
        <v>-129.65794872915731</v>
      </c>
      <c r="I20" s="6">
        <v>20.952158918888891</v>
      </c>
      <c r="J20" s="6">
        <v>12.010653810431835</v>
      </c>
      <c r="K20" s="6">
        <f t="shared" si="0"/>
        <v>-1526.0016570990679</v>
      </c>
      <c r="L20" s="6">
        <v>4.8146391566862219</v>
      </c>
      <c r="M20" s="6">
        <f t="shared" si="1"/>
        <v>-1521.1870179423815</v>
      </c>
      <c r="N20" s="6">
        <v>-1478.4021703080944</v>
      </c>
      <c r="O20" s="1" t="s">
        <v>25</v>
      </c>
    </row>
    <row r="21" spans="1:15" x14ac:dyDescent="0.2">
      <c r="A21" s="5">
        <f t="shared" si="2"/>
        <v>9</v>
      </c>
      <c r="C21" s="1" t="s">
        <v>34</v>
      </c>
      <c r="E21" s="6">
        <v>-465.72685301253398</v>
      </c>
      <c r="F21" s="6">
        <f t="shared" si="3"/>
        <v>-818.61738805621656</v>
      </c>
      <c r="G21" s="6">
        <v>-1284.3442410687505</v>
      </c>
      <c r="H21" s="6">
        <v>-107.00734973271159</v>
      </c>
      <c r="I21" s="6">
        <v>10.862386464444443</v>
      </c>
      <c r="J21" s="6">
        <v>0.26882748160007469</v>
      </c>
      <c r="K21" s="6">
        <f t="shared" si="0"/>
        <v>-1380.2203768554177</v>
      </c>
      <c r="L21" s="6">
        <v>-0.35137117337558921</v>
      </c>
      <c r="M21" s="6">
        <f t="shared" si="1"/>
        <v>-1380.5717480287933</v>
      </c>
      <c r="N21" s="6">
        <v>-1334.1409672734326</v>
      </c>
      <c r="O21" s="1" t="s">
        <v>25</v>
      </c>
    </row>
    <row r="22" spans="1:15" x14ac:dyDescent="0.2">
      <c r="A22" s="5">
        <f t="shared" si="2"/>
        <v>10</v>
      </c>
      <c r="C22" s="1" t="s">
        <v>35</v>
      </c>
      <c r="E22" s="6">
        <v>0</v>
      </c>
      <c r="F22" s="6">
        <f t="shared" si="3"/>
        <v>-68.055515034901447</v>
      </c>
      <c r="G22" s="6">
        <v>-68.055515034901447</v>
      </c>
      <c r="H22" s="6">
        <v>-10.469398999999996</v>
      </c>
      <c r="I22" s="6">
        <v>0</v>
      </c>
      <c r="J22" s="6">
        <v>6.6645559709250071</v>
      </c>
      <c r="K22" s="6">
        <f t="shared" si="0"/>
        <v>-71.860358063976435</v>
      </c>
      <c r="L22" s="6">
        <v>0</v>
      </c>
      <c r="M22" s="6">
        <f t="shared" si="1"/>
        <v>-71.860358063976435</v>
      </c>
      <c r="N22" s="6">
        <v>-71.065005974615858</v>
      </c>
      <c r="O22" s="1" t="s">
        <v>25</v>
      </c>
    </row>
    <row r="23" spans="1:15" x14ac:dyDescent="0.2">
      <c r="A23" s="5">
        <f t="shared" si="2"/>
        <v>11</v>
      </c>
      <c r="C23" s="1" t="s">
        <v>36</v>
      </c>
      <c r="E23" s="6">
        <v>-4.2324630490608808</v>
      </c>
      <c r="F23" s="6">
        <f t="shared" si="3"/>
        <v>-1.9948874111057986</v>
      </c>
      <c r="G23" s="6">
        <v>-6.2273504601666794</v>
      </c>
      <c r="H23" s="6">
        <v>-0.48225525421461307</v>
      </c>
      <c r="I23" s="6">
        <v>0</v>
      </c>
      <c r="J23" s="6">
        <v>0</v>
      </c>
      <c r="K23" s="6">
        <f t="shared" si="0"/>
        <v>-6.7096057143812926</v>
      </c>
      <c r="L23" s="6">
        <v>0</v>
      </c>
      <c r="M23" s="6">
        <f t="shared" si="1"/>
        <v>-6.7096057143812926</v>
      </c>
      <c r="N23" s="6">
        <v>-6.4634240932810947</v>
      </c>
      <c r="O23" s="1" t="s">
        <v>25</v>
      </c>
    </row>
    <row r="24" spans="1:15" x14ac:dyDescent="0.2">
      <c r="A24" s="5">
        <f t="shared" si="2"/>
        <v>12</v>
      </c>
      <c r="C24" s="1" t="s">
        <v>37</v>
      </c>
      <c r="E24" s="6">
        <v>-378.54668237500198</v>
      </c>
      <c r="F24" s="6">
        <f t="shared" si="3"/>
        <v>-5.7823469769072062</v>
      </c>
      <c r="G24" s="6">
        <v>-384.32902935190918</v>
      </c>
      <c r="H24" s="6">
        <v>-30.92438697232161</v>
      </c>
      <c r="I24" s="6">
        <v>4.5801849800000003</v>
      </c>
      <c r="J24" s="6">
        <v>1.5709847990980228</v>
      </c>
      <c r="K24" s="6">
        <f t="shared" si="0"/>
        <v>-409.10224654513274</v>
      </c>
      <c r="L24" s="6">
        <v>0.65739007180900111</v>
      </c>
      <c r="M24" s="6">
        <f t="shared" si="1"/>
        <v>-408.44485647332374</v>
      </c>
      <c r="N24" s="6">
        <v>-397.01472371812667</v>
      </c>
      <c r="O24" s="1" t="s">
        <v>25</v>
      </c>
    </row>
    <row r="25" spans="1:15" x14ac:dyDescent="0.2">
      <c r="A25" s="5">
        <f t="shared" si="2"/>
        <v>13</v>
      </c>
      <c r="C25" s="1" t="s">
        <v>38</v>
      </c>
      <c r="E25" s="6">
        <v>-550.63363592264238</v>
      </c>
      <c r="F25" s="6">
        <f t="shared" si="3"/>
        <v>0</v>
      </c>
      <c r="G25" s="6">
        <v>-550.63363592264227</v>
      </c>
      <c r="H25" s="6">
        <v>-119.87776113627365</v>
      </c>
      <c r="I25" s="6">
        <v>31.821246990000002</v>
      </c>
      <c r="J25" s="6">
        <v>-1.9789881752311278E-2</v>
      </c>
      <c r="K25" s="6">
        <f t="shared" si="0"/>
        <v>-638.70993995066829</v>
      </c>
      <c r="L25" s="6">
        <v>5.1052897561632948E-2</v>
      </c>
      <c r="M25" s="6">
        <f t="shared" si="1"/>
        <v>-638.6588870531067</v>
      </c>
      <c r="N25" s="6">
        <v>-599.89239557477129</v>
      </c>
      <c r="O25" s="1" t="s">
        <v>25</v>
      </c>
    </row>
    <row r="26" spans="1:15" x14ac:dyDescent="0.2">
      <c r="A26" s="5">
        <f t="shared" si="2"/>
        <v>14</v>
      </c>
      <c r="C26" s="1" t="s">
        <v>39</v>
      </c>
      <c r="E26" s="6">
        <v>-119.78152593811453</v>
      </c>
      <c r="F26" s="6">
        <f t="shared" si="3"/>
        <v>119.78152593811453</v>
      </c>
      <c r="G26" s="6">
        <v>0</v>
      </c>
      <c r="H26" s="6">
        <v>0</v>
      </c>
      <c r="I26" s="6">
        <v>0</v>
      </c>
      <c r="J26" s="6">
        <v>0</v>
      </c>
      <c r="K26" s="6">
        <f t="shared" si="0"/>
        <v>0</v>
      </c>
      <c r="L26" s="6">
        <v>0</v>
      </c>
      <c r="M26" s="6">
        <f t="shared" si="1"/>
        <v>0</v>
      </c>
      <c r="N26" s="6">
        <v>0</v>
      </c>
      <c r="O26" s="1" t="s">
        <v>25</v>
      </c>
    </row>
    <row r="27" spans="1:15" x14ac:dyDescent="0.2">
      <c r="A27" s="5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5" ht="13.5" thickBot="1" x14ac:dyDescent="0.25">
      <c r="A28" s="5">
        <f>A26+1</f>
        <v>15</v>
      </c>
      <c r="C28" s="1" t="s">
        <v>40</v>
      </c>
      <c r="E28" s="4">
        <f>SUM(E13:E26)</f>
        <v>-6401.560276400467</v>
      </c>
      <c r="F28" s="4">
        <f t="shared" ref="F28:N28" si="4">SUM(F13:F26)</f>
        <v>377.38248325918187</v>
      </c>
      <c r="G28" s="4">
        <f t="shared" si="4"/>
        <v>-6024.1777931412853</v>
      </c>
      <c r="H28" s="4">
        <f t="shared" si="4"/>
        <v>-633.84236991956459</v>
      </c>
      <c r="I28" s="4">
        <f t="shared" si="4"/>
        <v>91.435365722239993</v>
      </c>
      <c r="J28" s="4">
        <f t="shared" si="4"/>
        <v>56.055679718096378</v>
      </c>
      <c r="K28" s="4">
        <f t="shared" si="4"/>
        <v>-6510.5291176205137</v>
      </c>
      <c r="L28" s="4">
        <f t="shared" si="4"/>
        <v>5.4731353442841151</v>
      </c>
      <c r="M28" s="4">
        <f t="shared" si="4"/>
        <v>-6505.0559822762298</v>
      </c>
      <c r="N28" s="4">
        <f t="shared" si="4"/>
        <v>-6285.4321166222489</v>
      </c>
      <c r="O28" s="1" t="s">
        <v>25</v>
      </c>
    </row>
    <row r="29" spans="1:15" ht="13.5" thickTop="1" x14ac:dyDescent="0.2"/>
  </sheetData>
  <pageMargins left="0.7" right="0.7" top="0.75" bottom="0.75" header="0.3" footer="0.3"/>
  <pageSetup scale="65" firstPageNumber="6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767F-81F4-4C09-87A2-A2D202D83A70}">
  <dimension ref="A6:O22"/>
  <sheetViews>
    <sheetView view="pageLayout" zoomScale="90" zoomScaleNormal="100" zoomScalePageLayoutView="90" workbookViewId="0">
      <selection activeCell="I3" sqref="I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5.42578125" style="2" bestFit="1" customWidth="1"/>
    <col min="15" max="15" width="15.42578125" style="2" customWidth="1"/>
    <col min="16" max="16384" width="101.28515625" style="1"/>
  </cols>
  <sheetData>
    <row r="6" spans="1:15" s="12" customFormat="1" x14ac:dyDescent="0.2">
      <c r="A6" s="14" t="s">
        <v>83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  <c r="O6" s="16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76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77</v>
      </c>
      <c r="H11" s="6" t="s">
        <v>18</v>
      </c>
      <c r="I11" s="6" t="s">
        <v>19</v>
      </c>
      <c r="J11" s="6" t="s">
        <v>78</v>
      </c>
      <c r="K11" s="6" t="s">
        <v>79</v>
      </c>
      <c r="L11" s="6" t="s">
        <v>80</v>
      </c>
      <c r="M11" s="6" t="s">
        <v>81</v>
      </c>
      <c r="N11" s="6" t="s">
        <v>82</v>
      </c>
      <c r="O11" s="6"/>
    </row>
    <row r="13" spans="1:15" x14ac:dyDescent="0.2">
      <c r="A13" s="5">
        <v>1</v>
      </c>
      <c r="C13" s="1" t="s">
        <v>27</v>
      </c>
      <c r="E13" s="6">
        <v>-21.675937034352994</v>
      </c>
      <c r="F13" s="6">
        <f>G13-E13</f>
        <v>-1.56962600427563</v>
      </c>
      <c r="G13" s="6">
        <v>-23.245563038628624</v>
      </c>
      <c r="H13" s="6">
        <v>-1.5584360430935955</v>
      </c>
      <c r="I13" s="6">
        <v>0</v>
      </c>
      <c r="J13" s="6">
        <v>0</v>
      </c>
      <c r="K13" s="6">
        <f t="shared" ref="K13:K18" si="0">G13+H13+I13+J13</f>
        <v>-24.803999081722221</v>
      </c>
      <c r="L13" s="6">
        <v>0</v>
      </c>
      <c r="M13" s="6">
        <f t="shared" ref="M13:M18" si="1">K13+L13</f>
        <v>-24.803999081722221</v>
      </c>
      <c r="N13" s="6">
        <v>-24.016970909348704</v>
      </c>
      <c r="O13" s="1" t="s">
        <v>25</v>
      </c>
    </row>
    <row r="14" spans="1:15" x14ac:dyDescent="0.2">
      <c r="A14" s="5">
        <f>A13+1</f>
        <v>2</v>
      </c>
      <c r="C14" s="1" t="s">
        <v>43</v>
      </c>
      <c r="E14" s="6">
        <v>-53.498701159228858</v>
      </c>
      <c r="F14" s="6">
        <f t="shared" ref="F14:F18" si="2">G14-E14</f>
        <v>-1.7377175961868829</v>
      </c>
      <c r="G14" s="6">
        <v>-55.236418755415741</v>
      </c>
      <c r="H14" s="6">
        <v>-3.7832474305228505</v>
      </c>
      <c r="I14" s="6">
        <v>4.9481933333333341E-3</v>
      </c>
      <c r="J14" s="6">
        <v>1.2767225163057238E-2</v>
      </c>
      <c r="K14" s="6">
        <f t="shared" si="0"/>
        <v>-59.001950767442196</v>
      </c>
      <c r="L14" s="6">
        <v>0</v>
      </c>
      <c r="M14" s="6">
        <f t="shared" si="1"/>
        <v>-59.001950767442196</v>
      </c>
      <c r="N14" s="6">
        <v>-57.123203463620136</v>
      </c>
      <c r="O14" s="1" t="s">
        <v>25</v>
      </c>
    </row>
    <row r="15" spans="1:15" x14ac:dyDescent="0.2">
      <c r="A15" s="5">
        <f>A14+1</f>
        <v>3</v>
      </c>
      <c r="C15" s="1" t="s">
        <v>44</v>
      </c>
      <c r="E15" s="6">
        <v>-771.65062807302991</v>
      </c>
      <c r="F15" s="6">
        <f t="shared" si="2"/>
        <v>-245.72604664945743</v>
      </c>
      <c r="G15" s="6">
        <v>-1017.3766747224873</v>
      </c>
      <c r="H15" s="6">
        <v>-52.439913304460305</v>
      </c>
      <c r="I15" s="6">
        <v>2.0014182355555556</v>
      </c>
      <c r="J15" s="6">
        <v>7.9738437071862275E-2</v>
      </c>
      <c r="K15" s="6">
        <f t="shared" si="0"/>
        <v>-1067.7354313543201</v>
      </c>
      <c r="L15" s="6">
        <v>0</v>
      </c>
      <c r="M15" s="6">
        <f t="shared" si="1"/>
        <v>-1067.7354313543201</v>
      </c>
      <c r="N15" s="6">
        <v>-1042.968222827192</v>
      </c>
      <c r="O15" s="1" t="s">
        <v>25</v>
      </c>
    </row>
    <row r="16" spans="1:15" x14ac:dyDescent="0.2">
      <c r="A16" s="5">
        <f>A15+1</f>
        <v>4</v>
      </c>
      <c r="C16" s="1" t="s">
        <v>45</v>
      </c>
      <c r="E16" s="6">
        <v>-385.86253768558538</v>
      </c>
      <c r="F16" s="6">
        <f t="shared" si="2"/>
        <v>-9.9650473484152826</v>
      </c>
      <c r="G16" s="6">
        <v>-395.82758503400066</v>
      </c>
      <c r="H16" s="6">
        <v>-38.709126572294387</v>
      </c>
      <c r="I16" s="6">
        <v>0</v>
      </c>
      <c r="J16" s="6">
        <v>5.4874891214603209E-3</v>
      </c>
      <c r="K16" s="6">
        <f t="shared" si="0"/>
        <v>-434.53122411717362</v>
      </c>
      <c r="L16" s="6">
        <v>0</v>
      </c>
      <c r="M16" s="6">
        <f t="shared" si="1"/>
        <v>-434.53122411717362</v>
      </c>
      <c r="N16" s="6">
        <v>-415.1802238690949</v>
      </c>
      <c r="O16" s="1" t="s">
        <v>25</v>
      </c>
    </row>
    <row r="17" spans="1:15" x14ac:dyDescent="0.2">
      <c r="A17" s="5">
        <f>A16+1</f>
        <v>5</v>
      </c>
      <c r="C17" s="1" t="s">
        <v>37</v>
      </c>
      <c r="E17" s="6">
        <v>-136.52924162796219</v>
      </c>
      <c r="F17" s="6">
        <f t="shared" si="2"/>
        <v>-5.1193485383099926</v>
      </c>
      <c r="G17" s="6">
        <v>-141.64859016627219</v>
      </c>
      <c r="H17" s="6">
        <v>-15.204607808950412</v>
      </c>
      <c r="I17" s="6">
        <v>2.7323779999999999E-2</v>
      </c>
      <c r="J17" s="6">
        <v>4.4756299334032107E-3</v>
      </c>
      <c r="K17" s="6">
        <f t="shared" si="0"/>
        <v>-156.8213985652892</v>
      </c>
      <c r="L17" s="6">
        <v>0</v>
      </c>
      <c r="M17" s="6">
        <f t="shared" si="1"/>
        <v>-156.8213985652892</v>
      </c>
      <c r="N17" s="6">
        <v>-149.15406275083816</v>
      </c>
      <c r="O17" s="1" t="s">
        <v>25</v>
      </c>
    </row>
    <row r="18" spans="1:15" x14ac:dyDescent="0.2">
      <c r="A18" s="5">
        <f>A17+1</f>
        <v>6</v>
      </c>
      <c r="C18" s="1" t="s">
        <v>39</v>
      </c>
      <c r="E18" s="6">
        <v>-40.787147772293736</v>
      </c>
      <c r="F18" s="6">
        <f t="shared" si="2"/>
        <v>40.787147772293736</v>
      </c>
      <c r="G18" s="6">
        <v>0</v>
      </c>
      <c r="H18" s="6">
        <v>0</v>
      </c>
      <c r="I18" s="6">
        <v>0</v>
      </c>
      <c r="J18" s="6">
        <v>0</v>
      </c>
      <c r="K18" s="6">
        <f t="shared" si="0"/>
        <v>0</v>
      </c>
      <c r="L18" s="6">
        <v>0</v>
      </c>
      <c r="M18" s="6">
        <f t="shared" si="1"/>
        <v>0</v>
      </c>
      <c r="N18" s="6">
        <v>0</v>
      </c>
      <c r="O18" s="1" t="s">
        <v>25</v>
      </c>
    </row>
    <row r="19" spans="1:15" x14ac:dyDescent="0.2">
      <c r="A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3.5" thickBot="1" x14ac:dyDescent="0.25">
      <c r="A20" s="5">
        <f>A18+1</f>
        <v>7</v>
      </c>
      <c r="C20" s="1" t="s">
        <v>40</v>
      </c>
      <c r="E20" s="4">
        <f>SUM(E13:E18)</f>
        <v>-1410.0041933524531</v>
      </c>
      <c r="F20" s="4">
        <f t="shared" ref="F20:N20" si="3">SUM(F13:F18)</f>
        <v>-223.3306383643515</v>
      </c>
      <c r="G20" s="4">
        <f t="shared" si="3"/>
        <v>-1633.3348317168047</v>
      </c>
      <c r="H20" s="4">
        <f t="shared" si="3"/>
        <v>-111.69533115932155</v>
      </c>
      <c r="I20" s="4">
        <f t="shared" si="3"/>
        <v>2.0336902088888893</v>
      </c>
      <c r="J20" s="4">
        <f t="shared" si="3"/>
        <v>0.10246878128978305</v>
      </c>
      <c r="K20" s="4">
        <f t="shared" si="3"/>
        <v>-1742.8940038859473</v>
      </c>
      <c r="L20" s="4">
        <f t="shared" si="3"/>
        <v>0</v>
      </c>
      <c r="M20" s="4">
        <f t="shared" si="3"/>
        <v>-1742.8940038859473</v>
      </c>
      <c r="N20" s="4">
        <f t="shared" si="3"/>
        <v>-1688.4426838200941</v>
      </c>
      <c r="O20" s="1" t="s">
        <v>25</v>
      </c>
    </row>
    <row r="21" spans="1:15" ht="13.5" thickTop="1" x14ac:dyDescent="0.2"/>
    <row r="22" spans="1:15" x14ac:dyDescent="0.2">
      <c r="A22" s="3"/>
    </row>
  </sheetData>
  <pageMargins left="0.7" right="0.7" top="0.75" bottom="0.75" header="0.3" footer="0.3"/>
  <pageSetup scale="61" firstPageNumber="7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A82E-8C89-45A9-93D8-40453785F5ED}">
  <dimension ref="A6:O38"/>
  <sheetViews>
    <sheetView view="pageLayout" zoomScale="90" zoomScaleNormal="100" zoomScalePageLayoutView="90" workbookViewId="0">
      <selection activeCell="H3" sqref="H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5" width="14.140625" style="2" customWidth="1"/>
    <col min="16" max="16384" width="101.28515625" style="1"/>
  </cols>
  <sheetData>
    <row r="6" spans="1:15" s="12" customFormat="1" x14ac:dyDescent="0.2">
      <c r="A6" s="14" t="s">
        <v>84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  <c r="O6" s="16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76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77</v>
      </c>
      <c r="H11" s="6" t="s">
        <v>18</v>
      </c>
      <c r="I11" s="6" t="s">
        <v>19</v>
      </c>
      <c r="J11" s="6" t="s">
        <v>78</v>
      </c>
      <c r="K11" s="6" t="s">
        <v>79</v>
      </c>
      <c r="L11" s="6" t="s">
        <v>80</v>
      </c>
      <c r="M11" s="6" t="s">
        <v>81</v>
      </c>
      <c r="N11" s="6" t="s">
        <v>82</v>
      </c>
      <c r="O11" s="6"/>
    </row>
    <row r="12" spans="1:15" x14ac:dyDescent="0.2">
      <c r="C12" s="3" t="s">
        <v>48</v>
      </c>
    </row>
    <row r="13" spans="1:15" x14ac:dyDescent="0.2"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5">
        <v>1</v>
      </c>
      <c r="C14" s="1" t="s">
        <v>27</v>
      </c>
      <c r="E14" s="6">
        <v>-48.178125875345472</v>
      </c>
      <c r="F14" s="6">
        <f>G14-E14</f>
        <v>0</v>
      </c>
      <c r="G14" s="6">
        <v>-48.178125875345472</v>
      </c>
      <c r="H14" s="6">
        <v>-1.1032678076020821</v>
      </c>
      <c r="I14" s="6">
        <v>0</v>
      </c>
      <c r="J14" s="6">
        <v>0</v>
      </c>
      <c r="K14" s="6">
        <f t="shared" ref="K14:K21" si="0">G14+H14+I14+J14</f>
        <v>-49.281393682947552</v>
      </c>
      <c r="L14" s="6">
        <v>0</v>
      </c>
      <c r="M14" s="6">
        <f t="shared" ref="M14:M21" si="1">K14+L14</f>
        <v>-49.281393682947552</v>
      </c>
      <c r="N14" s="6">
        <v>-48.729759779146505</v>
      </c>
      <c r="O14" s="1" t="s">
        <v>25</v>
      </c>
    </row>
    <row r="15" spans="1:15" x14ac:dyDescent="0.2">
      <c r="A15" s="5">
        <f t="shared" ref="A15:A21" si="2">A14+1</f>
        <v>2</v>
      </c>
      <c r="C15" s="1" t="s">
        <v>28</v>
      </c>
      <c r="E15" s="6">
        <v>-50.440819102400511</v>
      </c>
      <c r="F15" s="6">
        <f t="shared" ref="F15:F21" si="3">G15-E15</f>
        <v>-0.52687362370412671</v>
      </c>
      <c r="G15" s="6">
        <v>-50.967692726104637</v>
      </c>
      <c r="H15" s="6">
        <v>-3.1641112043933965</v>
      </c>
      <c r="I15" s="6">
        <v>0.28706506999999998</v>
      </c>
      <c r="J15" s="6">
        <v>0.91828392439244555</v>
      </c>
      <c r="K15" s="6">
        <f t="shared" si="0"/>
        <v>-52.926454936105593</v>
      </c>
      <c r="L15" s="6">
        <v>6.7099999999999993E-2</v>
      </c>
      <c r="M15" s="6">
        <f t="shared" si="1"/>
        <v>-52.859354936105589</v>
      </c>
      <c r="N15" s="6">
        <v>-52.091956878090492</v>
      </c>
      <c r="O15" s="1" t="s">
        <v>25</v>
      </c>
    </row>
    <row r="16" spans="1:15" x14ac:dyDescent="0.2">
      <c r="A16" s="5">
        <f t="shared" si="2"/>
        <v>3</v>
      </c>
      <c r="C16" s="1" t="s">
        <v>49</v>
      </c>
      <c r="E16" s="6">
        <v>-54.1123740979139</v>
      </c>
      <c r="F16" s="6">
        <f t="shared" si="3"/>
        <v>-0.36452792782320387</v>
      </c>
      <c r="G16" s="6">
        <v>-54.476902025737104</v>
      </c>
      <c r="H16" s="6">
        <v>-5.8069313560889215</v>
      </c>
      <c r="I16" s="6">
        <v>0.82360617000000014</v>
      </c>
      <c r="J16" s="6">
        <v>0</v>
      </c>
      <c r="K16" s="6">
        <f t="shared" si="0"/>
        <v>-59.46022721182603</v>
      </c>
      <c r="L16" s="6">
        <v>0</v>
      </c>
      <c r="M16" s="6">
        <f t="shared" si="1"/>
        <v>-59.46022721182603</v>
      </c>
      <c r="N16" s="6">
        <v>-57.066373791429108</v>
      </c>
      <c r="O16" s="1" t="s">
        <v>25</v>
      </c>
    </row>
    <row r="17" spans="1:15" x14ac:dyDescent="0.2">
      <c r="A17" s="5">
        <f t="shared" si="2"/>
        <v>4</v>
      </c>
      <c r="C17" s="1" t="s">
        <v>50</v>
      </c>
      <c r="E17" s="6">
        <v>-10.039946573653612</v>
      </c>
      <c r="F17" s="6">
        <f t="shared" si="3"/>
        <v>0</v>
      </c>
      <c r="G17" s="6">
        <v>-10.039946573653616</v>
      </c>
      <c r="H17" s="6">
        <v>-0.21526476173365774</v>
      </c>
      <c r="I17" s="6">
        <v>0.34088651666666669</v>
      </c>
      <c r="J17" s="6">
        <v>0</v>
      </c>
      <c r="K17" s="6">
        <f t="shared" si="0"/>
        <v>-9.9143248187206066</v>
      </c>
      <c r="L17" s="6">
        <v>0</v>
      </c>
      <c r="M17" s="6">
        <f t="shared" si="1"/>
        <v>-9.9143248187206066</v>
      </c>
      <c r="N17" s="6">
        <v>-10.03325100192318</v>
      </c>
      <c r="O17" s="1" t="s">
        <v>25</v>
      </c>
    </row>
    <row r="18" spans="1:15" x14ac:dyDescent="0.2">
      <c r="A18" s="5">
        <f t="shared" si="2"/>
        <v>5</v>
      </c>
      <c r="C18" s="1" t="s">
        <v>51</v>
      </c>
      <c r="E18" s="6">
        <v>-70.954457691530052</v>
      </c>
      <c r="F18" s="6">
        <f t="shared" si="3"/>
        <v>10.907644705604298</v>
      </c>
      <c r="G18" s="6">
        <v>-60.046812985925754</v>
      </c>
      <c r="H18" s="6">
        <v>-9.8579858964036262</v>
      </c>
      <c r="I18" s="6">
        <v>0</v>
      </c>
      <c r="J18" s="6">
        <v>0</v>
      </c>
      <c r="K18" s="6">
        <f t="shared" si="0"/>
        <v>-69.904798882329374</v>
      </c>
      <c r="L18" s="6">
        <v>0</v>
      </c>
      <c r="M18" s="6">
        <f t="shared" si="1"/>
        <v>-69.904798882329374</v>
      </c>
      <c r="N18" s="6">
        <v>-64.901531135112862</v>
      </c>
      <c r="O18" s="1" t="s">
        <v>25</v>
      </c>
    </row>
    <row r="19" spans="1:15" x14ac:dyDescent="0.2">
      <c r="A19" s="5">
        <f t="shared" si="2"/>
        <v>6</v>
      </c>
      <c r="C19" s="1" t="s">
        <v>45</v>
      </c>
      <c r="E19" s="6">
        <v>-260.18726619139477</v>
      </c>
      <c r="F19" s="6">
        <f t="shared" si="3"/>
        <v>-3.471782818327199</v>
      </c>
      <c r="G19" s="6">
        <v>-263.65904900972197</v>
      </c>
      <c r="H19" s="6">
        <v>-21.390220544990076</v>
      </c>
      <c r="I19" s="6">
        <v>1.0420952000000001</v>
      </c>
      <c r="J19" s="6">
        <v>1.8453445290269002</v>
      </c>
      <c r="K19" s="6">
        <f t="shared" si="0"/>
        <v>-282.16182982568517</v>
      </c>
      <c r="L19" s="6">
        <v>0.30429999999999974</v>
      </c>
      <c r="M19" s="6">
        <f t="shared" si="1"/>
        <v>-281.85752982568516</v>
      </c>
      <c r="N19" s="6">
        <v>-273.13103685355031</v>
      </c>
      <c r="O19" s="1" t="s">
        <v>25</v>
      </c>
    </row>
    <row r="20" spans="1:15" x14ac:dyDescent="0.2">
      <c r="A20" s="5">
        <f t="shared" si="2"/>
        <v>7</v>
      </c>
      <c r="C20" s="1" t="s">
        <v>52</v>
      </c>
      <c r="E20" s="6">
        <v>-55.747446504418207</v>
      </c>
      <c r="F20" s="6">
        <f t="shared" si="3"/>
        <v>-0.80779746289594101</v>
      </c>
      <c r="G20" s="6">
        <v>-56.555243967314148</v>
      </c>
      <c r="H20" s="6">
        <v>-5.3896363040387261</v>
      </c>
      <c r="I20" s="6">
        <v>0.9380272666666668</v>
      </c>
      <c r="J20" s="6">
        <v>2.0395220334239163E-2</v>
      </c>
      <c r="K20" s="6">
        <f t="shared" si="0"/>
        <v>-60.98645778435197</v>
      </c>
      <c r="L20" s="6">
        <v>0</v>
      </c>
      <c r="M20" s="6">
        <f t="shared" si="1"/>
        <v>-60.98645778435197</v>
      </c>
      <c r="N20" s="6">
        <v>-58.947411089143657</v>
      </c>
      <c r="O20" s="1" t="s">
        <v>25</v>
      </c>
    </row>
    <row r="21" spans="1:15" x14ac:dyDescent="0.2">
      <c r="A21" s="5">
        <f t="shared" si="2"/>
        <v>8</v>
      </c>
      <c r="C21" s="1" t="s">
        <v>39</v>
      </c>
      <c r="E21" s="6">
        <v>-5.5877161719125139</v>
      </c>
      <c r="F21" s="6">
        <f t="shared" si="3"/>
        <v>5.5877161719125139</v>
      </c>
      <c r="G21" s="6">
        <v>0</v>
      </c>
      <c r="H21" s="6">
        <v>0</v>
      </c>
      <c r="I21" s="6">
        <v>0</v>
      </c>
      <c r="J21" s="6">
        <v>0</v>
      </c>
      <c r="K21" s="6">
        <f t="shared" si="0"/>
        <v>0</v>
      </c>
      <c r="L21" s="6">
        <v>0</v>
      </c>
      <c r="M21" s="6">
        <f t="shared" si="1"/>
        <v>0</v>
      </c>
      <c r="N21" s="6">
        <v>0</v>
      </c>
      <c r="O21" s="1" t="s">
        <v>25</v>
      </c>
    </row>
    <row r="22" spans="1:15" x14ac:dyDescent="0.2">
      <c r="A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18"/>
    </row>
    <row r="23" spans="1:15" ht="13.5" thickBot="1" x14ac:dyDescent="0.25">
      <c r="A23" s="5">
        <f>A21+1</f>
        <v>9</v>
      </c>
      <c r="C23" s="1" t="s">
        <v>54</v>
      </c>
      <c r="E23" s="4">
        <f>SUM(E14:E21)</f>
        <v>-555.24815220856897</v>
      </c>
      <c r="F23" s="4">
        <f t="shared" ref="F23:N23" si="4">SUM(F14:F21)</f>
        <v>11.324379044766342</v>
      </c>
      <c r="G23" s="4">
        <f t="shared" si="4"/>
        <v>-543.92377316380271</v>
      </c>
      <c r="H23" s="4">
        <f t="shared" si="4"/>
        <v>-46.927417875250484</v>
      </c>
      <c r="I23" s="4">
        <f t="shared" si="4"/>
        <v>3.4316802233333337</v>
      </c>
      <c r="J23" s="4">
        <f t="shared" si="4"/>
        <v>2.7840236737535848</v>
      </c>
      <c r="K23" s="4">
        <f t="shared" si="4"/>
        <v>-584.63548714196634</v>
      </c>
      <c r="L23" s="4">
        <f t="shared" si="4"/>
        <v>0.37139999999999973</v>
      </c>
      <c r="M23" s="4">
        <f t="shared" si="4"/>
        <v>-584.26408714196634</v>
      </c>
      <c r="N23" s="4">
        <f t="shared" si="4"/>
        <v>-564.90132052839613</v>
      </c>
      <c r="O23" s="1" t="s">
        <v>25</v>
      </c>
    </row>
    <row r="24" spans="1:15" ht="13.5" thickTop="1" x14ac:dyDescent="0.2">
      <c r="A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18"/>
    </row>
    <row r="25" spans="1:15" x14ac:dyDescent="0.2">
      <c r="A25" s="5"/>
      <c r="C25" s="3" t="s">
        <v>55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18"/>
    </row>
    <row r="26" spans="1:15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18"/>
    </row>
    <row r="27" spans="1:15" x14ac:dyDescent="0.2">
      <c r="A27" s="5">
        <f>A23+1</f>
        <v>10</v>
      </c>
      <c r="C27" s="1" t="s">
        <v>26</v>
      </c>
      <c r="E27" s="6">
        <v>0</v>
      </c>
      <c r="F27" s="6">
        <f>G27-E27</f>
        <v>0</v>
      </c>
      <c r="G27" s="6">
        <v>0</v>
      </c>
      <c r="H27" s="6">
        <v>0</v>
      </c>
      <c r="I27" s="6">
        <v>0</v>
      </c>
      <c r="J27" s="6">
        <v>0</v>
      </c>
      <c r="K27" s="6">
        <f>G27+H27+I27+J27</f>
        <v>0</v>
      </c>
      <c r="L27" s="6">
        <v>0</v>
      </c>
      <c r="M27" s="6">
        <f>K27+L27</f>
        <v>0</v>
      </c>
      <c r="N27" s="6">
        <v>0</v>
      </c>
      <c r="O27" s="18"/>
    </row>
    <row r="28" spans="1:15" x14ac:dyDescent="0.2">
      <c r="A28" s="5">
        <f>A27+1</f>
        <v>11</v>
      </c>
      <c r="C28" s="1" t="s">
        <v>28</v>
      </c>
      <c r="E28" s="6">
        <v>-2.6995545984384153</v>
      </c>
      <c r="F28" s="6">
        <f t="shared" ref="F28:F31" si="5">G28-E28</f>
        <v>-0.13596724795046455</v>
      </c>
      <c r="G28" s="6">
        <v>-2.8355218463888798</v>
      </c>
      <c r="H28" s="6">
        <v>-0.12103673317031501</v>
      </c>
      <c r="I28" s="6">
        <v>0</v>
      </c>
      <c r="J28" s="6">
        <v>3.2693206700682209E-2</v>
      </c>
      <c r="K28" s="6">
        <f>G28+H28+I28+J28</f>
        <v>-2.9238653728585122</v>
      </c>
      <c r="L28" s="6">
        <v>0</v>
      </c>
      <c r="M28" s="6">
        <f>K28+L28</f>
        <v>-2.9238653728585122</v>
      </c>
      <c r="N28" s="6">
        <v>-2.8862997834799331</v>
      </c>
      <c r="O28" s="1" t="s">
        <v>25</v>
      </c>
    </row>
    <row r="29" spans="1:15" x14ac:dyDescent="0.2">
      <c r="A29" s="5">
        <f>A28+1</f>
        <v>12</v>
      </c>
      <c r="C29" s="1" t="s">
        <v>56</v>
      </c>
      <c r="E29" s="6">
        <v>-4.2043221615706123</v>
      </c>
      <c r="F29" s="6">
        <f t="shared" si="5"/>
        <v>-0.14380375869215545</v>
      </c>
      <c r="G29" s="6">
        <v>-4.3481259202627678</v>
      </c>
      <c r="H29" s="6">
        <v>-7.0295170769984289E-2</v>
      </c>
      <c r="I29" s="6">
        <v>0</v>
      </c>
      <c r="J29" s="6">
        <v>0</v>
      </c>
      <c r="K29" s="6">
        <f>G29+H29+I29+J29</f>
        <v>-4.4184210910327524</v>
      </c>
      <c r="L29" s="6">
        <v>0</v>
      </c>
      <c r="M29" s="6">
        <f>K29+L29</f>
        <v>-4.4184210910327524</v>
      </c>
      <c r="N29" s="6">
        <v>-4.3832735056477592</v>
      </c>
      <c r="O29" s="1" t="s">
        <v>25</v>
      </c>
    </row>
    <row r="30" spans="1:15" x14ac:dyDescent="0.2">
      <c r="A30" s="5">
        <f>A29+1</f>
        <v>13</v>
      </c>
      <c r="C30" s="1" t="s">
        <v>57</v>
      </c>
      <c r="E30" s="6">
        <v>-12.412051763479999</v>
      </c>
      <c r="F30" s="6">
        <f t="shared" si="5"/>
        <v>-0.45176763090165473</v>
      </c>
      <c r="G30" s="6">
        <v>-12.863819394381654</v>
      </c>
      <c r="H30" s="6">
        <v>-0.24515723323377708</v>
      </c>
      <c r="I30" s="6">
        <v>0</v>
      </c>
      <c r="J30" s="6">
        <v>0</v>
      </c>
      <c r="K30" s="6">
        <f>G30+H30+I30+J30</f>
        <v>-13.108976627615432</v>
      </c>
      <c r="L30" s="6">
        <v>0</v>
      </c>
      <c r="M30" s="6">
        <f>K30+L30</f>
        <v>-13.108976627615432</v>
      </c>
      <c r="N30" s="6">
        <v>-12.986398010998544</v>
      </c>
      <c r="O30" s="1" t="s">
        <v>25</v>
      </c>
    </row>
    <row r="31" spans="1:15" x14ac:dyDescent="0.2">
      <c r="A31" s="5">
        <f>A30+1</f>
        <v>14</v>
      </c>
      <c r="C31" s="1" t="s">
        <v>39</v>
      </c>
      <c r="E31" s="6">
        <v>-0.73153863754426851</v>
      </c>
      <c r="F31" s="6">
        <f t="shared" si="5"/>
        <v>0.73153863754426851</v>
      </c>
      <c r="G31" s="6">
        <v>0</v>
      </c>
      <c r="H31" s="6">
        <v>0</v>
      </c>
      <c r="I31" s="6">
        <v>0</v>
      </c>
      <c r="J31" s="6">
        <v>0</v>
      </c>
      <c r="K31" s="6">
        <f>G31+H31+I31+J31</f>
        <v>0</v>
      </c>
      <c r="L31" s="6">
        <v>0</v>
      </c>
      <c r="M31" s="6">
        <f>K31+L31</f>
        <v>0</v>
      </c>
      <c r="N31" s="6">
        <v>0</v>
      </c>
      <c r="O31" s="1" t="s">
        <v>25</v>
      </c>
    </row>
    <row r="32" spans="1:15" x14ac:dyDescent="0.2">
      <c r="A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18"/>
    </row>
    <row r="33" spans="1:15" ht="13.5" thickBot="1" x14ac:dyDescent="0.25">
      <c r="A33" s="5">
        <f>A31+1</f>
        <v>15</v>
      </c>
      <c r="C33" s="1" t="s">
        <v>54</v>
      </c>
      <c r="E33" s="4">
        <f>SUM(E27:E31)</f>
        <v>-20.047467161033296</v>
      </c>
      <c r="F33" s="4">
        <f t="shared" ref="F33:N33" si="6">SUM(F27:F31)</f>
        <v>-6.2172489379008766E-15</v>
      </c>
      <c r="G33" s="4">
        <f t="shared" si="6"/>
        <v>-20.047467161033303</v>
      </c>
      <c r="H33" s="4">
        <f t="shared" si="6"/>
        <v>-0.43648913717407639</v>
      </c>
      <c r="I33" s="4">
        <f t="shared" si="6"/>
        <v>0</v>
      </c>
      <c r="J33" s="4">
        <f t="shared" si="6"/>
        <v>3.2693206700682209E-2</v>
      </c>
      <c r="K33" s="4">
        <f t="shared" si="6"/>
        <v>-20.451263091506696</v>
      </c>
      <c r="L33" s="4">
        <f t="shared" si="6"/>
        <v>0</v>
      </c>
      <c r="M33" s="4">
        <f t="shared" si="6"/>
        <v>-20.451263091506696</v>
      </c>
      <c r="N33" s="4">
        <f t="shared" si="6"/>
        <v>-20.255971300126234</v>
      </c>
      <c r="O33" s="1" t="s">
        <v>25</v>
      </c>
    </row>
    <row r="34" spans="1:15" ht="13.5" thickTop="1" x14ac:dyDescent="0.2">
      <c r="A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18"/>
    </row>
    <row r="35" spans="1:15" ht="13.5" thickBot="1" x14ac:dyDescent="0.25">
      <c r="A35" s="5">
        <f>A33+1</f>
        <v>16</v>
      </c>
      <c r="C35" s="1" t="s">
        <v>40</v>
      </c>
      <c r="E35" s="4">
        <f t="shared" ref="E35:N35" si="7">SUM(E23,E33)</f>
        <v>-575.29561936960226</v>
      </c>
      <c r="F35" s="4">
        <f t="shared" si="7"/>
        <v>11.324379044766335</v>
      </c>
      <c r="G35" s="4">
        <f t="shared" si="7"/>
        <v>-563.971240324836</v>
      </c>
      <c r="H35" s="4">
        <f t="shared" si="7"/>
        <v>-47.363907012424562</v>
      </c>
      <c r="I35" s="4">
        <f t="shared" si="7"/>
        <v>3.4316802233333337</v>
      </c>
      <c r="J35" s="4">
        <f t="shared" si="7"/>
        <v>2.8167168804542673</v>
      </c>
      <c r="K35" s="4">
        <f t="shared" si="7"/>
        <v>-605.08675023347303</v>
      </c>
      <c r="L35" s="4">
        <f t="shared" si="7"/>
        <v>0.37139999999999973</v>
      </c>
      <c r="M35" s="4">
        <f t="shared" si="7"/>
        <v>-604.71535023347303</v>
      </c>
      <c r="N35" s="4">
        <f t="shared" si="7"/>
        <v>-585.15729182852237</v>
      </c>
      <c r="O35" s="1" t="s">
        <v>25</v>
      </c>
    </row>
    <row r="36" spans="1:15" ht="13.5" thickTop="1" x14ac:dyDescent="0.2">
      <c r="A36" s="5"/>
    </row>
    <row r="38" spans="1:15" x14ac:dyDescent="0.2">
      <c r="A38" s="3"/>
    </row>
  </sheetData>
  <pageMargins left="0.7" right="0.7" top="0.75" bottom="0.75" header="0.3" footer="0.3"/>
  <pageSetup scale="63" firstPageNumber="8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4818-616B-4483-A5B9-2C5417AAF4C0}">
  <dimension ref="A6:O30"/>
  <sheetViews>
    <sheetView view="pageLayout" zoomScale="90" zoomScaleNormal="100" zoomScalePageLayoutView="90" workbookViewId="0">
      <selection activeCell="I8" sqref="I8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5" width="14.85546875" style="2" customWidth="1"/>
    <col min="16" max="16384" width="101.28515625" style="1"/>
  </cols>
  <sheetData>
    <row r="6" spans="1:15" s="12" customFormat="1" x14ac:dyDescent="0.2">
      <c r="A6" s="14" t="s">
        <v>85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6"/>
      <c r="O6" s="16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76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77</v>
      </c>
      <c r="H11" s="6" t="s">
        <v>18</v>
      </c>
      <c r="I11" s="6" t="s">
        <v>19</v>
      </c>
      <c r="J11" s="6" t="s">
        <v>78</v>
      </c>
      <c r="K11" s="6" t="s">
        <v>79</v>
      </c>
      <c r="L11" s="6" t="s">
        <v>80</v>
      </c>
      <c r="M11" s="6" t="s">
        <v>81</v>
      </c>
      <c r="N11" s="6" t="s">
        <v>82</v>
      </c>
      <c r="O11" s="6"/>
    </row>
    <row r="13" spans="1:15" x14ac:dyDescent="0.2">
      <c r="A13" s="5">
        <v>1</v>
      </c>
      <c r="C13" s="1" t="s">
        <v>60</v>
      </c>
      <c r="E13" s="6">
        <v>-0.89063200281983845</v>
      </c>
      <c r="F13" s="6">
        <f>G13-E13</f>
        <v>0</v>
      </c>
      <c r="G13" s="6">
        <v>-0.89063200281983845</v>
      </c>
      <c r="H13" s="6">
        <v>-0.55653284461949382</v>
      </c>
      <c r="I13" s="6">
        <v>0</v>
      </c>
      <c r="J13" s="6">
        <v>0</v>
      </c>
      <c r="K13" s="6">
        <f t="shared" ref="K13:K25" si="0">G13+H13+I13+J13</f>
        <v>-1.4471648474393324</v>
      </c>
      <c r="L13" s="6">
        <v>0</v>
      </c>
      <c r="M13" s="6">
        <f t="shared" ref="M13:M25" si="1">K13+L13</f>
        <v>-1.4471648474393324</v>
      </c>
      <c r="N13" s="6">
        <v>-1.1656850793421978</v>
      </c>
      <c r="O13" s="1" t="s">
        <v>25</v>
      </c>
    </row>
    <row r="14" spans="1:15" x14ac:dyDescent="0.2">
      <c r="A14" s="5">
        <f t="shared" ref="A14:A25" si="2">A13+1</f>
        <v>2</v>
      </c>
      <c r="C14" s="1" t="s">
        <v>43</v>
      </c>
      <c r="E14" s="6">
        <v>-21.018084634354487</v>
      </c>
      <c r="F14" s="6">
        <f t="shared" ref="F14:F25" si="3">G14-E14</f>
        <v>-56.875607239924811</v>
      </c>
      <c r="G14" s="6">
        <v>-77.893691874279298</v>
      </c>
      <c r="H14" s="6">
        <v>-15.755045639584093</v>
      </c>
      <c r="I14" s="6">
        <v>4.3534819223213344</v>
      </c>
      <c r="J14" s="6">
        <v>2.9644809407827597</v>
      </c>
      <c r="K14" s="6">
        <f t="shared" si="0"/>
        <v>-86.330774650759295</v>
      </c>
      <c r="L14" s="6">
        <v>0.19789999999999999</v>
      </c>
      <c r="M14" s="6">
        <f t="shared" si="1"/>
        <v>-86.132874650759291</v>
      </c>
      <c r="N14" s="6">
        <v>-83.132985266598695</v>
      </c>
      <c r="O14" s="1" t="s">
        <v>25</v>
      </c>
    </row>
    <row r="15" spans="1:15" x14ac:dyDescent="0.2">
      <c r="A15" s="5">
        <f t="shared" si="2"/>
        <v>3</v>
      </c>
      <c r="C15" s="1" t="s">
        <v>61</v>
      </c>
      <c r="E15" s="6">
        <v>-51.34923342106255</v>
      </c>
      <c r="F15" s="6">
        <f t="shared" si="3"/>
        <v>26.157035316356826</v>
      </c>
      <c r="G15" s="6">
        <v>-25.192198104705724</v>
      </c>
      <c r="H15" s="6">
        <v>-1.7327665971371404</v>
      </c>
      <c r="I15" s="6">
        <v>1.1680166004164902</v>
      </c>
      <c r="J15" s="6">
        <v>4.245707238574723E-3</v>
      </c>
      <c r="K15" s="6">
        <f t="shared" si="0"/>
        <v>-25.7527023941878</v>
      </c>
      <c r="L15" s="6">
        <v>0</v>
      </c>
      <c r="M15" s="6">
        <f t="shared" si="1"/>
        <v>-25.7527023941878</v>
      </c>
      <c r="N15" s="6">
        <v>-25.688984343312562</v>
      </c>
      <c r="O15" s="1" t="s">
        <v>25</v>
      </c>
    </row>
    <row r="16" spans="1:15" x14ac:dyDescent="0.2">
      <c r="A16" s="5">
        <f t="shared" si="2"/>
        <v>4</v>
      </c>
      <c r="C16" s="1" t="s">
        <v>62</v>
      </c>
      <c r="E16" s="6">
        <v>-115.88073238460248</v>
      </c>
      <c r="F16" s="6">
        <f t="shared" si="3"/>
        <v>1.0362999485246576</v>
      </c>
      <c r="G16" s="6">
        <v>-114.84443243607782</v>
      </c>
      <c r="H16" s="6">
        <v>-6.5597411924456939</v>
      </c>
      <c r="I16" s="6">
        <v>6.7996717885402767</v>
      </c>
      <c r="J16" s="6">
        <v>-0.83461266212986907</v>
      </c>
      <c r="K16" s="6">
        <f t="shared" si="0"/>
        <v>-115.43911450211311</v>
      </c>
      <c r="L16" s="6">
        <v>5.4300000000000001E-2</v>
      </c>
      <c r="M16" s="6">
        <f t="shared" si="1"/>
        <v>-115.38481450211312</v>
      </c>
      <c r="N16" s="6">
        <v>-116.32961267927132</v>
      </c>
      <c r="O16" s="1" t="s">
        <v>25</v>
      </c>
    </row>
    <row r="17" spans="1:15" x14ac:dyDescent="0.2">
      <c r="A17" s="5">
        <f t="shared" si="2"/>
        <v>5</v>
      </c>
      <c r="C17" s="1" t="s">
        <v>63</v>
      </c>
      <c r="E17" s="6">
        <v>-0.41462572021219413</v>
      </c>
      <c r="F17" s="6">
        <f t="shared" si="3"/>
        <v>-0.54277778006320454</v>
      </c>
      <c r="G17" s="6">
        <v>-0.95740350027539867</v>
      </c>
      <c r="H17" s="6">
        <v>-0.14886711554529833</v>
      </c>
      <c r="I17" s="6">
        <v>0</v>
      </c>
      <c r="J17" s="6">
        <v>0</v>
      </c>
      <c r="K17" s="6">
        <f t="shared" si="0"/>
        <v>-1.106270615820697</v>
      </c>
      <c r="L17" s="6">
        <v>0</v>
      </c>
      <c r="M17" s="6">
        <f t="shared" si="1"/>
        <v>-1.106270615820697</v>
      </c>
      <c r="N17" s="6">
        <v>-1.0312453540320083</v>
      </c>
      <c r="O17" s="1" t="s">
        <v>25</v>
      </c>
    </row>
    <row r="18" spans="1:15" x14ac:dyDescent="0.2">
      <c r="A18" s="5">
        <f t="shared" si="2"/>
        <v>6</v>
      </c>
      <c r="C18" s="1" t="s">
        <v>64</v>
      </c>
      <c r="E18" s="6">
        <v>-16.150816808248525</v>
      </c>
      <c r="F18" s="6">
        <f t="shared" si="3"/>
        <v>0.15524409797046346</v>
      </c>
      <c r="G18" s="6">
        <v>-15.995572710278061</v>
      </c>
      <c r="H18" s="6">
        <v>-4.3056656973208387</v>
      </c>
      <c r="I18" s="6">
        <v>0.97227807541600519</v>
      </c>
      <c r="J18" s="6">
        <v>0</v>
      </c>
      <c r="K18" s="6">
        <f t="shared" si="0"/>
        <v>-19.328960332182895</v>
      </c>
      <c r="L18" s="6">
        <v>0</v>
      </c>
      <c r="M18" s="6">
        <f t="shared" si="1"/>
        <v>-19.328960332182895</v>
      </c>
      <c r="N18" s="6">
        <v>-17.851424198051888</v>
      </c>
      <c r="O18" s="1" t="s">
        <v>25</v>
      </c>
    </row>
    <row r="19" spans="1:15" x14ac:dyDescent="0.2">
      <c r="A19" s="5">
        <f t="shared" si="2"/>
        <v>7</v>
      </c>
      <c r="C19" s="1" t="s">
        <v>65</v>
      </c>
      <c r="E19" s="6">
        <v>-26.842995535729539</v>
      </c>
      <c r="F19" s="6">
        <f t="shared" si="3"/>
        <v>0.65515267274663458</v>
      </c>
      <c r="G19" s="6">
        <v>-26.187842862982905</v>
      </c>
      <c r="H19" s="6">
        <v>-10.258875323009008</v>
      </c>
      <c r="I19" s="6">
        <v>4.3344846472179306</v>
      </c>
      <c r="J19" s="6">
        <v>0</v>
      </c>
      <c r="K19" s="6">
        <f t="shared" si="0"/>
        <v>-32.112233538773978</v>
      </c>
      <c r="L19" s="6">
        <v>0</v>
      </c>
      <c r="M19" s="6">
        <f t="shared" si="1"/>
        <v>-32.112233538773978</v>
      </c>
      <c r="N19" s="6">
        <v>-29.964939332003269</v>
      </c>
      <c r="O19" s="1" t="s">
        <v>25</v>
      </c>
    </row>
    <row r="20" spans="1:15" x14ac:dyDescent="0.2">
      <c r="A20" s="5">
        <f t="shared" si="2"/>
        <v>8</v>
      </c>
      <c r="C20" s="1" t="s">
        <v>66</v>
      </c>
      <c r="E20" s="6">
        <v>-6.3756939293416064</v>
      </c>
      <c r="F20" s="6">
        <f t="shared" si="3"/>
        <v>2.508340767884977</v>
      </c>
      <c r="G20" s="6">
        <v>-3.8673531614566294</v>
      </c>
      <c r="H20" s="6">
        <v>-0.60390135292459335</v>
      </c>
      <c r="I20" s="6">
        <v>0</v>
      </c>
      <c r="J20" s="6">
        <v>0</v>
      </c>
      <c r="K20" s="6">
        <f t="shared" si="0"/>
        <v>-4.471254514381223</v>
      </c>
      <c r="L20" s="6">
        <v>0</v>
      </c>
      <c r="M20" s="6">
        <f t="shared" si="1"/>
        <v>-4.471254514381223</v>
      </c>
      <c r="N20" s="6">
        <v>-4.1693038379189264</v>
      </c>
      <c r="O20" s="1" t="s">
        <v>25</v>
      </c>
    </row>
    <row r="21" spans="1:15" x14ac:dyDescent="0.2">
      <c r="A21" s="5">
        <f t="shared" si="2"/>
        <v>9</v>
      </c>
      <c r="C21" s="1" t="s">
        <v>67</v>
      </c>
      <c r="E21" s="6">
        <v>-3.9320010507872345</v>
      </c>
      <c r="F21" s="6">
        <f t="shared" si="3"/>
        <v>9.7393846867177558E-4</v>
      </c>
      <c r="G21" s="6">
        <v>-3.9310271123185627</v>
      </c>
      <c r="H21" s="6">
        <v>-2.0887457030375267</v>
      </c>
      <c r="I21" s="6">
        <v>1.6465911729635987</v>
      </c>
      <c r="J21" s="6">
        <v>0</v>
      </c>
      <c r="K21" s="6">
        <f t="shared" si="0"/>
        <v>-4.373181642392491</v>
      </c>
      <c r="L21" s="6">
        <v>0</v>
      </c>
      <c r="M21" s="6">
        <f t="shared" si="1"/>
        <v>-4.373181642392491</v>
      </c>
      <c r="N21" s="6">
        <v>-4.6225117464027266</v>
      </c>
      <c r="O21" s="1" t="s">
        <v>25</v>
      </c>
    </row>
    <row r="22" spans="1:15" x14ac:dyDescent="0.2">
      <c r="A22" s="5">
        <f t="shared" si="2"/>
        <v>10</v>
      </c>
      <c r="C22" s="1" t="s">
        <v>68</v>
      </c>
      <c r="E22" s="6">
        <v>-6.185836279376983</v>
      </c>
      <c r="F22" s="6">
        <f t="shared" si="3"/>
        <v>-7.6717538540249803</v>
      </c>
      <c r="G22" s="6">
        <v>-13.857590133401963</v>
      </c>
      <c r="H22" s="6">
        <v>-5.9485572338260058</v>
      </c>
      <c r="I22" s="6">
        <v>7.8942458189458264</v>
      </c>
      <c r="J22" s="6">
        <v>0</v>
      </c>
      <c r="K22" s="6">
        <f t="shared" si="0"/>
        <v>-11.911901548282142</v>
      </c>
      <c r="L22" s="6">
        <v>0</v>
      </c>
      <c r="M22" s="6">
        <f t="shared" si="1"/>
        <v>-11.911901548282142</v>
      </c>
      <c r="N22" s="6">
        <v>-14.056504404446352</v>
      </c>
      <c r="O22" s="1" t="s">
        <v>25</v>
      </c>
    </row>
    <row r="23" spans="1:15" x14ac:dyDescent="0.2">
      <c r="A23" s="5">
        <f t="shared" si="2"/>
        <v>11</v>
      </c>
      <c r="C23" s="1" t="s">
        <v>69</v>
      </c>
      <c r="E23" s="6">
        <v>-224.38814039635773</v>
      </c>
      <c r="F23" s="6">
        <f t="shared" si="3"/>
        <v>66.523239909403571</v>
      </c>
      <c r="G23" s="6">
        <v>-157.86490048695416</v>
      </c>
      <c r="H23" s="6">
        <v>-28.971029596731142</v>
      </c>
      <c r="I23" s="6">
        <v>50.372056906704003</v>
      </c>
      <c r="J23" s="6">
        <v>0</v>
      </c>
      <c r="K23" s="6">
        <f t="shared" si="0"/>
        <v>-136.46387317698128</v>
      </c>
      <c r="L23" s="6">
        <v>0</v>
      </c>
      <c r="M23" s="6">
        <f t="shared" si="1"/>
        <v>-136.46387317698128</v>
      </c>
      <c r="N23" s="6">
        <v>-155.06281117835331</v>
      </c>
      <c r="O23" s="1" t="s">
        <v>25</v>
      </c>
    </row>
    <row r="24" spans="1:15" x14ac:dyDescent="0.2">
      <c r="A24" s="5">
        <f t="shared" si="2"/>
        <v>12</v>
      </c>
      <c r="C24" s="1" t="s">
        <v>70</v>
      </c>
      <c r="E24" s="6">
        <v>-62.532711269250015</v>
      </c>
      <c r="F24" s="6">
        <f t="shared" si="3"/>
        <v>1.2434482572087262</v>
      </c>
      <c r="G24" s="6">
        <v>-61.289263012041289</v>
      </c>
      <c r="H24" s="6">
        <v>-9.1530521943266017</v>
      </c>
      <c r="I24" s="6">
        <v>0</v>
      </c>
      <c r="J24" s="6">
        <v>0</v>
      </c>
      <c r="K24" s="6">
        <f t="shared" si="0"/>
        <v>-70.442315206367894</v>
      </c>
      <c r="L24" s="6">
        <v>0</v>
      </c>
      <c r="M24" s="6">
        <f t="shared" si="1"/>
        <v>-70.442315206367894</v>
      </c>
      <c r="N24" s="6">
        <v>-65.865789109204584</v>
      </c>
      <c r="O24" s="1" t="s">
        <v>25</v>
      </c>
    </row>
    <row r="25" spans="1:15" x14ac:dyDescent="0.2">
      <c r="A25" s="5">
        <f t="shared" si="2"/>
        <v>13</v>
      </c>
      <c r="C25" s="1" t="s">
        <v>39</v>
      </c>
      <c r="E25" s="6">
        <v>-36.051467573371113</v>
      </c>
      <c r="F25" s="6">
        <f t="shared" si="3"/>
        <v>36.051467573371113</v>
      </c>
      <c r="G25" s="6">
        <v>0</v>
      </c>
      <c r="H25" s="6">
        <v>0</v>
      </c>
      <c r="I25" s="6">
        <v>0</v>
      </c>
      <c r="J25" s="6">
        <v>0</v>
      </c>
      <c r="K25" s="6">
        <f t="shared" si="0"/>
        <v>0</v>
      </c>
      <c r="L25" s="6">
        <v>0</v>
      </c>
      <c r="M25" s="6">
        <f t="shared" si="1"/>
        <v>0</v>
      </c>
      <c r="N25" s="6">
        <v>0</v>
      </c>
      <c r="O25" s="1" t="s">
        <v>25</v>
      </c>
    </row>
    <row r="26" spans="1:15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3.5" thickBot="1" x14ac:dyDescent="0.25">
      <c r="A27" s="5">
        <f>A25+1</f>
        <v>14</v>
      </c>
      <c r="C27" s="1" t="s">
        <v>40</v>
      </c>
      <c r="E27" s="4">
        <f>SUM(E13:E25)</f>
        <v>-572.01297100551437</v>
      </c>
      <c r="F27" s="4">
        <f t="shared" ref="F27:N27" si="4">SUM(F13:F25)</f>
        <v>69.241063607922655</v>
      </c>
      <c r="G27" s="4">
        <f t="shared" si="4"/>
        <v>-502.77190739759169</v>
      </c>
      <c r="H27" s="4">
        <f t="shared" si="4"/>
        <v>-86.082780490507432</v>
      </c>
      <c r="I27" s="4">
        <f t="shared" si="4"/>
        <v>77.540826932525462</v>
      </c>
      <c r="J27" s="4">
        <f t="shared" si="4"/>
        <v>2.1341139858914655</v>
      </c>
      <c r="K27" s="4">
        <f t="shared" si="4"/>
        <v>-509.17974696968207</v>
      </c>
      <c r="L27" s="4">
        <f t="shared" si="4"/>
        <v>0.25219999999999998</v>
      </c>
      <c r="M27" s="4">
        <f t="shared" si="4"/>
        <v>-508.92754696968206</v>
      </c>
      <c r="N27" s="4">
        <f t="shared" si="4"/>
        <v>-518.94179652893774</v>
      </c>
      <c r="O27" s="1" t="s">
        <v>25</v>
      </c>
    </row>
    <row r="28" spans="1:15" ht="13.5" thickTop="1" x14ac:dyDescent="0.2"/>
    <row r="30" spans="1:15" x14ac:dyDescent="0.2">
      <c r="A30" s="3"/>
    </row>
  </sheetData>
  <pageMargins left="0.7" right="0.7" top="0.75" bottom="0.75" header="0.3" footer="0.3"/>
  <pageSetup scale="62" firstPageNumber="9" orientation="landscape" useFirstPageNumber="1" r:id="rId1"/>
  <headerFooter>
    <oddHeader>&amp;R&amp;"Arial,Regular"&amp;10Updated: 2023-07-06
EB-2022-0200
Exhibit 2
Tab 2
Schedule 1
Attachment 8
Page &amp;P of 10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1" ma:contentTypeDescription="Create a new document." ma:contentTypeScope="" ma:versionID="5c7e71740fcd65673f079a1796b639a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aa26b391518e9c77c38c568581b0327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5a738a-5de5-4f0e-a1be-c27ff7dc3dd8">Update Complete</Status>
    <_x0031_st_x0020_draft_x0020_priority xmlns="d85a738a-5de5-4f0e-a1be-c27ff7dc3dd8">H</_x0031_st_x0020_draft_x0020_priority>
    <Reg_x002e__x0020_Review_x0020_Due_x0020_Date xmlns="d85a738a-5de5-4f0e-a1be-c27ff7dc3dd8">2022-06-27T06:00:00+00:00</Reg_x002e__x0020_Review_x0020_Due_x0020_Date>
    <Finance_x0020_view xmlns="d85a738a-5de5-4f0e-a1be-c27ff7dc3dd8">Yes</Finance_x0020_view>
    <Accountable_x0020_Area xmlns="d85a738a-5de5-4f0e-a1be-c27ff7dc3dd8">Finance</Accountable_x0020_Area>
    <Customer_x0020_Care_x0020_View xmlns="d85a738a-5de5-4f0e-a1be-c27ff7dc3dd8">No</Customer_x0020_Care_x0020_View>
    <Energy_x0020_Services_x0020_View xmlns="d85a738a-5de5-4f0e-a1be-c27ff7dc3dd8">Yes</Energy_x0020_Services_x0020_View>
    <Regulatory_x0020_Leads xmlns="d85a738a-5de5-4f0e-a1be-c27ff7dc3dd8">
      <UserInfo>
        <DisplayName>Joel Denomy</DisplayName>
        <AccountId>18</AccountId>
        <AccountType/>
      </UserInfo>
      <UserInfo>
        <DisplayName>Laura Sheehan</DisplayName>
        <AccountId>12</AccountId>
        <AccountType/>
      </UserInfo>
    </Regulatory_x0020_Leads>
    <Exhibit_x002f_Tab_x002f_Schedule xmlns="d85a738a-5de5-4f0e-a1be-c27ff7dc3dd8">02.02.01</Exhibit_x002f_Tab_x002f_Schedule>
    <_x0031_st_x0020_Draft_x0020_SL_x0020_Review_x0020_Complete xmlns="d85a738a-5de5-4f0e-a1be-c27ff7dc3dd8">2022-07-11T06:00:00+00:00</_x0031_st_x0020_Draft_x0020_SL_x0020_Review_x0020_Complete>
    <Binder xmlns="d85a738a-5de5-4f0e-a1be-c27ff7dc3dd8">2</Binder>
    <Attachment xmlns="d85a738a-5de5-4f0e-a1be-c27ff7dc3dd8">8</Attachment>
    <Phase xmlns="d85a738a-5de5-4f0e-a1be-c27ff7dc3dd8">Phase 1</Phase>
    <Version_x0020_Comments xmlns="d85a738a-5de5-4f0e-a1be-c27ff7dc3dd8">COMPLETE</Version_x0020_Comments>
    <Executive_x0020_Review xmlns="d85a738a-5de5-4f0e-a1be-c27ff7dc3dd8">false</Executive_x0020_Review>
    <Legal_x0020_Team xmlns="d85a738a-5de5-4f0e-a1be-c27ff7dc3dd8">
      <UserInfo>
        <DisplayName>David Stevens</DisplayName>
        <AccountId>461</AccountId>
        <AccountType/>
      </UserInfo>
      <UserInfo>
        <DisplayName>Henry Ren</DisplayName>
        <AccountId>183</AccountId>
        <AccountType/>
      </UserInfo>
    </Legal_x0020_Team>
    <Witness xmlns="d85a738a-5de5-4f0e-a1be-c27ff7dc3dd8">
      <UserInfo>
        <DisplayName>Jason Vinagre</DisplayName>
        <AccountId>100</AccountId>
        <AccountType/>
      </UserInfo>
    </Witness>
    <Folder xmlns="d85a738a-5de5-4f0e-a1be-c27ff7dc3dd8">Updated Evidence</Folder>
    <_x0031_st_x0020_Draft_x0020_Evidence_x0020_Due xmlns="d85a738a-5de5-4f0e-a1be-c27ff7dc3dd8">2022-05-30T06:00:00+00:00</_x0031_st_x0020_Draft_x0020_Evidence_x0020_Due>
    <Cust_x0020_Eng xmlns="d85a738a-5de5-4f0e-a1be-c27ff7dc3dd8">No</Cust_x0020_Eng>
    <_x0031_st_x0020_draft_x0020_ready_x0020_for_x0020_Regulatory xmlns="d85a738a-5de5-4f0e-a1be-c27ff7dc3dd8">2022-06-01T06:00:00+00:00</_x0031_st_x0020_draft_x0020_ready_x0020_for_x0020_Regulatory>
    <Final_x0020_Draft_x0020_Due xmlns="d85a738a-5de5-4f0e-a1be-c27ff7dc3dd8">2022-07-27T06:00:00+00:00</Final_x0020_Draft_x0020_Due>
    <Final_x0020_Draft_x0020_Ready_x0020_for_x0020_SL_x0020_Review xmlns="d85a738a-5de5-4f0e-a1be-c27ff7dc3dd8">false</Final_x0020_Draft_x0020_Ready_x0020_for_x0020_SL_x0020_Review>
    <Formatting_x0020_Reqd xmlns="d85a738a-5de5-4f0e-a1be-c27ff7dc3dd8">false</Formatting_x0020_Reqd>
    <Final_x0020_Draft_x0020_Reg_x002f_1st_x0020_Level_x0020_Review_x0020_Due_x0020_Date xmlns="d85a738a-5de5-4f0e-a1be-c27ff7dc3dd8">2022-08-18T06:00:00+00:00</Final_x0020_Draft_x0020_Reg_x002f_1st_x0020_Level_x0020_Review_x0020_Due_x0020_Date>
    <Legal_x0020_Handoff_x0020_Date xmlns="d85a738a-5de5-4f0e-a1be-c27ff7dc3dd8">2022-09-01T06:00:00+00:00</Legal_x0020_Handoff_x0020_Date>
    <Legal_x0020_Session_x0020_Date xmlns="d85a738a-5de5-4f0e-a1be-c27ff7dc3dd8">2022-09-12T06:00:00+00:00</Legal_x0020_Session_x0020_Date>
    <xewa xmlns="d85a738a-5de5-4f0e-a1be-c27ff7dc3dd8">2022-09-19T06:00:00+00:00</xewa>
    <TM_x0020_Sign_x0020_Off xmlns="d85a738a-5de5-4f0e-a1be-c27ff7dc3dd8">2022-10-06T06:00:00+00:00</TM_x0020_Sign_x0020_Off>
    <Reg_x002f_Formatting_x0020_Sign_x0020_Off xmlns="d85a738a-5de5-4f0e-a1be-c27ff7dc3dd8">2022-10-13T06:00:00+00:00</Reg_x002f_Formatting_x0020_Sign_x0020_Off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C6U45NHNYSXQ-362488868-2214</_dlc_DocId>
    <_dlc_DocIdUrl xmlns="bc9be6ef-036f-4d38-ab45-2a4da0c93cb0">
      <Url>https://enbridge.sharepoint.com/teams/EB-2022-02002024Rebasing/_layouts/15/DocIdRedir.aspx?ID=C6U45NHNYSXQ-362488868-2214</Url>
      <Description>C6U45NHNYSXQ-362488868-2214</Description>
    </_dlc_DocIdUrl>
  </documentManagement>
</p:properties>
</file>

<file path=customXml/itemProps1.xml><?xml version="1.0" encoding="utf-8"?>
<ds:datastoreItem xmlns:ds="http://schemas.openxmlformats.org/officeDocument/2006/customXml" ds:itemID="{DB161791-228D-49BC-9C55-159A42672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78F0-602A-4946-AB44-92EAEC9B9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AA3A97-F48F-49BA-95E1-DE00C4F2785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D3590D-1062-4ED8-B653-2063C3ACF4F0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Dist Plnt AoMA 2024</vt:lpstr>
      <vt:lpstr>Utility Tran Plant AoMA 2024</vt:lpstr>
      <vt:lpstr>Utility Ugnd Stor AoMA 2024</vt:lpstr>
      <vt:lpstr>Utility Gen Plant AoMA 2024</vt:lpstr>
      <vt:lpstr>Utility Othr Plant AoMA 2024</vt:lpstr>
      <vt:lpstr>Dist Plnt AoMA 2024 AD</vt:lpstr>
      <vt:lpstr>Sheet1</vt:lpstr>
      <vt:lpstr>Sheet2</vt:lpstr>
      <vt:lpstr>Sheet3</vt:lpstr>
      <vt:lpstr>Sheet4</vt:lpstr>
      <vt:lpstr>'Dist Plnt AoMA 2024'!Print_Area</vt:lpstr>
      <vt:lpstr>'Dist Plnt AoMA 2024 AD'!Print_Area</vt:lpstr>
      <vt:lpstr>Sheet1!Print_Area</vt:lpstr>
      <vt:lpstr>Sheet2!Print_Area</vt:lpstr>
      <vt:lpstr>Sheet3!Print_Area</vt:lpstr>
      <vt:lpstr>Sheet4!Print_Area</vt:lpstr>
      <vt:lpstr>'Utility Gen Plant AoMA 2024'!Print_Area</vt:lpstr>
      <vt:lpstr>'Utility Othr Plant AoMA 2024'!Print_Area</vt:lpstr>
      <vt:lpstr>'Utility Tran Plant AoMA 2024'!Print_Area</vt:lpstr>
      <vt:lpstr>'Utility Ugnd Stor AoMA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Julie Rader</cp:lastModifiedBy>
  <cp:revision/>
  <dcterms:created xsi:type="dcterms:W3CDTF">2022-05-30T04:21:27Z</dcterms:created>
  <dcterms:modified xsi:type="dcterms:W3CDTF">2023-07-06T19:53:40Z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2022-05-30T04:40:58Z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7100ff45-ca68-4d04-b854-a8bb976bf54d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Ange Review">
    <vt:bool>false</vt:bool>
  </property>
  <property fmtid="{D5CDD505-2E9C-101B-9397-08002B2CF9AE}" pid="11" name="_dlc_DocIdItemGuid">
    <vt:lpwstr>4fc5dd4a-1ef4-4641-ae76-9b8a268f01c2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