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82" documentId="13_ncr:1_{4B6848B7-1A89-4A52-9A11-B84E2D3F8233}" xr6:coauthVersionLast="47" xr6:coauthVersionMax="47" xr10:uidLastSave="{57AC670F-B66B-444B-A2D8-3740442FA042}"/>
  <bookViews>
    <workbookView xWindow="28680" yWindow="-9330" windowWidth="29040" windowHeight="15840" xr2:uid="{2233E802-EC86-4B03-8EA8-DA34CE9EDA9A}"/>
  </bookViews>
  <sheets>
    <sheet name="EGI USP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2" l="1"/>
  <c r="C54" i="2" l="1"/>
  <c r="C52" i="2"/>
  <c r="C60" i="2" s="1"/>
  <c r="C33" i="2"/>
  <c r="C19" i="2"/>
  <c r="G54" i="2"/>
  <c r="E54" i="2"/>
  <c r="D54" i="2"/>
  <c r="D31" i="2"/>
  <c r="D32" i="2"/>
  <c r="D33" i="2"/>
  <c r="D49" i="2" s="1"/>
  <c r="C30" i="2"/>
  <c r="D30" i="2"/>
  <c r="E30" i="2"/>
  <c r="F30" i="2"/>
  <c r="G30" i="2"/>
  <c r="H30" i="2"/>
  <c r="C13" i="2"/>
  <c r="D60" i="2"/>
  <c r="E60" i="2"/>
  <c r="F60" i="2"/>
  <c r="G60" i="2"/>
  <c r="H60" i="2"/>
  <c r="D13" i="2"/>
  <c r="E13" i="2"/>
  <c r="F13" i="2"/>
  <c r="G13" i="2"/>
  <c r="H13" i="2"/>
  <c r="H49" i="2"/>
  <c r="G49" i="2"/>
  <c r="F49" i="2"/>
  <c r="E49" i="2"/>
  <c r="C49" i="2"/>
  <c r="D62" i="2" l="1"/>
  <c r="F62" i="2"/>
  <c r="G62" i="2"/>
  <c r="C62" i="2"/>
  <c r="E62" i="2"/>
</calcChain>
</file>

<file path=xl/sharedStrings.xml><?xml version="1.0" encoding="utf-8"?>
<sst xmlns="http://schemas.openxmlformats.org/spreadsheetml/2006/main" count="133" uniqueCount="72">
  <si>
    <t>USP Category ($ millions)</t>
  </si>
  <si>
    <t>Asset Program (EGI)</t>
  </si>
  <si>
    <t>2023F</t>
  </si>
  <si>
    <t>2024F</t>
  </si>
  <si>
    <t>2025F</t>
  </si>
  <si>
    <t>2026F</t>
  </si>
  <si>
    <t>2027F</t>
  </si>
  <si>
    <t>2028F</t>
  </si>
  <si>
    <t>General Plant</t>
  </si>
  <si>
    <t>CS - Land/Structures -  Improvements</t>
  </si>
  <si>
    <t>FLEET - Equipment &amp; Materials</t>
  </si>
  <si>
    <t>FLEET - Tools</t>
  </si>
  <si>
    <t>FLEET - Vehicles</t>
  </si>
  <si>
    <t>LNG - Land/Structures -  Improvements</t>
  </si>
  <si>
    <t xml:space="preserve"> -   </t>
  </si>
  <si>
    <t>REWS - Furniture/Structures &amp; Improvements</t>
  </si>
  <si>
    <t>TIS Business Solutions</t>
  </si>
  <si>
    <t>TIS Infrastructure</t>
  </si>
  <si>
    <t>TPS - Land/Structures -  Improvements</t>
  </si>
  <si>
    <t>General Plant Total</t>
  </si>
  <si>
    <t>System Access</t>
  </si>
  <si>
    <t>CC - Commercial/Bulk-Metered - Conversion</t>
  </si>
  <si>
    <t>CC - Commercial/Bulk-Metered - New</t>
  </si>
  <si>
    <t>CC - Industrial - New</t>
  </si>
  <si>
    <t>CC - Multi-Family/Apartment - New</t>
  </si>
  <si>
    <t>CC - Residential - Conversion</t>
  </si>
  <si>
    <t>CC - Residential - New</t>
  </si>
  <si>
    <t>CC - Sales Station - Conversion</t>
  </si>
  <si>
    <t>CC - Sales Station - New</t>
  </si>
  <si>
    <t>CS - Growth</t>
  </si>
  <si>
    <t>DP - Relocations</t>
  </si>
  <si>
    <t>DS - CNG</t>
  </si>
  <si>
    <t>GTH - Hydrogen Blending</t>
  </si>
  <si>
    <t>TPS - Growth</t>
  </si>
  <si>
    <t>UTIL - Meters (growth)</t>
  </si>
  <si>
    <t>EA Fixed O/H - Gth</t>
  </si>
  <si>
    <t>Community Expansion</t>
  </si>
  <si>
    <t>System Access Total</t>
  </si>
  <si>
    <t>System Renewal</t>
  </si>
  <si>
    <t>CS - Improvements</t>
  </si>
  <si>
    <t>CS - Overhauls</t>
  </si>
  <si>
    <t>CS - Replacements</t>
  </si>
  <si>
    <t>DP - Corrosion</t>
  </si>
  <si>
    <t>DP - Main Replacement</t>
  </si>
  <si>
    <t>DP - Service Relay</t>
  </si>
  <si>
    <t>DS - Gate, Feeder &amp; A Stations</t>
  </si>
  <si>
    <t>DS - Inside Regulator &amp; ERR Program</t>
  </si>
  <si>
    <t>DS - Station Rebuilds &amp; B and C Stations</t>
  </si>
  <si>
    <t>LNG - Replacements</t>
  </si>
  <si>
    <t>TPS - Improvements</t>
  </si>
  <si>
    <t>TPS - Replacements</t>
  </si>
  <si>
    <t>UTIL - Meters (mtc)</t>
  </si>
  <si>
    <t>UTIL - Regulator Refit</t>
  </si>
  <si>
    <t>UTIL - Remediation</t>
  </si>
  <si>
    <t>EA Fixed O/H - Utilization</t>
  </si>
  <si>
    <t>RNG</t>
  </si>
  <si>
    <t>CNG</t>
  </si>
  <si>
    <t>System Renewal Total</t>
  </si>
  <si>
    <t>System Service</t>
  </si>
  <si>
    <t>CS - Integrity</t>
  </si>
  <si>
    <t>DP - Class Location</t>
  </si>
  <si>
    <t>DP - Integrity</t>
  </si>
  <si>
    <t>DS - Integrity Initiatives</t>
  </si>
  <si>
    <t>GTH - System Reinforcement</t>
  </si>
  <si>
    <t>LNG - Improvements</t>
  </si>
  <si>
    <t>LNG - Integrity</t>
  </si>
  <si>
    <t>TPS - Class Location</t>
  </si>
  <si>
    <t>TPS - Integrity</t>
  </si>
  <si>
    <t>UTIL - Monitoring Systems</t>
  </si>
  <si>
    <t>System Service Total</t>
  </si>
  <si>
    <t>Grand Total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</si>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</sst>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horizontal="center"/>
    </xf>
    <xf numFmtId="165" fontId="0" fillId="0" borderId="0" xfId="0" applyNumberFormat="1"/>
    <xf numFmtId="165" fontId="0" fillId="0" borderId="0" xfId="1" applyNumberFormat="1" applyFont="1"/>
    <xf numFmtId="165" fontId="2" fillId="0" borderId="0" xfId="0" applyNumberFormat="1" applyFont="1"/>
    <xf numFmtId="165" fontId="2" fillId="0" borderId="1" xfId="0" applyNumberFormat="1" applyFont="1" applyBorder="1"/>
    <xf numFmtId="165" fontId="0" fillId="0" borderId="0" xfId="0" applyNumberFormat="1" applyAlignment="1">
      <alignment horizontal="right"/>
    </xf>
    <xf numFmtId="0" fontId="3" fillId="0" borderId="0" xfId="0" applyFont="1"/>
    <xf numFmtId="164" fontId="2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734B-327F-4874-9209-6790BE77D080}">
  <dimension ref="A3:L65"/>
  <sheetViews>
    <sheetView tabSelected="1" view="pageLayout" topLeftCell="A31" zoomScale="80" zoomScaleNormal="100" zoomScaleSheetLayoutView="100" zoomScalePageLayoutView="80" workbookViewId="0">
      <selection activeCell="K71" sqref="K71"/>
    </sheetView>
  </sheetViews>
  <sheetFormatPr defaultRowHeight="14.4" x14ac:dyDescent="0.3"/>
  <cols>
    <col min="1" max="1" width="22.77734375" style="2" customWidth="1"/>
    <col min="2" max="2" width="42.21875" bestFit="1" customWidth="1"/>
    <col min="3" max="8" width="13.21875" customWidth="1"/>
    <col min="9" max="9" width="2.77734375" bestFit="1" customWidth="1"/>
    <col min="12" max="12" width="13.6640625" bestFit="1" customWidth="1"/>
  </cols>
  <sheetData>
    <row r="3" spans="1:9" s="2" customFormat="1" x14ac:dyDescent="0.3">
      <c r="A3" s="9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9" x14ac:dyDescent="0.3">
      <c r="A4" s="2" t="s">
        <v>8</v>
      </c>
      <c r="B4" t="s">
        <v>9</v>
      </c>
      <c r="C4" s="4">
        <v>0.65745500000000001</v>
      </c>
      <c r="D4" s="4">
        <v>0.50519799999999992</v>
      </c>
      <c r="E4" s="4">
        <v>1.1192529999999998</v>
      </c>
      <c r="F4" s="4">
        <v>1.1039649999999999</v>
      </c>
      <c r="G4" s="4">
        <v>3.5571039999999998</v>
      </c>
      <c r="H4" s="4">
        <v>3.8095810000000001</v>
      </c>
      <c r="I4" t="s">
        <v>71</v>
      </c>
    </row>
    <row r="5" spans="1:9" x14ac:dyDescent="0.3">
      <c r="B5" t="s">
        <v>10</v>
      </c>
      <c r="C5" s="4">
        <v>2.4603980000000001</v>
      </c>
      <c r="D5" s="4">
        <v>8.8722170000000009</v>
      </c>
      <c r="E5" s="4">
        <v>9.5388380000000002</v>
      </c>
      <c r="F5" s="4">
        <v>11.574704000000001</v>
      </c>
      <c r="G5" s="4">
        <v>13.197017000000001</v>
      </c>
      <c r="H5" s="4">
        <v>15.939054</v>
      </c>
      <c r="I5" t="s">
        <v>71</v>
      </c>
    </row>
    <row r="6" spans="1:9" x14ac:dyDescent="0.3">
      <c r="B6" t="s">
        <v>11</v>
      </c>
      <c r="C6" s="4">
        <v>2.6502300000000001</v>
      </c>
      <c r="D6" s="4">
        <v>5.9296300000000004</v>
      </c>
      <c r="E6" s="4">
        <v>8.8671389999999999</v>
      </c>
      <c r="F6" s="4">
        <v>3.3058529999999999</v>
      </c>
      <c r="G6" s="4">
        <v>3.7650549999999998</v>
      </c>
      <c r="H6" s="4">
        <v>3.9443989999999998</v>
      </c>
      <c r="I6" t="s">
        <v>71</v>
      </c>
    </row>
    <row r="7" spans="1:9" x14ac:dyDescent="0.3">
      <c r="B7" t="s">
        <v>12</v>
      </c>
      <c r="C7" s="4">
        <v>3.7512950000000003</v>
      </c>
      <c r="D7" s="4">
        <v>16.676621000000001</v>
      </c>
      <c r="E7" s="4">
        <v>17.002226</v>
      </c>
      <c r="F7" s="4">
        <v>25.231419000000002</v>
      </c>
      <c r="G7" s="4">
        <v>28.758073</v>
      </c>
      <c r="H7" s="4">
        <v>32.389909000000003</v>
      </c>
      <c r="I7" t="s">
        <v>71</v>
      </c>
    </row>
    <row r="8" spans="1:9" x14ac:dyDescent="0.3">
      <c r="B8" t="s">
        <v>13</v>
      </c>
      <c r="C8" s="8" t="s">
        <v>14</v>
      </c>
      <c r="D8" s="4">
        <v>0.18944900000000001</v>
      </c>
      <c r="E8" s="4">
        <v>0.52571400000000001</v>
      </c>
      <c r="F8" s="8" t="s">
        <v>14</v>
      </c>
      <c r="G8" s="8" t="s">
        <v>14</v>
      </c>
      <c r="H8" s="8" t="s">
        <v>14</v>
      </c>
      <c r="I8" t="s">
        <v>71</v>
      </c>
    </row>
    <row r="9" spans="1:9" x14ac:dyDescent="0.3">
      <c r="B9" t="s">
        <v>15</v>
      </c>
      <c r="C9" s="4">
        <v>62.975144999999998</v>
      </c>
      <c r="D9" s="4">
        <v>62.961872999999997</v>
      </c>
      <c r="E9" s="4">
        <v>61.300970999999997</v>
      </c>
      <c r="F9" s="4">
        <v>92.250838000000002</v>
      </c>
      <c r="G9" s="4">
        <v>31.853201000000002</v>
      </c>
      <c r="H9" s="4">
        <v>56.372792000000004</v>
      </c>
      <c r="I9" t="s">
        <v>71</v>
      </c>
    </row>
    <row r="10" spans="1:9" x14ac:dyDescent="0.3">
      <c r="B10" t="s">
        <v>16</v>
      </c>
      <c r="C10" s="4">
        <v>41.16133</v>
      </c>
      <c r="D10" s="4">
        <v>87.005300000000005</v>
      </c>
      <c r="E10" s="4">
        <v>66.306155000000004</v>
      </c>
      <c r="F10" s="4">
        <v>60.048164</v>
      </c>
      <c r="G10" s="4">
        <v>28.048076000000002</v>
      </c>
      <c r="H10" s="4">
        <v>35.181764999999999</v>
      </c>
      <c r="I10" t="s">
        <v>71</v>
      </c>
    </row>
    <row r="11" spans="1:9" x14ac:dyDescent="0.3">
      <c r="B11" t="s">
        <v>17</v>
      </c>
      <c r="C11" s="4">
        <v>5.976</v>
      </c>
      <c r="D11" s="4">
        <v>15.42839</v>
      </c>
      <c r="E11" s="4">
        <v>11.837335999999999</v>
      </c>
      <c r="F11" s="4">
        <v>11.305065000000001</v>
      </c>
      <c r="G11" s="4">
        <v>16.88739</v>
      </c>
      <c r="H11" s="4">
        <v>18.882619999999999</v>
      </c>
      <c r="I11" t="s">
        <v>71</v>
      </c>
    </row>
    <row r="12" spans="1:9" x14ac:dyDescent="0.3">
      <c r="B12" t="s">
        <v>18</v>
      </c>
      <c r="C12" s="4">
        <v>0</v>
      </c>
      <c r="D12" s="4">
        <v>0.855105</v>
      </c>
      <c r="E12" s="4">
        <v>0.33839400000000003</v>
      </c>
      <c r="F12" s="4">
        <v>0.44399</v>
      </c>
      <c r="G12" s="4">
        <v>3.1509870000000002</v>
      </c>
      <c r="H12" s="4">
        <v>2.9372979999999997</v>
      </c>
      <c r="I12" t="s">
        <v>71</v>
      </c>
    </row>
    <row r="13" spans="1:9" x14ac:dyDescent="0.3">
      <c r="A13" s="2" t="s">
        <v>19</v>
      </c>
      <c r="C13" s="6">
        <f>SUM(C4:C12)</f>
        <v>119.63185300000001</v>
      </c>
      <c r="D13" s="6">
        <f t="shared" ref="D13:H13" si="0">SUM(D4:D12)</f>
        <v>198.42378300000001</v>
      </c>
      <c r="E13" s="6">
        <f t="shared" si="0"/>
        <v>176.836026</v>
      </c>
      <c r="F13" s="6">
        <f t="shared" si="0"/>
        <v>205.26399800000004</v>
      </c>
      <c r="G13" s="6">
        <f t="shared" si="0"/>
        <v>129.216903</v>
      </c>
      <c r="H13" s="6">
        <f t="shared" si="0"/>
        <v>169.45741799999999</v>
      </c>
      <c r="I13" t="s">
        <v>71</v>
      </c>
    </row>
    <row r="14" spans="1:9" x14ac:dyDescent="0.3">
      <c r="A14" s="2" t="s">
        <v>20</v>
      </c>
      <c r="B14" t="s">
        <v>21</v>
      </c>
      <c r="C14" s="4">
        <v>4.5598093043389323</v>
      </c>
      <c r="D14" s="4">
        <v>1.9355951780684595</v>
      </c>
      <c r="E14" s="4">
        <v>3.3388671003956221</v>
      </c>
      <c r="F14" s="4">
        <v>3.4997373232280786</v>
      </c>
      <c r="G14" s="4">
        <v>3.5527436207292293</v>
      </c>
      <c r="H14" s="4">
        <v>3.6383327584176364</v>
      </c>
      <c r="I14" t="s">
        <v>71</v>
      </c>
    </row>
    <row r="15" spans="1:9" x14ac:dyDescent="0.3">
      <c r="B15" t="s">
        <v>22</v>
      </c>
      <c r="C15" s="4">
        <v>28.486977531471357</v>
      </c>
      <c r="D15" s="4">
        <v>61.047238331785508</v>
      </c>
      <c r="E15" s="4">
        <v>26.167215367048154</v>
      </c>
      <c r="F15" s="4">
        <v>27.439599453312244</v>
      </c>
      <c r="G15" s="4">
        <v>27.829147591452465</v>
      </c>
      <c r="H15" s="4">
        <v>28.241372659386094</v>
      </c>
      <c r="I15" t="s">
        <v>71</v>
      </c>
    </row>
    <row r="16" spans="1:9" x14ac:dyDescent="0.3">
      <c r="B16" t="s">
        <v>23</v>
      </c>
      <c r="C16" s="4">
        <v>5.9197461782592073</v>
      </c>
      <c r="D16" s="4">
        <v>0</v>
      </c>
      <c r="E16" s="4">
        <v>4.3334777779241946</v>
      </c>
      <c r="F16" s="4">
        <v>4.5414962176411899</v>
      </c>
      <c r="G16" s="4">
        <v>4.4223139598849981</v>
      </c>
      <c r="H16" s="4">
        <v>4.4777384997162581</v>
      </c>
      <c r="I16" t="s">
        <v>71</v>
      </c>
    </row>
    <row r="17" spans="1:9" x14ac:dyDescent="0.3">
      <c r="B17" t="s">
        <v>24</v>
      </c>
      <c r="C17" s="4">
        <v>5.2866034855066442</v>
      </c>
      <c r="D17" s="4">
        <v>0</v>
      </c>
      <c r="E17" s="4">
        <v>4.0350735956385702</v>
      </c>
      <c r="F17" s="4">
        <v>4.2309560066674887</v>
      </c>
      <c r="G17" s="4">
        <v>4.2708265683338746</v>
      </c>
      <c r="H17" s="4">
        <v>4.3256706558048208</v>
      </c>
      <c r="I17" t="s">
        <v>71</v>
      </c>
    </row>
    <row r="18" spans="1:9" x14ac:dyDescent="0.3">
      <c r="B18" t="s">
        <v>25</v>
      </c>
      <c r="C18" s="4">
        <v>43.427878528483106</v>
      </c>
      <c r="D18" s="4">
        <v>27.789861894887565</v>
      </c>
      <c r="E18" s="4">
        <v>44.428174699153168</v>
      </c>
      <c r="F18" s="4">
        <v>46.587136804265313</v>
      </c>
      <c r="G18" s="4">
        <v>47.337018555509495</v>
      </c>
      <c r="H18" s="4">
        <v>47.981875070817999</v>
      </c>
      <c r="I18" t="s">
        <v>71</v>
      </c>
    </row>
    <row r="19" spans="1:9" x14ac:dyDescent="0.3">
      <c r="B19" t="s">
        <v>26</v>
      </c>
      <c r="C19" s="4">
        <f>193.492135010271+0.04</f>
        <v>193.53213501027099</v>
      </c>
      <c r="D19" s="4">
        <v>210.8475457012199</v>
      </c>
      <c r="E19" s="4">
        <v>163.78050503416094</v>
      </c>
      <c r="F19" s="4">
        <v>168.99044202602002</v>
      </c>
      <c r="G19" s="4">
        <v>164.1483083382272</v>
      </c>
      <c r="H19" s="4">
        <v>158.91716033432348</v>
      </c>
      <c r="I19" t="s">
        <v>71</v>
      </c>
    </row>
    <row r="20" spans="1:9" x14ac:dyDescent="0.3">
      <c r="B20" t="s">
        <v>27</v>
      </c>
      <c r="C20" s="4">
        <v>1.2326165662262498</v>
      </c>
      <c r="D20" s="4">
        <v>0.61638754886423086</v>
      </c>
      <c r="E20" s="4">
        <v>0.59940451916893178</v>
      </c>
      <c r="F20" s="4">
        <v>0.62855044785701664</v>
      </c>
      <c r="G20" s="4">
        <v>0.63871123220810366</v>
      </c>
      <c r="H20" s="4">
        <v>0.64691662538295247</v>
      </c>
      <c r="I20" t="s">
        <v>71</v>
      </c>
    </row>
    <row r="21" spans="1:9" x14ac:dyDescent="0.3">
      <c r="B21" t="s">
        <v>28</v>
      </c>
      <c r="C21" s="4">
        <v>3.8884628208219154</v>
      </c>
      <c r="D21" s="4">
        <v>1.8095742011948419</v>
      </c>
      <c r="E21" s="4">
        <v>1.7597132966115565</v>
      </c>
      <c r="F21" s="4">
        <v>1.8452788194920895</v>
      </c>
      <c r="G21" s="4">
        <v>1.8751116625492374</v>
      </c>
      <c r="H21" s="4">
        <v>1.8991979371370318</v>
      </c>
      <c r="I21" t="s">
        <v>71</v>
      </c>
    </row>
    <row r="22" spans="1:9" x14ac:dyDescent="0.3">
      <c r="B22" t="s">
        <v>29</v>
      </c>
      <c r="C22" s="4">
        <v>1.3855414342232948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t="s">
        <v>71</v>
      </c>
    </row>
    <row r="23" spans="1:9" x14ac:dyDescent="0.3">
      <c r="B23" t="s">
        <v>30</v>
      </c>
      <c r="C23" s="4">
        <v>36.542064126582822</v>
      </c>
      <c r="D23" s="4">
        <v>40.855873300585586</v>
      </c>
      <c r="E23" s="4">
        <v>43.448010889995025</v>
      </c>
      <c r="F23" s="4">
        <v>43.498604421283567</v>
      </c>
      <c r="G23" s="4">
        <v>44.673962275510114</v>
      </c>
      <c r="H23" s="4">
        <v>56.422646073731627</v>
      </c>
      <c r="I23" t="s">
        <v>71</v>
      </c>
    </row>
    <row r="24" spans="1:9" x14ac:dyDescent="0.3">
      <c r="B24" t="s">
        <v>31</v>
      </c>
      <c r="C24" s="4">
        <v>2.5048774999721966</v>
      </c>
      <c r="D24" s="4">
        <v>3.384441787160605</v>
      </c>
      <c r="E24" s="4">
        <v>1.3743377951375149</v>
      </c>
      <c r="F24" s="4">
        <v>1.0181455047532135</v>
      </c>
      <c r="G24" s="4">
        <v>1.0454779253688229</v>
      </c>
      <c r="H24" s="4">
        <v>1.0840602410122184</v>
      </c>
      <c r="I24" t="s">
        <v>71</v>
      </c>
    </row>
    <row r="25" spans="1:9" x14ac:dyDescent="0.3">
      <c r="B25" t="s">
        <v>32</v>
      </c>
      <c r="C25" s="4">
        <v>7.0806982095956501</v>
      </c>
      <c r="D25" s="4">
        <v>9.5146899381396963</v>
      </c>
      <c r="E25" s="4">
        <v>11.085856131702123</v>
      </c>
      <c r="F25" s="4">
        <v>3.2139741748305082</v>
      </c>
      <c r="G25" s="4">
        <v>0</v>
      </c>
      <c r="H25" s="4">
        <v>0</v>
      </c>
      <c r="I25" t="s">
        <v>71</v>
      </c>
    </row>
    <row r="26" spans="1:9" x14ac:dyDescent="0.3">
      <c r="B26" t="s">
        <v>33</v>
      </c>
      <c r="C26" s="4">
        <v>39.361809999999998</v>
      </c>
      <c r="D26" s="4">
        <v>6.8624340000000004</v>
      </c>
      <c r="E26" s="4">
        <v>73.574726508840399</v>
      </c>
      <c r="F26" s="4">
        <v>136.89816595693958</v>
      </c>
      <c r="G26" s="4">
        <v>216.83426550556814</v>
      </c>
      <c r="H26" s="4">
        <v>125.53778638321609</v>
      </c>
      <c r="I26" t="s">
        <v>71</v>
      </c>
    </row>
    <row r="27" spans="1:9" x14ac:dyDescent="0.3">
      <c r="B27" t="s">
        <v>34</v>
      </c>
      <c r="C27" s="4">
        <v>17.97020106780748</v>
      </c>
      <c r="D27" s="4">
        <v>16.464449209581115</v>
      </c>
      <c r="E27" s="4">
        <v>16.987411968578932</v>
      </c>
      <c r="F27" s="4">
        <v>18.457572942601768</v>
      </c>
      <c r="G27" s="4">
        <v>19.212766402271388</v>
      </c>
      <c r="H27" s="4">
        <v>12.189118591515966</v>
      </c>
      <c r="I27" t="s">
        <v>71</v>
      </c>
    </row>
    <row r="28" spans="1:9" x14ac:dyDescent="0.3">
      <c r="B28" t="s">
        <v>35</v>
      </c>
      <c r="C28" s="4">
        <v>24.194775400772116</v>
      </c>
      <c r="D28" s="4">
        <v>38.243358000000001</v>
      </c>
      <c r="E28" s="4">
        <v>39.210707999999997</v>
      </c>
      <c r="F28" s="4">
        <v>40.214786999999994</v>
      </c>
      <c r="G28" s="4">
        <v>41.257638</v>
      </c>
      <c r="H28" s="4">
        <v>23.218091593264131</v>
      </c>
      <c r="I28" t="s">
        <v>71</v>
      </c>
    </row>
    <row r="29" spans="1:9" x14ac:dyDescent="0.3">
      <c r="B29" t="s">
        <v>36</v>
      </c>
      <c r="C29" s="4">
        <v>20.618481460000009</v>
      </c>
      <c r="D29" s="4">
        <v>11.202508994856858</v>
      </c>
      <c r="E29" s="4">
        <v>19.578607098171322</v>
      </c>
      <c r="F29" s="4">
        <v>20.494388595694051</v>
      </c>
      <c r="G29" s="4">
        <v>21.478734392784322</v>
      </c>
      <c r="H29" s="4">
        <v>7.3435318546441541</v>
      </c>
      <c r="I29" t="s">
        <v>71</v>
      </c>
    </row>
    <row r="30" spans="1:9" x14ac:dyDescent="0.3">
      <c r="A30" s="2" t="s">
        <v>37</v>
      </c>
      <c r="C30" s="6">
        <f>SUM(C14:C29)</f>
        <v>435.99267862433197</v>
      </c>
      <c r="D30" s="6">
        <f t="shared" ref="D30:H30" si="1">SUM(D14:D29)</f>
        <v>430.57395808634442</v>
      </c>
      <c r="E30" s="6">
        <f t="shared" si="1"/>
        <v>453.70208978252651</v>
      </c>
      <c r="F30" s="6">
        <f t="shared" si="1"/>
        <v>521.55883569458615</v>
      </c>
      <c r="G30" s="6">
        <f t="shared" si="1"/>
        <v>598.57702603039741</v>
      </c>
      <c r="H30" s="6">
        <f t="shared" si="1"/>
        <v>475.92349927837046</v>
      </c>
      <c r="I30" t="s">
        <v>71</v>
      </c>
    </row>
    <row r="31" spans="1:9" x14ac:dyDescent="0.3">
      <c r="A31" s="2" t="s">
        <v>38</v>
      </c>
      <c r="B31" t="s">
        <v>39</v>
      </c>
      <c r="C31" s="4">
        <v>10.350229934088807</v>
      </c>
      <c r="D31" s="4">
        <f>8.14752404417054+0.1</f>
        <v>8.2475240441705395</v>
      </c>
      <c r="E31" s="4">
        <v>2.8834405928911404</v>
      </c>
      <c r="F31" s="4">
        <v>2.2953504247005738</v>
      </c>
      <c r="G31" s="4">
        <v>2.0269345682355011</v>
      </c>
      <c r="H31" s="4">
        <v>2.0110936769203271</v>
      </c>
      <c r="I31" t="s">
        <v>71</v>
      </c>
    </row>
    <row r="32" spans="1:9" x14ac:dyDescent="0.3">
      <c r="B32" t="s">
        <v>40</v>
      </c>
      <c r="C32" s="4">
        <v>2.2476343233940934</v>
      </c>
      <c r="D32" s="4">
        <f>7.57797079428919+0.1</f>
        <v>7.6779707942891893</v>
      </c>
      <c r="E32" s="4">
        <v>9.7308314995376914</v>
      </c>
      <c r="F32" s="4">
        <v>6.3881908527335369</v>
      </c>
      <c r="G32" s="4">
        <v>4.6667475110742878</v>
      </c>
      <c r="H32" s="4">
        <v>6.7114902624461612</v>
      </c>
      <c r="I32" t="s">
        <v>71</v>
      </c>
    </row>
    <row r="33" spans="2:9" x14ac:dyDescent="0.3">
      <c r="B33" t="s">
        <v>41</v>
      </c>
      <c r="C33" s="4">
        <f>305.82872601234+0.04</f>
        <v>305.86872601234001</v>
      </c>
      <c r="D33" s="4">
        <f>28.6877814589418+0.2</f>
        <v>28.887781458941799</v>
      </c>
      <c r="E33" s="4">
        <v>49.602249744948679</v>
      </c>
      <c r="F33" s="4">
        <v>38.685754717512445</v>
      </c>
      <c r="G33" s="4">
        <v>105.01755943794379</v>
      </c>
      <c r="H33" s="4">
        <v>6.1373688550233023</v>
      </c>
      <c r="I33" t="s">
        <v>71</v>
      </c>
    </row>
    <row r="34" spans="2:9" x14ac:dyDescent="0.3">
      <c r="B34" t="s">
        <v>42</v>
      </c>
      <c r="C34" s="4">
        <v>4.8137292134438265</v>
      </c>
      <c r="D34" s="4">
        <v>20.156013174327605</v>
      </c>
      <c r="E34" s="4">
        <v>10.586322782658124</v>
      </c>
      <c r="F34" s="4">
        <v>11.187007476575518</v>
      </c>
      <c r="G34" s="4">
        <v>10.916357207385554</v>
      </c>
      <c r="H34" s="4">
        <v>10.430670034825601</v>
      </c>
      <c r="I34" t="s">
        <v>71</v>
      </c>
    </row>
    <row r="35" spans="2:9" x14ac:dyDescent="0.3">
      <c r="B35" t="s">
        <v>43</v>
      </c>
      <c r="C35" s="4">
        <v>61.458342477852369</v>
      </c>
      <c r="D35" s="4">
        <v>132.01762100419145</v>
      </c>
      <c r="E35" s="4">
        <v>244.72858512622668</v>
      </c>
      <c r="F35" s="4">
        <v>69.598200628007888</v>
      </c>
      <c r="G35" s="4">
        <v>53.958508626620713</v>
      </c>
      <c r="H35" s="4">
        <v>133.46565854920647</v>
      </c>
      <c r="I35" t="s">
        <v>71</v>
      </c>
    </row>
    <row r="36" spans="2:9" x14ac:dyDescent="0.3">
      <c r="B36" t="s">
        <v>44</v>
      </c>
      <c r="C36" s="4">
        <v>44.617855474970163</v>
      </c>
      <c r="D36" s="4">
        <v>54.751704715066516</v>
      </c>
      <c r="E36" s="4">
        <v>60.872083798845701</v>
      </c>
      <c r="F36" s="4">
        <v>81.420390451864563</v>
      </c>
      <c r="G36" s="4">
        <v>77.274152254642729</v>
      </c>
      <c r="H36" s="4">
        <v>81.555401163966138</v>
      </c>
      <c r="I36" t="s">
        <v>71</v>
      </c>
    </row>
    <row r="37" spans="2:9" x14ac:dyDescent="0.3">
      <c r="B37" t="s">
        <v>45</v>
      </c>
      <c r="C37" s="4">
        <v>37.432883572796349</v>
      </c>
      <c r="D37" s="4">
        <v>38.179342906559988</v>
      </c>
      <c r="E37" s="4">
        <v>59.526830456463856</v>
      </c>
      <c r="F37" s="4">
        <v>54.54515829310283</v>
      </c>
      <c r="G37" s="4">
        <v>48.640667567812862</v>
      </c>
      <c r="H37" s="4">
        <v>65.904718518394091</v>
      </c>
      <c r="I37" t="s">
        <v>71</v>
      </c>
    </row>
    <row r="38" spans="2:9" x14ac:dyDescent="0.3">
      <c r="B38" t="s">
        <v>46</v>
      </c>
      <c r="C38" s="4">
        <v>1.9336916457827669</v>
      </c>
      <c r="D38" s="4">
        <v>2.5100805097531489</v>
      </c>
      <c r="E38" s="4">
        <v>2.5317201106579317</v>
      </c>
      <c r="F38" s="4">
        <v>0</v>
      </c>
      <c r="G38" s="4">
        <v>0</v>
      </c>
      <c r="H38" s="4">
        <v>4.1285247608385092</v>
      </c>
      <c r="I38" t="s">
        <v>71</v>
      </c>
    </row>
    <row r="39" spans="2:9" x14ac:dyDescent="0.3">
      <c r="B39" t="s">
        <v>47</v>
      </c>
      <c r="C39" s="4">
        <v>25.241683163006435</v>
      </c>
      <c r="D39" s="4">
        <v>32.479732188090878</v>
      </c>
      <c r="E39" s="4">
        <v>41.196743538431093</v>
      </c>
      <c r="F39" s="4">
        <v>43.039779689487666</v>
      </c>
      <c r="G39" s="4">
        <v>23.152127239993423</v>
      </c>
      <c r="H39" s="4">
        <v>38.799412580791376</v>
      </c>
      <c r="I39" t="s">
        <v>71</v>
      </c>
    </row>
    <row r="40" spans="2:9" x14ac:dyDescent="0.3">
      <c r="B40" t="s">
        <v>48</v>
      </c>
      <c r="C40" s="4">
        <v>7.4310480819667873E-2</v>
      </c>
      <c r="D40" s="4">
        <v>0.12629951323815322</v>
      </c>
      <c r="E40" s="4">
        <v>0</v>
      </c>
      <c r="F40" s="4">
        <v>0.26598453889644091</v>
      </c>
      <c r="G40" s="4">
        <v>0.3999383979863857</v>
      </c>
      <c r="H40" s="4">
        <v>0.41285247608385089</v>
      </c>
      <c r="I40" t="s">
        <v>71</v>
      </c>
    </row>
    <row r="41" spans="2:9" x14ac:dyDescent="0.3">
      <c r="B41" t="s">
        <v>49</v>
      </c>
      <c r="C41" s="4">
        <v>0.73109680052929593</v>
      </c>
      <c r="D41" s="4">
        <v>9.0460716925652989</v>
      </c>
      <c r="E41" s="4">
        <v>3.7312413557205217</v>
      </c>
      <c r="F41" s="4">
        <v>3.355489981965702</v>
      </c>
      <c r="G41" s="4">
        <v>1.3490935701900486</v>
      </c>
      <c r="H41" s="4">
        <v>3.0963159974922303</v>
      </c>
      <c r="I41" t="s">
        <v>71</v>
      </c>
    </row>
    <row r="42" spans="2:9" x14ac:dyDescent="0.3">
      <c r="B42" t="s">
        <v>50</v>
      </c>
      <c r="C42" s="4">
        <v>4.6765171125099432</v>
      </c>
      <c r="D42" s="4">
        <v>10.661442901521305</v>
      </c>
      <c r="E42" s="4">
        <v>37.858541245363689</v>
      </c>
      <c r="F42" s="4">
        <v>13.219656738207508</v>
      </c>
      <c r="G42" s="4">
        <v>8.9650176832612605</v>
      </c>
      <c r="H42" s="4">
        <v>9.2087591424275015</v>
      </c>
      <c r="I42" t="s">
        <v>71</v>
      </c>
    </row>
    <row r="43" spans="2:9" x14ac:dyDescent="0.3">
      <c r="B43" t="s">
        <v>51</v>
      </c>
      <c r="C43" s="4">
        <v>73.094434572342607</v>
      </c>
      <c r="D43" s="4">
        <v>74.193948459104448</v>
      </c>
      <c r="E43" s="4">
        <v>76.5414154101544</v>
      </c>
      <c r="F43" s="4">
        <v>83.055900776945975</v>
      </c>
      <c r="G43" s="4">
        <v>70.215533900890748</v>
      </c>
      <c r="H43" s="4">
        <v>75.274551265994106</v>
      </c>
      <c r="I43" t="s">
        <v>71</v>
      </c>
    </row>
    <row r="44" spans="2:9" x14ac:dyDescent="0.3">
      <c r="B44" t="s">
        <v>52</v>
      </c>
      <c r="C44" s="4">
        <v>65.055592191219944</v>
      </c>
      <c r="D44" s="4">
        <v>60.292774407956365</v>
      </c>
      <c r="E44" s="4">
        <v>64.900927248214188</v>
      </c>
      <c r="F44" s="4">
        <v>69.480500698942663</v>
      </c>
      <c r="G44" s="4">
        <v>60.419886135359398</v>
      </c>
      <c r="H44" s="4">
        <v>78.364725535367342</v>
      </c>
      <c r="I44" t="s">
        <v>71</v>
      </c>
    </row>
    <row r="45" spans="2:9" x14ac:dyDescent="0.3">
      <c r="B45" t="s">
        <v>53</v>
      </c>
      <c r="C45" s="4">
        <v>1.3335208656815356</v>
      </c>
      <c r="D45" s="4">
        <v>1.3143040756772564</v>
      </c>
      <c r="E45" s="4">
        <v>1.7187532056308441</v>
      </c>
      <c r="F45" s="4">
        <v>1.9867998783369425</v>
      </c>
      <c r="G45" s="4">
        <v>2.1854188992338219</v>
      </c>
      <c r="H45" s="4">
        <v>2.5346564498969824</v>
      </c>
      <c r="I45" t="s">
        <v>71</v>
      </c>
    </row>
    <row r="46" spans="2:9" x14ac:dyDescent="0.3">
      <c r="B46" t="s">
        <v>54</v>
      </c>
      <c r="C46" s="4">
        <v>1.376603</v>
      </c>
      <c r="D46" s="4">
        <v>1.6032709999999999</v>
      </c>
      <c r="E46" s="4">
        <v>1.6334169999999999</v>
      </c>
      <c r="F46" s="4">
        <v>1.664166</v>
      </c>
      <c r="G46" s="4">
        <v>1.69553</v>
      </c>
      <c r="H46" s="4">
        <v>0</v>
      </c>
      <c r="I46" t="s">
        <v>71</v>
      </c>
    </row>
    <row r="47" spans="2:9" x14ac:dyDescent="0.3">
      <c r="B47" t="s">
        <v>55</v>
      </c>
      <c r="C47" s="4">
        <v>23.709971000000003</v>
      </c>
      <c r="D47" s="4">
        <v>94.573009999999996</v>
      </c>
      <c r="E47" s="4">
        <v>33.89</v>
      </c>
      <c r="F47" s="4">
        <v>18.3</v>
      </c>
      <c r="G47" s="4">
        <v>18</v>
      </c>
      <c r="H47" s="4">
        <v>25.562904328201693</v>
      </c>
      <c r="I47" t="s">
        <v>71</v>
      </c>
    </row>
    <row r="48" spans="2:9" x14ac:dyDescent="0.3">
      <c r="B48" t="s">
        <v>56</v>
      </c>
      <c r="C48" s="5">
        <v>7.56</v>
      </c>
      <c r="D48" s="5">
        <v>30</v>
      </c>
      <c r="E48" s="5">
        <v>10</v>
      </c>
      <c r="F48" s="5">
        <v>10</v>
      </c>
      <c r="G48" s="5">
        <v>10</v>
      </c>
      <c r="H48" s="5">
        <v>10.153234709821358</v>
      </c>
      <c r="I48" t="s">
        <v>71</v>
      </c>
    </row>
    <row r="49" spans="1:9" s="2" customFormat="1" x14ac:dyDescent="0.3">
      <c r="A49" s="2" t="s">
        <v>57</v>
      </c>
      <c r="C49" s="6">
        <f t="shared" ref="C49:H49" si="2">SUM(C31:C48)</f>
        <v>671.57682184077771</v>
      </c>
      <c r="D49" s="6">
        <f t="shared" si="2"/>
        <v>606.71889284545398</v>
      </c>
      <c r="E49" s="6">
        <f t="shared" si="2"/>
        <v>711.93310311574453</v>
      </c>
      <c r="F49" s="6">
        <f t="shared" si="2"/>
        <v>508.48833114728029</v>
      </c>
      <c r="G49" s="6">
        <f t="shared" si="2"/>
        <v>498.88347300063049</v>
      </c>
      <c r="H49" s="6">
        <f t="shared" si="2"/>
        <v>553.75233830769707</v>
      </c>
      <c r="I49" t="s">
        <v>71</v>
      </c>
    </row>
    <row r="50" spans="1:9" x14ac:dyDescent="0.3">
      <c r="A50" s="2" t="s">
        <v>58</v>
      </c>
      <c r="B50" t="s">
        <v>59</v>
      </c>
      <c r="C50" s="4">
        <v>0.78190115882545441</v>
      </c>
      <c r="D50" s="4">
        <v>0.63149756619076602</v>
      </c>
      <c r="E50" s="4">
        <v>0.25400963923062214</v>
      </c>
      <c r="F50" s="4">
        <v>6.695779530896892E-2</v>
      </c>
      <c r="G50" s="4">
        <v>6.7586058513038019E-2</v>
      </c>
      <c r="H50" s="4">
        <v>6.8888502456792247E-2</v>
      </c>
      <c r="I50" t="s">
        <v>71</v>
      </c>
    </row>
    <row r="51" spans="1:9" x14ac:dyDescent="0.3">
      <c r="B51" t="s">
        <v>60</v>
      </c>
      <c r="C51" s="4">
        <v>3.6341207792069947</v>
      </c>
      <c r="D51" s="4">
        <v>2.5259902647630645</v>
      </c>
      <c r="E51" s="4">
        <v>2.5317201106579317</v>
      </c>
      <c r="F51" s="4">
        <v>6.6496134724110236</v>
      </c>
      <c r="G51" s="4">
        <v>6.6656399664397634</v>
      </c>
      <c r="H51" s="4">
        <v>6.8808746013975144</v>
      </c>
      <c r="I51" t="s">
        <v>71</v>
      </c>
    </row>
    <row r="52" spans="1:9" x14ac:dyDescent="0.3">
      <c r="B52" t="s">
        <v>61</v>
      </c>
      <c r="C52" s="4">
        <f>86.4136893889379+0.04</f>
        <v>86.453689388937903</v>
      </c>
      <c r="D52" s="4">
        <v>106.65112310555656</v>
      </c>
      <c r="E52" s="4">
        <v>52.867977441282335</v>
      </c>
      <c r="F52" s="4">
        <v>70.694893923426307</v>
      </c>
      <c r="G52" s="4">
        <v>56.699300059170675</v>
      </c>
      <c r="H52" s="4">
        <v>27.661026891279256</v>
      </c>
      <c r="I52" t="s">
        <v>71</v>
      </c>
    </row>
    <row r="53" spans="1:9" x14ac:dyDescent="0.3">
      <c r="B53" t="s">
        <v>62</v>
      </c>
      <c r="C53" s="4">
        <v>0.36329437020653238</v>
      </c>
      <c r="D53" s="4">
        <v>6.9506793884063915</v>
      </c>
      <c r="E53" s="4">
        <v>8.3205895117270057</v>
      </c>
      <c r="F53" s="4">
        <v>6.3222555302319572</v>
      </c>
      <c r="G53" s="4">
        <v>6.1939506942116775</v>
      </c>
      <c r="H53" s="4">
        <v>6.3735389517978724</v>
      </c>
      <c r="I53" t="s">
        <v>71</v>
      </c>
    </row>
    <row r="54" spans="1:9" x14ac:dyDescent="0.3">
      <c r="B54" t="s">
        <v>63</v>
      </c>
      <c r="C54" s="4">
        <f>50.7310044074565+0.04</f>
        <v>50.771004407456502</v>
      </c>
      <c r="D54" s="4">
        <f>75.6090745941516+0.1</f>
        <v>75.709074594151588</v>
      </c>
      <c r="E54" s="4">
        <f>188.565880028989-0.1</f>
        <v>188.46588002898901</v>
      </c>
      <c r="F54" s="4">
        <v>40.007979740870589</v>
      </c>
      <c r="G54" s="4">
        <f>45.9818699378948+0.1</f>
        <v>46.081869937894801</v>
      </c>
      <c r="H54" s="4">
        <v>10.261192984219413</v>
      </c>
      <c r="I54" t="s">
        <v>71</v>
      </c>
    </row>
    <row r="55" spans="1:9" x14ac:dyDescent="0.3">
      <c r="B55" t="s">
        <v>64</v>
      </c>
      <c r="C55" s="4">
        <v>0.13664754296864887</v>
      </c>
      <c r="D55" s="4">
        <v>0.42310336934781334</v>
      </c>
      <c r="E55" s="4">
        <v>0</v>
      </c>
      <c r="F55" s="4">
        <v>1.1969304250339843</v>
      </c>
      <c r="G55" s="4">
        <v>11.864839140262779</v>
      </c>
      <c r="H55" s="4">
        <v>0</v>
      </c>
      <c r="I55" t="s">
        <v>71</v>
      </c>
    </row>
    <row r="56" spans="1:9" x14ac:dyDescent="0.3">
      <c r="B56" t="s">
        <v>65</v>
      </c>
      <c r="C56" s="4">
        <v>0.33526990318463545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t="s">
        <v>71</v>
      </c>
    </row>
    <row r="57" spans="1:9" x14ac:dyDescent="0.3">
      <c r="B57" t="s">
        <v>66</v>
      </c>
      <c r="C57" s="4">
        <v>0.25782555277103564</v>
      </c>
      <c r="D57" s="4">
        <v>2.8037102644224396</v>
      </c>
      <c r="E57" s="4">
        <v>2.784892121723725</v>
      </c>
      <c r="F57" s="4">
        <v>18.675087007752321</v>
      </c>
      <c r="G57" s="4">
        <v>6.9989219647617507</v>
      </c>
      <c r="H57" s="4">
        <v>7.2249183314673902</v>
      </c>
      <c r="I57" t="s">
        <v>71</v>
      </c>
    </row>
    <row r="58" spans="1:9" x14ac:dyDescent="0.3">
      <c r="B58" t="s">
        <v>67</v>
      </c>
      <c r="C58" s="4">
        <v>33.932954045316059</v>
      </c>
      <c r="D58" s="4">
        <v>38.831253854160956</v>
      </c>
      <c r="E58" s="4">
        <v>26.091827024058187</v>
      </c>
      <c r="F58" s="4">
        <v>27.805656768449754</v>
      </c>
      <c r="G58" s="4">
        <v>31.099829975424793</v>
      </c>
      <c r="H58" s="4">
        <v>21.851141306373592</v>
      </c>
      <c r="I58" t="s">
        <v>71</v>
      </c>
    </row>
    <row r="59" spans="1:9" x14ac:dyDescent="0.3">
      <c r="B59" t="s">
        <v>68</v>
      </c>
      <c r="C59" s="4">
        <v>3.2836043124814238</v>
      </c>
      <c r="D59" s="4">
        <v>3.7889853971445966E-2</v>
      </c>
      <c r="E59" s="4">
        <v>3.7975801659868975E-2</v>
      </c>
      <c r="F59" s="4">
        <v>0</v>
      </c>
      <c r="G59" s="4">
        <v>0</v>
      </c>
      <c r="H59" s="4">
        <v>0</v>
      </c>
      <c r="I59" t="s">
        <v>71</v>
      </c>
    </row>
    <row r="60" spans="1:9" x14ac:dyDescent="0.3">
      <c r="A60" s="2" t="s">
        <v>69</v>
      </c>
      <c r="C60" s="6">
        <f t="shared" ref="C60:H60" si="3">SUM(C50:C59)</f>
        <v>179.9503114613552</v>
      </c>
      <c r="D60" s="6">
        <f t="shared" si="3"/>
        <v>234.56432226097104</v>
      </c>
      <c r="E60" s="6">
        <f t="shared" si="3"/>
        <v>281.35487167932865</v>
      </c>
      <c r="F60" s="6">
        <f t="shared" si="3"/>
        <v>171.41937466348489</v>
      </c>
      <c r="G60" s="6">
        <f t="shared" si="3"/>
        <v>165.67193779667929</v>
      </c>
      <c r="H60" s="6">
        <f t="shared" si="3"/>
        <v>80.321581568991832</v>
      </c>
      <c r="I60" t="s">
        <v>71</v>
      </c>
    </row>
    <row r="61" spans="1:9" x14ac:dyDescent="0.3">
      <c r="C61" s="4"/>
      <c r="D61" s="4"/>
      <c r="E61" s="4"/>
      <c r="F61" s="4"/>
      <c r="G61" s="4"/>
      <c r="H61" s="4"/>
      <c r="I61" t="s">
        <v>71</v>
      </c>
    </row>
    <row r="62" spans="1:9" s="2" customFormat="1" ht="15" thickBot="1" x14ac:dyDescent="0.35">
      <c r="A62" s="2" t="s">
        <v>70</v>
      </c>
      <c r="C62" s="7">
        <f t="shared" ref="C62:G62" si="4">C60+C49+C30+C13</f>
        <v>1407.1516649264649</v>
      </c>
      <c r="D62" s="7">
        <f t="shared" si="4"/>
        <v>1470.2809561927695</v>
      </c>
      <c r="E62" s="7">
        <f t="shared" si="4"/>
        <v>1623.8260905775996</v>
      </c>
      <c r="F62" s="7">
        <f t="shared" si="4"/>
        <v>1406.7305395053515</v>
      </c>
      <c r="G62" s="7">
        <f t="shared" si="4"/>
        <v>1392.3493398277074</v>
      </c>
      <c r="H62" s="7">
        <f>H60+H49+H30+H13</f>
        <v>1279.4548371550593</v>
      </c>
      <c r="I62" t="s">
        <v>71</v>
      </c>
    </row>
    <row r="63" spans="1:9" ht="15" thickTop="1" x14ac:dyDescent="0.3"/>
    <row r="65" spans="11:12" x14ac:dyDescent="0.3">
      <c r="K65" s="10"/>
      <c r="L65" s="1"/>
    </row>
  </sheetData>
  <pageMargins left="0.7" right="0.7" top="0.75" bottom="0.75" header="0.3" footer="0.3"/>
  <pageSetup scale="50" orientation="portrait" r:id="rId1"/>
  <headerFooter>
    <oddHeader xml:space="preserve">&amp;R&amp;"Arial,Regular"&amp;10Updated: 2023-07-06
EB-2022-0200
Exhibit I.2.6-SEC-112
Attachment 1
Page 1 of 1 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1" ma:contentTypeDescription="Create a new document." ma:contentTypeScope="" ma:versionID="7ce2629fbd14c3d7d69772d76e5e25d9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724757321d7cbda304ad203dd3ff7a94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>
      <Value>Finance</Value>
    </Area>
    <Intervenor xmlns="0f3dc55c-bcca-45e2-bb95-d6030d9207f1">SEC</Intervenor>
    <KeySupport xmlns="0f3dc55c-bcca-45e2-bb95-d6030d9207f1">
      <UserInfo>
        <DisplayName/>
        <AccountId xsi:nil="true"/>
        <AccountType/>
      </UserInfo>
    </KeySupport>
    <TeamsPlannerStatus xmlns="0f3dc55c-bcca-45e2-bb95-d6030d9207f1">Draft Response</TeamsPlannerStatus>
    <RegLead xmlns="0f3dc55c-bcca-45e2-bb95-d6030d9207f1">
      <UserInfo>
        <DisplayName>i:0#.f|membership|denomyj@enbridge.com</DisplayName>
        <AccountId>18</AccountId>
        <AccountType/>
      </UserInfo>
      <UserInfo>
        <DisplayName>i:0#.f|membership|lsheehan@spectraenergy.com</DisplayName>
        <AccountId>12</AccountId>
        <AccountType/>
      </UserInfo>
    </RegLead>
    <Legal xmlns="0f3dc55c-bcca-45e2-bb95-d6030d9207f1">
      <UserInfo>
        <DisplayName>i:0#.f|membership|renh2@enbridge.com</DisplayName>
        <AccountId>183</AccountId>
        <AccountType/>
      </UserInfo>
    </Legal>
    <Exhibit xmlns="0f3dc55c-bcca-45e2-bb95-d6030d9207f1">2</Exhibit>
    <Category xmlns="0f3dc55c-bcca-45e2-bb95-d6030d9207f1" xsi:nil="true"/>
    <Witnesses xmlns="0f3dc55c-bcca-45e2-bb95-d6030d9207f1">
      <Value>Danielle Dreveny</Value>
    </Witnesses>
    <_dlc_DocId xmlns="bc9be6ef-036f-4d38-ab45-2a4da0c93cb0">C6U45NHNYSXQ-1954422155-6003</_dlc_DocId>
    <_dlc_DocIdUrl xmlns="bc9be6ef-036f-4d38-ab45-2a4da0c93cb0">
      <Url>https://enbridge.sharepoint.com/teams/EB-2022-02002024Rebasing/_layouts/15/DocIdRedir.aspx?ID=C6U45NHNYSXQ-1954422155-6003</Url>
      <Description>C6U45NHNYSXQ-1954422155-6003</Description>
    </_dlc_DocIdUrl>
    <_ip_UnifiedCompliancePolicyUIAction xmlns="http://schemas.microsoft.com/sharepoint/v3" xsi:nil="true"/>
    <_ip_UnifiedCompliancePolicyProperties xmlns="http://schemas.microsoft.com/sharepoint/v3" xsi:nil="true"/>
    <Int_x002f_Exhibit_x002f_Tab xmlns="0f3dc55c-bcca-45e2-bb95-d6030d9207f1">02.06.19.112</Int_x002f_Exhibit_x002f_Tab>
  </documentManagement>
</p:properties>
</file>

<file path=customXml/itemProps1.xml><?xml version="1.0" encoding="utf-8"?>
<ds:datastoreItem xmlns:ds="http://schemas.openxmlformats.org/officeDocument/2006/customXml" ds:itemID="{1736C237-BF67-491B-9256-9C102318B7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DF47BA-1B55-40BF-A9CF-1994D02EFBF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4829A3A-BDC4-42E0-8AAF-8E2860198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B985DDD-BC04-4083-AA62-29D432AC1D4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0f3dc55c-bcca-45e2-bb95-d6030d9207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c9be6ef-036f-4d38-ab45-2a4da0c93cb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EGI USP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Duquette</dc:creator>
  <cp:keywords/>
  <dc:description/>
  <cp:lastModifiedBy>Angela Monforton</cp:lastModifiedBy>
  <cp:revision/>
  <dcterms:created xsi:type="dcterms:W3CDTF">2023-02-11T18:22:54Z</dcterms:created>
  <dcterms:modified xsi:type="dcterms:W3CDTF">2023-07-06T13:39:58Z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b1a6f161-e42b-4c47-8f69-f6a81e023e2d_Enabled">
    <vt:lpwstr>true</vt:lpwstr>
  </property>
  <property fmtid="{D5CDD505-2E9C-101B-9397-08002B2CF9AE}" pid="5" name="MSIP_Label_b1a6f161-e42b-4c47-8f69-f6a81e023e2d_SetDate">
    <vt:lpwstr>2023-02-13T02:32:14Z</vt:lpwstr>
  </property>
  <property fmtid="{D5CDD505-2E9C-101B-9397-08002B2CF9AE}" pid="6" name="MSIP_Label_b1a6f161-e42b-4c47-8f69-f6a81e023e2d_Method">
    <vt:lpwstr>Privileged</vt:lpwstr>
  </property>
  <property fmtid="{D5CDD505-2E9C-101B-9397-08002B2CF9AE}" pid="7" name="MSIP_Label_b1a6f161-e42b-4c47-8f69-f6a81e023e2d_Name">
    <vt:lpwstr>b1a6f161-e42b-4c47-8f69-f6a81e023e2d</vt:lpwstr>
  </property>
  <property fmtid="{D5CDD505-2E9C-101B-9397-08002B2CF9AE}" pid="8" name="MSIP_Label_b1a6f161-e42b-4c47-8f69-f6a81e023e2d_SiteId">
    <vt:lpwstr>271df5c2-953a-497b-93ad-7adf7a4b3cd7</vt:lpwstr>
  </property>
  <property fmtid="{D5CDD505-2E9C-101B-9397-08002B2CF9AE}" pid="9" name="MSIP_Label_b1a6f161-e42b-4c47-8f69-f6a81e023e2d_ActionId">
    <vt:lpwstr>f293c5aa-1589-4197-bc12-73db6295b26a</vt:lpwstr>
  </property>
  <property fmtid="{D5CDD505-2E9C-101B-9397-08002B2CF9AE}" pid="10" name="MSIP_Label_b1a6f161-e42b-4c47-8f69-f6a81e023e2d_ContentBits">
    <vt:lpwstr>0</vt:lpwstr>
  </property>
  <property fmtid="{D5CDD505-2E9C-101B-9397-08002B2CF9AE}" pid="11" name="_AdHocReviewCycleID">
    <vt:i4>128792922</vt:i4>
  </property>
  <property fmtid="{D5CDD505-2E9C-101B-9397-08002B2CF9AE}" pid="12" name="_NewReviewCycle">
    <vt:lpwstr/>
  </property>
  <property fmtid="{D5CDD505-2E9C-101B-9397-08002B2CF9AE}" pid="13" name="_EmailSubject">
    <vt:lpwstr>Exhibit 2.6 SEC Q 112 - Please upload into Sharepoint</vt:lpwstr>
  </property>
  <property fmtid="{D5CDD505-2E9C-101B-9397-08002B2CF9AE}" pid="14" name="_AuthorEmail">
    <vt:lpwstr>Lisa.Duquette@enbridge.com</vt:lpwstr>
  </property>
  <property fmtid="{D5CDD505-2E9C-101B-9397-08002B2CF9AE}" pid="15" name="_AuthorEmailDisplayName">
    <vt:lpwstr>Lisa Duquette</vt:lpwstr>
  </property>
  <property fmtid="{D5CDD505-2E9C-101B-9397-08002B2CF9AE}" pid="16" name="ContentTypeId">
    <vt:lpwstr>0x010100F3E2251B1EE19E40ADD262C998ACD182</vt:lpwstr>
  </property>
  <property fmtid="{D5CDD505-2E9C-101B-9397-08002B2CF9AE}" pid="17" name="_dlc_DocIdItemGuid">
    <vt:lpwstr>6a872304-434f-44d1-a7bd-45476e3e8fce</vt:lpwstr>
  </property>
  <property fmtid="{D5CDD505-2E9C-101B-9397-08002B2CF9AE}" pid="18" name="_ReviewingToolsShownOnce">
    <vt:lpwstr/>
  </property>
</Properties>
</file>