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drqui\Dropbox\Dwayne\Regulatory\EGD UNION MERGER\RATE APPS\EB-2022-0200\PHASE 1 HEARING\D-P PANEL\"/>
    </mc:Choice>
  </mc:AlternateContent>
  <xr:revisionPtr revIDLastSave="0" documentId="8_{CFAA71CC-2174-4091-BE1C-4D8425AD7A1F}" xr6:coauthVersionLast="47" xr6:coauthVersionMax="47" xr10:uidLastSave="{00000000-0000-0000-0000-000000000000}"/>
  <bookViews>
    <workbookView xWindow="-103" yWindow="-103" windowWidth="16663" windowHeight="8743" xr2:uid="{1289C23E-D7A9-4590-939A-3C2DB17070C9}"/>
  </bookViews>
  <sheets>
    <sheet name="Sheet1" sheetId="1" r:id="rId1"/>
    <sheet name="Sheet2" sheetId="2" r:id="rId2"/>
    <sheet name="Sheet3"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3" l="1"/>
  <c r="D15" i="3"/>
  <c r="D14" i="3"/>
  <c r="D7" i="3"/>
  <c r="D9" i="3" s="1"/>
  <c r="M9" i="3"/>
  <c r="L9" i="3"/>
  <c r="K9" i="3"/>
  <c r="J9" i="3"/>
  <c r="I9" i="3"/>
  <c r="H9" i="3"/>
  <c r="G9" i="3"/>
  <c r="F9" i="3"/>
  <c r="E9" i="3"/>
  <c r="C9" i="1"/>
  <c r="C7" i="2"/>
  <c r="L9" i="2" l="1"/>
  <c r="L12" i="2" s="1"/>
  <c r="K9" i="2" l="1"/>
  <c r="J9" i="2"/>
  <c r="I9" i="2"/>
  <c r="I12" i="2" s="1"/>
  <c r="H9" i="2"/>
  <c r="H12" i="2" s="1"/>
  <c r="G9" i="2"/>
  <c r="G12" i="2" s="1"/>
  <c r="F9" i="2"/>
  <c r="F12" i="2" s="1"/>
  <c r="E9" i="2"/>
  <c r="E12" i="2" s="1"/>
  <c r="D9" i="2"/>
  <c r="D12" i="2" s="1"/>
  <c r="C9" i="2"/>
  <c r="F9" i="1"/>
  <c r="F15" i="1" s="1"/>
  <c r="F17" i="1" s="1"/>
  <c r="E9" i="1"/>
  <c r="E15" i="1" s="1"/>
  <c r="E17" i="1" s="1"/>
  <c r="M42" i="1"/>
  <c r="M44" i="1" s="1"/>
  <c r="L42" i="1"/>
  <c r="L44" i="1" s="1"/>
  <c r="K42" i="1"/>
  <c r="K44" i="1" s="1"/>
  <c r="J42" i="1"/>
  <c r="J44" i="1" s="1"/>
  <c r="I42" i="1"/>
  <c r="I44" i="1" s="1"/>
  <c r="H42" i="1"/>
  <c r="H44" i="1" s="1"/>
  <c r="G42" i="1"/>
  <c r="G44" i="1" s="1"/>
  <c r="F42" i="1"/>
  <c r="F44" i="1" s="1"/>
  <c r="E42" i="1"/>
  <c r="E44" i="1" s="1"/>
  <c r="M37" i="1"/>
  <c r="L37" i="1"/>
  <c r="K37" i="1"/>
  <c r="J37" i="1"/>
  <c r="I37" i="1"/>
  <c r="H37" i="1"/>
  <c r="G37" i="1"/>
  <c r="F37" i="1"/>
  <c r="E37" i="1"/>
  <c r="M29" i="1"/>
  <c r="L29" i="1"/>
  <c r="K29" i="1"/>
  <c r="J29" i="1"/>
  <c r="I29" i="1"/>
  <c r="H29" i="1"/>
  <c r="G29" i="1"/>
  <c r="F29" i="1"/>
  <c r="E29" i="1"/>
  <c r="M24" i="1"/>
  <c r="L24" i="1"/>
  <c r="L31" i="1" s="1"/>
  <c r="K24" i="1"/>
  <c r="J24" i="1"/>
  <c r="I24" i="1"/>
  <c r="I31" i="1" s="1"/>
  <c r="H24" i="1"/>
  <c r="G24" i="1"/>
  <c r="F24" i="1"/>
  <c r="E24" i="1"/>
  <c r="M9" i="1"/>
  <c r="M15" i="1" s="1"/>
  <c r="M17" i="1" s="1"/>
  <c r="L9" i="1"/>
  <c r="L15" i="1" s="1"/>
  <c r="L17" i="1" s="1"/>
  <c r="K9" i="1"/>
  <c r="K15" i="1" s="1"/>
  <c r="K17" i="1" s="1"/>
  <c r="J9" i="1"/>
  <c r="J15" i="1" s="1"/>
  <c r="J17" i="1" s="1"/>
  <c r="I9" i="1"/>
  <c r="I15" i="1" s="1"/>
  <c r="I17" i="1" s="1"/>
  <c r="H9" i="1"/>
  <c r="H15" i="1" s="1"/>
  <c r="H17" i="1" s="1"/>
  <c r="G9" i="1"/>
  <c r="G15" i="1" s="1"/>
  <c r="G17" i="1" s="1"/>
  <c r="C15" i="1"/>
  <c r="C17" i="1" s="1"/>
  <c r="F31" i="1" l="1"/>
  <c r="J12" i="2"/>
  <c r="J14" i="2" s="1"/>
  <c r="K12" i="2"/>
  <c r="K14" i="2" s="1"/>
  <c r="C12" i="2"/>
  <c r="C14" i="2" s="1"/>
  <c r="G14" i="2"/>
  <c r="H14" i="2"/>
  <c r="L14" i="2"/>
  <c r="I14" i="2"/>
  <c r="D14" i="2"/>
  <c r="E14" i="2"/>
  <c r="F14" i="2"/>
  <c r="J31" i="1"/>
  <c r="K31" i="1"/>
  <c r="E31" i="1"/>
  <c r="M31" i="1"/>
  <c r="G31" i="1"/>
  <c r="H31" i="1"/>
</calcChain>
</file>

<file path=xl/sharedStrings.xml><?xml version="1.0" encoding="utf-8"?>
<sst xmlns="http://schemas.openxmlformats.org/spreadsheetml/2006/main" count="222" uniqueCount="129">
  <si>
    <t>Particulars (TJ/d)</t>
  </si>
  <si>
    <t>2013 Forecast</t>
  </si>
  <si>
    <t>W2013/2014</t>
  </si>
  <si>
    <t>W/2014/2015</t>
  </si>
  <si>
    <t>(a)</t>
  </si>
  <si>
    <t>(b)</t>
  </si>
  <si>
    <t>W2015/2016</t>
  </si>
  <si>
    <t>W2017/2018</t>
  </si>
  <si>
    <t>(c)</t>
  </si>
  <si>
    <t>(d)</t>
  </si>
  <si>
    <t>W2016/2017</t>
  </si>
  <si>
    <t>W2018/2019</t>
  </si>
  <si>
    <t>W2019/2020</t>
  </si>
  <si>
    <t>W2020/2021</t>
  </si>
  <si>
    <t>W2021/2022</t>
  </si>
  <si>
    <t>W2022/2023</t>
  </si>
  <si>
    <t>(e)</t>
  </si>
  <si>
    <t>(f)</t>
  </si>
  <si>
    <t>(g)</t>
  </si>
  <si>
    <t>(h)</t>
  </si>
  <si>
    <t>(i)</t>
  </si>
  <si>
    <t>(j)</t>
  </si>
  <si>
    <t>Dawn Parkway System</t>
  </si>
  <si>
    <t>Included in Rates</t>
  </si>
  <si>
    <t>2013 Cost of Service (EB-2011-0210) Capacity</t>
  </si>
  <si>
    <t>Incremental Dawn Parkway System Capacity (1)</t>
  </si>
  <si>
    <t>Total</t>
  </si>
  <si>
    <t>Other Changes (No Impact to Rates)</t>
  </si>
  <si>
    <t>Other Dawn Parkway System Capacity Changes</t>
  </si>
  <si>
    <t>Annual Forecast</t>
  </si>
  <si>
    <t>Total Forecasted Dawn Parkway System Capacity (line 3 + line 4)</t>
  </si>
  <si>
    <t>Total Forecasted Dawn Parkway System Demands</t>
  </si>
  <si>
    <t>Forecast Dawn Parkway System Excess/(Shortfall) (line 5 - line 6) (2)</t>
  </si>
  <si>
    <t>PDO Shift</t>
  </si>
  <si>
    <t>Customers without  M12 service</t>
  </si>
  <si>
    <t>Temporarily Available Capacity</t>
  </si>
  <si>
    <t>Permanent Capacity (from Dawn-Kirkwall Turnback) (5)</t>
  </si>
  <si>
    <t>Temporary Capacity (from exchange service)</t>
  </si>
  <si>
    <t>All Customers excluding TCE Halton Hills</t>
  </si>
  <si>
    <t>TCE Halton Hills</t>
  </si>
  <si>
    <t>Total PDO Shift (line 11 + line 14)</t>
  </si>
  <si>
    <t xml:space="preserve">PDO Shift cost in Rates </t>
  </si>
  <si>
    <t>Dawn-Parkway Demand Costs ($000s)</t>
  </si>
  <si>
    <t>Incremental Compressor Fuel Costs ($000s)</t>
  </si>
  <si>
    <t>Firm Exchange Service ($000s)</t>
  </si>
  <si>
    <t>Foregone Demand Revenue of M12 Dawn-Kirkwall Turnback</t>
  </si>
  <si>
    <t>Used for PDO Shift ($000s) (7)</t>
  </si>
  <si>
    <t>Demand Revenue from Temporarily Available Capacity (line 8 x M12 D-P Rate x 12)</t>
  </si>
  <si>
    <t>Demand Revenue Difference ($000s) (line 16 - line 22)</t>
  </si>
  <si>
    <t>Notes</t>
  </si>
  <si>
    <t>(1)</t>
  </si>
  <si>
    <t>(2)</t>
  </si>
  <si>
    <t>(3)</t>
  </si>
  <si>
    <t>(4)</t>
  </si>
  <si>
    <t>(5)</t>
  </si>
  <si>
    <t>(6)</t>
  </si>
  <si>
    <t>(7)</t>
  </si>
  <si>
    <t>The PDO shift was reflected in Dawn Parkway excess/(shortfall) beginning W2015/2016.</t>
  </si>
  <si>
    <t>The W2013/2014 forecast filed in Union's 2013 Cost of Service proceeding (EB-2010-0210) included 210 TJ/d of excess Dawn Parkway capacity. In the EB-2011-0210 Decision, the OEB accepted Union's forecast and regulatory treatment. Union's 2013 Cost Allocation Study allocates Dawn Parkway demand costs in proportion to distance weighted design day demands. The 2013 allocation resulted in approximately 84% of costs allocated to Union's ex- franchise rate classes and 16% to Union's in-franchise rate classes.</t>
  </si>
  <si>
    <t>In accordance with the Settlement Framework for Reduction of Parkway Delivery Obligation ("PDO Framework") (EB-2013-0365) effective April 1, 2014, Union had temporarily available Dawn Parkway capacity which was used to facilitate 146 TJ/d of PDO shift. Parties agreed Union would include the demand and fuel costs associated with the 146 TJ/d of capacity in delivery rates. (PDO Framework, paragraph B1)</t>
  </si>
  <si>
    <t>Consistent with the PDO Framework, effective November 1, 2015 the temporarily available capacity was forecast to be used for other purposes leaving Parkway in a delivery shortfall position. Parties agreed that the demand and fuel costs associated with the temporarily available capacity would remain in delivery rates for Union to manage the Parkway delivery shortfall through the acquisition of incremental resources. M12 Dawn to Kirkwall turnback was to be used to first reduce the Parkway delivery shortfall and then to further reduce the remaining PDO. All incremental costs associated with the incremental PDO reduction were recovered by Union in rates (or deferral account due to timing differences). (PDO Framework, Paragraph B2)</t>
  </si>
  <si>
    <t>Exhibit I.4.7-FRPO-16 Attachment 2, line 7.</t>
  </si>
  <si>
    <t>As part of the 2017 Dawn-Parkway Expansion Project (EB-2015-0200), Union had forecast a surplus of 30,393 GJ/d on the Dawn Parkway System following the completion of the project. As part of the EB-2015-0200 Settlement Agreement, Union agreed to market the surplus capacity in accordance with the Storage and Transportation Access Rule (“STAR”) and credit the revenues to the project deferral account.</t>
  </si>
  <si>
    <t>Dawn Parkway System Capacity and Demand, PDO Shift Details, and PDO Demand Revenue Difference</t>
  </si>
  <si>
    <t>-</t>
  </si>
  <si>
    <t>(222)</t>
  </si>
  <si>
    <t>(170)</t>
  </si>
  <si>
    <t>(246)</t>
  </si>
  <si>
    <t>(262)</t>
  </si>
  <si>
    <t>(256)</t>
  </si>
  <si>
    <t>(219)</t>
  </si>
  <si>
    <t>(169)</t>
  </si>
  <si>
    <t>(160)</t>
  </si>
  <si>
    <t>13</t>
  </si>
  <si>
    <t>2015 Rates</t>
  </si>
  <si>
    <t>2016 Rates</t>
  </si>
  <si>
    <t>2017 Rates</t>
  </si>
  <si>
    <t>2018 Rates</t>
  </si>
  <si>
    <t>2019 Rates</t>
  </si>
  <si>
    <t>2020 Rates</t>
  </si>
  <si>
    <t>2021 Rates</t>
  </si>
  <si>
    <t>2022 Rates</t>
  </si>
  <si>
    <t>2023 Rates</t>
  </si>
  <si>
    <r>
      <t xml:space="preserve">Customers with M12 service - Permanent Capacity - </t>
    </r>
    <r>
      <rPr>
        <b/>
        <i/>
        <sz val="11"/>
        <color theme="1"/>
        <rFont val="Calibri"/>
        <family val="2"/>
        <scheme val="minor"/>
      </rPr>
      <t>Revenues of 2013</t>
    </r>
  </si>
  <si>
    <t>Incremental Dawn Parkway System Capacity</t>
  </si>
  <si>
    <t>NEW 24</t>
  </si>
  <si>
    <t>NEW 25</t>
  </si>
  <si>
    <t>Incremental Capacity Generating Revenue above Capacity Costs (LINE 24- LINE 3)</t>
  </si>
  <si>
    <t>Capacity Generating Revenue at M12 Rate (NEW 24= Line 3+Line 8+ Line 9)</t>
  </si>
  <si>
    <t>Total Capacity Costs in Rate Base plus Capital Flow Through</t>
  </si>
  <si>
    <t xml:space="preserve">LINE # </t>
  </si>
  <si>
    <t>from Exhibit I.4.7-FRPO-16 Attachment 2, line 7.</t>
  </si>
  <si>
    <t>DAWN-PARKWAY CAPACITY IN COSTS VS. CAPACITY GENERATING REVENUE</t>
  </si>
  <si>
    <t>W13/14</t>
  </si>
  <si>
    <t>W14/15</t>
  </si>
  <si>
    <t>W15/16</t>
  </si>
  <si>
    <t>W16/17</t>
  </si>
  <si>
    <t>W17/18</t>
  </si>
  <si>
    <t>W18/19</t>
  </si>
  <si>
    <t>W19/20</t>
  </si>
  <si>
    <t>W20/21</t>
  </si>
  <si>
    <t>W21/22</t>
  </si>
  <si>
    <t>W22/23</t>
  </si>
  <si>
    <t>Total Capacity</t>
  </si>
  <si>
    <t>New Capacity</t>
  </si>
  <si>
    <t>Initial Capacity</t>
  </si>
  <si>
    <t>Surplus Capacity</t>
  </si>
  <si>
    <t>210</t>
  </si>
  <si>
    <t>ILLUSTRATIVE ALLOCATION OF DAWN PARKWAY COSTS</t>
  </si>
  <si>
    <t>PERCENTAGE</t>
  </si>
  <si>
    <r>
      <t xml:space="preserve">ALLOCATION </t>
    </r>
    <r>
      <rPr>
        <vertAlign val="superscript"/>
        <sz val="11"/>
        <color theme="1"/>
        <rFont val="Times New Roman"/>
        <family val="1"/>
      </rPr>
      <t>1</t>
    </r>
  </si>
  <si>
    <t>UNION GAS</t>
  </si>
  <si>
    <t>Ex-franchise</t>
  </si>
  <si>
    <t>South</t>
  </si>
  <si>
    <t>North</t>
  </si>
  <si>
    <t>PDO</t>
  </si>
  <si>
    <t>UGL South</t>
  </si>
  <si>
    <t>UGL North</t>
  </si>
  <si>
    <t>EGD Zone</t>
  </si>
  <si>
    <t>x</t>
  </si>
  <si>
    <t>LINE</t>
  </si>
  <si>
    <t>#</t>
  </si>
  <si>
    <t>EGI CAPACITY</t>
  </si>
  <si>
    <t>New Surplus</t>
  </si>
  <si>
    <t>114</t>
  </si>
  <si>
    <t>W2015/2016 - Incremental capacity resulting from the Brantford-Kirkwall / Parkway D Project of 433 TJ/d.                 W2016/2017 - Incremental capacity resulting from the Dawn Parkway 2016 System Expansion Project of 443 TJ/d/.                                                                                                                                                                 W2017/2018 - Incremental capacity resulting from the 2017 Dawn Parkway Project of 457 TJ/d.</t>
  </si>
  <si>
    <t>SOURCE: EX. I.4.7-FRPO-169</t>
  </si>
  <si>
    <t>Rounded Allocations from 2013 UGL Rebasing</t>
  </si>
  <si>
    <t>Confirmed in EB-2014-0261 Exhibit B.Staff.5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</si>
</sst>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u/>
      <sz val="11"/>
      <color theme="1"/>
      <name val="Calibri"/>
      <family val="2"/>
      <scheme val="minor"/>
    </font>
    <font>
      <b/>
      <i/>
      <sz val="11"/>
      <color theme="1"/>
      <name val="Calibri"/>
      <family val="2"/>
      <scheme val="minor"/>
    </font>
    <font>
      <sz val="11"/>
      <color theme="1"/>
      <name val="Calibri"/>
      <family val="2"/>
      <scheme val="minor"/>
    </font>
    <font>
      <sz val="11"/>
      <color theme="1"/>
      <name val="Times New Roman"/>
      <family val="1"/>
    </font>
    <font>
      <u/>
      <sz val="11"/>
      <color theme="1"/>
      <name val="Times New Roman"/>
      <family val="1"/>
    </font>
    <font>
      <vertAlign val="superscript"/>
      <sz val="11"/>
      <color theme="1"/>
      <name val="Times New Roman"/>
      <family val="1"/>
    </font>
    <font>
      <sz val="8"/>
      <color theme="1"/>
      <name val="Calibri"/>
      <family val="2"/>
      <scheme val="minor"/>
    </font>
  </fonts>
  <fills count="3">
    <fill>
      <patternFill patternType="none"/>
    </fill>
    <fill>
      <patternFill patternType="gray125"/>
    </fill>
    <fill>
      <patternFill patternType="solid">
        <fgColor theme="2"/>
        <bgColor indexed="64"/>
      </patternFill>
    </fill>
  </fills>
  <borders count="2">
    <border>
      <left/>
      <right/>
      <top/>
      <bottom/>
      <diagonal/>
    </border>
    <border>
      <left/>
      <right/>
      <top style="thick">
        <color auto="1"/>
      </top>
      <bottom/>
      <diagonal/>
    </border>
  </borders>
  <cellStyleXfs count="2">
    <xf numFmtId="0" fontId="0" fillId="0" borderId="0"/>
    <xf numFmtId="9" fontId="4" fillId="0" borderId="0" applyFont="0" applyFill="0" applyBorder="0" applyAlignment="0" applyProtection="0"/>
  </cellStyleXfs>
  <cellXfs count="35">
    <xf numFmtId="0" fontId="0" fillId="0" borderId="0" xfId="0"/>
    <xf numFmtId="0" fontId="2" fillId="0" borderId="0" xfId="0" applyFont="1"/>
    <xf numFmtId="49" fontId="0" fillId="0" borderId="0" xfId="0" applyNumberFormat="1" applyAlignment="1">
      <alignment horizontal="center"/>
    </xf>
    <xf numFmtId="0" fontId="0" fillId="0" borderId="0" xfId="0" applyAlignment="1">
      <alignment horizontal="center"/>
    </xf>
    <xf numFmtId="49" fontId="0" fillId="0" borderId="0" xfId="0" applyNumberFormat="1" applyAlignment="1">
      <alignment vertical="top" wrapText="1"/>
    </xf>
    <xf numFmtId="0" fontId="2" fillId="0" borderId="0" xfId="0" applyFont="1" applyAlignment="1">
      <alignment horizontal="center"/>
    </xf>
    <xf numFmtId="49" fontId="1" fillId="0" borderId="0" xfId="0" applyNumberFormat="1" applyFont="1" applyAlignment="1">
      <alignment horizontal="center"/>
    </xf>
    <xf numFmtId="0" fontId="1" fillId="0" borderId="0" xfId="0" applyFont="1" applyAlignment="1">
      <alignment horizontal="center"/>
    </xf>
    <xf numFmtId="0" fontId="0" fillId="0" borderId="1" xfId="0" applyBorder="1" applyAlignment="1">
      <alignment horizontal="center"/>
    </xf>
    <xf numFmtId="49" fontId="0" fillId="0" borderId="1" xfId="0" applyNumberFormat="1" applyBorder="1" applyAlignment="1">
      <alignment horizontal="center"/>
    </xf>
    <xf numFmtId="0" fontId="1" fillId="0" borderId="1" xfId="0" applyFont="1" applyBorder="1" applyAlignment="1">
      <alignment horizontal="center"/>
    </xf>
    <xf numFmtId="0" fontId="5" fillId="0" borderId="0" xfId="0" applyFont="1"/>
    <xf numFmtId="0" fontId="5" fillId="0" borderId="0" xfId="0" applyFont="1" applyAlignment="1">
      <alignment horizontal="center"/>
    </xf>
    <xf numFmtId="0" fontId="6" fillId="0" borderId="0" xfId="0" applyFont="1" applyAlignment="1">
      <alignment horizontal="center"/>
    </xf>
    <xf numFmtId="0" fontId="5" fillId="2" borderId="0" xfId="0" applyFont="1" applyFill="1"/>
    <xf numFmtId="0" fontId="6" fillId="0" borderId="0" xfId="0" applyFont="1"/>
    <xf numFmtId="49" fontId="5" fillId="0" borderId="0" xfId="0" applyNumberFormat="1" applyFont="1" applyAlignment="1">
      <alignment horizontal="center"/>
    </xf>
    <xf numFmtId="0" fontId="5" fillId="0" borderId="1" xfId="0" applyFont="1" applyBorder="1" applyAlignment="1">
      <alignment horizontal="center"/>
    </xf>
    <xf numFmtId="9" fontId="5" fillId="0" borderId="0" xfId="0" applyNumberFormat="1" applyFont="1"/>
    <xf numFmtId="9" fontId="5" fillId="2" borderId="0" xfId="0" applyNumberFormat="1" applyFont="1" applyFill="1"/>
    <xf numFmtId="9" fontId="6" fillId="0" borderId="0" xfId="0" applyNumberFormat="1" applyFont="1"/>
    <xf numFmtId="9" fontId="5" fillId="0" borderId="0" xfId="1" applyFont="1"/>
    <xf numFmtId="1" fontId="5" fillId="0" borderId="0" xfId="0" applyNumberFormat="1" applyFont="1"/>
    <xf numFmtId="1" fontId="6" fillId="0" borderId="0" xfId="0" applyNumberFormat="1" applyFont="1" applyAlignment="1">
      <alignment horizontal="center"/>
    </xf>
    <xf numFmtId="1" fontId="5" fillId="0" borderId="0" xfId="0" applyNumberFormat="1" applyFont="1" applyAlignment="1">
      <alignment horizontal="center"/>
    </xf>
    <xf numFmtId="1" fontId="5" fillId="0" borderId="1" xfId="0" applyNumberFormat="1" applyFont="1" applyBorder="1" applyAlignment="1">
      <alignment horizontal="center"/>
    </xf>
    <xf numFmtId="49" fontId="8" fillId="0" borderId="0" xfId="0" applyNumberFormat="1" applyFont="1" applyAlignment="1">
      <alignment horizontal="right" vertical="top"/>
    </xf>
    <xf numFmtId="49" fontId="8" fillId="0" borderId="0" xfId="0" applyNumberFormat="1" applyFont="1" applyAlignment="1">
      <alignment horizontal="right"/>
    </xf>
    <xf numFmtId="0" fontId="8" fillId="0" borderId="0" xfId="0" applyFont="1"/>
    <xf numFmtId="0" fontId="1" fillId="0" borderId="0" xfId="0" applyFont="1"/>
    <xf numFmtId="0" fontId="8" fillId="0" borderId="0" xfId="0" applyFont="1" applyAlignment="1">
      <alignment horizontal="left" vertical="top" wrapText="1"/>
    </xf>
    <xf numFmtId="0" fontId="0" fillId="0" borderId="0" xfId="0" applyAlignment="1">
      <alignment horizontal="center"/>
    </xf>
    <xf numFmtId="49" fontId="8" fillId="0" borderId="0" xfId="0" applyNumberFormat="1" applyFont="1" applyAlignment="1">
      <alignment horizontal="right" vertical="top"/>
    </xf>
    <xf numFmtId="49" fontId="8" fillId="0" borderId="0" xfId="0" applyNumberFormat="1" applyFont="1" applyAlignment="1">
      <alignment horizontal="left" vertical="top" wrapText="1"/>
    </xf>
    <xf numFmtId="0" fontId="8" fillId="0" borderId="0" xfId="0" applyFont="1" applyAlignment="1">
      <alignment horizontal="lef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07328-0E86-42A7-8757-F08257342E9B}">
  <sheetPr>
    <pageSetUpPr fitToPage="1"/>
  </sheetPr>
  <dimension ref="A1:W55"/>
  <sheetViews>
    <sheetView tabSelected="1" topLeftCell="A37" zoomScaleNormal="100" workbookViewId="0">
      <selection activeCell="B46" sqref="B46"/>
    </sheetView>
  </sheetViews>
  <sheetFormatPr defaultRowHeight="14.6" x14ac:dyDescent="0.4"/>
  <cols>
    <col min="1" max="1" width="4.3828125" customWidth="1"/>
    <col min="2" max="2" width="55.765625" customWidth="1"/>
    <col min="3" max="3" width="13.23046875" customWidth="1"/>
    <col min="4" max="4" width="2.61328125" customWidth="1"/>
    <col min="5" max="5" width="14.53515625" customWidth="1"/>
    <col min="6" max="6" width="13.921875" customWidth="1"/>
    <col min="7" max="7" width="12.921875" customWidth="1"/>
    <col min="8" max="8" width="12.53515625" customWidth="1"/>
    <col min="9" max="9" width="12.3046875" customWidth="1"/>
    <col min="10" max="10" width="12.61328125" customWidth="1"/>
    <col min="11" max="11" width="12.84375" customWidth="1"/>
    <col min="12" max="12" width="12.53515625" customWidth="1"/>
    <col min="13" max="13" width="11.69140625" customWidth="1"/>
  </cols>
  <sheetData>
    <row r="1" spans="1:20" x14ac:dyDescent="0.4">
      <c r="B1" s="31" t="s">
        <v>63</v>
      </c>
      <c r="C1" s="31"/>
      <c r="D1" s="31"/>
      <c r="E1" s="31"/>
      <c r="F1" s="31"/>
      <c r="G1" s="31"/>
      <c r="H1" s="31"/>
      <c r="I1" s="31"/>
      <c r="J1" s="31"/>
      <c r="K1" s="31"/>
      <c r="L1" s="31"/>
      <c r="M1" s="31"/>
    </row>
    <row r="2" spans="1:20" x14ac:dyDescent="0.4">
      <c r="A2" t="s">
        <v>120</v>
      </c>
      <c r="C2" t="s">
        <v>1</v>
      </c>
    </row>
    <row r="3" spans="1:20" x14ac:dyDescent="0.4">
      <c r="A3" t="s">
        <v>121</v>
      </c>
      <c r="B3" t="s">
        <v>0</v>
      </c>
      <c r="C3" s="5" t="s">
        <v>2</v>
      </c>
      <c r="D3" s="5"/>
      <c r="E3" s="5" t="s">
        <v>3</v>
      </c>
      <c r="F3" s="5" t="s">
        <v>6</v>
      </c>
      <c r="G3" s="5" t="s">
        <v>10</v>
      </c>
      <c r="H3" s="5" t="s">
        <v>7</v>
      </c>
      <c r="I3" s="5" t="s">
        <v>11</v>
      </c>
      <c r="J3" s="5" t="s">
        <v>12</v>
      </c>
      <c r="K3" s="5" t="s">
        <v>13</v>
      </c>
      <c r="L3" s="5" t="s">
        <v>14</v>
      </c>
      <c r="M3" s="5" t="s">
        <v>15</v>
      </c>
    </row>
    <row r="4" spans="1:20" x14ac:dyDescent="0.4">
      <c r="C4" s="3" t="s">
        <v>4</v>
      </c>
      <c r="D4" s="3"/>
      <c r="E4" s="3" t="s">
        <v>5</v>
      </c>
      <c r="F4" s="3" t="s">
        <v>8</v>
      </c>
      <c r="G4" s="3" t="s">
        <v>9</v>
      </c>
      <c r="H4" s="3" t="s">
        <v>16</v>
      </c>
      <c r="I4" s="3" t="s">
        <v>17</v>
      </c>
      <c r="J4" s="3" t="s">
        <v>18</v>
      </c>
      <c r="K4" s="3" t="s">
        <v>19</v>
      </c>
      <c r="L4" s="3" t="s">
        <v>20</v>
      </c>
      <c r="M4" s="3" t="s">
        <v>21</v>
      </c>
    </row>
    <row r="5" spans="1:20" x14ac:dyDescent="0.4">
      <c r="B5" s="1" t="s">
        <v>22</v>
      </c>
      <c r="C5" s="3"/>
      <c r="D5" s="3"/>
      <c r="E5" s="3"/>
      <c r="F5" s="3"/>
      <c r="G5" s="3"/>
      <c r="H5" s="3"/>
      <c r="I5" s="3"/>
      <c r="J5" s="3"/>
      <c r="K5" s="3"/>
      <c r="L5" s="3"/>
      <c r="M5" s="3"/>
      <c r="N5" s="3"/>
      <c r="O5" s="3"/>
      <c r="P5" s="3"/>
      <c r="Q5" s="3"/>
      <c r="R5" s="3"/>
      <c r="S5" s="3"/>
      <c r="T5" s="3"/>
    </row>
    <row r="6" spans="1:20" x14ac:dyDescent="0.4">
      <c r="B6" t="s">
        <v>23</v>
      </c>
      <c r="C6" s="3"/>
      <c r="D6" s="3"/>
      <c r="E6" s="3"/>
      <c r="F6" s="3"/>
      <c r="G6" s="3"/>
      <c r="H6" s="3"/>
      <c r="I6" s="3"/>
      <c r="J6" s="3"/>
      <c r="K6" s="3"/>
      <c r="L6" s="3"/>
      <c r="M6" s="3"/>
      <c r="N6" s="3"/>
      <c r="O6" s="3"/>
      <c r="P6" s="3"/>
      <c r="Q6" s="3"/>
      <c r="R6" s="3"/>
      <c r="S6" s="3"/>
      <c r="T6" s="3"/>
    </row>
    <row r="7" spans="1:20" x14ac:dyDescent="0.4">
      <c r="A7">
        <v>1</v>
      </c>
      <c r="B7" t="s">
        <v>24</v>
      </c>
      <c r="C7" s="3">
        <v>6803</v>
      </c>
      <c r="D7" s="3"/>
      <c r="E7" s="3">
        <v>6803</v>
      </c>
      <c r="F7" s="3">
        <v>6803</v>
      </c>
      <c r="G7" s="3">
        <v>6803</v>
      </c>
      <c r="H7" s="3">
        <v>6803</v>
      </c>
      <c r="I7" s="3">
        <v>6803</v>
      </c>
      <c r="J7" s="3">
        <v>6803</v>
      </c>
      <c r="K7" s="3">
        <v>6803</v>
      </c>
      <c r="L7" s="3">
        <v>6803</v>
      </c>
      <c r="M7" s="3">
        <v>6803</v>
      </c>
      <c r="N7" s="3"/>
      <c r="O7" s="3"/>
      <c r="P7" s="3"/>
      <c r="Q7" s="3"/>
      <c r="R7" s="3"/>
      <c r="S7" s="3"/>
      <c r="T7" s="3"/>
    </row>
    <row r="8" spans="1:20" ht="15" thickBot="1" x14ac:dyDescent="0.45">
      <c r="A8">
        <v>2</v>
      </c>
      <c r="B8" t="s">
        <v>25</v>
      </c>
      <c r="C8" s="2" t="s">
        <v>64</v>
      </c>
      <c r="D8" s="2"/>
      <c r="E8" s="3" t="s">
        <v>64</v>
      </c>
      <c r="F8" s="3">
        <v>433</v>
      </c>
      <c r="G8" s="3">
        <v>876</v>
      </c>
      <c r="H8" s="3">
        <v>1332</v>
      </c>
      <c r="I8" s="3">
        <v>1332</v>
      </c>
      <c r="J8" s="3">
        <v>1332</v>
      </c>
      <c r="K8" s="3">
        <v>1332</v>
      </c>
      <c r="L8" s="3">
        <v>1332</v>
      </c>
      <c r="M8" s="3">
        <v>1332</v>
      </c>
      <c r="N8" s="3"/>
      <c r="O8" s="3"/>
      <c r="P8" s="3"/>
      <c r="Q8" s="3"/>
      <c r="R8" s="3"/>
      <c r="S8" s="3"/>
      <c r="T8" s="3"/>
    </row>
    <row r="9" spans="1:20" ht="15" thickTop="1" x14ac:dyDescent="0.4">
      <c r="A9">
        <v>3</v>
      </c>
      <c r="B9" t="s">
        <v>26</v>
      </c>
      <c r="C9" s="8">
        <f>C7+0</f>
        <v>6803</v>
      </c>
      <c r="D9" s="3"/>
      <c r="E9" s="8">
        <f>E7+0</f>
        <v>6803</v>
      </c>
      <c r="F9" s="8">
        <f t="shared" ref="F9:M9" si="0">F7+F8</f>
        <v>7236</v>
      </c>
      <c r="G9" s="8">
        <f t="shared" si="0"/>
        <v>7679</v>
      </c>
      <c r="H9" s="8">
        <f t="shared" si="0"/>
        <v>8135</v>
      </c>
      <c r="I9" s="8">
        <f t="shared" si="0"/>
        <v>8135</v>
      </c>
      <c r="J9" s="8">
        <f t="shared" si="0"/>
        <v>8135</v>
      </c>
      <c r="K9" s="8">
        <f t="shared" si="0"/>
        <v>8135</v>
      </c>
      <c r="L9" s="8">
        <f t="shared" si="0"/>
        <v>8135</v>
      </c>
      <c r="M9" s="8">
        <f t="shared" si="0"/>
        <v>8135</v>
      </c>
      <c r="N9" s="3"/>
      <c r="O9" s="3"/>
      <c r="P9" s="3"/>
      <c r="Q9" s="3"/>
      <c r="R9" s="3"/>
      <c r="S9" s="3"/>
      <c r="T9" s="3"/>
    </row>
    <row r="10" spans="1:20" x14ac:dyDescent="0.4">
      <c r="C10" s="3"/>
      <c r="D10" s="3"/>
      <c r="E10" s="3"/>
      <c r="F10" s="3"/>
      <c r="G10" s="3"/>
      <c r="H10" s="3"/>
      <c r="I10" s="3"/>
      <c r="J10" s="3"/>
      <c r="K10" s="3"/>
      <c r="L10" s="3"/>
      <c r="M10" s="3"/>
      <c r="N10" s="3"/>
      <c r="O10" s="3"/>
      <c r="P10" s="3"/>
      <c r="Q10" s="3"/>
      <c r="R10" s="3"/>
      <c r="S10" s="3"/>
      <c r="T10" s="3"/>
    </row>
    <row r="11" spans="1:20" x14ac:dyDescent="0.4">
      <c r="B11" t="s">
        <v>27</v>
      </c>
      <c r="C11" s="3"/>
      <c r="D11" s="3"/>
      <c r="E11" s="3"/>
      <c r="F11" s="3"/>
      <c r="G11" s="3"/>
      <c r="H11" s="3"/>
      <c r="I11" s="3"/>
      <c r="J11" s="3"/>
      <c r="K11" s="3"/>
      <c r="L11" s="3"/>
      <c r="M11" s="3"/>
      <c r="N11" s="3"/>
      <c r="O11" s="3"/>
      <c r="P11" s="3"/>
      <c r="Q11" s="3"/>
      <c r="R11" s="3"/>
      <c r="S11" s="3"/>
      <c r="T11" s="3"/>
    </row>
    <row r="12" spans="1:20" x14ac:dyDescent="0.4">
      <c r="A12">
        <v>4</v>
      </c>
      <c r="B12" t="s">
        <v>28</v>
      </c>
      <c r="C12" s="2" t="s">
        <v>64</v>
      </c>
      <c r="D12" s="2"/>
      <c r="E12" s="2" t="s">
        <v>51</v>
      </c>
      <c r="F12" s="2" t="s">
        <v>65</v>
      </c>
      <c r="G12" s="2" t="s">
        <v>66</v>
      </c>
      <c r="H12" s="2" t="s">
        <v>67</v>
      </c>
      <c r="I12" s="2" t="s">
        <v>68</v>
      </c>
      <c r="J12" s="2" t="s">
        <v>69</v>
      </c>
      <c r="K12" s="2" t="s">
        <v>70</v>
      </c>
      <c r="L12" s="2" t="s">
        <v>71</v>
      </c>
      <c r="M12" s="2" t="s">
        <v>72</v>
      </c>
      <c r="N12" s="2"/>
      <c r="O12" s="3"/>
      <c r="P12" s="3"/>
      <c r="Q12" s="3"/>
      <c r="R12" s="3"/>
      <c r="S12" s="3"/>
      <c r="T12" s="3"/>
    </row>
    <row r="13" spans="1:20" x14ac:dyDescent="0.4">
      <c r="C13" s="3"/>
      <c r="D13" s="3"/>
      <c r="E13" s="3"/>
      <c r="F13" s="3"/>
      <c r="G13" s="3"/>
      <c r="H13" s="3"/>
      <c r="I13" s="3"/>
      <c r="J13" s="3"/>
      <c r="K13" s="3"/>
      <c r="L13" s="3"/>
      <c r="M13" s="3"/>
      <c r="N13" s="3"/>
      <c r="O13" s="3"/>
      <c r="P13" s="3"/>
      <c r="Q13" s="3"/>
      <c r="R13" s="3"/>
      <c r="S13" s="3"/>
      <c r="T13" s="3"/>
    </row>
    <row r="14" spans="1:20" x14ac:dyDescent="0.4">
      <c r="B14" t="s">
        <v>29</v>
      </c>
      <c r="C14" s="3"/>
      <c r="D14" s="3"/>
      <c r="E14" s="3"/>
      <c r="F14" s="3"/>
      <c r="G14" s="3"/>
      <c r="H14" s="3"/>
      <c r="I14" s="3"/>
      <c r="J14" s="3"/>
      <c r="K14" s="3"/>
      <c r="L14" s="3"/>
      <c r="M14" s="3"/>
      <c r="N14" s="3"/>
      <c r="O14" s="3"/>
      <c r="P14" s="3"/>
      <c r="Q14" s="3"/>
      <c r="R14" s="3"/>
      <c r="S14" s="3"/>
      <c r="T14" s="3"/>
    </row>
    <row r="15" spans="1:20" x14ac:dyDescent="0.4">
      <c r="A15">
        <v>5</v>
      </c>
      <c r="B15" t="s">
        <v>30</v>
      </c>
      <c r="C15" s="3">
        <f>C9+0</f>
        <v>6803</v>
      </c>
      <c r="D15" s="3"/>
      <c r="E15" s="2">
        <f t="shared" ref="E15:M15" si="1">E9+E12</f>
        <v>6801</v>
      </c>
      <c r="F15" s="2">
        <f t="shared" si="1"/>
        <v>7014</v>
      </c>
      <c r="G15" s="6">
        <f t="shared" si="1"/>
        <v>7509</v>
      </c>
      <c r="H15" s="2">
        <f t="shared" si="1"/>
        <v>7889</v>
      </c>
      <c r="I15" s="2">
        <f t="shared" si="1"/>
        <v>7873</v>
      </c>
      <c r="J15" s="6">
        <f t="shared" si="1"/>
        <v>7879</v>
      </c>
      <c r="K15" s="6">
        <f t="shared" si="1"/>
        <v>7916</v>
      </c>
      <c r="L15" s="2">
        <f t="shared" si="1"/>
        <v>7966</v>
      </c>
      <c r="M15" s="2">
        <f t="shared" si="1"/>
        <v>7975</v>
      </c>
      <c r="N15" s="3"/>
      <c r="O15" s="3"/>
      <c r="P15" s="3"/>
      <c r="Q15" s="3"/>
      <c r="R15" s="3"/>
      <c r="S15" s="3"/>
      <c r="T15" s="3"/>
    </row>
    <row r="16" spans="1:20" ht="15" thickBot="1" x14ac:dyDescent="0.45">
      <c r="A16">
        <v>6</v>
      </c>
      <c r="B16" t="s">
        <v>31</v>
      </c>
      <c r="C16" s="3">
        <v>6593</v>
      </c>
      <c r="D16" s="3"/>
      <c r="E16" s="3">
        <v>6643</v>
      </c>
      <c r="F16" s="3">
        <v>7049</v>
      </c>
      <c r="G16" s="3">
        <v>7443</v>
      </c>
      <c r="H16" s="3">
        <v>7783</v>
      </c>
      <c r="I16" s="3">
        <v>7759</v>
      </c>
      <c r="J16" s="3">
        <v>7905</v>
      </c>
      <c r="K16" s="3">
        <v>7911</v>
      </c>
      <c r="L16" s="3">
        <v>8038</v>
      </c>
      <c r="M16" s="3">
        <v>7992</v>
      </c>
      <c r="N16" s="3"/>
      <c r="O16" s="3"/>
      <c r="P16" s="3"/>
      <c r="Q16" s="3"/>
      <c r="R16" s="3"/>
      <c r="S16" s="3"/>
      <c r="T16" s="3"/>
    </row>
    <row r="17" spans="1:20" ht="15" thickTop="1" x14ac:dyDescent="0.4">
      <c r="A17">
        <v>7</v>
      </c>
      <c r="B17" t="s">
        <v>32</v>
      </c>
      <c r="C17" s="8">
        <f>C15-C16</f>
        <v>210</v>
      </c>
      <c r="D17" s="2" t="s">
        <v>52</v>
      </c>
      <c r="E17" s="8">
        <f t="shared" ref="E17:M17" si="2">E15-E16</f>
        <v>158</v>
      </c>
      <c r="F17" s="8">
        <f t="shared" si="2"/>
        <v>-35</v>
      </c>
      <c r="G17" s="10">
        <f t="shared" si="2"/>
        <v>66</v>
      </c>
      <c r="H17" s="8">
        <f t="shared" si="2"/>
        <v>106</v>
      </c>
      <c r="I17" s="8">
        <f t="shared" si="2"/>
        <v>114</v>
      </c>
      <c r="J17" s="10">
        <f t="shared" si="2"/>
        <v>-26</v>
      </c>
      <c r="K17" s="10">
        <f t="shared" si="2"/>
        <v>5</v>
      </c>
      <c r="L17" s="8">
        <f t="shared" si="2"/>
        <v>-72</v>
      </c>
      <c r="M17" s="8">
        <f t="shared" si="2"/>
        <v>-17</v>
      </c>
      <c r="N17" s="3"/>
      <c r="O17" s="3"/>
      <c r="P17" s="3"/>
      <c r="Q17" s="3"/>
      <c r="R17" s="3"/>
      <c r="S17" s="3"/>
      <c r="T17" s="3"/>
    </row>
    <row r="18" spans="1:20" x14ac:dyDescent="0.4">
      <c r="C18" s="3"/>
      <c r="D18" s="3"/>
      <c r="E18" s="3"/>
      <c r="F18" s="3"/>
      <c r="G18" s="3"/>
      <c r="H18" s="3"/>
      <c r="I18" s="3"/>
      <c r="J18" s="3"/>
      <c r="K18" s="3"/>
      <c r="L18" s="3"/>
      <c r="M18" s="3"/>
      <c r="N18" s="3"/>
      <c r="O18" s="3"/>
      <c r="P18" s="3"/>
      <c r="Q18" s="3"/>
      <c r="R18" s="3"/>
      <c r="S18" s="3"/>
      <c r="T18" s="3"/>
    </row>
    <row r="19" spans="1:20" x14ac:dyDescent="0.4">
      <c r="B19" s="1" t="s">
        <v>33</v>
      </c>
      <c r="C19" s="3"/>
      <c r="D19" s="3"/>
      <c r="E19" s="3"/>
      <c r="F19" s="3"/>
      <c r="G19" s="3"/>
      <c r="H19" s="3"/>
      <c r="I19" s="3"/>
      <c r="J19" s="3"/>
      <c r="K19" s="3"/>
      <c r="L19" s="3"/>
      <c r="M19" s="3"/>
      <c r="N19" s="3"/>
      <c r="O19" s="3"/>
      <c r="P19" s="3"/>
      <c r="Q19" s="3"/>
      <c r="R19" s="3"/>
      <c r="S19" s="3"/>
      <c r="T19" s="3"/>
    </row>
    <row r="20" spans="1:20" x14ac:dyDescent="0.4">
      <c r="B20" t="s">
        <v>34</v>
      </c>
      <c r="C20" s="3"/>
      <c r="D20" s="3"/>
      <c r="E20" s="3"/>
      <c r="F20" s="3"/>
      <c r="G20" s="3"/>
      <c r="H20" s="3"/>
      <c r="I20" s="3"/>
      <c r="J20" s="3"/>
      <c r="K20" s="3"/>
      <c r="L20" s="3"/>
      <c r="M20" s="3"/>
      <c r="N20" s="3"/>
      <c r="O20" s="3"/>
      <c r="P20" s="3"/>
      <c r="Q20" s="3"/>
      <c r="R20" s="3"/>
      <c r="S20" s="3"/>
      <c r="T20" s="3"/>
    </row>
    <row r="21" spans="1:20" x14ac:dyDescent="0.4">
      <c r="A21">
        <v>8</v>
      </c>
      <c r="B21" t="s">
        <v>35</v>
      </c>
      <c r="C21" s="2" t="s">
        <v>64</v>
      </c>
      <c r="D21" s="3"/>
      <c r="E21" s="3">
        <v>146</v>
      </c>
      <c r="F21" s="3">
        <v>23</v>
      </c>
      <c r="G21" s="2" t="s">
        <v>73</v>
      </c>
      <c r="H21" s="2" t="s">
        <v>64</v>
      </c>
      <c r="I21" s="2" t="s">
        <v>64</v>
      </c>
      <c r="J21" s="2" t="s">
        <v>64</v>
      </c>
      <c r="K21" s="2" t="s">
        <v>64</v>
      </c>
      <c r="L21" s="2" t="s">
        <v>64</v>
      </c>
      <c r="M21" s="2" t="s">
        <v>64</v>
      </c>
      <c r="N21" s="3"/>
      <c r="O21" s="3"/>
      <c r="P21" s="3"/>
      <c r="Q21" s="3"/>
      <c r="R21" s="3"/>
      <c r="S21" s="3"/>
      <c r="T21" s="3"/>
    </row>
    <row r="22" spans="1:20" x14ac:dyDescent="0.4">
      <c r="A22">
        <v>9</v>
      </c>
      <c r="B22" t="s">
        <v>36</v>
      </c>
      <c r="C22" s="2" t="s">
        <v>64</v>
      </c>
      <c r="D22" s="3"/>
      <c r="E22" s="3">
        <v>0</v>
      </c>
      <c r="F22" s="3">
        <v>123</v>
      </c>
      <c r="G22" s="3">
        <v>133</v>
      </c>
      <c r="H22" s="3">
        <v>200</v>
      </c>
      <c r="I22" s="3">
        <v>200</v>
      </c>
      <c r="J22" s="3">
        <v>200</v>
      </c>
      <c r="K22" s="3">
        <v>200</v>
      </c>
      <c r="L22" s="3">
        <v>200</v>
      </c>
      <c r="M22" s="3">
        <v>200</v>
      </c>
      <c r="N22" s="3"/>
      <c r="O22" s="3"/>
      <c r="P22" s="3"/>
      <c r="Q22" s="3"/>
      <c r="R22" s="3"/>
      <c r="S22" s="3"/>
      <c r="T22" s="3"/>
    </row>
    <row r="23" spans="1:20" ht="15" thickBot="1" x14ac:dyDescent="0.45">
      <c r="A23">
        <v>10</v>
      </c>
      <c r="B23" t="s">
        <v>37</v>
      </c>
      <c r="C23" s="2" t="s">
        <v>64</v>
      </c>
      <c r="D23" s="3"/>
      <c r="E23" s="2" t="s">
        <v>64</v>
      </c>
      <c r="F23" s="2" t="s">
        <v>64</v>
      </c>
      <c r="G23" s="2" t="s">
        <v>64</v>
      </c>
      <c r="H23" s="2" t="s">
        <v>64</v>
      </c>
      <c r="I23" s="2" t="s">
        <v>64</v>
      </c>
      <c r="J23" s="2" t="s">
        <v>64</v>
      </c>
      <c r="K23" s="2" t="s">
        <v>64</v>
      </c>
      <c r="L23" s="2" t="s">
        <v>64</v>
      </c>
      <c r="M23" s="3">
        <v>27</v>
      </c>
      <c r="N23" s="3"/>
      <c r="O23" s="3"/>
      <c r="P23" s="3"/>
      <c r="Q23" s="3"/>
      <c r="R23" s="3"/>
      <c r="S23" s="3"/>
      <c r="T23" s="3"/>
    </row>
    <row r="24" spans="1:20" ht="15" thickTop="1" x14ac:dyDescent="0.4">
      <c r="A24">
        <v>11</v>
      </c>
      <c r="B24" t="s">
        <v>26</v>
      </c>
      <c r="C24" s="9" t="s">
        <v>64</v>
      </c>
      <c r="D24" s="3"/>
      <c r="E24" s="8">
        <f>E21+E22</f>
        <v>146</v>
      </c>
      <c r="F24" s="8">
        <f>F21+F22</f>
        <v>146</v>
      </c>
      <c r="G24" s="8">
        <f>G21+G22</f>
        <v>146</v>
      </c>
      <c r="H24" s="8">
        <f>H22</f>
        <v>200</v>
      </c>
      <c r="I24" s="8">
        <f>I22</f>
        <v>200</v>
      </c>
      <c r="J24" s="8">
        <f>J22</f>
        <v>200</v>
      </c>
      <c r="K24" s="8">
        <f>K22</f>
        <v>200</v>
      </c>
      <c r="L24" s="8">
        <f>L22</f>
        <v>200</v>
      </c>
      <c r="M24" s="8">
        <f>M22+M23</f>
        <v>227</v>
      </c>
      <c r="N24" s="3"/>
      <c r="O24" s="3"/>
      <c r="P24" s="3"/>
      <c r="Q24" s="3"/>
      <c r="R24" s="3"/>
      <c r="S24" s="3"/>
      <c r="T24" s="3"/>
    </row>
    <row r="25" spans="1:20" x14ac:dyDescent="0.4">
      <c r="C25" s="3"/>
      <c r="D25" s="3"/>
      <c r="E25" s="3"/>
      <c r="F25" s="3"/>
      <c r="G25" s="3"/>
      <c r="H25" s="3"/>
      <c r="I25" s="3"/>
      <c r="J25" s="3"/>
      <c r="K25" s="3"/>
      <c r="L25" s="3"/>
      <c r="M25" s="3"/>
      <c r="N25" s="3"/>
      <c r="O25" s="3"/>
      <c r="P25" s="3"/>
      <c r="Q25" s="3"/>
      <c r="R25" s="3"/>
      <c r="S25" s="3"/>
      <c r="T25" s="3"/>
    </row>
    <row r="26" spans="1:20" x14ac:dyDescent="0.4">
      <c r="B26" t="s">
        <v>83</v>
      </c>
      <c r="C26" s="3"/>
      <c r="D26" s="3"/>
      <c r="E26" s="3"/>
      <c r="F26" s="3"/>
      <c r="G26" s="3"/>
      <c r="H26" s="3"/>
      <c r="I26" s="3"/>
      <c r="J26" s="3"/>
      <c r="K26" s="3"/>
      <c r="L26" s="3"/>
      <c r="M26" s="3"/>
      <c r="N26" s="3"/>
      <c r="O26" s="3"/>
      <c r="P26" s="3"/>
      <c r="Q26" s="3"/>
      <c r="R26" s="3"/>
      <c r="S26" s="3"/>
      <c r="T26" s="3"/>
    </row>
    <row r="27" spans="1:20" x14ac:dyDescent="0.4">
      <c r="A27">
        <v>12</v>
      </c>
      <c r="B27" t="s">
        <v>38</v>
      </c>
      <c r="C27" s="2" t="s">
        <v>64</v>
      </c>
      <c r="D27" s="3"/>
      <c r="E27" s="3">
        <v>19</v>
      </c>
      <c r="F27" s="3">
        <v>19</v>
      </c>
      <c r="G27" s="3">
        <v>19</v>
      </c>
      <c r="H27" s="3">
        <v>19</v>
      </c>
      <c r="I27" s="3">
        <v>19</v>
      </c>
      <c r="J27" s="3">
        <v>19</v>
      </c>
      <c r="K27" s="3">
        <v>19</v>
      </c>
      <c r="L27" s="3">
        <v>19</v>
      </c>
      <c r="M27" s="3">
        <v>19</v>
      </c>
      <c r="N27" s="3"/>
      <c r="O27" s="3"/>
      <c r="P27" s="3"/>
      <c r="Q27" s="3"/>
      <c r="R27" s="3"/>
      <c r="S27" s="3"/>
      <c r="T27" s="3"/>
    </row>
    <row r="28" spans="1:20" ht="15" thickBot="1" x14ac:dyDescent="0.45">
      <c r="A28">
        <v>13</v>
      </c>
      <c r="B28" t="s">
        <v>39</v>
      </c>
      <c r="C28" s="2" t="s">
        <v>64</v>
      </c>
      <c r="D28" s="3"/>
      <c r="E28" s="3">
        <v>48</v>
      </c>
      <c r="F28" s="3">
        <v>48</v>
      </c>
      <c r="G28" s="3">
        <v>48</v>
      </c>
      <c r="H28" s="3">
        <v>62</v>
      </c>
      <c r="I28" s="3">
        <v>132</v>
      </c>
      <c r="J28" s="3">
        <v>132</v>
      </c>
      <c r="K28" s="3">
        <v>132</v>
      </c>
      <c r="L28" s="3">
        <v>132</v>
      </c>
      <c r="M28" s="3">
        <v>132</v>
      </c>
      <c r="N28" s="3"/>
      <c r="O28" s="3"/>
      <c r="P28" s="3"/>
      <c r="Q28" s="3"/>
      <c r="R28" s="3"/>
      <c r="S28" s="3"/>
      <c r="T28" s="3"/>
    </row>
    <row r="29" spans="1:20" ht="15" thickTop="1" x14ac:dyDescent="0.4">
      <c r="A29">
        <v>14</v>
      </c>
      <c r="B29" t="s">
        <v>26</v>
      </c>
      <c r="C29" s="9" t="s">
        <v>64</v>
      </c>
      <c r="D29" s="3"/>
      <c r="E29" s="10">
        <f t="shared" ref="E29:M29" si="3">E27+E28</f>
        <v>67</v>
      </c>
      <c r="F29" s="10">
        <f t="shared" si="3"/>
        <v>67</v>
      </c>
      <c r="G29" s="10">
        <f t="shared" si="3"/>
        <v>67</v>
      </c>
      <c r="H29" s="8">
        <f t="shared" si="3"/>
        <v>81</v>
      </c>
      <c r="I29" s="8">
        <f t="shared" si="3"/>
        <v>151</v>
      </c>
      <c r="J29" s="8">
        <f t="shared" si="3"/>
        <v>151</v>
      </c>
      <c r="K29" s="8">
        <f t="shared" si="3"/>
        <v>151</v>
      </c>
      <c r="L29" s="8">
        <f t="shared" si="3"/>
        <v>151</v>
      </c>
      <c r="M29" s="8">
        <f t="shared" si="3"/>
        <v>151</v>
      </c>
      <c r="N29" s="3"/>
      <c r="O29" s="3"/>
      <c r="P29" s="3"/>
      <c r="Q29" s="3"/>
      <c r="R29" s="3"/>
      <c r="S29" s="3"/>
      <c r="T29" s="3"/>
    </row>
    <row r="30" spans="1:20" x14ac:dyDescent="0.4">
      <c r="C30" s="2"/>
      <c r="D30" s="3"/>
      <c r="E30" s="3"/>
      <c r="F30" s="3"/>
      <c r="G30" s="3"/>
      <c r="H30" s="3"/>
      <c r="I30" s="3"/>
      <c r="J30" s="3"/>
      <c r="K30" s="3"/>
      <c r="L30" s="3"/>
      <c r="M30" s="3"/>
      <c r="N30" s="3"/>
      <c r="O30" s="3"/>
      <c r="P30" s="3"/>
      <c r="Q30" s="3"/>
      <c r="R30" s="3"/>
      <c r="S30" s="3"/>
      <c r="T30" s="3"/>
    </row>
    <row r="31" spans="1:20" x14ac:dyDescent="0.4">
      <c r="A31">
        <v>15</v>
      </c>
      <c r="B31" t="s">
        <v>40</v>
      </c>
      <c r="C31" s="2" t="s">
        <v>64</v>
      </c>
      <c r="D31" s="3"/>
      <c r="E31" s="7">
        <f t="shared" ref="E31:M31" si="4">E24+E29</f>
        <v>213</v>
      </c>
      <c r="F31" s="7">
        <f t="shared" si="4"/>
        <v>213</v>
      </c>
      <c r="G31" s="7">
        <f t="shared" si="4"/>
        <v>213</v>
      </c>
      <c r="H31" s="7">
        <f t="shared" si="4"/>
        <v>281</v>
      </c>
      <c r="I31" s="7">
        <f t="shared" si="4"/>
        <v>351</v>
      </c>
      <c r="J31" s="7">
        <f t="shared" si="4"/>
        <v>351</v>
      </c>
      <c r="K31" s="7">
        <f t="shared" si="4"/>
        <v>351</v>
      </c>
      <c r="L31" s="7">
        <f t="shared" si="4"/>
        <v>351</v>
      </c>
      <c r="M31" s="7">
        <f t="shared" si="4"/>
        <v>378</v>
      </c>
      <c r="N31" s="3"/>
      <c r="O31" s="3"/>
      <c r="P31" s="3"/>
      <c r="Q31" s="3"/>
      <c r="R31" s="3"/>
      <c r="S31" s="3"/>
      <c r="T31" s="3"/>
    </row>
    <row r="32" spans="1:20" x14ac:dyDescent="0.4">
      <c r="C32" s="3"/>
      <c r="D32" s="3"/>
      <c r="E32" s="3"/>
      <c r="F32" s="3"/>
      <c r="G32" s="3"/>
      <c r="H32" s="3"/>
      <c r="I32" s="3"/>
      <c r="J32" s="3"/>
      <c r="K32" s="3"/>
      <c r="L32" s="3"/>
      <c r="M32" s="3"/>
      <c r="N32" s="3"/>
      <c r="O32" s="3"/>
      <c r="P32" s="3"/>
      <c r="Q32" s="3"/>
      <c r="R32" s="3"/>
      <c r="S32" s="3"/>
      <c r="T32" s="3"/>
    </row>
    <row r="33" spans="1:23" x14ac:dyDescent="0.4">
      <c r="B33" t="s">
        <v>41</v>
      </c>
      <c r="C33" s="3"/>
      <c r="D33" s="3"/>
      <c r="E33" s="5" t="s">
        <v>74</v>
      </c>
      <c r="F33" s="5" t="s">
        <v>75</v>
      </c>
      <c r="G33" s="5" t="s">
        <v>76</v>
      </c>
      <c r="H33" s="5" t="s">
        <v>77</v>
      </c>
      <c r="I33" s="5" t="s">
        <v>78</v>
      </c>
      <c r="J33" s="5" t="s">
        <v>79</v>
      </c>
      <c r="K33" s="5" t="s">
        <v>80</v>
      </c>
      <c r="L33" s="5" t="s">
        <v>81</v>
      </c>
      <c r="M33" s="5" t="s">
        <v>82</v>
      </c>
      <c r="N33" s="3"/>
      <c r="O33" s="3"/>
      <c r="P33" s="3"/>
      <c r="Q33" s="3"/>
      <c r="R33" s="3"/>
      <c r="S33" s="3"/>
      <c r="T33" s="3"/>
    </row>
    <row r="34" spans="1:23" x14ac:dyDescent="0.4">
      <c r="A34">
        <v>16</v>
      </c>
      <c r="B34" t="s">
        <v>42</v>
      </c>
      <c r="C34" s="3"/>
      <c r="D34" s="3"/>
      <c r="E34" s="3">
        <v>5143</v>
      </c>
      <c r="F34" s="3">
        <v>5694</v>
      </c>
      <c r="G34" s="3">
        <v>6720</v>
      </c>
      <c r="H34" s="3">
        <v>9726</v>
      </c>
      <c r="I34" s="3">
        <v>10956</v>
      </c>
      <c r="J34" s="3">
        <v>11117</v>
      </c>
      <c r="K34" s="3">
        <v>11273</v>
      </c>
      <c r="L34" s="3">
        <v>11391</v>
      </c>
      <c r="M34" s="3">
        <v>11630</v>
      </c>
      <c r="N34" s="3"/>
      <c r="O34" s="3"/>
      <c r="P34" s="3"/>
      <c r="Q34" s="3"/>
      <c r="R34" s="3"/>
      <c r="S34" s="3"/>
      <c r="T34" s="3"/>
    </row>
    <row r="35" spans="1:23" x14ac:dyDescent="0.4">
      <c r="A35">
        <v>17</v>
      </c>
      <c r="B35" t="s">
        <v>43</v>
      </c>
      <c r="C35" s="3"/>
      <c r="D35" s="3"/>
      <c r="E35" s="3">
        <v>1900</v>
      </c>
      <c r="F35" s="3">
        <v>1797</v>
      </c>
      <c r="G35" s="3">
        <v>1707</v>
      </c>
      <c r="H35" s="3">
        <v>1705</v>
      </c>
      <c r="I35" s="3">
        <v>1640</v>
      </c>
      <c r="J35" s="3">
        <v>1404</v>
      </c>
      <c r="K35" s="3">
        <v>1517</v>
      </c>
      <c r="L35" s="3">
        <v>2067</v>
      </c>
      <c r="M35" s="3">
        <v>4017</v>
      </c>
      <c r="N35" s="3"/>
      <c r="O35" s="3"/>
      <c r="P35" s="3"/>
      <c r="Q35" s="3"/>
      <c r="R35" s="3"/>
      <c r="S35" s="3"/>
      <c r="T35" s="3"/>
    </row>
    <row r="36" spans="1:23" ht="15" thickBot="1" x14ac:dyDescent="0.45">
      <c r="A36">
        <v>18</v>
      </c>
      <c r="B36" t="s">
        <v>44</v>
      </c>
      <c r="C36" s="3"/>
      <c r="D36" s="3"/>
      <c r="E36" s="2" t="s">
        <v>64</v>
      </c>
      <c r="F36" s="2" t="s">
        <v>64</v>
      </c>
      <c r="G36" s="2" t="s">
        <v>64</v>
      </c>
      <c r="H36" s="2" t="s">
        <v>64</v>
      </c>
      <c r="I36" s="2" t="s">
        <v>64</v>
      </c>
      <c r="J36" s="2" t="s">
        <v>64</v>
      </c>
      <c r="K36" s="2" t="s">
        <v>64</v>
      </c>
      <c r="L36" s="2" t="s">
        <v>64</v>
      </c>
      <c r="M36" s="3">
        <v>1067</v>
      </c>
      <c r="N36" s="3"/>
      <c r="O36" s="3"/>
      <c r="P36" s="3"/>
      <c r="Q36" s="3"/>
      <c r="R36" s="3"/>
      <c r="S36" s="3"/>
      <c r="T36" s="3"/>
    </row>
    <row r="37" spans="1:23" ht="15" thickTop="1" x14ac:dyDescent="0.4">
      <c r="A37">
        <v>19</v>
      </c>
      <c r="B37" t="s">
        <v>26</v>
      </c>
      <c r="C37" s="3"/>
      <c r="D37" s="3"/>
      <c r="E37" s="8">
        <f t="shared" ref="E37:L37" si="5">E34+E35</f>
        <v>7043</v>
      </c>
      <c r="F37" s="8">
        <f t="shared" si="5"/>
        <v>7491</v>
      </c>
      <c r="G37" s="10">
        <f t="shared" si="5"/>
        <v>8427</v>
      </c>
      <c r="H37" s="8">
        <f t="shared" si="5"/>
        <v>11431</v>
      </c>
      <c r="I37" s="8">
        <f t="shared" si="5"/>
        <v>12596</v>
      </c>
      <c r="J37" s="8">
        <f t="shared" si="5"/>
        <v>12521</v>
      </c>
      <c r="K37" s="8">
        <f t="shared" si="5"/>
        <v>12790</v>
      </c>
      <c r="L37" s="10">
        <f t="shared" si="5"/>
        <v>13458</v>
      </c>
      <c r="M37" s="10">
        <f>M34+M35+M36</f>
        <v>16714</v>
      </c>
      <c r="N37" s="3"/>
      <c r="O37" s="3"/>
      <c r="P37" s="3"/>
      <c r="Q37" s="3"/>
      <c r="R37" s="3"/>
      <c r="S37" s="3"/>
      <c r="T37" s="3"/>
      <c r="U37" s="3"/>
      <c r="V37" s="3"/>
      <c r="W37" s="3"/>
    </row>
    <row r="38" spans="1:23" x14ac:dyDescent="0.4">
      <c r="C38" s="3"/>
      <c r="D38" s="3"/>
      <c r="E38" s="3"/>
      <c r="F38" s="3"/>
      <c r="G38" s="3"/>
      <c r="H38" s="3"/>
      <c r="I38" s="3"/>
      <c r="J38" s="3"/>
      <c r="K38" s="3"/>
      <c r="L38" s="3"/>
      <c r="M38" s="3"/>
      <c r="N38" s="3"/>
      <c r="O38" s="3"/>
      <c r="P38" s="3"/>
      <c r="Q38" s="3"/>
      <c r="R38" s="3"/>
      <c r="S38" s="3"/>
      <c r="T38" s="3"/>
      <c r="U38" s="3"/>
      <c r="V38" s="3"/>
      <c r="W38" s="3"/>
    </row>
    <row r="39" spans="1:23" x14ac:dyDescent="0.4">
      <c r="B39" t="s">
        <v>45</v>
      </c>
      <c r="C39" s="3"/>
      <c r="D39" s="3"/>
      <c r="N39" s="3"/>
      <c r="O39" s="3"/>
      <c r="P39" s="3"/>
      <c r="Q39" s="3"/>
      <c r="R39" s="3"/>
      <c r="S39" s="3"/>
      <c r="T39" s="3"/>
      <c r="U39" s="3"/>
      <c r="V39" s="3"/>
      <c r="W39" s="3"/>
    </row>
    <row r="40" spans="1:23" x14ac:dyDescent="0.4">
      <c r="A40">
        <v>20</v>
      </c>
      <c r="B40" t="s">
        <v>46</v>
      </c>
      <c r="C40" s="3"/>
      <c r="D40" s="3"/>
      <c r="E40" s="3">
        <v>580</v>
      </c>
      <c r="F40" s="3">
        <v>4669</v>
      </c>
      <c r="G40" s="3">
        <v>5937</v>
      </c>
      <c r="H40" s="3">
        <v>9993</v>
      </c>
      <c r="I40" s="3">
        <v>11217</v>
      </c>
      <c r="J40" s="3">
        <v>11379</v>
      </c>
      <c r="K40" s="3">
        <v>11535</v>
      </c>
      <c r="L40" s="3">
        <v>11654</v>
      </c>
      <c r="M40" s="3">
        <v>11896</v>
      </c>
      <c r="N40" s="3"/>
      <c r="O40" s="3"/>
      <c r="P40" s="3"/>
      <c r="Q40" s="3"/>
      <c r="R40" s="3"/>
      <c r="S40" s="3"/>
      <c r="T40" s="3"/>
      <c r="U40" s="3"/>
      <c r="V40" s="3"/>
      <c r="W40" s="3"/>
    </row>
    <row r="41" spans="1:23" ht="15" thickBot="1" x14ac:dyDescent="0.45">
      <c r="A41">
        <v>21</v>
      </c>
      <c r="B41" t="s">
        <v>47</v>
      </c>
      <c r="C41" s="3"/>
      <c r="D41" s="3"/>
      <c r="E41" s="3">
        <v>4563</v>
      </c>
      <c r="F41" s="3">
        <v>796</v>
      </c>
      <c r="G41" s="3">
        <v>531</v>
      </c>
      <c r="H41" s="3">
        <v>0</v>
      </c>
      <c r="I41" s="3">
        <v>0</v>
      </c>
      <c r="J41" s="3">
        <v>0</v>
      </c>
      <c r="K41" s="3">
        <v>0</v>
      </c>
      <c r="L41" s="3">
        <v>0</v>
      </c>
      <c r="M41" s="3">
        <v>0</v>
      </c>
      <c r="N41" s="3"/>
      <c r="O41" s="3"/>
      <c r="P41" s="3"/>
      <c r="Q41" s="3"/>
      <c r="R41" s="3"/>
      <c r="S41" s="3"/>
      <c r="T41" s="3"/>
      <c r="U41" s="3"/>
      <c r="V41" s="3"/>
      <c r="W41" s="3"/>
    </row>
    <row r="42" spans="1:23" ht="15" thickTop="1" x14ac:dyDescent="0.4">
      <c r="A42">
        <v>22</v>
      </c>
      <c r="B42" t="s">
        <v>26</v>
      </c>
      <c r="C42" s="3"/>
      <c r="D42" s="3"/>
      <c r="E42" s="8">
        <f t="shared" ref="E42:M42" si="6">E40+E41</f>
        <v>5143</v>
      </c>
      <c r="F42" s="8">
        <f t="shared" si="6"/>
        <v>5465</v>
      </c>
      <c r="G42" s="8">
        <f t="shared" si="6"/>
        <v>6468</v>
      </c>
      <c r="H42" s="8">
        <f t="shared" si="6"/>
        <v>9993</v>
      </c>
      <c r="I42" s="8">
        <f t="shared" si="6"/>
        <v>11217</v>
      </c>
      <c r="J42" s="8">
        <f t="shared" si="6"/>
        <v>11379</v>
      </c>
      <c r="K42" s="8">
        <f t="shared" si="6"/>
        <v>11535</v>
      </c>
      <c r="L42" s="8">
        <f t="shared" si="6"/>
        <v>11654</v>
      </c>
      <c r="M42" s="8">
        <f t="shared" si="6"/>
        <v>11896</v>
      </c>
      <c r="N42" s="3"/>
      <c r="O42" s="3"/>
      <c r="P42" s="3"/>
      <c r="Q42" s="3"/>
      <c r="R42" s="3"/>
      <c r="S42" s="3"/>
      <c r="T42" s="3"/>
      <c r="U42" s="3"/>
      <c r="V42" s="3"/>
      <c r="W42" s="3"/>
    </row>
    <row r="43" spans="1:23" x14ac:dyDescent="0.4">
      <c r="C43" s="3"/>
      <c r="D43" s="3"/>
      <c r="E43" s="3"/>
      <c r="F43" s="3"/>
      <c r="G43" s="3"/>
      <c r="H43" s="3"/>
      <c r="I43" s="3"/>
      <c r="J43" s="3"/>
      <c r="K43" s="3"/>
      <c r="L43" s="3"/>
      <c r="M43" s="3"/>
      <c r="N43" s="3"/>
      <c r="O43" s="3"/>
      <c r="P43" s="3"/>
      <c r="Q43" s="3"/>
      <c r="R43" s="3"/>
      <c r="S43" s="3"/>
      <c r="T43" s="3"/>
      <c r="U43" s="3"/>
      <c r="V43" s="3"/>
      <c r="W43" s="3"/>
    </row>
    <row r="44" spans="1:23" x14ac:dyDescent="0.4">
      <c r="A44">
        <v>23</v>
      </c>
      <c r="B44" t="s">
        <v>48</v>
      </c>
      <c r="C44" s="3"/>
      <c r="D44" s="3"/>
      <c r="E44" s="3">
        <f t="shared" ref="E44:M44" si="7">E34-E42</f>
        <v>0</v>
      </c>
      <c r="F44" s="3">
        <f t="shared" si="7"/>
        <v>229</v>
      </c>
      <c r="G44" s="3">
        <f t="shared" si="7"/>
        <v>252</v>
      </c>
      <c r="H44" s="3">
        <f t="shared" si="7"/>
        <v>-267</v>
      </c>
      <c r="I44" s="3">
        <f t="shared" si="7"/>
        <v>-261</v>
      </c>
      <c r="J44" s="3">
        <f t="shared" si="7"/>
        <v>-262</v>
      </c>
      <c r="K44" s="7">
        <f t="shared" si="7"/>
        <v>-262</v>
      </c>
      <c r="L44" s="3">
        <f t="shared" si="7"/>
        <v>-263</v>
      </c>
      <c r="M44" s="3">
        <f t="shared" si="7"/>
        <v>-266</v>
      </c>
      <c r="N44" s="3"/>
      <c r="O44" s="3"/>
      <c r="P44" s="3"/>
      <c r="Q44" s="3"/>
      <c r="R44" s="3"/>
      <c r="S44" s="3"/>
      <c r="T44" s="3"/>
      <c r="U44" s="3"/>
      <c r="V44" s="3"/>
      <c r="W44" s="3"/>
    </row>
    <row r="45" spans="1:23" x14ac:dyDescent="0.4">
      <c r="C45" s="3"/>
      <c r="D45" s="3"/>
      <c r="E45" s="3"/>
      <c r="F45" s="3"/>
      <c r="G45" s="3"/>
      <c r="H45" s="3"/>
      <c r="I45" s="3"/>
      <c r="J45" s="3"/>
      <c r="K45" s="7"/>
      <c r="L45" s="3"/>
      <c r="M45" s="3"/>
      <c r="N45" s="3"/>
      <c r="O45" s="3"/>
      <c r="P45" s="3"/>
      <c r="Q45" s="3"/>
      <c r="R45" s="3"/>
      <c r="S45" s="3"/>
      <c r="T45" s="3"/>
      <c r="U45" s="3"/>
      <c r="V45" s="3"/>
      <c r="W45" s="3"/>
    </row>
    <row r="46" spans="1:23" x14ac:dyDescent="0.4">
      <c r="B46" s="29" t="s">
        <v>126</v>
      </c>
      <c r="C46" s="3"/>
      <c r="D46" s="3"/>
      <c r="E46" s="3"/>
      <c r="F46" s="3"/>
      <c r="G46" s="3"/>
      <c r="H46" s="3"/>
      <c r="I46" s="3"/>
      <c r="J46" s="3"/>
      <c r="K46" s="7"/>
      <c r="L46" s="3"/>
      <c r="M46" s="3"/>
      <c r="N46" s="3"/>
      <c r="O46" s="3"/>
      <c r="P46" s="3"/>
      <c r="Q46" s="3"/>
      <c r="R46" s="3"/>
      <c r="S46" s="3"/>
      <c r="T46" s="3"/>
      <c r="U46" s="3"/>
      <c r="V46" s="3"/>
      <c r="W46" s="3"/>
    </row>
    <row r="47" spans="1:23" x14ac:dyDescent="0.4">
      <c r="A47" t="s">
        <v>49</v>
      </c>
    </row>
    <row r="48" spans="1:23" ht="14.25" customHeight="1" x14ac:dyDescent="0.4">
      <c r="A48" s="32" t="s">
        <v>50</v>
      </c>
      <c r="B48" s="33" t="s">
        <v>125</v>
      </c>
      <c r="C48" s="33"/>
      <c r="D48" s="33"/>
      <c r="E48" s="33"/>
      <c r="F48" s="33"/>
      <c r="G48" s="33"/>
      <c r="H48" s="33"/>
      <c r="I48" s="33"/>
      <c r="J48" s="33"/>
      <c r="K48" s="4"/>
      <c r="L48" s="4"/>
      <c r="M48" s="4"/>
      <c r="N48" s="4"/>
      <c r="O48" s="4"/>
      <c r="P48" s="4"/>
    </row>
    <row r="49" spans="1:16" ht="10.3" customHeight="1" x14ac:dyDescent="0.4">
      <c r="A49" s="32"/>
      <c r="B49" s="33"/>
      <c r="C49" s="33"/>
      <c r="D49" s="33"/>
      <c r="E49" s="33"/>
      <c r="F49" s="33"/>
      <c r="G49" s="33"/>
      <c r="H49" s="33"/>
      <c r="I49" s="33"/>
      <c r="J49" s="33"/>
      <c r="K49" s="4"/>
      <c r="L49" s="4"/>
      <c r="M49" s="4"/>
      <c r="N49" s="4"/>
      <c r="O49" s="4"/>
      <c r="P49" s="4"/>
    </row>
    <row r="50" spans="1:16" x14ac:dyDescent="0.4">
      <c r="A50" s="27" t="s">
        <v>51</v>
      </c>
      <c r="B50" s="34" t="s">
        <v>57</v>
      </c>
      <c r="C50" s="34"/>
      <c r="D50" s="34"/>
      <c r="E50" s="34"/>
      <c r="F50" s="34"/>
      <c r="G50" s="34"/>
      <c r="H50" s="34"/>
      <c r="I50" s="34"/>
      <c r="J50" s="34"/>
    </row>
    <row r="51" spans="1:16" ht="31.75" customHeight="1" x14ac:dyDescent="0.4">
      <c r="A51" s="26" t="s">
        <v>52</v>
      </c>
      <c r="B51" s="30" t="s">
        <v>58</v>
      </c>
      <c r="C51" s="30"/>
      <c r="D51" s="30"/>
      <c r="E51" s="30"/>
      <c r="F51" s="30"/>
      <c r="G51" s="30"/>
      <c r="H51" s="30"/>
      <c r="I51" s="30"/>
      <c r="J51" s="30"/>
    </row>
    <row r="52" spans="1:16" ht="27" customHeight="1" x14ac:dyDescent="0.4">
      <c r="A52" s="26" t="s">
        <v>53</v>
      </c>
      <c r="B52" s="30" t="s">
        <v>59</v>
      </c>
      <c r="C52" s="30"/>
      <c r="D52" s="30"/>
      <c r="E52" s="30"/>
      <c r="F52" s="30"/>
      <c r="G52" s="30"/>
      <c r="H52" s="30"/>
      <c r="I52" s="30"/>
      <c r="J52" s="30"/>
    </row>
    <row r="53" spans="1:16" ht="36.9" customHeight="1" x14ac:dyDescent="0.4">
      <c r="A53" s="26" t="s">
        <v>54</v>
      </c>
      <c r="B53" s="30" t="s">
        <v>60</v>
      </c>
      <c r="C53" s="30"/>
      <c r="D53" s="30"/>
      <c r="E53" s="30"/>
      <c r="F53" s="30"/>
      <c r="G53" s="30"/>
      <c r="H53" s="30"/>
      <c r="I53" s="30"/>
      <c r="J53" s="30"/>
    </row>
    <row r="54" spans="1:16" ht="24.9" customHeight="1" x14ac:dyDescent="0.4">
      <c r="A54" s="26" t="s">
        <v>55</v>
      </c>
      <c r="B54" s="30" t="s">
        <v>62</v>
      </c>
      <c r="C54" s="30"/>
      <c r="D54" s="30"/>
      <c r="E54" s="30"/>
      <c r="F54" s="30"/>
      <c r="G54" s="30"/>
      <c r="H54" s="30"/>
      <c r="I54" s="30"/>
      <c r="J54" s="30"/>
    </row>
    <row r="55" spans="1:16" x14ac:dyDescent="0.4">
      <c r="A55" s="27" t="s">
        <v>56</v>
      </c>
      <c r="B55" s="28" t="s">
        <v>61</v>
      </c>
      <c r="C55" s="28"/>
      <c r="D55" s="28"/>
      <c r="E55" s="28"/>
      <c r="F55" s="28"/>
      <c r="G55" s="28"/>
      <c r="H55" s="28"/>
      <c r="I55" s="28"/>
      <c r="J55" s="28"/>
    </row>
  </sheetData>
  <mergeCells count="8">
    <mergeCell ref="B54:J54"/>
    <mergeCell ref="B1:M1"/>
    <mergeCell ref="A48:A49"/>
    <mergeCell ref="B48:J49"/>
    <mergeCell ref="B50:J50"/>
    <mergeCell ref="B51:J51"/>
    <mergeCell ref="B52:J52"/>
    <mergeCell ref="B53:J53"/>
  </mergeCells>
  <pageMargins left="0.25" right="0.25" top="0.25" bottom="0.25" header="0.3" footer="0.3"/>
  <pageSetup scale="67" orientation="landscape" horizontalDpi="4294967293" verticalDpi="1200" r:id="rId1"/>
  <ignoredErrors>
    <ignoredError sqref="A4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D21FC-6A6E-4B53-93A9-562B1CE47045}">
  <sheetPr>
    <pageSetUpPr fitToPage="1"/>
  </sheetPr>
  <dimension ref="A1:L14"/>
  <sheetViews>
    <sheetView workbookViewId="0">
      <selection activeCell="B15" sqref="B15"/>
    </sheetView>
  </sheetViews>
  <sheetFormatPr defaultRowHeight="14.15" x14ac:dyDescent="0.35"/>
  <cols>
    <col min="1" max="1" width="7.3828125" style="11" customWidth="1"/>
    <col min="2" max="2" width="68.3828125" style="11" customWidth="1"/>
    <col min="3" max="12" width="8.61328125" style="11" customWidth="1"/>
    <col min="13" max="16384" width="9.23046875" style="11"/>
  </cols>
  <sheetData>
    <row r="1" spans="1:12" x14ac:dyDescent="0.35">
      <c r="G1" s="12" t="s">
        <v>92</v>
      </c>
    </row>
    <row r="2" spans="1:12" x14ac:dyDescent="0.35">
      <c r="G2" s="12"/>
    </row>
    <row r="3" spans="1:12" x14ac:dyDescent="0.35">
      <c r="B3" s="11" t="s">
        <v>0</v>
      </c>
      <c r="C3" s="13" t="s">
        <v>93</v>
      </c>
      <c r="D3" s="13" t="s">
        <v>94</v>
      </c>
      <c r="E3" s="13" t="s">
        <v>95</v>
      </c>
      <c r="F3" s="13" t="s">
        <v>96</v>
      </c>
      <c r="G3" s="13" t="s">
        <v>97</v>
      </c>
      <c r="H3" s="13" t="s">
        <v>98</v>
      </c>
      <c r="I3" s="13" t="s">
        <v>99</v>
      </c>
      <c r="J3" s="13" t="s">
        <v>100</v>
      </c>
      <c r="K3" s="13" t="s">
        <v>101</v>
      </c>
      <c r="L3" s="13" t="s">
        <v>102</v>
      </c>
    </row>
    <row r="4" spans="1:12" x14ac:dyDescent="0.35">
      <c r="A4" s="14" t="s">
        <v>90</v>
      </c>
      <c r="B4" s="14" t="s">
        <v>91</v>
      </c>
      <c r="C4" s="12" t="s">
        <v>4</v>
      </c>
      <c r="D4" s="12" t="s">
        <v>5</v>
      </c>
      <c r="E4" s="12" t="s">
        <v>8</v>
      </c>
      <c r="F4" s="12" t="s">
        <v>9</v>
      </c>
      <c r="G4" s="12" t="s">
        <v>16</v>
      </c>
      <c r="H4" s="12" t="s">
        <v>17</v>
      </c>
      <c r="I4" s="12" t="s">
        <v>18</v>
      </c>
      <c r="J4" s="12" t="s">
        <v>19</v>
      </c>
      <c r="K4" s="12" t="s">
        <v>20</v>
      </c>
      <c r="L4" s="12" t="s">
        <v>21</v>
      </c>
    </row>
    <row r="5" spans="1:12" x14ac:dyDescent="0.35">
      <c r="A5" s="14"/>
      <c r="B5" s="15" t="s">
        <v>22</v>
      </c>
      <c r="C5" s="12"/>
      <c r="D5" s="12"/>
      <c r="E5" s="12"/>
      <c r="F5" s="12"/>
      <c r="G5" s="12"/>
      <c r="H5" s="12"/>
      <c r="I5" s="12"/>
      <c r="J5" s="12"/>
      <c r="K5" s="12"/>
      <c r="L5" s="12"/>
    </row>
    <row r="6" spans="1:12" x14ac:dyDescent="0.35">
      <c r="A6" s="14"/>
      <c r="B6" s="11" t="s">
        <v>23</v>
      </c>
      <c r="C6" s="12"/>
      <c r="D6" s="12"/>
      <c r="E6" s="12"/>
      <c r="F6" s="12"/>
      <c r="G6" s="12"/>
      <c r="H6" s="12"/>
      <c r="I6" s="12"/>
      <c r="J6" s="12"/>
      <c r="K6" s="12"/>
      <c r="L6" s="12"/>
    </row>
    <row r="7" spans="1:12" x14ac:dyDescent="0.35">
      <c r="A7" s="14">
        <v>1</v>
      </c>
      <c r="B7" s="11" t="s">
        <v>24</v>
      </c>
      <c r="C7" s="12">
        <f>Sheet1!C7</f>
        <v>6803</v>
      </c>
      <c r="D7" s="12">
        <v>6803</v>
      </c>
      <c r="E7" s="12">
        <v>6803</v>
      </c>
      <c r="F7" s="12">
        <v>6803</v>
      </c>
      <c r="G7" s="12">
        <v>6803</v>
      </c>
      <c r="H7" s="12">
        <v>6803</v>
      </c>
      <c r="I7" s="12">
        <v>6803</v>
      </c>
      <c r="J7" s="12">
        <v>6803</v>
      </c>
      <c r="K7" s="12">
        <v>6803</v>
      </c>
      <c r="L7" s="12">
        <v>6803</v>
      </c>
    </row>
    <row r="8" spans="1:12" ht="14.6" thickBot="1" x14ac:dyDescent="0.4">
      <c r="A8" s="14">
        <v>2</v>
      </c>
      <c r="B8" s="11" t="s">
        <v>84</v>
      </c>
      <c r="C8" s="16" t="s">
        <v>64</v>
      </c>
      <c r="D8" s="12" t="s">
        <v>64</v>
      </c>
      <c r="E8" s="12">
        <v>433</v>
      </c>
      <c r="F8" s="12">
        <v>876</v>
      </c>
      <c r="G8" s="12">
        <v>1332</v>
      </c>
      <c r="H8" s="12">
        <v>1332</v>
      </c>
      <c r="I8" s="12">
        <v>1332</v>
      </c>
      <c r="J8" s="12">
        <v>1332</v>
      </c>
      <c r="K8" s="12">
        <v>1332</v>
      </c>
      <c r="L8" s="12">
        <v>1332</v>
      </c>
    </row>
    <row r="9" spans="1:12" ht="14.6" thickTop="1" x14ac:dyDescent="0.35">
      <c r="A9" s="14">
        <v>3</v>
      </c>
      <c r="B9" s="11" t="s">
        <v>89</v>
      </c>
      <c r="C9" s="17">
        <f>C7+0</f>
        <v>6803</v>
      </c>
      <c r="D9" s="17">
        <f>D7+0</f>
        <v>6803</v>
      </c>
      <c r="E9" s="17">
        <f t="shared" ref="E9:L9" si="0">E7+E8</f>
        <v>7236</v>
      </c>
      <c r="F9" s="17">
        <f t="shared" si="0"/>
        <v>7679</v>
      </c>
      <c r="G9" s="17">
        <f t="shared" si="0"/>
        <v>8135</v>
      </c>
      <c r="H9" s="17">
        <f t="shared" si="0"/>
        <v>8135</v>
      </c>
      <c r="I9" s="17">
        <f t="shared" si="0"/>
        <v>8135</v>
      </c>
      <c r="J9" s="17">
        <f t="shared" si="0"/>
        <v>8135</v>
      </c>
      <c r="K9" s="17">
        <f t="shared" si="0"/>
        <v>8135</v>
      </c>
      <c r="L9" s="17">
        <f t="shared" si="0"/>
        <v>8135</v>
      </c>
    </row>
    <row r="10" spans="1:12" x14ac:dyDescent="0.35">
      <c r="A10" s="14">
        <v>8</v>
      </c>
      <c r="B10" s="11" t="s">
        <v>35</v>
      </c>
      <c r="C10" s="16" t="s">
        <v>64</v>
      </c>
      <c r="D10" s="12">
        <v>146</v>
      </c>
      <c r="E10" s="12">
        <v>23</v>
      </c>
      <c r="F10" s="12">
        <v>13</v>
      </c>
      <c r="G10" s="16" t="s">
        <v>64</v>
      </c>
      <c r="H10" s="16" t="s">
        <v>64</v>
      </c>
      <c r="I10" s="16" t="s">
        <v>64</v>
      </c>
      <c r="J10" s="16" t="s">
        <v>64</v>
      </c>
      <c r="K10" s="16" t="s">
        <v>64</v>
      </c>
      <c r="L10" s="16" t="s">
        <v>64</v>
      </c>
    </row>
    <row r="11" spans="1:12" x14ac:dyDescent="0.35">
      <c r="A11" s="14">
        <v>9</v>
      </c>
      <c r="B11" s="11" t="s">
        <v>36</v>
      </c>
      <c r="C11" s="16" t="s">
        <v>64</v>
      </c>
      <c r="D11" s="12">
        <v>0</v>
      </c>
      <c r="E11" s="12">
        <v>123</v>
      </c>
      <c r="F11" s="12">
        <v>133</v>
      </c>
      <c r="G11" s="12">
        <v>200</v>
      </c>
      <c r="H11" s="12">
        <v>200</v>
      </c>
      <c r="I11" s="12">
        <v>200</v>
      </c>
      <c r="J11" s="12">
        <v>200</v>
      </c>
      <c r="K11" s="12">
        <v>200</v>
      </c>
      <c r="L11" s="12">
        <v>200</v>
      </c>
    </row>
    <row r="12" spans="1:12" x14ac:dyDescent="0.35">
      <c r="A12" s="11" t="s">
        <v>85</v>
      </c>
      <c r="B12" s="11" t="s">
        <v>88</v>
      </c>
      <c r="C12" s="12">
        <f t="shared" ref="C12:H12" si="1">SUM(C9:C11)</f>
        <v>6803</v>
      </c>
      <c r="D12" s="12">
        <f t="shared" si="1"/>
        <v>6949</v>
      </c>
      <c r="E12" s="12">
        <f t="shared" si="1"/>
        <v>7382</v>
      </c>
      <c r="F12" s="12">
        <f t="shared" si="1"/>
        <v>7825</v>
      </c>
      <c r="G12" s="12">
        <f t="shared" si="1"/>
        <v>8335</v>
      </c>
      <c r="H12" s="12">
        <f t="shared" si="1"/>
        <v>8335</v>
      </c>
      <c r="I12" s="12">
        <f t="shared" ref="I12:L12" si="2">SUM(I9:I11)</f>
        <v>8335</v>
      </c>
      <c r="J12" s="12">
        <f t="shared" si="2"/>
        <v>8335</v>
      </c>
      <c r="K12" s="12">
        <f t="shared" si="2"/>
        <v>8335</v>
      </c>
      <c r="L12" s="12">
        <f t="shared" si="2"/>
        <v>8335</v>
      </c>
    </row>
    <row r="14" spans="1:12" x14ac:dyDescent="0.35">
      <c r="A14" s="11" t="s">
        <v>86</v>
      </c>
      <c r="B14" s="11" t="s">
        <v>87</v>
      </c>
      <c r="C14" s="12">
        <f t="shared" ref="C14:L14" si="3">C12-C9</f>
        <v>0</v>
      </c>
      <c r="D14" s="12">
        <f t="shared" si="3"/>
        <v>146</v>
      </c>
      <c r="E14" s="12">
        <f t="shared" si="3"/>
        <v>146</v>
      </c>
      <c r="F14" s="12">
        <f t="shared" si="3"/>
        <v>146</v>
      </c>
      <c r="G14" s="12">
        <f t="shared" si="3"/>
        <v>200</v>
      </c>
      <c r="H14" s="12">
        <f t="shared" si="3"/>
        <v>200</v>
      </c>
      <c r="I14" s="12">
        <f t="shared" si="3"/>
        <v>200</v>
      </c>
      <c r="J14" s="12">
        <f t="shared" si="3"/>
        <v>200</v>
      </c>
      <c r="K14" s="12">
        <f t="shared" si="3"/>
        <v>200</v>
      </c>
      <c r="L14" s="12">
        <f t="shared" si="3"/>
        <v>200</v>
      </c>
    </row>
  </sheetData>
  <pageMargins left="0.25" right="0.25" top="0.75" bottom="0.75" header="0.3" footer="0.3"/>
  <pageSetup scale="83"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C4E0F-2F29-4B6F-B8B1-004719D8D9C6}">
  <sheetPr>
    <pageSetUpPr fitToPage="1"/>
  </sheetPr>
  <dimension ref="A1:M20"/>
  <sheetViews>
    <sheetView workbookViewId="0">
      <selection activeCell="B21" sqref="B21"/>
    </sheetView>
  </sheetViews>
  <sheetFormatPr defaultRowHeight="14.15" x14ac:dyDescent="0.35"/>
  <cols>
    <col min="1" max="1" width="7.3828125" style="11" customWidth="1"/>
    <col min="2" max="2" width="16.921875" style="11" customWidth="1"/>
    <col min="3" max="3" width="14.3046875" style="18" customWidth="1"/>
    <col min="4" max="4" width="8.61328125" style="22" customWidth="1"/>
    <col min="5" max="7" width="8.61328125" style="11" customWidth="1"/>
    <col min="8" max="8" width="11.61328125" style="11" customWidth="1"/>
    <col min="9" max="13" width="8.61328125" style="11" customWidth="1"/>
    <col min="14" max="16384" width="9.23046875" style="11"/>
  </cols>
  <sheetData>
    <row r="1" spans="1:13" x14ac:dyDescent="0.35">
      <c r="G1" s="12" t="s">
        <v>108</v>
      </c>
      <c r="H1" s="12"/>
    </row>
    <row r="2" spans="1:13" x14ac:dyDescent="0.35">
      <c r="C2" s="18" t="s">
        <v>109</v>
      </c>
      <c r="H2" s="12"/>
    </row>
    <row r="3" spans="1:13" ht="16.3" x14ac:dyDescent="0.35">
      <c r="C3" s="18" t="s">
        <v>110</v>
      </c>
      <c r="D3" s="23" t="s">
        <v>93</v>
      </c>
      <c r="E3" s="13" t="s">
        <v>94</v>
      </c>
      <c r="F3" s="13" t="s">
        <v>95</v>
      </c>
      <c r="G3" s="13" t="s">
        <v>96</v>
      </c>
      <c r="H3" s="13" t="s">
        <v>97</v>
      </c>
      <c r="I3" s="13" t="s">
        <v>98</v>
      </c>
      <c r="J3" s="13" t="s">
        <v>99</v>
      </c>
      <c r="K3" s="13" t="s">
        <v>100</v>
      </c>
      <c r="L3" s="13" t="s">
        <v>101</v>
      </c>
      <c r="M3" s="13" t="s">
        <v>102</v>
      </c>
    </row>
    <row r="4" spans="1:13" x14ac:dyDescent="0.35">
      <c r="A4" s="14" t="s">
        <v>90</v>
      </c>
      <c r="B4" s="14"/>
      <c r="C4" s="19"/>
      <c r="D4" s="24" t="s">
        <v>4</v>
      </c>
      <c r="E4" s="12" t="s">
        <v>5</v>
      </c>
      <c r="F4" s="12" t="s">
        <v>8</v>
      </c>
      <c r="G4" s="12" t="s">
        <v>9</v>
      </c>
      <c r="H4" s="12" t="s">
        <v>16</v>
      </c>
      <c r="I4" s="12" t="s">
        <v>17</v>
      </c>
      <c r="J4" s="12" t="s">
        <v>18</v>
      </c>
      <c r="K4" s="12" t="s">
        <v>19</v>
      </c>
      <c r="L4" s="12" t="s">
        <v>20</v>
      </c>
      <c r="M4" s="12" t="s">
        <v>21</v>
      </c>
    </row>
    <row r="5" spans="1:13" x14ac:dyDescent="0.35">
      <c r="A5" s="14"/>
      <c r="B5" s="15"/>
      <c r="C5" s="20"/>
      <c r="D5" s="24"/>
      <c r="E5" s="12"/>
      <c r="F5" s="12"/>
      <c r="G5" s="12"/>
      <c r="H5" s="12"/>
      <c r="I5" s="12"/>
      <c r="J5" s="12"/>
      <c r="K5" s="12"/>
      <c r="L5" s="12"/>
      <c r="M5" s="12"/>
    </row>
    <row r="6" spans="1:13" x14ac:dyDescent="0.35">
      <c r="A6" s="14"/>
      <c r="D6" s="24"/>
      <c r="E6" s="12"/>
      <c r="F6" s="12"/>
      <c r="G6" s="12"/>
      <c r="H6" s="12"/>
      <c r="I6" s="12"/>
      <c r="J6" s="12"/>
      <c r="K6" s="12"/>
      <c r="L6" s="12"/>
      <c r="M6" s="12"/>
    </row>
    <row r="7" spans="1:13" x14ac:dyDescent="0.35">
      <c r="A7" s="14">
        <v>1</v>
      </c>
      <c r="B7" s="11" t="s">
        <v>105</v>
      </c>
      <c r="D7" s="24">
        <f>Sheet1!C7</f>
        <v>6803</v>
      </c>
      <c r="E7" s="12">
        <v>6803</v>
      </c>
      <c r="F7" s="12">
        <v>6803</v>
      </c>
      <c r="G7" s="12">
        <v>6803</v>
      </c>
      <c r="H7" s="12">
        <v>6803</v>
      </c>
      <c r="I7" s="12">
        <v>6803</v>
      </c>
      <c r="J7" s="12">
        <v>6803</v>
      </c>
      <c r="K7" s="12">
        <v>6803</v>
      </c>
      <c r="L7" s="12">
        <v>6803</v>
      </c>
      <c r="M7" s="12">
        <v>6803</v>
      </c>
    </row>
    <row r="8" spans="1:13" ht="14.6" thickBot="1" x14ac:dyDescent="0.4">
      <c r="A8" s="14">
        <v>2</v>
      </c>
      <c r="B8" s="11" t="s">
        <v>104</v>
      </c>
      <c r="D8" s="24" t="s">
        <v>64</v>
      </c>
      <c r="E8" s="12" t="s">
        <v>64</v>
      </c>
      <c r="F8" s="12">
        <v>433</v>
      </c>
      <c r="G8" s="12">
        <v>876</v>
      </c>
      <c r="H8" s="12">
        <v>1332</v>
      </c>
      <c r="I8" s="12">
        <v>1332</v>
      </c>
      <c r="J8" s="12">
        <v>1332</v>
      </c>
      <c r="K8" s="12">
        <v>1332</v>
      </c>
      <c r="L8" s="12">
        <v>1332</v>
      </c>
      <c r="M8" s="12">
        <v>1332</v>
      </c>
    </row>
    <row r="9" spans="1:13" ht="14.6" thickTop="1" x14ac:dyDescent="0.35">
      <c r="A9" s="14">
        <v>3</v>
      </c>
      <c r="B9" s="11" t="s">
        <v>103</v>
      </c>
      <c r="D9" s="25">
        <f>D7+0</f>
        <v>6803</v>
      </c>
      <c r="E9" s="17">
        <f>E7+0</f>
        <v>6803</v>
      </c>
      <c r="F9" s="17">
        <f t="shared" ref="F9:M9" si="0">F7+F8</f>
        <v>7236</v>
      </c>
      <c r="G9" s="17">
        <f t="shared" si="0"/>
        <v>7679</v>
      </c>
      <c r="H9" s="17">
        <f t="shared" si="0"/>
        <v>8135</v>
      </c>
      <c r="I9" s="17">
        <f t="shared" si="0"/>
        <v>8135</v>
      </c>
      <c r="J9" s="17">
        <f t="shared" si="0"/>
        <v>8135</v>
      </c>
      <c r="K9" s="17">
        <f t="shared" si="0"/>
        <v>8135</v>
      </c>
      <c r="L9" s="17">
        <f t="shared" si="0"/>
        <v>8135</v>
      </c>
      <c r="M9" s="17">
        <f t="shared" si="0"/>
        <v>8135</v>
      </c>
    </row>
    <row r="10" spans="1:13" x14ac:dyDescent="0.35">
      <c r="A10" s="14"/>
      <c r="D10" s="24"/>
      <c r="E10" s="12"/>
      <c r="F10" s="12"/>
      <c r="G10" s="12"/>
      <c r="H10" s="12"/>
      <c r="I10" s="12"/>
      <c r="J10" s="12"/>
      <c r="K10" s="12"/>
      <c r="L10" s="12"/>
      <c r="M10" s="12"/>
    </row>
    <row r="11" spans="1:13" x14ac:dyDescent="0.35">
      <c r="A11" s="14">
        <v>7</v>
      </c>
      <c r="B11" s="11" t="s">
        <v>106</v>
      </c>
      <c r="D11" s="24" t="s">
        <v>107</v>
      </c>
      <c r="E11" s="12"/>
      <c r="F11" s="12"/>
      <c r="G11" s="12"/>
      <c r="H11" s="16" t="s">
        <v>123</v>
      </c>
      <c r="I11" s="16" t="s">
        <v>124</v>
      </c>
      <c r="J11" s="16"/>
      <c r="K11" s="16"/>
      <c r="L11" s="16"/>
      <c r="M11" s="16"/>
    </row>
    <row r="12" spans="1:13" x14ac:dyDescent="0.35">
      <c r="A12" s="14"/>
      <c r="D12" s="24"/>
      <c r="E12" s="12"/>
      <c r="F12" s="12"/>
      <c r="G12" s="12"/>
      <c r="H12" s="16"/>
      <c r="I12" s="16"/>
      <c r="J12" s="16"/>
      <c r="K12" s="16"/>
      <c r="L12" s="16"/>
      <c r="M12" s="16"/>
    </row>
    <row r="13" spans="1:13" x14ac:dyDescent="0.35">
      <c r="B13" s="11" t="s">
        <v>111</v>
      </c>
      <c r="H13" s="11" t="s">
        <v>122</v>
      </c>
    </row>
    <row r="14" spans="1:13" x14ac:dyDescent="0.35">
      <c r="B14" s="11" t="s">
        <v>112</v>
      </c>
      <c r="C14" s="21">
        <v>0.84</v>
      </c>
      <c r="D14" s="24">
        <f>C14*D$11</f>
        <v>176.4</v>
      </c>
      <c r="H14" s="11" t="s">
        <v>112</v>
      </c>
      <c r="I14" s="12" t="s">
        <v>119</v>
      </c>
    </row>
    <row r="15" spans="1:13" x14ac:dyDescent="0.35">
      <c r="B15" s="11" t="s">
        <v>113</v>
      </c>
      <c r="C15" s="21">
        <v>0.11</v>
      </c>
      <c r="D15" s="24">
        <f t="shared" ref="D15:D16" si="1">C15*D$11</f>
        <v>23.1</v>
      </c>
      <c r="H15" s="11" t="s">
        <v>116</v>
      </c>
      <c r="I15" s="12" t="s">
        <v>119</v>
      </c>
    </row>
    <row r="16" spans="1:13" x14ac:dyDescent="0.35">
      <c r="B16" s="11" t="s">
        <v>114</v>
      </c>
      <c r="C16" s="21">
        <v>0.05</v>
      </c>
      <c r="D16" s="24">
        <f t="shared" si="1"/>
        <v>10.5</v>
      </c>
      <c r="H16" s="11" t="s">
        <v>117</v>
      </c>
      <c r="I16" s="12" t="s">
        <v>119</v>
      </c>
    </row>
    <row r="17" spans="1:9" x14ac:dyDescent="0.35">
      <c r="H17" s="11" t="s">
        <v>118</v>
      </c>
      <c r="I17" s="12" t="s">
        <v>119</v>
      </c>
    </row>
    <row r="18" spans="1:9" x14ac:dyDescent="0.35">
      <c r="A18" s="11" t="s">
        <v>49</v>
      </c>
      <c r="C18" s="11"/>
      <c r="H18" s="11" t="s">
        <v>115</v>
      </c>
      <c r="I18" s="12" t="s">
        <v>119</v>
      </c>
    </row>
    <row r="19" spans="1:9" x14ac:dyDescent="0.35">
      <c r="A19" s="11">
        <v>1</v>
      </c>
      <c r="B19" s="18" t="s">
        <v>127</v>
      </c>
      <c r="C19" s="11"/>
    </row>
    <row r="20" spans="1:9" x14ac:dyDescent="0.35">
      <c r="B20" s="18" t="s">
        <v>128</v>
      </c>
    </row>
  </sheetData>
  <pageMargins left="0.7" right="0.7" top="0.75" bottom="0.75" header="0.3" footer="0.3"/>
  <pageSetup scale="97"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Krista Quinn</dc:creator>
  <cp:lastModifiedBy>Dwayne Quinn</cp:lastModifiedBy>
  <cp:lastPrinted>2023-07-23T19:26:08Z</cp:lastPrinted>
  <dcterms:created xsi:type="dcterms:W3CDTF">2023-07-04T01:47:06Z</dcterms:created>
  <dcterms:modified xsi:type="dcterms:W3CDTF">2023-07-23T20:56:29Z</dcterms:modified>
</cp:coreProperties>
</file>