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d7cb0d19a6488a/EGI 2024/HEARING DOCUMENTS/"/>
    </mc:Choice>
  </mc:AlternateContent>
  <xr:revisionPtr revIDLastSave="33" documentId="8_{33E40B3F-1FAB-7843-A45E-012C6D49402B}" xr6:coauthVersionLast="47" xr6:coauthVersionMax="47" xr10:uidLastSave="{8131A624-0BF3-C94B-9D25-525372CFA26B}"/>
  <bookViews>
    <workbookView xWindow="0" yWindow="1440" windowWidth="33980" windowHeight="17440" xr2:uid="{6484D5E5-AC37-9249-8D9D-40ECB19820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21" i="1"/>
  <c r="D15" i="1"/>
  <c r="E15" i="1"/>
  <c r="E17" i="1" s="1"/>
  <c r="E19" i="1" s="1"/>
  <c r="F15" i="1"/>
  <c r="F17" i="1" s="1"/>
  <c r="F19" i="1" s="1"/>
  <c r="G15" i="1"/>
  <c r="G17" i="1" s="1"/>
  <c r="G19" i="1" s="1"/>
  <c r="H15" i="1"/>
  <c r="H17" i="1" s="1"/>
  <c r="H19" i="1" s="1"/>
  <c r="I15" i="1"/>
  <c r="I17" i="1" s="1"/>
  <c r="I19" i="1" s="1"/>
  <c r="J15" i="1"/>
  <c r="K15" i="1"/>
  <c r="L15" i="1"/>
  <c r="L17" i="1" s="1"/>
  <c r="L19" i="1" s="1"/>
  <c r="M15" i="1"/>
  <c r="M17" i="1" s="1"/>
  <c r="M19" i="1" s="1"/>
  <c r="C15" i="1"/>
  <c r="J17" i="1" l="1"/>
  <c r="J19" i="1" s="1"/>
  <c r="K17" i="1"/>
  <c r="K19" i="1" s="1"/>
  <c r="D17" i="1"/>
  <c r="D19" i="1" s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l="1"/>
  <c r="N8" i="1" l="1"/>
  <c r="N23" i="1" s="1"/>
  <c r="D7" i="1"/>
  <c r="E7" i="1" l="1"/>
  <c r="D10" i="1"/>
  <c r="F7" i="1" l="1"/>
  <c r="E10" i="1"/>
  <c r="G7" i="1" l="1"/>
  <c r="F10" i="1"/>
  <c r="H7" i="1" l="1"/>
  <c r="G10" i="1"/>
  <c r="I7" i="1" l="1"/>
  <c r="H10" i="1"/>
  <c r="J7" i="1" l="1"/>
  <c r="I10" i="1"/>
  <c r="K7" i="1" l="1"/>
  <c r="J10" i="1"/>
  <c r="L7" i="1" l="1"/>
  <c r="K10" i="1"/>
  <c r="M7" i="1" l="1"/>
  <c r="M10" i="1" s="1"/>
  <c r="L10" i="1"/>
  <c r="N7" i="1"/>
  <c r="N10" i="1" s="1"/>
</calcChain>
</file>

<file path=xl/sharedStrings.xml><?xml version="1.0" encoding="utf-8"?>
<sst xmlns="http://schemas.openxmlformats.org/spreadsheetml/2006/main" count="30" uniqueCount="30">
  <si>
    <t xml:space="preserve">EB-2013-0365 </t>
  </si>
  <si>
    <t>EB-2014-0271</t>
  </si>
  <si>
    <t>EB-2015-0116</t>
  </si>
  <si>
    <t>EB-2016-0245</t>
  </si>
  <si>
    <t>EB-2017-0087</t>
  </si>
  <si>
    <t xml:space="preserve">EB-2018-0305 </t>
  </si>
  <si>
    <t>EB-2019-0194</t>
  </si>
  <si>
    <t>EB-2020-0095</t>
  </si>
  <si>
    <t>EB-2021-0147</t>
  </si>
  <si>
    <t>EB-2022-0133</t>
  </si>
  <si>
    <t>Relevant Rate Setting Proceeding</t>
  </si>
  <si>
    <t>Average number of Union General Service Customers ((Exhibit 3, Tab 2, Schedule 6, attachment 2)</t>
  </si>
  <si>
    <t>Average number of Union Contract Customers (Exhibit 3, Tab 2, Schedule 8, Attachment 2)</t>
  </si>
  <si>
    <t>Total average number of customers for Union</t>
  </si>
  <si>
    <t>combined escalator, PCI plus growth in customers</t>
  </si>
  <si>
    <t>forecast accumulated actuarial gains/losses and past service costs embedded in rates including growth in customers</t>
  </si>
  <si>
    <t>Cumulative</t>
  </si>
  <si>
    <t>UNAMORTIZED AMOUNT CLAIMED BY EGI (Exhibit 9, Tab 2, Schedule 1, Attachment 3, line 15)</t>
  </si>
  <si>
    <t>EXCESS AMORTIZATION COLLECTED IN RATES (PCI ONLY)</t>
  </si>
  <si>
    <t>EXCESS AMORTIZATION COLLECTED IN RATES (PCI PLUS  CUSTOMER GROWTH)</t>
  </si>
  <si>
    <t>(line 3-line 4)</t>
  </si>
  <si>
    <t>($000,000s)</t>
  </si>
  <si>
    <t>(line 11-line 4)</t>
  </si>
  <si>
    <t>(line 6 plus line 7)</t>
  </si>
  <si>
    <t>Year over Year increase in average customers</t>
  </si>
  <si>
    <t>(line 2 plus line 9)</t>
  </si>
  <si>
    <t>Actual amortized actuarial gains/losses and past service costs drawn down by EGI (Union) (JT 3.37)</t>
  </si>
  <si>
    <t>Applicable Prcie Cap Escalator</t>
  </si>
  <si>
    <t>OGVG APCDA EXHIBIT (Panel 13)</t>
  </si>
  <si>
    <t>forecast accumulated actuarial gains/losses and past service cost drawdown embedded in rates EB-2011-0210 (JT 3.37 plus annual escalation)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</si>
</sst>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6BE10-621D-A940-A24C-99EBC9D73049}">
  <sheetPr>
    <pageSetUpPr fitToPage="1"/>
  </sheetPr>
  <dimension ref="A1:O25"/>
  <sheetViews>
    <sheetView tabSelected="1" workbookViewId="0">
      <selection activeCell="E16" sqref="E16"/>
    </sheetView>
  </sheetViews>
  <sheetFormatPr baseColWidth="10" defaultRowHeight="16" x14ac:dyDescent="0.2"/>
  <cols>
    <col min="1" max="1" width="3.83203125" style="9" bestFit="1" customWidth="1"/>
    <col min="2" max="2" width="49.83203125" style="1" bestFit="1" customWidth="1"/>
    <col min="3" max="3" width="9.1640625" style="2" bestFit="1" customWidth="1"/>
    <col min="4" max="4" width="13.1640625" style="2" bestFit="1" customWidth="1"/>
    <col min="5" max="8" width="12.6640625" style="2" bestFit="1" customWidth="1"/>
    <col min="9" max="9" width="13.1640625" style="2" bestFit="1" customWidth="1"/>
    <col min="10" max="13" width="12.6640625" style="2" bestFit="1" customWidth="1"/>
    <col min="14" max="14" width="10.5" style="3" bestFit="1" customWidth="1"/>
    <col min="15" max="15" width="15.83203125" style="2" bestFit="1" customWidth="1"/>
    <col min="16" max="16384" width="10.83203125" style="2"/>
  </cols>
  <sheetData>
    <row r="1" spans="1:15" ht="19" x14ac:dyDescent="0.2">
      <c r="B1" s="10" t="s">
        <v>28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3" spans="1:15" ht="17" x14ac:dyDescent="0.2">
      <c r="B3" s="1" t="s">
        <v>21</v>
      </c>
      <c r="C3" s="7">
        <v>2013</v>
      </c>
      <c r="D3" s="7">
        <v>2014</v>
      </c>
      <c r="E3" s="7">
        <v>2015</v>
      </c>
      <c r="F3" s="7">
        <v>2016</v>
      </c>
      <c r="G3" s="7">
        <v>2017</v>
      </c>
      <c r="H3" s="7">
        <v>2018</v>
      </c>
      <c r="I3" s="7">
        <v>2019</v>
      </c>
      <c r="J3" s="7">
        <v>2020</v>
      </c>
      <c r="K3" s="7">
        <v>2021</v>
      </c>
      <c r="L3" s="7">
        <v>2022</v>
      </c>
      <c r="M3" s="7">
        <v>2023</v>
      </c>
      <c r="N3" s="8" t="s">
        <v>16</v>
      </c>
    </row>
    <row r="5" spans="1:15" ht="17" x14ac:dyDescent="0.2">
      <c r="A5" s="9">
        <v>1</v>
      </c>
      <c r="B5" s="1" t="s">
        <v>10</v>
      </c>
      <c r="D5" s="2" t="s">
        <v>0</v>
      </c>
      <c r="E5" s="2" t="s">
        <v>1</v>
      </c>
      <c r="F5" s="2" t="s">
        <v>2</v>
      </c>
      <c r="G5" s="2" t="s">
        <v>3</v>
      </c>
      <c r="H5" s="2" t="s">
        <v>4</v>
      </c>
      <c r="I5" s="2" t="s">
        <v>5</v>
      </c>
      <c r="J5" s="2" t="s">
        <v>6</v>
      </c>
      <c r="K5" s="2" t="s">
        <v>7</v>
      </c>
      <c r="L5" s="2" t="s">
        <v>8</v>
      </c>
      <c r="M5" s="2" t="s">
        <v>9</v>
      </c>
    </row>
    <row r="6" spans="1:15" ht="18" thickBot="1" x14ac:dyDescent="0.25">
      <c r="A6" s="9">
        <v>2</v>
      </c>
      <c r="B6" s="1" t="s">
        <v>27</v>
      </c>
      <c r="D6" s="4">
        <v>5.1000000000000004E-3</v>
      </c>
      <c r="E6" s="4">
        <v>8.2000000000000007E-3</v>
      </c>
      <c r="F6" s="4">
        <v>8.0000000000000002E-3</v>
      </c>
      <c r="G6" s="4">
        <v>6.6E-3</v>
      </c>
      <c r="H6" s="4">
        <v>5.1000000000000004E-3</v>
      </c>
      <c r="I6" s="4">
        <v>1.0699999999999999E-2</v>
      </c>
      <c r="J6" s="4">
        <v>1.3100000000000001E-2</v>
      </c>
      <c r="K6" s="4">
        <v>1.7000000000000001E-2</v>
      </c>
      <c r="L6" s="4">
        <v>1.4E-2</v>
      </c>
      <c r="M6" s="4">
        <v>3.5999999999999997E-2</v>
      </c>
    </row>
    <row r="7" spans="1:15" ht="52" thickBot="1" x14ac:dyDescent="0.25">
      <c r="A7" s="9">
        <v>3</v>
      </c>
      <c r="B7" s="12" t="s">
        <v>29</v>
      </c>
      <c r="C7" s="13">
        <v>28.1</v>
      </c>
      <c r="D7" s="13">
        <f>C7*(1+D6)</f>
        <v>28.243310000000005</v>
      </c>
      <c r="E7" s="13">
        <f t="shared" ref="E7:M7" si="0">D7*(1+E6)</f>
        <v>28.474905142000004</v>
      </c>
      <c r="F7" s="13">
        <f t="shared" si="0"/>
        <v>28.702704383136005</v>
      </c>
      <c r="G7" s="13">
        <f t="shared" si="0"/>
        <v>28.8921422320647</v>
      </c>
      <c r="H7" s="13">
        <f t="shared" si="0"/>
        <v>29.039492157448233</v>
      </c>
      <c r="I7" s="13">
        <f t="shared" si="0"/>
        <v>29.350214723532929</v>
      </c>
      <c r="J7" s="13">
        <f t="shared" si="0"/>
        <v>29.734702536411213</v>
      </c>
      <c r="K7" s="13">
        <f t="shared" si="0"/>
        <v>30.240192479530201</v>
      </c>
      <c r="L7" s="13">
        <f t="shared" si="0"/>
        <v>30.663555174243623</v>
      </c>
      <c r="M7" s="13">
        <f t="shared" si="0"/>
        <v>31.767443160516393</v>
      </c>
      <c r="N7" s="14">
        <f>SUM(C7:M7)</f>
        <v>323.20866198888331</v>
      </c>
    </row>
    <row r="8" spans="1:15" ht="35" thickBot="1" x14ac:dyDescent="0.25">
      <c r="A8" s="9">
        <v>4</v>
      </c>
      <c r="B8" s="12" t="s">
        <v>26</v>
      </c>
      <c r="C8" s="13">
        <v>27</v>
      </c>
      <c r="D8" s="13">
        <v>19</v>
      </c>
      <c r="E8" s="13">
        <v>23</v>
      </c>
      <c r="F8" s="13">
        <v>18</v>
      </c>
      <c r="G8" s="13">
        <v>16</v>
      </c>
      <c r="H8" s="13">
        <v>23</v>
      </c>
      <c r="I8" s="13">
        <v>17.5</v>
      </c>
      <c r="J8" s="13">
        <v>12.3</v>
      </c>
      <c r="K8" s="13">
        <v>12.1</v>
      </c>
      <c r="L8" s="13">
        <v>9.1</v>
      </c>
      <c r="M8" s="13">
        <v>4.3</v>
      </c>
      <c r="N8" s="14">
        <f>SUM(C8:M8)</f>
        <v>181.3</v>
      </c>
    </row>
    <row r="9" spans="1:15" ht="17" thickBot="1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5" ht="18" thickBot="1" x14ac:dyDescent="0.25">
      <c r="A10" s="9">
        <v>5</v>
      </c>
      <c r="B10" s="15" t="s">
        <v>18</v>
      </c>
      <c r="C10" s="13">
        <f>C7-C8</f>
        <v>1.1000000000000014</v>
      </c>
      <c r="D10" s="13">
        <f t="shared" ref="D10:M10" si="1">D7-D8</f>
        <v>9.2433100000000046</v>
      </c>
      <c r="E10" s="13">
        <f t="shared" si="1"/>
        <v>5.4749051420000043</v>
      </c>
      <c r="F10" s="13">
        <f t="shared" si="1"/>
        <v>10.702704383136005</v>
      </c>
      <c r="G10" s="13">
        <f t="shared" si="1"/>
        <v>12.8921422320647</v>
      </c>
      <c r="H10" s="13">
        <f t="shared" si="1"/>
        <v>6.0394921574482332</v>
      </c>
      <c r="I10" s="13">
        <f t="shared" si="1"/>
        <v>11.850214723532929</v>
      </c>
      <c r="J10" s="13">
        <f t="shared" si="1"/>
        <v>17.434702536411212</v>
      </c>
      <c r="K10" s="13">
        <f t="shared" si="1"/>
        <v>18.140192479530199</v>
      </c>
      <c r="L10" s="13">
        <f t="shared" si="1"/>
        <v>21.563555174243625</v>
      </c>
      <c r="M10" s="13">
        <f t="shared" si="1"/>
        <v>27.467443160516392</v>
      </c>
      <c r="N10" s="16">
        <f>N7-N8</f>
        <v>141.9086619888833</v>
      </c>
      <c r="O10" s="2" t="s">
        <v>20</v>
      </c>
    </row>
    <row r="12" spans="1:15" ht="34" x14ac:dyDescent="0.2">
      <c r="A12" s="9">
        <v>6</v>
      </c>
      <c r="B12" s="1" t="s">
        <v>11</v>
      </c>
      <c r="C12" s="5">
        <v>1386925</v>
      </c>
      <c r="D12" s="5">
        <v>1406715</v>
      </c>
      <c r="E12" s="5">
        <v>1426394</v>
      </c>
      <c r="F12" s="5">
        <v>1446314</v>
      </c>
      <c r="G12" s="5">
        <v>1465747</v>
      </c>
      <c r="H12" s="5">
        <v>1486294</v>
      </c>
      <c r="I12" s="5">
        <v>1504849</v>
      </c>
      <c r="J12" s="5">
        <v>1522654</v>
      </c>
      <c r="K12" s="5">
        <v>1538182</v>
      </c>
      <c r="L12" s="5">
        <v>1552739</v>
      </c>
      <c r="M12" s="5">
        <v>1567149</v>
      </c>
    </row>
    <row r="13" spans="1:15" ht="34" x14ac:dyDescent="0.2">
      <c r="A13" s="9">
        <v>7</v>
      </c>
      <c r="B13" s="1" t="s">
        <v>12</v>
      </c>
      <c r="C13" s="2">
        <v>484</v>
      </c>
      <c r="D13" s="2">
        <v>476</v>
      </c>
      <c r="E13" s="2">
        <v>468</v>
      </c>
      <c r="F13" s="2">
        <v>465</v>
      </c>
      <c r="G13" s="2">
        <v>476</v>
      </c>
      <c r="H13" s="2">
        <v>477</v>
      </c>
      <c r="I13" s="2">
        <v>500</v>
      </c>
      <c r="J13" s="2">
        <v>515</v>
      </c>
      <c r="K13" s="2">
        <v>519</v>
      </c>
      <c r="L13" s="2">
        <v>535</v>
      </c>
      <c r="M13" s="2">
        <v>494</v>
      </c>
    </row>
    <row r="15" spans="1:15" ht="17" x14ac:dyDescent="0.2">
      <c r="A15" s="9">
        <v>8</v>
      </c>
      <c r="B15" s="1" t="s">
        <v>13</v>
      </c>
      <c r="C15" s="5">
        <f>C12+C13</f>
        <v>1387409</v>
      </c>
      <c r="D15" s="5">
        <f t="shared" ref="D15:M15" si="2">D12+D13</f>
        <v>1407191</v>
      </c>
      <c r="E15" s="5">
        <f t="shared" si="2"/>
        <v>1426862</v>
      </c>
      <c r="F15" s="5">
        <f t="shared" si="2"/>
        <v>1446779</v>
      </c>
      <c r="G15" s="5">
        <f t="shared" si="2"/>
        <v>1466223</v>
      </c>
      <c r="H15" s="5">
        <f t="shared" si="2"/>
        <v>1486771</v>
      </c>
      <c r="I15" s="5">
        <f t="shared" si="2"/>
        <v>1505349</v>
      </c>
      <c r="J15" s="5">
        <f t="shared" si="2"/>
        <v>1523169</v>
      </c>
      <c r="K15" s="5">
        <f t="shared" si="2"/>
        <v>1538701</v>
      </c>
      <c r="L15" s="5">
        <f t="shared" si="2"/>
        <v>1553274</v>
      </c>
      <c r="M15" s="5">
        <f t="shared" si="2"/>
        <v>1567643</v>
      </c>
      <c r="O15" s="2" t="s">
        <v>23</v>
      </c>
    </row>
    <row r="17" spans="1:15" ht="17" x14ac:dyDescent="0.2">
      <c r="A17" s="9">
        <v>9</v>
      </c>
      <c r="B17" s="1" t="s">
        <v>24</v>
      </c>
      <c r="D17" s="4">
        <f>(D15-C15)/C15</f>
        <v>1.4258232431820754E-2</v>
      </c>
      <c r="E17" s="4">
        <f t="shared" ref="E17:M17" si="3">(E15-D15)/D15</f>
        <v>1.3978912599639992E-2</v>
      </c>
      <c r="F17" s="4">
        <f t="shared" si="3"/>
        <v>1.3958602864187286E-2</v>
      </c>
      <c r="G17" s="4">
        <f t="shared" si="3"/>
        <v>1.3439509420581858E-2</v>
      </c>
      <c r="H17" s="4">
        <f t="shared" si="3"/>
        <v>1.4014239307390486E-2</v>
      </c>
      <c r="I17" s="4">
        <f t="shared" si="3"/>
        <v>1.2495535627208225E-2</v>
      </c>
      <c r="J17" s="4">
        <f t="shared" si="3"/>
        <v>1.1837786453506794E-2</v>
      </c>
      <c r="K17" s="4">
        <f t="shared" si="3"/>
        <v>1.0197161313025673E-2</v>
      </c>
      <c r="L17" s="4">
        <f t="shared" si="3"/>
        <v>9.4709758426100975E-3</v>
      </c>
      <c r="M17" s="4">
        <f t="shared" si="3"/>
        <v>9.2507825406206497E-3</v>
      </c>
    </row>
    <row r="19" spans="1:15" ht="17" x14ac:dyDescent="0.2">
      <c r="A19" s="9">
        <v>10</v>
      </c>
      <c r="B19" s="1" t="s">
        <v>14</v>
      </c>
      <c r="D19" s="4">
        <f t="shared" ref="D19:M19" si="4">D17+D6</f>
        <v>1.9358232431820756E-2</v>
      </c>
      <c r="E19" s="4">
        <f t="shared" si="4"/>
        <v>2.2178912599639992E-2</v>
      </c>
      <c r="F19" s="4">
        <f t="shared" si="4"/>
        <v>2.1958602864187285E-2</v>
      </c>
      <c r="G19" s="4">
        <f t="shared" si="4"/>
        <v>2.0039509420581858E-2</v>
      </c>
      <c r="H19" s="4">
        <f t="shared" si="4"/>
        <v>1.9114239307390486E-2</v>
      </c>
      <c r="I19" s="4">
        <f t="shared" si="4"/>
        <v>2.3195535627208226E-2</v>
      </c>
      <c r="J19" s="4">
        <f t="shared" si="4"/>
        <v>2.4937786453506795E-2</v>
      </c>
      <c r="K19" s="4">
        <f t="shared" si="4"/>
        <v>2.7197161313025672E-2</v>
      </c>
      <c r="L19" s="4">
        <f t="shared" si="4"/>
        <v>2.3470975842610098E-2</v>
      </c>
      <c r="M19" s="4">
        <f t="shared" si="4"/>
        <v>4.5250782540620649E-2</v>
      </c>
      <c r="O19" s="2" t="s">
        <v>25</v>
      </c>
    </row>
    <row r="20" spans="1:15" ht="17" thickBot="1" x14ac:dyDescent="0.25"/>
    <row r="21" spans="1:15" ht="52" thickBot="1" x14ac:dyDescent="0.25">
      <c r="A21" s="9">
        <v>11</v>
      </c>
      <c r="B21" s="12" t="s">
        <v>15</v>
      </c>
      <c r="C21" s="13">
        <f>C7</f>
        <v>28.1</v>
      </c>
      <c r="D21" s="13">
        <f>C21*(1+D19)</f>
        <v>28.643966331334163</v>
      </c>
      <c r="E21" s="13">
        <f t="shared" ref="E21:M21" si="5">D21*(1+E19)</f>
        <v>29.279258357103849</v>
      </c>
      <c r="F21" s="13">
        <f t="shared" si="5"/>
        <v>29.922189963525433</v>
      </c>
      <c r="G21" s="13">
        <f t="shared" si="5"/>
        <v>30.521815971183941</v>
      </c>
      <c r="H21" s="13">
        <f t="shared" si="5"/>
        <v>31.105217265753282</v>
      </c>
      <c r="I21" s="13">
        <f t="shared" si="5"/>
        <v>31.826719441033113</v>
      </c>
      <c r="J21" s="13">
        <f t="shared" si="5"/>
        <v>32.620407373969272</v>
      </c>
      <c r="K21" s="13">
        <f t="shared" si="5"/>
        <v>33.507589855415731</v>
      </c>
      <c r="L21" s="13">
        <f t="shared" si="5"/>
        <v>34.294045687456283</v>
      </c>
      <c r="M21" s="13">
        <f t="shared" si="5"/>
        <v>35.845878091297472</v>
      </c>
      <c r="N21" s="14">
        <f>SUM(C21:M21)</f>
        <v>345.66708833807252</v>
      </c>
    </row>
    <row r="22" spans="1:15" ht="17" thickBot="1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5" ht="35" thickBot="1" x14ac:dyDescent="0.25">
      <c r="A23" s="9">
        <v>12</v>
      </c>
      <c r="B23" s="15" t="s">
        <v>19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7">
        <f>N21-N8</f>
        <v>164.36708833807251</v>
      </c>
      <c r="O23" s="2" t="s">
        <v>22</v>
      </c>
    </row>
    <row r="24" spans="1:15" ht="17" thickBot="1" x14ac:dyDescent="0.25"/>
    <row r="25" spans="1:15" ht="35" thickBot="1" x14ac:dyDescent="0.25">
      <c r="A25" s="9">
        <v>13</v>
      </c>
      <c r="B25" s="15" t="s">
        <v>17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7">
        <v>155.19999999999999</v>
      </c>
    </row>
  </sheetData>
  <mergeCells count="1">
    <mergeCell ref="B1:O1"/>
  </mergeCells>
  <pageMargins left="0.7" right="0.7" top="0.75" bottom="0.75" header="0.3" footer="0.3"/>
  <pageSetup scale="4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Buonaguro</dc:creator>
  <cp:lastModifiedBy>Mike Buonaguro</cp:lastModifiedBy>
  <cp:lastPrinted>2023-07-31T12:59:00Z</cp:lastPrinted>
  <dcterms:created xsi:type="dcterms:W3CDTF">2023-07-04T13:21:26Z</dcterms:created>
  <dcterms:modified xsi:type="dcterms:W3CDTF">2023-07-31T13:39:32Z</dcterms:modified>
</cp:coreProperties>
</file>