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npowerhydro-my.sharepoint.com/personal/laurah_innpower_ca/Documents/Documents/"/>
    </mc:Choice>
  </mc:AlternateContent>
  <xr:revisionPtr revIDLastSave="42" documentId="8_{D35171A3-B7A5-4602-B366-0DFE27CAD9EF}" xr6:coauthVersionLast="47" xr6:coauthVersionMax="47" xr10:uidLastSave="{EBF5C656-A5EF-4E7A-8363-12C53047FA38}"/>
  <bookViews>
    <workbookView xWindow="-108" yWindow="-108" windowWidth="23256" windowHeight="12456" xr2:uid="{9D8F68D5-F3E8-45BF-888C-8EBC2F401A3C}"/>
  </bookViews>
  <sheets>
    <sheet name="Principal - Recalculated" sheetId="1" r:id="rId1"/>
    <sheet name="Interest - Recalculated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K13" i="2"/>
  <c r="L13" i="2"/>
  <c r="M13" i="2"/>
  <c r="N13" i="2"/>
  <c r="O13" i="2"/>
  <c r="P13" i="2"/>
  <c r="E13" i="2"/>
  <c r="D18" i="2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P12" i="2"/>
  <c r="O12" i="2"/>
  <c r="N12" i="2"/>
  <c r="M12" i="2"/>
  <c r="L12" i="2"/>
  <c r="K12" i="2"/>
  <c r="J12" i="2"/>
  <c r="I12" i="2"/>
  <c r="H12" i="2"/>
  <c r="G12" i="2"/>
  <c r="F12" i="2"/>
  <c r="E12" i="2"/>
  <c r="E7" i="2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E24" i="2"/>
  <c r="F24" i="2" s="1"/>
  <c r="G24" i="2" s="1"/>
  <c r="H24" i="2" s="1"/>
  <c r="I24" i="2"/>
  <c r="J24" i="2" s="1"/>
  <c r="K24" i="2" s="1"/>
  <c r="L24" i="2" s="1"/>
  <c r="M24" i="2" s="1"/>
  <c r="N24" i="2" s="1"/>
  <c r="N29" i="2" s="1"/>
  <c r="J29" i="2"/>
  <c r="K29" i="2"/>
  <c r="L29" i="2"/>
  <c r="E29" i="2"/>
  <c r="F29" i="2"/>
  <c r="G29" i="2"/>
  <c r="H29" i="2"/>
  <c r="I29" i="2"/>
  <c r="D35" i="2"/>
  <c r="E35" i="2"/>
  <c r="F35" i="2"/>
  <c r="G35" i="2"/>
  <c r="H35" i="2"/>
  <c r="I35" i="2" s="1"/>
  <c r="J35" i="2" s="1"/>
  <c r="K35" i="2" s="1"/>
  <c r="L35" i="2" s="1"/>
  <c r="M35" i="2" s="1"/>
  <c r="N35" i="2" s="1"/>
  <c r="O35" i="2" s="1"/>
  <c r="P35" i="2" s="1"/>
  <c r="E41" i="2"/>
  <c r="F41" i="2"/>
  <c r="E46" i="2"/>
  <c r="F46" i="2"/>
  <c r="D52" i="2"/>
  <c r="E52" i="2"/>
  <c r="F52" i="2" s="1"/>
  <c r="G52" i="2" s="1"/>
  <c r="H52" i="2" s="1"/>
  <c r="I52" i="2" s="1"/>
  <c r="J52" i="2"/>
  <c r="K52" i="2"/>
  <c r="L52" i="2" s="1"/>
  <c r="M52" i="2" s="1"/>
  <c r="N52" i="2" s="1"/>
  <c r="O52" i="2" s="1"/>
  <c r="P52" i="2" s="1"/>
  <c r="E58" i="2"/>
  <c r="F58" i="2"/>
  <c r="F63" i="2" s="1"/>
  <c r="G58" i="2"/>
  <c r="G63" i="2" s="1"/>
  <c r="E63" i="2"/>
  <c r="D69" i="2"/>
  <c r="E69" i="2"/>
  <c r="F69" i="2"/>
  <c r="G69" i="2"/>
  <c r="H69" i="2"/>
  <c r="I69" i="2" s="1"/>
  <c r="J69" i="2"/>
  <c r="K69" i="2"/>
  <c r="L69" i="2"/>
  <c r="M69" i="2"/>
  <c r="N69" i="2" s="1"/>
  <c r="O69" i="2" s="1"/>
  <c r="P69" i="2" s="1"/>
  <c r="E75" i="2"/>
  <c r="F75" i="2" s="1"/>
  <c r="G75" i="2" s="1"/>
  <c r="H75" i="2" s="1"/>
  <c r="I75" i="2" s="1"/>
  <c r="G80" i="2"/>
  <c r="H80" i="2"/>
  <c r="E80" i="2"/>
  <c r="F80" i="2"/>
  <c r="D86" i="2"/>
  <c r="E86" i="2"/>
  <c r="F86" i="2" s="1"/>
  <c r="G86" i="2" s="1"/>
  <c r="H86" i="2" s="1"/>
  <c r="I86" i="2" s="1"/>
  <c r="J86" i="2" s="1"/>
  <c r="K86" i="2" s="1"/>
  <c r="L86" i="2" s="1"/>
  <c r="M86" i="2" s="1"/>
  <c r="N86" i="2" s="1"/>
  <c r="O86" i="2" s="1"/>
  <c r="P86" i="2" s="1"/>
  <c r="E92" i="2"/>
  <c r="F92" i="2" s="1"/>
  <c r="G92" i="2" s="1"/>
  <c r="H92" i="2" s="1"/>
  <c r="I92" i="2"/>
  <c r="J92" i="2"/>
  <c r="K92" i="2"/>
  <c r="L92" i="2"/>
  <c r="M92" i="2" s="1"/>
  <c r="N92" i="2" s="1"/>
  <c r="J97" i="2"/>
  <c r="E97" i="2"/>
  <c r="F97" i="2"/>
  <c r="G97" i="2"/>
  <c r="H97" i="2"/>
  <c r="I97" i="2"/>
  <c r="D103" i="2"/>
  <c r="E103" i="2"/>
  <c r="F103" i="2"/>
  <c r="G103" i="2" s="1"/>
  <c r="H103" i="2" s="1"/>
  <c r="I103" i="2" s="1"/>
  <c r="J103" i="2" s="1"/>
  <c r="K103" i="2" s="1"/>
  <c r="L103" i="2" s="1"/>
  <c r="M103" i="2" s="1"/>
  <c r="N103" i="2" s="1"/>
  <c r="O103" i="2" s="1"/>
  <c r="P103" i="2" s="1"/>
  <c r="E109" i="2"/>
  <c r="F109" i="2"/>
  <c r="D119" i="2"/>
  <c r="E119" i="2"/>
  <c r="F119" i="2"/>
  <c r="G119" i="2"/>
  <c r="H119" i="2"/>
  <c r="I119" i="2"/>
  <c r="J119" i="2" s="1"/>
  <c r="K119" i="2" s="1"/>
  <c r="L119" i="2" s="1"/>
  <c r="M119" i="2" s="1"/>
  <c r="N119" i="2" s="1"/>
  <c r="O119" i="2" s="1"/>
  <c r="P119" i="2" s="1"/>
  <c r="E120" i="2"/>
  <c r="E121" i="2"/>
  <c r="K5" i="1"/>
  <c r="K8" i="1" s="1"/>
  <c r="K6" i="1"/>
  <c r="K7" i="1"/>
  <c r="E8" i="1"/>
  <c r="E14" i="1" s="1"/>
  <c r="F8" i="1"/>
  <c r="G8" i="1"/>
  <c r="H8" i="1"/>
  <c r="I8" i="1"/>
  <c r="I29" i="1" s="1"/>
  <c r="J8" i="1"/>
  <c r="J14" i="1" s="1"/>
  <c r="K10" i="1"/>
  <c r="K11" i="1"/>
  <c r="E12" i="1"/>
  <c r="F12" i="1"/>
  <c r="G12" i="1"/>
  <c r="H12" i="1"/>
  <c r="I12" i="1"/>
  <c r="J12" i="1"/>
  <c r="K12" i="1"/>
  <c r="F14" i="1"/>
  <c r="G14" i="1"/>
  <c r="H14" i="1"/>
  <c r="I14" i="1"/>
  <c r="K19" i="1"/>
  <c r="K20" i="1"/>
  <c r="K21" i="1"/>
  <c r="K22" i="1"/>
  <c r="K23" i="1"/>
  <c r="K24" i="1"/>
  <c r="K25" i="1"/>
  <c r="K26" i="1"/>
  <c r="E27" i="1"/>
  <c r="F27" i="1"/>
  <c r="G27" i="1"/>
  <c r="H27" i="1"/>
  <c r="H29" i="1" s="1"/>
  <c r="I27" i="1"/>
  <c r="J27" i="1"/>
  <c r="K27" i="1"/>
  <c r="F29" i="1"/>
  <c r="G29" i="1"/>
  <c r="K14" i="1" l="1"/>
  <c r="K29" i="1"/>
  <c r="L97" i="2"/>
  <c r="E29" i="1"/>
  <c r="K97" i="2"/>
  <c r="E114" i="2"/>
  <c r="E115" i="2" s="1"/>
  <c r="F120" i="2" s="1"/>
  <c r="J75" i="2"/>
  <c r="O92" i="2"/>
  <c r="F114" i="2"/>
  <c r="F115" i="2" s="1"/>
  <c r="G120" i="2" s="1"/>
  <c r="M97" i="2"/>
  <c r="J29" i="1"/>
  <c r="M29" i="2"/>
  <c r="G109" i="2"/>
  <c r="G41" i="2"/>
  <c r="H58" i="2"/>
  <c r="O24" i="2"/>
  <c r="F121" i="2" l="1"/>
  <c r="G121" i="2" s="1"/>
  <c r="H41" i="2"/>
  <c r="G46" i="2"/>
  <c r="G114" i="2"/>
  <c r="G115" i="2" s="1"/>
  <c r="H120" i="2" s="1"/>
  <c r="H109" i="2"/>
  <c r="N97" i="2"/>
  <c r="K75" i="2"/>
  <c r="P92" i="2"/>
  <c r="I80" i="2"/>
  <c r="P24" i="2"/>
  <c r="H63" i="2"/>
  <c r="I58" i="2"/>
  <c r="O29" i="2" l="1"/>
  <c r="J80" i="2"/>
  <c r="L75" i="2"/>
  <c r="O97" i="2"/>
  <c r="I109" i="2"/>
  <c r="I41" i="2"/>
  <c r="H46" i="2"/>
  <c r="J58" i="2"/>
  <c r="I63" i="2"/>
  <c r="H121" i="2"/>
  <c r="K58" i="2" l="1"/>
  <c r="J41" i="2"/>
  <c r="J109" i="2"/>
  <c r="K80" i="2"/>
  <c r="H114" i="2"/>
  <c r="H115" i="2" s="1"/>
  <c r="I120" i="2" s="1"/>
  <c r="M75" i="2"/>
  <c r="L80" i="2"/>
  <c r="P97" i="2"/>
  <c r="P29" i="2"/>
  <c r="N75" i="2" l="1"/>
  <c r="I114" i="2"/>
  <c r="I115" i="2" s="1"/>
  <c r="J120" i="2" s="1"/>
  <c r="K109" i="2"/>
  <c r="K41" i="2"/>
  <c r="J63" i="2"/>
  <c r="I46" i="2"/>
  <c r="L58" i="2"/>
  <c r="I121" i="2"/>
  <c r="J121" i="2" l="1"/>
  <c r="K63" i="2"/>
  <c r="M58" i="2"/>
  <c r="L63" i="2"/>
  <c r="J114" i="2"/>
  <c r="J115" i="2" s="1"/>
  <c r="K120" i="2" s="1"/>
  <c r="L109" i="2"/>
  <c r="J46" i="2"/>
  <c r="L41" i="2"/>
  <c r="M80" i="2"/>
  <c r="O75" i="2"/>
  <c r="N80" i="2"/>
  <c r="K121" i="2" l="1"/>
  <c r="O80" i="2"/>
  <c r="P75" i="2"/>
  <c r="K46" i="2"/>
  <c r="M41" i="2"/>
  <c r="L46" i="2"/>
  <c r="K114" i="2"/>
  <c r="K115" i="2" s="1"/>
  <c r="L120" i="2" s="1"/>
  <c r="M109" i="2"/>
  <c r="N58" i="2"/>
  <c r="M63" i="2"/>
  <c r="L121" i="2" l="1"/>
  <c r="N63" i="2"/>
  <c r="O58" i="2"/>
  <c r="N109" i="2"/>
  <c r="M114" i="2"/>
  <c r="M115" i="2" s="1"/>
  <c r="N120" i="2" s="1"/>
  <c r="L114" i="2"/>
  <c r="L115" i="2" s="1"/>
  <c r="M120" i="2" s="1"/>
  <c r="N41" i="2"/>
  <c r="P80" i="2"/>
  <c r="M121" i="2" l="1"/>
  <c r="N121" i="2" s="1"/>
  <c r="M46" i="2"/>
  <c r="O41" i="2"/>
  <c r="O109" i="2"/>
  <c r="N114" i="2"/>
  <c r="N115" i="2" s="1"/>
  <c r="O120" i="2" s="1"/>
  <c r="P58" i="2"/>
  <c r="O63" i="2"/>
  <c r="O121" i="2" l="1"/>
  <c r="P109" i="2"/>
  <c r="O114" i="2"/>
  <c r="O115" i="2" s="1"/>
  <c r="P120" i="2" s="1"/>
  <c r="P41" i="2"/>
  <c r="N46" i="2"/>
  <c r="O46" i="2" l="1"/>
  <c r="Q120" i="2"/>
  <c r="R120" i="2"/>
  <c r="P63" i="2"/>
  <c r="P121" i="2"/>
  <c r="Q121" i="2" s="1"/>
  <c r="P114" i="2" l="1"/>
  <c r="P115" i="2" s="1"/>
  <c r="D104" i="2"/>
  <c r="R121" i="2"/>
  <c r="P46" i="2"/>
  <c r="D97" i="2" l="1"/>
  <c r="E104" i="2" s="1"/>
  <c r="K104" i="2"/>
  <c r="H98" i="2"/>
  <c r="I104" i="2" s="1"/>
  <c r="J104" i="2"/>
  <c r="L104" i="2"/>
  <c r="N104" i="2"/>
  <c r="O104" i="2"/>
  <c r="P104" i="2"/>
  <c r="M104" i="2"/>
  <c r="E98" i="2"/>
  <c r="F104" i="2" s="1"/>
  <c r="F98" i="2"/>
  <c r="G104" i="2" s="1"/>
  <c r="G98" i="2"/>
  <c r="H104" i="2" s="1"/>
  <c r="K81" i="2" l="1"/>
  <c r="L87" i="2" s="1"/>
  <c r="L81" i="2"/>
  <c r="M87" i="2" s="1"/>
  <c r="I81" i="2"/>
  <c r="J87" i="2" s="1"/>
  <c r="J81" i="2"/>
  <c r="K87" i="2" s="1"/>
  <c r="M81" i="2"/>
  <c r="N87" i="2" s="1"/>
  <c r="N81" i="2"/>
  <c r="O87" i="2" s="1"/>
  <c r="O81" i="2"/>
  <c r="P87" i="2" s="1"/>
  <c r="P81" i="2"/>
  <c r="D80" i="2"/>
  <c r="E87" i="2" s="1"/>
  <c r="E81" i="2"/>
  <c r="F87" i="2" s="1"/>
  <c r="F81" i="2"/>
  <c r="G87" i="2" s="1"/>
  <c r="G81" i="2"/>
  <c r="H87" i="2" s="1"/>
  <c r="H81" i="2"/>
  <c r="I87" i="2" s="1"/>
  <c r="E105" i="2"/>
  <c r="F105" i="2" s="1"/>
  <c r="G105" i="2" s="1"/>
  <c r="H105" i="2" s="1"/>
  <c r="I105" i="2" s="1"/>
  <c r="J105" i="2" s="1"/>
  <c r="K105" i="2" s="1"/>
  <c r="L105" i="2" s="1"/>
  <c r="M105" i="2" s="1"/>
  <c r="N105" i="2" s="1"/>
  <c r="O105" i="2" s="1"/>
  <c r="P105" i="2" s="1"/>
  <c r="Q105" i="2" s="1"/>
  <c r="Q104" i="2"/>
  <c r="R104" i="2"/>
  <c r="D87" i="2" l="1"/>
  <c r="R87" i="2" s="1"/>
  <c r="R105" i="2"/>
  <c r="E88" i="2"/>
  <c r="F88" i="2" s="1"/>
  <c r="G88" i="2" s="1"/>
  <c r="H88" i="2" s="1"/>
  <c r="I88" i="2" s="1"/>
  <c r="J88" i="2" s="1"/>
  <c r="K88" i="2" s="1"/>
  <c r="L88" i="2" s="1"/>
  <c r="M88" i="2" s="1"/>
  <c r="N88" i="2" s="1"/>
  <c r="O88" i="2" s="1"/>
  <c r="P88" i="2" s="1"/>
  <c r="Q88" i="2" s="1"/>
  <c r="Q87" i="2"/>
  <c r="F64" i="2"/>
  <c r="G70" i="2" s="1"/>
  <c r="G64" i="2"/>
  <c r="H70" i="2" s="1"/>
  <c r="M64" i="2"/>
  <c r="N70" i="2" s="1"/>
  <c r="D63" i="2"/>
  <c r="E70" i="2" s="1"/>
  <c r="E64" i="2"/>
  <c r="F70" i="2" s="1"/>
  <c r="H64" i="2"/>
  <c r="I70" i="2" s="1"/>
  <c r="I64" i="2"/>
  <c r="J70" i="2" s="1"/>
  <c r="J64" i="2"/>
  <c r="K70" i="2" s="1"/>
  <c r="K64" i="2"/>
  <c r="L70" i="2" s="1"/>
  <c r="L64" i="2"/>
  <c r="M70" i="2" s="1"/>
  <c r="O64" i="2"/>
  <c r="P70" i="2" s="1"/>
  <c r="N64" i="2"/>
  <c r="O70" i="2" s="1"/>
  <c r="P64" i="2"/>
  <c r="D70" i="2" l="1"/>
  <c r="R70" i="2" s="1"/>
  <c r="R88" i="2"/>
  <c r="E47" i="2"/>
  <c r="F53" i="2" s="1"/>
  <c r="F47" i="2"/>
  <c r="G53" i="2" s="1"/>
  <c r="G47" i="2"/>
  <c r="H53" i="2" s="1"/>
  <c r="H47" i="2"/>
  <c r="I53" i="2" s="1"/>
  <c r="M47" i="2"/>
  <c r="N53" i="2" s="1"/>
  <c r="N47" i="2"/>
  <c r="O53" i="2" s="1"/>
  <c r="O47" i="2"/>
  <c r="P53" i="2" s="1"/>
  <c r="P47" i="2"/>
  <c r="I47" i="2"/>
  <c r="J53" i="2" s="1"/>
  <c r="J47" i="2"/>
  <c r="K53" i="2" s="1"/>
  <c r="K47" i="2"/>
  <c r="L53" i="2" s="1"/>
  <c r="D46" i="2"/>
  <c r="E53" i="2" s="1"/>
  <c r="L47" i="2"/>
  <c r="M53" i="2" s="1"/>
  <c r="Q70" i="2"/>
  <c r="E71" i="2"/>
  <c r="F71" i="2" s="1"/>
  <c r="G71" i="2" s="1"/>
  <c r="H71" i="2" s="1"/>
  <c r="I71" i="2" s="1"/>
  <c r="J71" i="2" s="1"/>
  <c r="K71" i="2" s="1"/>
  <c r="L71" i="2" s="1"/>
  <c r="M71" i="2" s="1"/>
  <c r="N71" i="2" s="1"/>
  <c r="O71" i="2" s="1"/>
  <c r="P71" i="2" s="1"/>
  <c r="Q71" i="2" s="1"/>
  <c r="P19" i="2" l="1"/>
  <c r="O19" i="2"/>
  <c r="N19" i="2"/>
  <c r="M19" i="2"/>
  <c r="L19" i="2"/>
  <c r="K19" i="2"/>
  <c r="J19" i="2"/>
  <c r="I19" i="2"/>
  <c r="H19" i="2"/>
  <c r="G19" i="2"/>
  <c r="F19" i="2"/>
  <c r="E54" i="2"/>
  <c r="F54" i="2" s="1"/>
  <c r="G54" i="2" s="1"/>
  <c r="H54" i="2" s="1"/>
  <c r="I54" i="2" s="1"/>
  <c r="J54" i="2" s="1"/>
  <c r="K54" i="2" s="1"/>
  <c r="L54" i="2" s="1"/>
  <c r="M54" i="2" s="1"/>
  <c r="N54" i="2" s="1"/>
  <c r="O54" i="2" s="1"/>
  <c r="P54" i="2" s="1"/>
  <c r="Q54" i="2" s="1"/>
  <c r="Q53" i="2"/>
  <c r="O30" i="2"/>
  <c r="P36" i="2" s="1"/>
  <c r="D29" i="2"/>
  <c r="E36" i="2" s="1"/>
  <c r="P30" i="2"/>
  <c r="D12" i="2" s="1"/>
  <c r="E19" i="2" s="1"/>
  <c r="H30" i="2"/>
  <c r="I36" i="2" s="1"/>
  <c r="L30" i="2"/>
  <c r="M36" i="2" s="1"/>
  <c r="M30" i="2"/>
  <c r="N36" i="2" s="1"/>
  <c r="N30" i="2"/>
  <c r="O36" i="2" s="1"/>
  <c r="I30" i="2"/>
  <c r="J36" i="2" s="1"/>
  <c r="J30" i="2"/>
  <c r="K36" i="2" s="1"/>
  <c r="K30" i="2"/>
  <c r="L36" i="2" s="1"/>
  <c r="E30" i="2"/>
  <c r="F36" i="2" s="1"/>
  <c r="F30" i="2"/>
  <c r="G36" i="2" s="1"/>
  <c r="G30" i="2"/>
  <c r="H36" i="2" s="1"/>
  <c r="D53" i="2"/>
  <c r="R53" i="2" s="1"/>
  <c r="R71" i="2"/>
  <c r="E20" i="2" l="1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Q19" i="2"/>
  <c r="R54" i="2"/>
  <c r="D36" i="2"/>
  <c r="R36" i="2" s="1"/>
  <c r="D19" i="2" s="1"/>
  <c r="R19" i="2" s="1"/>
  <c r="R20" i="2" s="1"/>
  <c r="E37" i="2"/>
  <c r="F37" i="2" s="1"/>
  <c r="G37" i="2" s="1"/>
  <c r="H37" i="2" s="1"/>
  <c r="I37" i="2" s="1"/>
  <c r="J37" i="2" s="1"/>
  <c r="K37" i="2" s="1"/>
  <c r="L37" i="2" s="1"/>
  <c r="M37" i="2" s="1"/>
  <c r="N37" i="2" s="1"/>
  <c r="O37" i="2" s="1"/>
  <c r="P37" i="2" s="1"/>
  <c r="Q36" i="2"/>
  <c r="Q37" i="2" l="1"/>
  <c r="R37" i="2"/>
</calcChain>
</file>

<file path=xl/sharedStrings.xml><?xml version="1.0" encoding="utf-8"?>
<sst xmlns="http://schemas.openxmlformats.org/spreadsheetml/2006/main" count="160" uniqueCount="49">
  <si>
    <t>InnPower Actual Revenue and Expense</t>
  </si>
  <si>
    <t>Account Type</t>
  </si>
  <si>
    <t>GL Account</t>
  </si>
  <si>
    <t>Account Description</t>
  </si>
  <si>
    <t>Total</t>
  </si>
  <si>
    <t>Notes</t>
  </si>
  <si>
    <t xml:space="preserve">Revenue </t>
  </si>
  <si>
    <t>1.20.4082.900.000</t>
  </si>
  <si>
    <t>Retail Service Establish Service Agree</t>
  </si>
  <si>
    <t>1.20.4082.901.000</t>
  </si>
  <si>
    <t>Retail Service Distributer Consol Billing</t>
  </si>
  <si>
    <t>1.20.4082.902.000</t>
  </si>
  <si>
    <t>Retail Service Retailer Consol Billing</t>
  </si>
  <si>
    <t>Total Revenue</t>
  </si>
  <si>
    <t>A</t>
  </si>
  <si>
    <t>Expense</t>
  </si>
  <si>
    <t>1.40.5305.001.800</t>
  </si>
  <si>
    <t>BC Supervision Labour Retail</t>
  </si>
  <si>
    <t>1.40.5315.001.800</t>
  </si>
  <si>
    <t>Customer Billing Labour Retail</t>
  </si>
  <si>
    <t>Total Expense</t>
  </si>
  <si>
    <t>B</t>
  </si>
  <si>
    <t>Variance recorded in account 1518</t>
  </si>
  <si>
    <t>A+B</t>
  </si>
  <si>
    <t>InnPower Estimate of Retailer Service Expense</t>
  </si>
  <si>
    <t>Retailer Service</t>
  </si>
  <si>
    <t>Customer Service Representatives</t>
  </si>
  <si>
    <t>Billers</t>
  </si>
  <si>
    <t>Billing Adjustments</t>
  </si>
  <si>
    <t>NSLS Requests</t>
  </si>
  <si>
    <t>Retailer Inquiries</t>
  </si>
  <si>
    <t>Retailer Payments</t>
  </si>
  <si>
    <t>C</t>
  </si>
  <si>
    <t>Variance recalculated for account 1518</t>
  </si>
  <si>
    <t>A+C</t>
  </si>
  <si>
    <t>InnPower Corporation</t>
  </si>
  <si>
    <t>RCVA Carrying Charges Calculation</t>
  </si>
  <si>
    <t>Account #</t>
  </si>
  <si>
    <t>Description</t>
  </si>
  <si>
    <t>Regulatory Assets</t>
  </si>
  <si>
    <t>Customer Billing Labour Estimate</t>
  </si>
  <si>
    <t>Cummulative Balance</t>
  </si>
  <si>
    <t>Carrying Charges per month</t>
  </si>
  <si>
    <t>Interest rates in effect monthly</t>
  </si>
  <si>
    <t># of days in the month</t>
  </si>
  <si>
    <t>YTD</t>
  </si>
  <si>
    <t>LTD</t>
  </si>
  <si>
    <t>TOTAL</t>
  </si>
  <si>
    <t>Disposition of approved 2017 COS balance recorded in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</si>
</sst>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0" fontId="2" fillId="0" borderId="0" xfId="0" applyFont="1"/>
    <xf numFmtId="164" fontId="2" fillId="0" borderId="2" xfId="2" applyFont="1" applyBorder="1"/>
    <xf numFmtId="165" fontId="0" fillId="2" borderId="0" xfId="0" applyNumberFormat="1" applyFill="1"/>
    <xf numFmtId="165" fontId="0" fillId="0" borderId="0" xfId="1" applyFont="1"/>
    <xf numFmtId="0" fontId="2" fillId="3" borderId="0" xfId="0" applyFont="1" applyFill="1" applyAlignment="1">
      <alignment horizontal="center"/>
    </xf>
    <xf numFmtId="164" fontId="2" fillId="0" borderId="0" xfId="2" applyFont="1" applyBorder="1"/>
    <xf numFmtId="165" fontId="2" fillId="0" borderId="2" xfId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0" xfId="0" applyFont="1" applyFill="1"/>
    <xf numFmtId="43" fontId="0" fillId="0" borderId="3" xfId="0" applyNumberFormat="1" applyBorder="1"/>
    <xf numFmtId="43" fontId="0" fillId="0" borderId="4" xfId="0" applyNumberFormat="1" applyBorder="1"/>
    <xf numFmtId="0" fontId="3" fillId="0" borderId="0" xfId="0" applyFont="1"/>
    <xf numFmtId="43" fontId="0" fillId="0" borderId="0" xfId="0" applyNumberFormat="1"/>
    <xf numFmtId="43" fontId="0" fillId="0" borderId="0" xfId="4" applyFont="1" applyBorder="1"/>
    <xf numFmtId="43" fontId="0" fillId="0" borderId="2" xfId="4" applyFont="1" applyBorder="1"/>
    <xf numFmtId="0" fontId="2" fillId="0" borderId="2" xfId="0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166" fontId="0" fillId="0" borderId="0" xfId="4" applyNumberFormat="1" applyFont="1"/>
    <xf numFmtId="166" fontId="0" fillId="0" borderId="0" xfId="4" applyNumberFormat="1" applyFont="1" applyBorder="1"/>
    <xf numFmtId="0" fontId="4" fillId="0" borderId="0" xfId="0" applyFont="1"/>
    <xf numFmtId="10" fontId="0" fillId="0" borderId="0" xfId="3" applyNumberFormat="1" applyFont="1"/>
    <xf numFmtId="43" fontId="4" fillId="0" borderId="0" xfId="4" applyFont="1" applyBorder="1"/>
    <xf numFmtId="0" fontId="0" fillId="4" borderId="0" xfId="0" applyFill="1"/>
    <xf numFmtId="43" fontId="4" fillId="4" borderId="0" xfId="4" applyFont="1" applyFill="1" applyBorder="1"/>
    <xf numFmtId="0" fontId="3" fillId="4" borderId="0" xfId="0" applyFont="1" applyFill="1"/>
    <xf numFmtId="0" fontId="4" fillId="4" borderId="0" xfId="0" applyFont="1" applyFill="1"/>
    <xf numFmtId="43" fontId="4" fillId="0" borderId="1" xfId="4" applyFont="1" applyBorder="1"/>
    <xf numFmtId="0" fontId="0" fillId="5" borderId="0" xfId="0" applyFill="1"/>
    <xf numFmtId="43" fontId="4" fillId="5" borderId="0" xfId="4" applyFont="1" applyFill="1"/>
    <xf numFmtId="0" fontId="4" fillId="5" borderId="0" xfId="0" applyFont="1" applyFill="1"/>
    <xf numFmtId="0" fontId="4" fillId="5" borderId="0" xfId="0" quotePrefix="1" applyFont="1" applyFill="1"/>
    <xf numFmtId="43" fontId="4" fillId="0" borderId="0" xfId="4" applyFont="1"/>
    <xf numFmtId="0" fontId="4" fillId="0" borderId="0" xfId="0" quotePrefix="1" applyFont="1"/>
    <xf numFmtId="0" fontId="3" fillId="0" borderId="0" xfId="0" applyFont="1" applyAlignment="1">
      <alignment horizontal="left"/>
    </xf>
    <xf numFmtId="17" fontId="4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Alignment="1">
      <alignment horizontal="center"/>
    </xf>
    <xf numFmtId="18" fontId="4" fillId="0" borderId="0" xfId="0" applyNumberFormat="1" applyFont="1" applyAlignment="1">
      <alignment horizontal="center"/>
    </xf>
    <xf numFmtId="0" fontId="4" fillId="0" borderId="0" xfId="5"/>
    <xf numFmtId="0" fontId="5" fillId="0" borderId="0" xfId="5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Comma" xfId="1" builtinId="3"/>
    <cellStyle name="Comma 2" xfId="4" xr:uid="{1A47B014-EE50-45F0-9C78-8B9954E3329C}"/>
    <cellStyle name="Currency" xfId="2" builtinId="4"/>
    <cellStyle name="Normal" xfId="0" builtinId="0"/>
    <cellStyle name="Normal_IHDSL 2006 assessment deferral acct 1508" xfId="5" xr:uid="{8630CFD6-447F-466E-B1EA-0134C23A91A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EAD4C-9D43-4695-93EB-B1355E8A3952}">
  <dimension ref="B2:L30"/>
  <sheetViews>
    <sheetView tabSelected="1" workbookViewId="0">
      <selection activeCell="K29" sqref="K29"/>
    </sheetView>
  </sheetViews>
  <sheetFormatPr defaultRowHeight="14.45"/>
  <cols>
    <col min="2" max="2" width="12.5703125" bestFit="1" customWidth="1"/>
    <col min="3" max="3" width="16.28515625" bestFit="1" customWidth="1"/>
    <col min="4" max="4" width="35" customWidth="1"/>
    <col min="5" max="10" width="11.42578125" bestFit="1" customWidth="1"/>
    <col min="11" max="11" width="12.42578125" bestFit="1" customWidth="1"/>
    <col min="12" max="12" width="8.85546875" style="1"/>
  </cols>
  <sheetData>
    <row r="2" spans="2:12">
      <c r="B2" s="3" t="s">
        <v>0</v>
      </c>
    </row>
    <row r="4" spans="2:12">
      <c r="B4" s="12" t="s">
        <v>1</v>
      </c>
      <c r="C4" s="12" t="s">
        <v>2</v>
      </c>
      <c r="D4" s="12" t="s">
        <v>3</v>
      </c>
      <c r="E4" s="7">
        <v>2017</v>
      </c>
      <c r="F4" s="7">
        <v>2018</v>
      </c>
      <c r="G4" s="7">
        <v>2019</v>
      </c>
      <c r="H4" s="7">
        <v>2020</v>
      </c>
      <c r="I4" s="7">
        <v>2021</v>
      </c>
      <c r="J4" s="7">
        <v>2022</v>
      </c>
      <c r="K4" s="7" t="s">
        <v>4</v>
      </c>
      <c r="L4" s="7" t="s">
        <v>5</v>
      </c>
    </row>
    <row r="5" spans="2:12">
      <c r="B5" s="45" t="s">
        <v>6</v>
      </c>
      <c r="C5" t="s">
        <v>7</v>
      </c>
      <c r="D5" t="s">
        <v>8</v>
      </c>
      <c r="E5" s="6">
        <v>0</v>
      </c>
      <c r="F5" s="6">
        <v>0</v>
      </c>
      <c r="G5" s="6">
        <v>0</v>
      </c>
      <c r="H5" s="6">
        <v>-102</v>
      </c>
      <c r="I5" s="6">
        <v>0</v>
      </c>
      <c r="J5" s="6">
        <v>-215.36</v>
      </c>
      <c r="K5" s="5">
        <f>SUM(E5:J5)</f>
        <v>-317.36</v>
      </c>
    </row>
    <row r="6" spans="2:12">
      <c r="B6" s="45"/>
      <c r="C6" t="s">
        <v>9</v>
      </c>
      <c r="D6" t="s">
        <v>10</v>
      </c>
      <c r="E6" s="6">
        <v>-10932.2</v>
      </c>
      <c r="F6" s="6">
        <v>-11568.3</v>
      </c>
      <c r="G6" s="6">
        <v>-14908.6</v>
      </c>
      <c r="H6" s="6">
        <v>-15241.77</v>
      </c>
      <c r="I6" s="6">
        <v>-16756.599999999999</v>
      </c>
      <c r="J6" s="6">
        <v>-14552.16</v>
      </c>
      <c r="K6" s="5">
        <f>SUM(E6:J6)</f>
        <v>-83959.63</v>
      </c>
    </row>
    <row r="7" spans="2:12">
      <c r="B7" s="45"/>
      <c r="C7" t="s">
        <v>11</v>
      </c>
      <c r="D7" t="s">
        <v>12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5">
        <f>SUM(E7:J7)</f>
        <v>0</v>
      </c>
    </row>
    <row r="8" spans="2:12">
      <c r="B8" s="10"/>
      <c r="D8" s="3" t="s">
        <v>13</v>
      </c>
      <c r="E8" s="9">
        <f>SUM(E5:E7)</f>
        <v>-10932.2</v>
      </c>
      <c r="F8" s="9">
        <f>SUM(F5:F7)</f>
        <v>-11568.3</v>
      </c>
      <c r="G8" s="9">
        <f>SUM(G5:G7)</f>
        <v>-14908.6</v>
      </c>
      <c r="H8" s="9">
        <f>SUM(H5:H7)</f>
        <v>-15343.77</v>
      </c>
      <c r="I8" s="9">
        <f>SUM(I5:I7)</f>
        <v>-16756.599999999999</v>
      </c>
      <c r="J8" s="9">
        <f>SUM(J5:J7)</f>
        <v>-14767.52</v>
      </c>
      <c r="K8" s="9">
        <f>SUM(K5:K7)</f>
        <v>-84276.99</v>
      </c>
      <c r="L8" s="1" t="s">
        <v>14</v>
      </c>
    </row>
    <row r="9" spans="2:12">
      <c r="B9" s="11"/>
      <c r="E9" s="6"/>
      <c r="F9" s="6"/>
      <c r="G9" s="6"/>
      <c r="H9" s="6"/>
      <c r="I9" s="6"/>
      <c r="J9" s="6"/>
      <c r="K9" s="5"/>
    </row>
    <row r="10" spans="2:12">
      <c r="B10" s="45" t="s">
        <v>15</v>
      </c>
      <c r="C10" t="s">
        <v>16</v>
      </c>
      <c r="D10" t="s">
        <v>17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5">
        <f>SUM(E10:J10)</f>
        <v>0</v>
      </c>
    </row>
    <row r="11" spans="2:12">
      <c r="B11" s="45"/>
      <c r="C11" t="s">
        <v>18</v>
      </c>
      <c r="D11" t="s">
        <v>19</v>
      </c>
      <c r="E11" s="6">
        <v>24001.41</v>
      </c>
      <c r="F11" s="6">
        <v>44380.59</v>
      </c>
      <c r="G11" s="6">
        <v>62886.39</v>
      </c>
      <c r="H11" s="6">
        <v>62724.01</v>
      </c>
      <c r="I11" s="6">
        <v>66979.820000000007</v>
      </c>
      <c r="J11" s="6">
        <v>45408.54</v>
      </c>
      <c r="K11" s="5">
        <f>SUM(E11:J11)</f>
        <v>306380.76</v>
      </c>
    </row>
    <row r="12" spans="2:12">
      <c r="D12" s="3" t="s">
        <v>20</v>
      </c>
      <c r="E12" s="9">
        <f>SUM(E10:E11)</f>
        <v>24001.41</v>
      </c>
      <c r="F12" s="9">
        <f>SUM(F10:F11)</f>
        <v>44380.59</v>
      </c>
      <c r="G12" s="9">
        <f>SUM(G10:G11)</f>
        <v>62886.39</v>
      </c>
      <c r="H12" s="9">
        <f>SUM(H10:H11)</f>
        <v>62724.01</v>
      </c>
      <c r="I12" s="9">
        <f>SUM(I10:I11)</f>
        <v>66979.820000000007</v>
      </c>
      <c r="J12" s="9">
        <f>SUM(J10:J11)</f>
        <v>45408.54</v>
      </c>
      <c r="K12" s="9">
        <f>SUM(K10:K11)</f>
        <v>306380.76</v>
      </c>
      <c r="L12" s="1" t="s">
        <v>21</v>
      </c>
    </row>
    <row r="13" spans="2:12">
      <c r="E13" s="8"/>
      <c r="F13" s="8"/>
      <c r="G13" s="8"/>
      <c r="H13" s="8"/>
      <c r="I13" s="8"/>
      <c r="J13" s="8"/>
      <c r="K13" s="8"/>
    </row>
    <row r="14" spans="2:12" ht="15" thickBot="1">
      <c r="D14" s="3" t="s">
        <v>22</v>
      </c>
      <c r="E14" s="2">
        <f>E8+E12</f>
        <v>13069.21</v>
      </c>
      <c r="F14" s="2">
        <f>F8+F12</f>
        <v>32812.289999999994</v>
      </c>
      <c r="G14" s="2">
        <f>G8+G12</f>
        <v>47977.79</v>
      </c>
      <c r="H14" s="2">
        <f>H8+H12</f>
        <v>47380.240000000005</v>
      </c>
      <c r="I14" s="2">
        <f>I8+I12</f>
        <v>50223.220000000008</v>
      </c>
      <c r="J14" s="2">
        <f>J8+J12</f>
        <v>30641.02</v>
      </c>
      <c r="K14" s="2">
        <f>K8+K12</f>
        <v>222103.77000000002</v>
      </c>
      <c r="L14" s="1" t="s">
        <v>23</v>
      </c>
    </row>
    <row r="15" spans="2:12" ht="15" thickTop="1"/>
    <row r="16" spans="2:12">
      <c r="B16" s="3" t="s">
        <v>24</v>
      </c>
    </row>
    <row r="18" spans="4:12">
      <c r="D18" s="7" t="s">
        <v>25</v>
      </c>
      <c r="E18" s="7">
        <v>2017</v>
      </c>
      <c r="F18" s="7">
        <v>2018</v>
      </c>
      <c r="G18" s="7">
        <v>2019</v>
      </c>
      <c r="H18" s="7">
        <v>2020</v>
      </c>
      <c r="I18" s="7">
        <v>2021</v>
      </c>
      <c r="J18" s="7">
        <v>2022</v>
      </c>
      <c r="K18" s="7" t="s">
        <v>4</v>
      </c>
      <c r="L18" s="7" t="s">
        <v>5</v>
      </c>
    </row>
    <row r="19" spans="4:12">
      <c r="D19" t="s">
        <v>26</v>
      </c>
      <c r="E19" s="6">
        <v>12529.4</v>
      </c>
      <c r="F19" s="6">
        <v>12680.2</v>
      </c>
      <c r="G19" s="6">
        <v>12937.6</v>
      </c>
      <c r="H19" s="6">
        <v>13533</v>
      </c>
      <c r="I19" s="6">
        <v>13889.2</v>
      </c>
      <c r="J19" s="6">
        <v>14159.6</v>
      </c>
      <c r="K19" s="5">
        <f>SUM(E19:J19)</f>
        <v>79729</v>
      </c>
    </row>
    <row r="20" spans="4:12">
      <c r="D20" t="s">
        <v>27</v>
      </c>
      <c r="E20" s="6">
        <v>6264.7</v>
      </c>
      <c r="F20" s="6">
        <v>6340.1</v>
      </c>
      <c r="G20" s="6">
        <v>6468.8</v>
      </c>
      <c r="H20" s="6">
        <v>6766.5</v>
      </c>
      <c r="I20" s="6">
        <v>6944.6</v>
      </c>
      <c r="J20" s="6">
        <v>7079.8</v>
      </c>
      <c r="K20" s="5">
        <f>SUM(E20:J20)</f>
        <v>39864.5</v>
      </c>
    </row>
    <row r="21" spans="4:12">
      <c r="D21" t="s">
        <v>28</v>
      </c>
      <c r="E21" s="6">
        <v>385.52</v>
      </c>
      <c r="F21" s="6">
        <v>150.16</v>
      </c>
      <c r="G21" s="6">
        <v>398.08</v>
      </c>
      <c r="H21" s="6">
        <v>416.4</v>
      </c>
      <c r="I21" s="6">
        <v>427.36</v>
      </c>
      <c r="J21" s="6">
        <v>435.68</v>
      </c>
      <c r="K21" s="5">
        <f>SUM(E21:J21)</f>
        <v>2213.1999999999998</v>
      </c>
    </row>
    <row r="22" spans="4:12">
      <c r="D22" t="s">
        <v>29</v>
      </c>
      <c r="E22" s="6">
        <v>3132.35</v>
      </c>
      <c r="F22" s="6">
        <v>3170.05</v>
      </c>
      <c r="G22" s="6">
        <v>3234.4</v>
      </c>
      <c r="H22" s="6">
        <v>3383.25</v>
      </c>
      <c r="I22" s="6">
        <v>3472.3</v>
      </c>
      <c r="J22" s="6">
        <v>3539.9</v>
      </c>
      <c r="K22" s="5">
        <f>SUM(E22:J22)</f>
        <v>19932.25</v>
      </c>
    </row>
    <row r="23" spans="4:12">
      <c r="D23" s="46" t="s">
        <v>30</v>
      </c>
      <c r="E23" s="6">
        <v>1202.4000000000001</v>
      </c>
      <c r="F23" s="6">
        <v>1217.04</v>
      </c>
      <c r="G23" s="6">
        <v>1240.8000000000002</v>
      </c>
      <c r="H23" s="6">
        <v>1298.6399999999999</v>
      </c>
      <c r="I23" s="6">
        <v>1335.1200000000001</v>
      </c>
      <c r="J23" s="6">
        <v>1358.6399999999999</v>
      </c>
      <c r="K23" s="5">
        <f>SUM(E23:J23)</f>
        <v>7652.6399999999994</v>
      </c>
    </row>
    <row r="24" spans="4:12">
      <c r="D24" s="46"/>
      <c r="E24" s="6">
        <v>1832.3999999999999</v>
      </c>
      <c r="F24" s="6">
        <v>1818</v>
      </c>
      <c r="G24" s="6">
        <v>1867.92</v>
      </c>
      <c r="H24" s="6">
        <v>1954.8000000000002</v>
      </c>
      <c r="I24" s="6">
        <v>1984.8000000000002</v>
      </c>
      <c r="J24" s="6">
        <v>2023.1999999999998</v>
      </c>
      <c r="K24" s="5">
        <f>SUM(E24:J24)</f>
        <v>11481.119999999999</v>
      </c>
    </row>
    <row r="25" spans="4:12">
      <c r="D25" s="46" t="s">
        <v>31</v>
      </c>
      <c r="E25" s="6">
        <v>341.82</v>
      </c>
      <c r="F25" s="6">
        <v>345.96</v>
      </c>
      <c r="G25" s="6">
        <v>352.71</v>
      </c>
      <c r="H25" s="6">
        <v>369.09</v>
      </c>
      <c r="I25" s="6">
        <v>378.81000000000006</v>
      </c>
      <c r="J25" s="6">
        <v>490.14</v>
      </c>
      <c r="K25" s="5">
        <f>SUM(E25:J25)</f>
        <v>2278.5299999999997</v>
      </c>
    </row>
    <row r="26" spans="4:12">
      <c r="D26" s="46"/>
      <c r="E26" s="6">
        <v>687.15</v>
      </c>
      <c r="F26" s="6">
        <v>681.75</v>
      </c>
      <c r="G26" s="6">
        <v>700.47</v>
      </c>
      <c r="H26" s="6">
        <v>733.05000000000007</v>
      </c>
      <c r="I26" s="6">
        <v>744.30000000000007</v>
      </c>
      <c r="J26" s="6">
        <v>758.69999999999993</v>
      </c>
      <c r="K26" s="5">
        <f>SUM(E26:J26)</f>
        <v>4305.42</v>
      </c>
    </row>
    <row r="27" spans="4:12">
      <c r="D27" s="3" t="s">
        <v>4</v>
      </c>
      <c r="E27" s="4">
        <f>SUM(E19:E26)</f>
        <v>26375.74</v>
      </c>
      <c r="F27" s="4">
        <f>SUM(F19:F26)</f>
        <v>26403.260000000002</v>
      </c>
      <c r="G27" s="4">
        <f>SUM(G19:G26)</f>
        <v>27200.780000000006</v>
      </c>
      <c r="H27" s="4">
        <f>SUM(H19:H26)</f>
        <v>28454.73</v>
      </c>
      <c r="I27" s="4">
        <f>SUM(I19:I26)</f>
        <v>29176.49</v>
      </c>
      <c r="J27" s="4">
        <f>SUM(J19:J26)</f>
        <v>29845.660000000003</v>
      </c>
      <c r="K27" s="4">
        <f>SUM(K19:K26)</f>
        <v>167456.66000000003</v>
      </c>
      <c r="L27" s="1" t="s">
        <v>32</v>
      </c>
    </row>
    <row r="29" spans="4:12" ht="15" thickBot="1">
      <c r="D29" s="3" t="s">
        <v>33</v>
      </c>
      <c r="E29" s="2">
        <f>E8+E27</f>
        <v>15443.54</v>
      </c>
      <c r="F29" s="2">
        <f>F8+F27</f>
        <v>14834.960000000003</v>
      </c>
      <c r="G29" s="2">
        <f>G8+G27</f>
        <v>12292.180000000006</v>
      </c>
      <c r="H29" s="2">
        <f>H8+H27</f>
        <v>13110.96</v>
      </c>
      <c r="I29" s="2">
        <f>I8+I27</f>
        <v>12419.890000000003</v>
      </c>
      <c r="J29" s="2">
        <f>J8+J27</f>
        <v>15078.140000000003</v>
      </c>
      <c r="K29" s="2">
        <f>K8+K27</f>
        <v>83179.670000000027</v>
      </c>
      <c r="L29" s="1" t="s">
        <v>34</v>
      </c>
    </row>
    <row r="30" spans="4:12" ht="15" thickTop="1"/>
  </sheetData>
  <mergeCells count="4">
    <mergeCell ref="B5:B7"/>
    <mergeCell ref="B10:B11"/>
    <mergeCell ref="D23:D24"/>
    <mergeCell ref="D25:D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8AF11-241C-417E-841F-A818CAF976EA}">
  <dimension ref="B2:R121"/>
  <sheetViews>
    <sheetView zoomScale="80" zoomScaleNormal="80" workbookViewId="0">
      <selection activeCell="Q20" sqref="Q20"/>
    </sheetView>
  </sheetViews>
  <sheetFormatPr defaultRowHeight="14.45"/>
  <cols>
    <col min="1" max="1" width="5.7109375" customWidth="1"/>
    <col min="2" max="2" width="31" bestFit="1" customWidth="1"/>
    <col min="3" max="3" width="33" bestFit="1" customWidth="1"/>
    <col min="4" max="4" width="13.5703125" bestFit="1" customWidth="1"/>
    <col min="5" max="5" width="19.140625" bestFit="1" customWidth="1"/>
    <col min="6" max="10" width="13.5703125" bestFit="1" customWidth="1"/>
    <col min="11" max="13" width="11.85546875" bestFit="1" customWidth="1"/>
    <col min="14" max="14" width="12" bestFit="1" customWidth="1"/>
    <col min="15" max="15" width="11.85546875" bestFit="1" customWidth="1"/>
    <col min="16" max="16" width="13.5703125" bestFit="1" customWidth="1"/>
    <col min="17" max="18" width="11.28515625" bestFit="1" customWidth="1"/>
  </cols>
  <sheetData>
    <row r="2" spans="2:16" ht="15.6">
      <c r="B2" s="44" t="s">
        <v>35</v>
      </c>
      <c r="C2" s="43"/>
      <c r="D2" s="43"/>
      <c r="E2" s="43"/>
      <c r="F2" s="43"/>
      <c r="G2" s="23"/>
      <c r="H2" s="23"/>
      <c r="I2" s="23"/>
      <c r="J2" s="23"/>
      <c r="K2" s="23"/>
      <c r="L2" s="23"/>
      <c r="M2" s="23"/>
      <c r="N2" s="43"/>
      <c r="O2" s="43"/>
      <c r="P2" s="23"/>
    </row>
    <row r="3" spans="2:16" ht="15.6">
      <c r="B3" s="44" t="s">
        <v>36</v>
      </c>
      <c r="C3" s="43"/>
      <c r="D3" s="43"/>
      <c r="E3" s="43"/>
      <c r="F3" s="43"/>
      <c r="G3" s="23"/>
      <c r="H3" s="23"/>
      <c r="I3" s="23"/>
      <c r="J3" s="23"/>
      <c r="K3" s="23"/>
      <c r="L3" s="23"/>
      <c r="M3" s="23"/>
      <c r="N3" s="43"/>
      <c r="O3" s="43"/>
      <c r="P3" s="23"/>
    </row>
    <row r="4" spans="2:16">
      <c r="B4" s="43"/>
      <c r="C4" s="43"/>
      <c r="D4" s="43"/>
      <c r="E4" s="43"/>
      <c r="F4" s="4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>
      <c r="B5" s="15">
        <v>2023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2:16">
      <c r="B6" s="42"/>
      <c r="C6" s="41"/>
      <c r="D6" s="41"/>
      <c r="E6" s="39"/>
      <c r="F6" s="39"/>
      <c r="G6" s="39"/>
      <c r="H6" s="39"/>
      <c r="I6" s="39"/>
      <c r="J6" s="40"/>
      <c r="K6" s="40"/>
      <c r="L6" s="40"/>
      <c r="M6" s="23"/>
      <c r="N6" s="23"/>
      <c r="O6" s="23"/>
      <c r="P6" s="23"/>
    </row>
    <row r="7" spans="2:16">
      <c r="B7" s="39" t="s">
        <v>37</v>
      </c>
      <c r="C7" s="39" t="s">
        <v>38</v>
      </c>
      <c r="D7" s="38">
        <v>44926</v>
      </c>
      <c r="E7" s="38">
        <f>EOMONTH(D7,1)</f>
        <v>44957</v>
      </c>
      <c r="F7" s="38">
        <f>EOMONTH(E7,1)</f>
        <v>44985</v>
      </c>
      <c r="G7" s="38">
        <f>EOMONTH(F7,1)</f>
        <v>45016</v>
      </c>
      <c r="H7" s="38">
        <f>EOMONTH(G7,1)</f>
        <v>45046</v>
      </c>
      <c r="I7" s="38">
        <f>EOMONTH(H7,1)</f>
        <v>45077</v>
      </c>
      <c r="J7" s="38">
        <f>EOMONTH(I7,1)</f>
        <v>45107</v>
      </c>
      <c r="K7" s="38">
        <f>EOMONTH(J7,1)</f>
        <v>45138</v>
      </c>
      <c r="L7" s="38">
        <f>EOMONTH(K7,1)</f>
        <v>45169</v>
      </c>
      <c r="M7" s="38">
        <f>EOMONTH(L7,1)</f>
        <v>45199</v>
      </c>
      <c r="N7" s="38">
        <f>EOMONTH(M7,1)</f>
        <v>45230</v>
      </c>
      <c r="O7" s="38">
        <f>EOMONTH(N7,1)</f>
        <v>45260</v>
      </c>
      <c r="P7" s="38">
        <f>EOMONTH(O7,1)</f>
        <v>45291</v>
      </c>
    </row>
    <row r="8" spans="2:16">
      <c r="B8" s="37" t="s">
        <v>39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2:16">
      <c r="B9" s="36" t="s">
        <v>7</v>
      </c>
      <c r="C9" s="23" t="s">
        <v>8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2:16">
      <c r="B10" s="36" t="s">
        <v>9</v>
      </c>
      <c r="C10" s="23" t="s">
        <v>10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2:16" s="31" customFormat="1">
      <c r="B11" s="34" t="s">
        <v>18</v>
      </c>
      <c r="C11" s="33" t="s">
        <v>40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2:16" ht="15" thickBot="1">
      <c r="B12" s="23"/>
      <c r="C12" s="15" t="s">
        <v>4</v>
      </c>
      <c r="D12" s="30">
        <f>P30</f>
        <v>83179.670000000027</v>
      </c>
      <c r="E12" s="30">
        <f>SUM(E9:E11)</f>
        <v>0</v>
      </c>
      <c r="F12" s="30">
        <f>SUM(F9:F11)</f>
        <v>0</v>
      </c>
      <c r="G12" s="30">
        <f>SUM(G9:G11)</f>
        <v>0</v>
      </c>
      <c r="H12" s="30">
        <f>SUM(H9:H11)</f>
        <v>0</v>
      </c>
      <c r="I12" s="30">
        <f>SUM(I9:I11)</f>
        <v>0</v>
      </c>
      <c r="J12" s="30">
        <f>SUM(J9:J11)</f>
        <v>0</v>
      </c>
      <c r="K12" s="30">
        <f>SUM(K9:K11)</f>
        <v>0</v>
      </c>
      <c r="L12" s="30">
        <f>SUM(L9:L11)</f>
        <v>0</v>
      </c>
      <c r="M12" s="30">
        <f>SUM(M9:M11)</f>
        <v>0</v>
      </c>
      <c r="N12" s="30">
        <f>SUM(N9:N11)</f>
        <v>0</v>
      </c>
      <c r="O12" s="30">
        <f>SUM(O9:O11)</f>
        <v>0</v>
      </c>
      <c r="P12" s="30">
        <f>SUM(P9:P11)</f>
        <v>0</v>
      </c>
    </row>
    <row r="13" spans="2:16" s="26" customFormat="1" ht="15" thickTop="1">
      <c r="B13" s="29"/>
      <c r="C13" s="28" t="s">
        <v>41</v>
      </c>
      <c r="D13" s="27"/>
      <c r="E13" s="27">
        <f>$P$30+E12</f>
        <v>83179.670000000027</v>
      </c>
      <c r="F13" s="27">
        <f t="shared" ref="F13:P13" si="0">$P$30+F12</f>
        <v>83179.670000000027</v>
      </c>
      <c r="G13" s="27">
        <f t="shared" si="0"/>
        <v>83179.670000000027</v>
      </c>
      <c r="H13" s="27">
        <f t="shared" si="0"/>
        <v>83179.670000000027</v>
      </c>
      <c r="I13" s="27">
        <f t="shared" si="0"/>
        <v>83179.670000000027</v>
      </c>
      <c r="J13" s="27">
        <f t="shared" si="0"/>
        <v>83179.670000000027</v>
      </c>
      <c r="K13" s="27">
        <f t="shared" si="0"/>
        <v>83179.670000000027</v>
      </c>
      <c r="L13" s="27">
        <f t="shared" si="0"/>
        <v>83179.670000000027</v>
      </c>
      <c r="M13" s="27">
        <f t="shared" si="0"/>
        <v>83179.670000000027</v>
      </c>
      <c r="N13" s="27">
        <f t="shared" si="0"/>
        <v>83179.670000000027</v>
      </c>
      <c r="O13" s="27">
        <f t="shared" si="0"/>
        <v>83179.670000000027</v>
      </c>
      <c r="P13" s="27">
        <f t="shared" si="0"/>
        <v>83179.670000000027</v>
      </c>
    </row>
    <row r="14" spans="2:16">
      <c r="B14" s="23"/>
      <c r="C14" s="1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2:16">
      <c r="B15" s="3" t="s">
        <v>42</v>
      </c>
      <c r="C15" s="1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2:16">
      <c r="B16" t="s">
        <v>43</v>
      </c>
      <c r="C16" s="15"/>
      <c r="D16" s="25"/>
      <c r="E16" s="24">
        <v>4.7300000000000002E-2</v>
      </c>
      <c r="F16" s="24">
        <v>4.7300000000000002E-2</v>
      </c>
      <c r="G16" s="24">
        <v>4.7300000000000002E-2</v>
      </c>
      <c r="H16" s="24">
        <v>4.9799999999999997E-2</v>
      </c>
      <c r="I16" s="24">
        <v>4.9799999999999997E-2</v>
      </c>
      <c r="J16" s="24">
        <v>4.9799999999999997E-2</v>
      </c>
      <c r="K16" s="24">
        <v>4.9799999999999997E-2</v>
      </c>
      <c r="L16" s="24">
        <v>4.9799999999999997E-2</v>
      </c>
      <c r="M16" s="24">
        <v>4.9799999999999997E-2</v>
      </c>
      <c r="N16" s="24">
        <v>4.9799999999999997E-2</v>
      </c>
      <c r="O16" s="24">
        <v>4.9799999999999997E-2</v>
      </c>
      <c r="P16" s="24">
        <v>4.9799999999999997E-2</v>
      </c>
    </row>
    <row r="17" spans="2:18">
      <c r="B17" s="23" t="s">
        <v>44</v>
      </c>
      <c r="C17" s="15"/>
      <c r="D17" s="22">
        <v>31</v>
      </c>
      <c r="E17" s="21">
        <v>31</v>
      </c>
      <c r="F17" s="21">
        <v>28</v>
      </c>
      <c r="G17" s="21">
        <v>31</v>
      </c>
      <c r="H17" s="21">
        <v>30</v>
      </c>
      <c r="I17" s="21">
        <v>31</v>
      </c>
      <c r="J17" s="21">
        <v>30</v>
      </c>
      <c r="K17" s="21">
        <v>31</v>
      </c>
      <c r="L17" s="21">
        <v>31</v>
      </c>
      <c r="M17" s="21">
        <v>30</v>
      </c>
      <c r="N17" s="21">
        <v>31</v>
      </c>
      <c r="O17" s="21">
        <v>30</v>
      </c>
      <c r="P17" s="21">
        <v>31</v>
      </c>
    </row>
    <row r="18" spans="2:18">
      <c r="B18" s="3"/>
      <c r="C18" s="15"/>
      <c r="D18" s="20">
        <f>D7</f>
        <v>44926</v>
      </c>
      <c r="E18" s="20">
        <f>EDATE(D18,1)</f>
        <v>44957</v>
      </c>
      <c r="F18" s="20">
        <f>EDATE(E18,1)</f>
        <v>44985</v>
      </c>
      <c r="G18" s="20">
        <f>EDATE(F18,1)</f>
        <v>45013</v>
      </c>
      <c r="H18" s="20">
        <f>EDATE(G18,1)</f>
        <v>45044</v>
      </c>
      <c r="I18" s="20">
        <f>EDATE(H18,1)</f>
        <v>45074</v>
      </c>
      <c r="J18" s="20">
        <f>EDATE(I18,1)</f>
        <v>45105</v>
      </c>
      <c r="K18" s="20">
        <f>EDATE(J18,1)</f>
        <v>45135</v>
      </c>
      <c r="L18" s="20">
        <f>EDATE(K18,1)</f>
        <v>45166</v>
      </c>
      <c r="M18" s="20">
        <f>EDATE(L18,1)</f>
        <v>45197</v>
      </c>
      <c r="N18" s="20">
        <f>EDATE(M18,1)</f>
        <v>45227</v>
      </c>
      <c r="O18" s="20">
        <f>EDATE(N18,1)</f>
        <v>45258</v>
      </c>
      <c r="P18" s="20">
        <f>EDATE(O18,1)</f>
        <v>45288</v>
      </c>
      <c r="Q18" s="19" t="s">
        <v>45</v>
      </c>
      <c r="R18" s="19" t="s">
        <v>46</v>
      </c>
    </row>
    <row r="19" spans="2:18">
      <c r="C19" s="15"/>
      <c r="D19" s="18">
        <f>R36</f>
        <v>8686.84</v>
      </c>
      <c r="E19" s="17">
        <f>ROUND(D12*E16*(E17/365),2)</f>
        <v>334.15</v>
      </c>
      <c r="F19" s="17">
        <f>ROUND(E13*F16*(F17/365),2)</f>
        <v>301.82</v>
      </c>
      <c r="G19" s="17">
        <f>ROUND(F13*G16*(G17/365),2)</f>
        <v>334.15</v>
      </c>
      <c r="H19" s="17">
        <f>ROUND(G13*H16*(H17/365),2)</f>
        <v>340.47</v>
      </c>
      <c r="I19" s="17">
        <f>ROUND(H13*I16*(I17/365),2)</f>
        <v>351.82</v>
      </c>
      <c r="J19" s="17">
        <f>ROUND(I13*J16*(J17/365),2)</f>
        <v>340.47</v>
      </c>
      <c r="K19" s="17">
        <f>ROUND(J13*K16*(K17/365),2)</f>
        <v>351.82</v>
      </c>
      <c r="L19" s="17">
        <f>ROUND(K13*L16*(L17/365),2)</f>
        <v>351.82</v>
      </c>
      <c r="M19" s="17">
        <f>ROUND(L13*M16*(M17/365),2)</f>
        <v>340.47</v>
      </c>
      <c r="N19" s="17">
        <f>ROUND(M13*N16*(N17/365),2)</f>
        <v>351.82</v>
      </c>
      <c r="O19" s="17">
        <f>ROUND(N13*O16*(O17/365),2)</f>
        <v>340.47</v>
      </c>
      <c r="P19" s="17">
        <f>ROUND(O13*P16*(P17/365),2)</f>
        <v>351.82</v>
      </c>
      <c r="Q19" s="16">
        <f>SUM(E19:P19)</f>
        <v>4091.1000000000008</v>
      </c>
      <c r="R19" s="16">
        <f>SUM(D19:P19)</f>
        <v>12777.939999999995</v>
      </c>
    </row>
    <row r="20" spans="2:18" ht="15" thickBot="1">
      <c r="B20" t="s">
        <v>47</v>
      </c>
      <c r="C20" s="15"/>
      <c r="D20" s="14"/>
      <c r="E20" s="13">
        <f>E19</f>
        <v>334.15</v>
      </c>
      <c r="F20" s="13">
        <f>E20+F19</f>
        <v>635.97</v>
      </c>
      <c r="G20" s="13">
        <f>F20+G19</f>
        <v>970.12</v>
      </c>
      <c r="H20" s="13">
        <f>G20+H19</f>
        <v>1310.5900000000001</v>
      </c>
      <c r="I20" s="13">
        <f>H20+I19</f>
        <v>1662.41</v>
      </c>
      <c r="J20" s="13">
        <f>I20+J19</f>
        <v>2002.88</v>
      </c>
      <c r="K20" s="13">
        <f>J20+K19</f>
        <v>2354.7000000000003</v>
      </c>
      <c r="L20" s="13">
        <f>K20+L19</f>
        <v>2706.5200000000004</v>
      </c>
      <c r="M20" s="13">
        <f>L20+M19</f>
        <v>3046.9900000000007</v>
      </c>
      <c r="N20" s="13">
        <f>M20+N19</f>
        <v>3398.8100000000009</v>
      </c>
      <c r="O20" s="13">
        <f>N20+O19</f>
        <v>3739.2800000000007</v>
      </c>
      <c r="P20" s="13">
        <f>O20+P19</f>
        <v>4091.1000000000008</v>
      </c>
      <c r="Q20" s="13">
        <f>P20</f>
        <v>4091.1000000000008</v>
      </c>
      <c r="R20" s="13">
        <f>R19</f>
        <v>12777.939999999995</v>
      </c>
    </row>
    <row r="22" spans="2:18">
      <c r="B22" s="15">
        <v>2022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2:18">
      <c r="B23" s="42"/>
      <c r="C23" s="41"/>
      <c r="D23" s="41"/>
      <c r="E23" s="39"/>
      <c r="F23" s="39"/>
      <c r="G23" s="39"/>
      <c r="H23" s="39"/>
      <c r="I23" s="39"/>
      <c r="J23" s="40"/>
      <c r="K23" s="40"/>
      <c r="L23" s="40"/>
      <c r="M23" s="23"/>
      <c r="N23" s="23"/>
      <c r="O23" s="23"/>
      <c r="P23" s="23"/>
    </row>
    <row r="24" spans="2:18">
      <c r="B24" s="39" t="s">
        <v>37</v>
      </c>
      <c r="C24" s="39" t="s">
        <v>38</v>
      </c>
      <c r="D24" s="38">
        <v>44561</v>
      </c>
      <c r="E24" s="38">
        <f>EOMONTH(D24,1)</f>
        <v>44592</v>
      </c>
      <c r="F24" s="38">
        <f>EOMONTH(E24,1)</f>
        <v>44620</v>
      </c>
      <c r="G24" s="38">
        <f>EOMONTH(F24,1)</f>
        <v>44651</v>
      </c>
      <c r="H24" s="38">
        <f>EOMONTH(G24,1)</f>
        <v>44681</v>
      </c>
      <c r="I24" s="38">
        <f>EOMONTH(H24,1)</f>
        <v>44712</v>
      </c>
      <c r="J24" s="38">
        <f>EOMONTH(I24,1)</f>
        <v>44742</v>
      </c>
      <c r="K24" s="38">
        <f>EOMONTH(J24,1)</f>
        <v>44773</v>
      </c>
      <c r="L24" s="38">
        <f>EOMONTH(K24,1)</f>
        <v>44804</v>
      </c>
      <c r="M24" s="38">
        <f>EOMONTH(L24,1)</f>
        <v>44834</v>
      </c>
      <c r="N24" s="38">
        <f>EOMONTH(M24,1)</f>
        <v>44865</v>
      </c>
      <c r="O24" s="38">
        <f>EOMONTH(N24,1)</f>
        <v>44895</v>
      </c>
      <c r="P24" s="38">
        <f>EOMONTH(O24,1)</f>
        <v>44926</v>
      </c>
    </row>
    <row r="25" spans="2:18">
      <c r="B25" s="37" t="s">
        <v>39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18">
      <c r="B26" s="36" t="s">
        <v>7</v>
      </c>
      <c r="C26" s="23" t="s">
        <v>8</v>
      </c>
      <c r="D26" s="35"/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-215.36</v>
      </c>
    </row>
    <row r="27" spans="2:18">
      <c r="B27" s="36" t="s">
        <v>9</v>
      </c>
      <c r="C27" s="23" t="s">
        <v>10</v>
      </c>
      <c r="D27" s="35"/>
      <c r="E27" s="35">
        <v>-1227.68</v>
      </c>
      <c r="F27" s="35">
        <v>-2486.29</v>
      </c>
      <c r="G27" s="35">
        <v>-3738.7</v>
      </c>
      <c r="H27" s="35">
        <v>-4945.25</v>
      </c>
      <c r="I27" s="35">
        <v>-6150.52</v>
      </c>
      <c r="J27" s="35">
        <v>-7321.9</v>
      </c>
      <c r="K27" s="35">
        <v>-7321.9</v>
      </c>
      <c r="L27" s="35">
        <v>-9773.3700000000008</v>
      </c>
      <c r="M27" s="35">
        <v>-10951.7</v>
      </c>
      <c r="N27" s="35">
        <v>-12123.62</v>
      </c>
      <c r="O27" s="35">
        <v>-13294.49</v>
      </c>
      <c r="P27" s="35">
        <v>-14552.16</v>
      </c>
    </row>
    <row r="28" spans="2:18" s="31" customFormat="1">
      <c r="B28" s="34" t="s">
        <v>18</v>
      </c>
      <c r="C28" s="33" t="s">
        <v>40</v>
      </c>
      <c r="D28" s="32"/>
      <c r="E28" s="32">
        <v>2487.1383333333338</v>
      </c>
      <c r="F28" s="32">
        <v>4974.2766666666676</v>
      </c>
      <c r="G28" s="32">
        <v>7461.4150000000009</v>
      </c>
      <c r="H28" s="32">
        <v>9948.5533333333351</v>
      </c>
      <c r="I28" s="32">
        <v>12435.691666666669</v>
      </c>
      <c r="J28" s="32">
        <v>14922.830000000002</v>
      </c>
      <c r="K28" s="32">
        <v>17409.968333333338</v>
      </c>
      <c r="L28" s="32">
        <v>19897.10666666667</v>
      </c>
      <c r="M28" s="32">
        <v>22384.245000000003</v>
      </c>
      <c r="N28" s="32">
        <v>24871.383333333339</v>
      </c>
      <c r="O28" s="32">
        <v>27358.521666666671</v>
      </c>
      <c r="P28" s="32">
        <v>29845.660000000003</v>
      </c>
    </row>
    <row r="29" spans="2:18" ht="15" thickBot="1">
      <c r="B29" s="23"/>
      <c r="C29" s="15" t="s">
        <v>4</v>
      </c>
      <c r="D29" s="30">
        <f>P47</f>
        <v>68101.530000000028</v>
      </c>
      <c r="E29" s="30">
        <f>SUM(E26:E28)</f>
        <v>1259.4583333333337</v>
      </c>
      <c r="F29" s="30">
        <f>SUM(F26:F28)</f>
        <v>2487.9866666666676</v>
      </c>
      <c r="G29" s="30">
        <f>SUM(G26:G28)</f>
        <v>3722.7150000000011</v>
      </c>
      <c r="H29" s="30">
        <f>SUM(H26:H28)</f>
        <v>5003.3033333333351</v>
      </c>
      <c r="I29" s="30">
        <f>SUM(I26:I28)</f>
        <v>6285.1716666666689</v>
      </c>
      <c r="J29" s="30">
        <f>SUM(J26:J28)</f>
        <v>7600.9300000000021</v>
      </c>
      <c r="K29" s="30">
        <f>SUM(K26:K28)</f>
        <v>10088.068333333338</v>
      </c>
      <c r="L29" s="30">
        <f>SUM(L26:L28)</f>
        <v>10123.736666666669</v>
      </c>
      <c r="M29" s="30">
        <f>SUM(M26:M28)</f>
        <v>11432.545000000002</v>
      </c>
      <c r="N29" s="30">
        <f>SUM(N26:N28)</f>
        <v>12747.763333333338</v>
      </c>
      <c r="O29" s="30">
        <f>SUM(O26:O28)</f>
        <v>14064.031666666671</v>
      </c>
      <c r="P29" s="30">
        <f>SUM(P26:P28)</f>
        <v>15078.140000000003</v>
      </c>
    </row>
    <row r="30" spans="2:18" s="26" customFormat="1" ht="15" thickTop="1">
      <c r="B30" s="29"/>
      <c r="C30" s="28" t="s">
        <v>41</v>
      </c>
      <c r="D30" s="27"/>
      <c r="E30" s="27">
        <f>$P$47+E29</f>
        <v>69360.988333333356</v>
      </c>
      <c r="F30" s="27">
        <f>$P$47+F29</f>
        <v>70589.516666666692</v>
      </c>
      <c r="G30" s="27">
        <f>$P$47+G29</f>
        <v>71824.245000000024</v>
      </c>
      <c r="H30" s="27">
        <f>$P$47+H29</f>
        <v>73104.833333333358</v>
      </c>
      <c r="I30" s="27">
        <f>$P$47+I29</f>
        <v>74386.70166666669</v>
      </c>
      <c r="J30" s="27">
        <f>$P$47+J29</f>
        <v>75702.460000000036</v>
      </c>
      <c r="K30" s="27">
        <f>$P$47+K29</f>
        <v>78189.598333333372</v>
      </c>
      <c r="L30" s="27">
        <f>$P$47+L29</f>
        <v>78225.266666666692</v>
      </c>
      <c r="M30" s="27">
        <f>$P$47+M29</f>
        <v>79534.075000000026</v>
      </c>
      <c r="N30" s="27">
        <f>$P$47+N29</f>
        <v>80849.293333333364</v>
      </c>
      <c r="O30" s="27">
        <f>$P$47+O29</f>
        <v>82165.561666666705</v>
      </c>
      <c r="P30" s="27">
        <f>$P$47+P29</f>
        <v>83179.670000000027</v>
      </c>
    </row>
    <row r="31" spans="2:18">
      <c r="B31" s="23"/>
      <c r="C31" s="1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2:18">
      <c r="B32" s="3" t="s">
        <v>42</v>
      </c>
      <c r="C32" s="1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2:18">
      <c r="B33" t="s">
        <v>43</v>
      </c>
      <c r="C33" s="15"/>
      <c r="D33" s="25"/>
      <c r="E33" s="24">
        <v>5.7000000000000002E-3</v>
      </c>
      <c r="F33" s="24">
        <v>5.7000000000000002E-3</v>
      </c>
      <c r="G33" s="24">
        <v>5.7000000000000002E-3</v>
      </c>
      <c r="H33" s="24">
        <v>1.0200000000000001E-2</v>
      </c>
      <c r="I33" s="24">
        <v>1.0200000000000001E-2</v>
      </c>
      <c r="J33" s="24">
        <v>1.0200000000000001E-2</v>
      </c>
      <c r="K33" s="24">
        <v>2.1999999999999999E-2</v>
      </c>
      <c r="L33" s="24">
        <v>2.1999999999999999E-2</v>
      </c>
      <c r="M33" s="24">
        <v>2.1999999999999999E-2</v>
      </c>
      <c r="N33" s="24">
        <v>3.8699999999999998E-2</v>
      </c>
      <c r="O33" s="24">
        <v>3.8699999999999998E-2</v>
      </c>
      <c r="P33" s="24">
        <v>3.8699999999999998E-2</v>
      </c>
    </row>
    <row r="34" spans="2:18">
      <c r="B34" s="23" t="s">
        <v>44</v>
      </c>
      <c r="C34" s="15"/>
      <c r="D34" s="22">
        <v>31</v>
      </c>
      <c r="E34" s="21">
        <v>31</v>
      </c>
      <c r="F34" s="21">
        <v>28</v>
      </c>
      <c r="G34" s="21">
        <v>31</v>
      </c>
      <c r="H34" s="21">
        <v>30</v>
      </c>
      <c r="I34" s="21">
        <v>31</v>
      </c>
      <c r="J34" s="21">
        <v>30</v>
      </c>
      <c r="K34" s="21">
        <v>31</v>
      </c>
      <c r="L34" s="21">
        <v>31</v>
      </c>
      <c r="M34" s="21">
        <v>30</v>
      </c>
      <c r="N34" s="21">
        <v>31</v>
      </c>
      <c r="O34" s="21">
        <v>30</v>
      </c>
      <c r="P34" s="21">
        <v>31</v>
      </c>
    </row>
    <row r="35" spans="2:18">
      <c r="B35" s="3"/>
      <c r="C35" s="15"/>
      <c r="D35" s="20">
        <f>D24</f>
        <v>44561</v>
      </c>
      <c r="E35" s="20">
        <f>EDATE(D35,1)</f>
        <v>44592</v>
      </c>
      <c r="F35" s="20">
        <f>EDATE(E35,1)</f>
        <v>44620</v>
      </c>
      <c r="G35" s="20">
        <f>EDATE(F35,1)</f>
        <v>44648</v>
      </c>
      <c r="H35" s="20">
        <f>EDATE(G35,1)</f>
        <v>44679</v>
      </c>
      <c r="I35" s="20">
        <f>EDATE(H35,1)</f>
        <v>44709</v>
      </c>
      <c r="J35" s="20">
        <f>EDATE(I35,1)</f>
        <v>44740</v>
      </c>
      <c r="K35" s="20">
        <f>EDATE(J35,1)</f>
        <v>44770</v>
      </c>
      <c r="L35" s="20">
        <f>EDATE(K35,1)</f>
        <v>44801</v>
      </c>
      <c r="M35" s="20">
        <f>EDATE(L35,1)</f>
        <v>44832</v>
      </c>
      <c r="N35" s="20">
        <f>EDATE(M35,1)</f>
        <v>44862</v>
      </c>
      <c r="O35" s="20">
        <f>EDATE(N35,1)</f>
        <v>44893</v>
      </c>
      <c r="P35" s="20">
        <f>EDATE(O35,1)</f>
        <v>44923</v>
      </c>
      <c r="Q35" s="19" t="s">
        <v>45</v>
      </c>
      <c r="R35" s="19" t="s">
        <v>46</v>
      </c>
    </row>
    <row r="36" spans="2:18">
      <c r="C36" s="15"/>
      <c r="D36" s="18">
        <f>R53</f>
        <v>7185.81</v>
      </c>
      <c r="E36" s="17">
        <f>ROUND(D29*E33*(E34/365),2)</f>
        <v>32.97</v>
      </c>
      <c r="F36" s="17">
        <f>ROUND(E30*F33*(F34/365),2)</f>
        <v>30.33</v>
      </c>
      <c r="G36" s="17">
        <f>ROUND(F30*G33*(G34/365),2)</f>
        <v>34.17</v>
      </c>
      <c r="H36" s="17">
        <f>ROUND(G30*H33*(H34/365),2)</f>
        <v>60.21</v>
      </c>
      <c r="I36" s="17">
        <f>ROUND(H30*I33*(I34/365),2)</f>
        <v>63.33</v>
      </c>
      <c r="J36" s="17">
        <f>ROUND(I30*J33*(J34/365),2)</f>
        <v>62.36</v>
      </c>
      <c r="K36" s="17">
        <f>ROUND(J30*K33*(K34/365),2)</f>
        <v>141.44999999999999</v>
      </c>
      <c r="L36" s="17">
        <f>ROUND(K30*L33*(L34/365),2)</f>
        <v>146.1</v>
      </c>
      <c r="M36" s="17">
        <f>ROUND(L30*M33*(M34/365),2)</f>
        <v>141.44999999999999</v>
      </c>
      <c r="N36" s="17">
        <f>ROUND(M30*N33*(N34/365),2)</f>
        <v>261.42</v>
      </c>
      <c r="O36" s="17">
        <f>ROUND(N30*O33*(O34/365),2)</f>
        <v>257.17</v>
      </c>
      <c r="P36" s="17">
        <f>ROUND(O30*P33*(P34/365),2)</f>
        <v>270.07</v>
      </c>
      <c r="Q36" s="16">
        <f>SUM(E36:P36)</f>
        <v>1501.03</v>
      </c>
      <c r="R36" s="16">
        <f>SUM(D36:P36)</f>
        <v>8686.84</v>
      </c>
    </row>
    <row r="37" spans="2:18" ht="15" thickBot="1">
      <c r="B37" t="s">
        <v>47</v>
      </c>
      <c r="C37" s="15"/>
      <c r="D37" s="14"/>
      <c r="E37" s="13">
        <f>E36</f>
        <v>32.97</v>
      </c>
      <c r="F37" s="13">
        <f>E37+F36</f>
        <v>63.3</v>
      </c>
      <c r="G37" s="13">
        <f>F37+G36</f>
        <v>97.47</v>
      </c>
      <c r="H37" s="13">
        <f>G37+H36</f>
        <v>157.68</v>
      </c>
      <c r="I37" s="13">
        <f>H37+I36</f>
        <v>221.01</v>
      </c>
      <c r="J37" s="13">
        <f>I37+J36</f>
        <v>283.37</v>
      </c>
      <c r="K37" s="13">
        <f>J37+K36</f>
        <v>424.82</v>
      </c>
      <c r="L37" s="13">
        <f>K37+L36</f>
        <v>570.91999999999996</v>
      </c>
      <c r="M37" s="13">
        <f>L37+M36</f>
        <v>712.36999999999989</v>
      </c>
      <c r="N37" s="13">
        <f>M37+N36</f>
        <v>973.79</v>
      </c>
      <c r="O37" s="13">
        <f>N37+O36</f>
        <v>1230.96</v>
      </c>
      <c r="P37" s="13">
        <f>O37+P36</f>
        <v>1501.03</v>
      </c>
      <c r="Q37" s="13">
        <f>P37</f>
        <v>1501.03</v>
      </c>
      <c r="R37" s="13">
        <f>R36</f>
        <v>8686.84</v>
      </c>
    </row>
    <row r="39" spans="2:18">
      <c r="B39" s="15">
        <v>2021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2:18">
      <c r="B40" s="42"/>
      <c r="C40" s="41"/>
      <c r="D40" s="41"/>
      <c r="E40" s="39"/>
      <c r="F40" s="39"/>
      <c r="G40" s="39"/>
      <c r="H40" s="39"/>
      <c r="I40" s="39"/>
      <c r="J40" s="40"/>
      <c r="K40" s="40"/>
      <c r="L40" s="40"/>
      <c r="M40" s="23"/>
      <c r="N40" s="23"/>
      <c r="O40" s="23"/>
      <c r="P40" s="23"/>
    </row>
    <row r="41" spans="2:18">
      <c r="B41" s="39" t="s">
        <v>37</v>
      </c>
      <c r="C41" s="39" t="s">
        <v>38</v>
      </c>
      <c r="D41" s="38">
        <v>44196</v>
      </c>
      <c r="E41" s="38">
        <f>EOMONTH(D41,1)</f>
        <v>44227</v>
      </c>
      <c r="F41" s="38">
        <f>EOMONTH(E41,1)</f>
        <v>44255</v>
      </c>
      <c r="G41" s="38">
        <f>EOMONTH(F41,1)</f>
        <v>44286</v>
      </c>
      <c r="H41" s="38">
        <f>EOMONTH(G41,1)</f>
        <v>44316</v>
      </c>
      <c r="I41" s="38">
        <f>EOMONTH(H41,1)</f>
        <v>44347</v>
      </c>
      <c r="J41" s="38">
        <f>EOMONTH(I41,1)</f>
        <v>44377</v>
      </c>
      <c r="K41" s="38">
        <f>EOMONTH(J41,1)</f>
        <v>44408</v>
      </c>
      <c r="L41" s="38">
        <f>EOMONTH(K41,1)</f>
        <v>44439</v>
      </c>
      <c r="M41" s="38">
        <f>EOMONTH(L41,1)</f>
        <v>44469</v>
      </c>
      <c r="N41" s="38">
        <f>EOMONTH(M41,1)</f>
        <v>44500</v>
      </c>
      <c r="O41" s="38">
        <f>EOMONTH(N41,1)</f>
        <v>44530</v>
      </c>
      <c r="P41" s="38">
        <f>EOMONTH(O41,1)</f>
        <v>44561</v>
      </c>
    </row>
    <row r="42" spans="2:18">
      <c r="B42" s="37" t="s">
        <v>39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2:18">
      <c r="B43" s="36" t="s">
        <v>7</v>
      </c>
      <c r="C43" s="23" t="s">
        <v>8</v>
      </c>
      <c r="D43" s="35"/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</row>
    <row r="44" spans="2:18">
      <c r="B44" s="36" t="s">
        <v>9</v>
      </c>
      <c r="C44" s="23" t="s">
        <v>10</v>
      </c>
      <c r="D44" s="35"/>
      <c r="E44" s="35">
        <v>-2626.66</v>
      </c>
      <c r="F44" s="35">
        <v>-3947.94</v>
      </c>
      <c r="G44" s="35">
        <v>-3947.94</v>
      </c>
      <c r="H44" s="35">
        <v>-6556.34</v>
      </c>
      <c r="I44" s="35">
        <v>-6556.34</v>
      </c>
      <c r="J44" s="35">
        <v>-9163.84</v>
      </c>
      <c r="K44" s="35">
        <v>-10449.84</v>
      </c>
      <c r="L44" s="35">
        <v>-11725.46</v>
      </c>
      <c r="M44" s="35">
        <v>-12996.52</v>
      </c>
      <c r="N44" s="35">
        <v>-14254.94</v>
      </c>
      <c r="O44" s="35">
        <v>-15512.94</v>
      </c>
      <c r="P44" s="35">
        <v>-16756.599999999999</v>
      </c>
    </row>
    <row r="45" spans="2:18" s="31" customFormat="1">
      <c r="B45" s="34" t="s">
        <v>18</v>
      </c>
      <c r="C45" s="33" t="s">
        <v>40</v>
      </c>
      <c r="D45" s="32"/>
      <c r="E45" s="32">
        <v>2431.374166666667</v>
      </c>
      <c r="F45" s="32">
        <v>4862.7483333333339</v>
      </c>
      <c r="G45" s="32">
        <v>7294.1225000000013</v>
      </c>
      <c r="H45" s="32">
        <v>9725.4966666666678</v>
      </c>
      <c r="I45" s="32">
        <v>12156.870833333334</v>
      </c>
      <c r="J45" s="32">
        <v>14588.245000000003</v>
      </c>
      <c r="K45" s="32">
        <v>17019.619166666667</v>
      </c>
      <c r="L45" s="32">
        <v>19450.993333333336</v>
      </c>
      <c r="M45" s="32">
        <v>21882.367500000004</v>
      </c>
      <c r="N45" s="32">
        <v>24313.741666666669</v>
      </c>
      <c r="O45" s="32">
        <v>26745.115833333337</v>
      </c>
      <c r="P45" s="32">
        <v>29176.490000000005</v>
      </c>
    </row>
    <row r="46" spans="2:18" ht="15" thickBot="1">
      <c r="B46" s="23"/>
      <c r="C46" s="15" t="s">
        <v>4</v>
      </c>
      <c r="D46" s="30">
        <f>P64</f>
        <v>55681.640000000021</v>
      </c>
      <c r="E46" s="30">
        <f>SUM(E43:E45)</f>
        <v>-195.2858333333329</v>
      </c>
      <c r="F46" s="30">
        <f>SUM(F43:F45)</f>
        <v>914.80833333333385</v>
      </c>
      <c r="G46" s="30">
        <f>SUM(G43:G45)</f>
        <v>3346.1825000000013</v>
      </c>
      <c r="H46" s="30">
        <f>SUM(H43:H45)</f>
        <v>3169.1566666666677</v>
      </c>
      <c r="I46" s="30">
        <f>SUM(I43:I45)</f>
        <v>5600.5308333333342</v>
      </c>
      <c r="J46" s="30">
        <f>SUM(J43:J45)</f>
        <v>5424.4050000000025</v>
      </c>
      <c r="K46" s="30">
        <f>SUM(K43:K45)</f>
        <v>6569.7791666666672</v>
      </c>
      <c r="L46" s="30">
        <f>SUM(L43:L45)</f>
        <v>7725.5333333333365</v>
      </c>
      <c r="M46" s="30">
        <f>SUM(M43:M45)</f>
        <v>8885.8475000000035</v>
      </c>
      <c r="N46" s="30">
        <f>SUM(N43:N45)</f>
        <v>10058.801666666668</v>
      </c>
      <c r="O46" s="30">
        <f>SUM(O43:O45)</f>
        <v>11232.175833333336</v>
      </c>
      <c r="P46" s="30">
        <f>SUM(P43:P45)</f>
        <v>12419.890000000007</v>
      </c>
    </row>
    <row r="47" spans="2:18" s="26" customFormat="1" ht="15" thickTop="1">
      <c r="B47" s="29"/>
      <c r="C47" s="28" t="s">
        <v>41</v>
      </c>
      <c r="D47" s="27"/>
      <c r="E47" s="27">
        <f>$P$64+E46</f>
        <v>55486.354166666686</v>
      </c>
      <c r="F47" s="27">
        <f>$P$64+F46</f>
        <v>56596.448333333356</v>
      </c>
      <c r="G47" s="27">
        <f>$P$64+G46</f>
        <v>59027.822500000024</v>
      </c>
      <c r="H47" s="27">
        <f>$P$64+H46</f>
        <v>58850.796666666691</v>
      </c>
      <c r="I47" s="27">
        <f>$P$64+I46</f>
        <v>61282.170833333352</v>
      </c>
      <c r="J47" s="27">
        <f>$P$64+J46</f>
        <v>61106.045000000027</v>
      </c>
      <c r="K47" s="27">
        <f>$P$64+K46</f>
        <v>62251.419166666688</v>
      </c>
      <c r="L47" s="27">
        <f>$P$64+L46</f>
        <v>63407.173333333354</v>
      </c>
      <c r="M47" s="27">
        <f>$P$64+M46</f>
        <v>64567.487500000025</v>
      </c>
      <c r="N47" s="27">
        <f>$P$64+N46</f>
        <v>65740.441666666695</v>
      </c>
      <c r="O47" s="27">
        <f>$P$64+O46</f>
        <v>66913.815833333356</v>
      </c>
      <c r="P47" s="27">
        <f>$P$64+P46</f>
        <v>68101.530000000028</v>
      </c>
    </row>
    <row r="48" spans="2:18">
      <c r="B48" s="23"/>
      <c r="C48" s="1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2:18">
      <c r="B49" s="3" t="s">
        <v>42</v>
      </c>
      <c r="C49" s="1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2:18">
      <c r="B50" t="s">
        <v>43</v>
      </c>
      <c r="C50" s="15"/>
      <c r="D50" s="25"/>
      <c r="E50" s="24">
        <v>5.7000000000000002E-3</v>
      </c>
      <c r="F50" s="24">
        <v>5.7000000000000002E-3</v>
      </c>
      <c r="G50" s="24">
        <v>5.7000000000000002E-3</v>
      </c>
      <c r="H50" s="24">
        <v>5.7000000000000002E-3</v>
      </c>
      <c r="I50" s="24">
        <v>5.7000000000000002E-3</v>
      </c>
      <c r="J50" s="24">
        <v>5.7000000000000002E-3</v>
      </c>
      <c r="K50" s="24">
        <v>5.7000000000000002E-3</v>
      </c>
      <c r="L50" s="24">
        <v>5.7000000000000002E-3</v>
      </c>
      <c r="M50" s="24">
        <v>5.7000000000000002E-3</v>
      </c>
      <c r="N50" s="24">
        <v>5.7000000000000002E-3</v>
      </c>
      <c r="O50" s="24">
        <v>5.7000000000000002E-3</v>
      </c>
      <c r="P50" s="24">
        <v>5.7000000000000002E-3</v>
      </c>
    </row>
    <row r="51" spans="2:18">
      <c r="B51" s="23" t="s">
        <v>44</v>
      </c>
      <c r="C51" s="15"/>
      <c r="D51" s="22">
        <v>31</v>
      </c>
      <c r="E51" s="21">
        <v>31</v>
      </c>
      <c r="F51" s="21">
        <v>28</v>
      </c>
      <c r="G51" s="21">
        <v>31</v>
      </c>
      <c r="H51" s="21">
        <v>30</v>
      </c>
      <c r="I51" s="21">
        <v>31</v>
      </c>
      <c r="J51" s="21">
        <v>30</v>
      </c>
      <c r="K51" s="21">
        <v>31</v>
      </c>
      <c r="L51" s="21">
        <v>31</v>
      </c>
      <c r="M51" s="21">
        <v>30</v>
      </c>
      <c r="N51" s="21">
        <v>31</v>
      </c>
      <c r="O51" s="21">
        <v>30</v>
      </c>
      <c r="P51" s="21">
        <v>31</v>
      </c>
    </row>
    <row r="52" spans="2:18">
      <c r="B52" s="3"/>
      <c r="C52" s="15"/>
      <c r="D52" s="20">
        <f>D41</f>
        <v>44196</v>
      </c>
      <c r="E52" s="20">
        <f>EDATE(D52,1)</f>
        <v>44227</v>
      </c>
      <c r="F52" s="20">
        <f>EDATE(E52,1)</f>
        <v>44255</v>
      </c>
      <c r="G52" s="20">
        <f>EDATE(F52,1)</f>
        <v>44283</v>
      </c>
      <c r="H52" s="20">
        <f>EDATE(G52,1)</f>
        <v>44314</v>
      </c>
      <c r="I52" s="20">
        <f>EDATE(H52,1)</f>
        <v>44344</v>
      </c>
      <c r="J52" s="20">
        <f>EDATE(I52,1)</f>
        <v>44375</v>
      </c>
      <c r="K52" s="20">
        <f>EDATE(J52,1)</f>
        <v>44405</v>
      </c>
      <c r="L52" s="20">
        <f>EDATE(K52,1)</f>
        <v>44436</v>
      </c>
      <c r="M52" s="20">
        <f>EDATE(L52,1)</f>
        <v>44467</v>
      </c>
      <c r="N52" s="20">
        <f>EDATE(M52,1)</f>
        <v>44497</v>
      </c>
      <c r="O52" s="20">
        <f>EDATE(N52,1)</f>
        <v>44528</v>
      </c>
      <c r="P52" s="20">
        <f>EDATE(O52,1)</f>
        <v>44558</v>
      </c>
      <c r="Q52" s="19" t="s">
        <v>45</v>
      </c>
      <c r="R52" s="19" t="s">
        <v>46</v>
      </c>
    </row>
    <row r="53" spans="2:18">
      <c r="C53" s="15"/>
      <c r="D53" s="18">
        <f>R70</f>
        <v>6838.46</v>
      </c>
      <c r="E53" s="17">
        <f>ROUND(D46*E50*(E51/365),2)</f>
        <v>26.96</v>
      </c>
      <c r="F53" s="17">
        <f>ROUND(E47*F50*(F51/365),2)</f>
        <v>24.26</v>
      </c>
      <c r="G53" s="17">
        <f>ROUND(F47*G50*(G51/365),2)</f>
        <v>27.4</v>
      </c>
      <c r="H53" s="17">
        <f>ROUND(G47*H50*(H51/365),2)</f>
        <v>27.65</v>
      </c>
      <c r="I53" s="17">
        <f>ROUND(H47*I50*(I51/365),2)</f>
        <v>28.49</v>
      </c>
      <c r="J53" s="17">
        <f>ROUND(I47*J50*(J51/365),2)</f>
        <v>28.71</v>
      </c>
      <c r="K53" s="17">
        <f>ROUND(J47*K50*(K51/365),2)</f>
        <v>29.58</v>
      </c>
      <c r="L53" s="17">
        <f>ROUND(K47*L50*(L51/365),2)</f>
        <v>30.14</v>
      </c>
      <c r="M53" s="17">
        <f>ROUND(L47*M50*(M51/365),2)</f>
        <v>29.71</v>
      </c>
      <c r="N53" s="17">
        <f>ROUND(M47*N50*(N51/365),2)</f>
        <v>31.26</v>
      </c>
      <c r="O53" s="17">
        <f>ROUND(N47*O50*(O51/365),2)</f>
        <v>30.8</v>
      </c>
      <c r="P53" s="17">
        <f>ROUND(O47*P50*(P51/365),2)</f>
        <v>32.39</v>
      </c>
      <c r="Q53" s="16">
        <f>SUM(E53:P53)</f>
        <v>347.35</v>
      </c>
      <c r="R53" s="16">
        <f>SUM(D53:P53)</f>
        <v>7185.81</v>
      </c>
    </row>
    <row r="54" spans="2:18" ht="15" thickBot="1">
      <c r="B54" t="s">
        <v>47</v>
      </c>
      <c r="C54" s="15"/>
      <c r="D54" s="14"/>
      <c r="E54" s="13">
        <f>E53</f>
        <v>26.96</v>
      </c>
      <c r="F54" s="13">
        <f>E54+F53</f>
        <v>51.22</v>
      </c>
      <c r="G54" s="13">
        <f>F54+G53</f>
        <v>78.62</v>
      </c>
      <c r="H54" s="13">
        <f>G54+H53</f>
        <v>106.27000000000001</v>
      </c>
      <c r="I54" s="13">
        <f>H54+I53</f>
        <v>134.76000000000002</v>
      </c>
      <c r="J54" s="13">
        <f>I54+J53</f>
        <v>163.47000000000003</v>
      </c>
      <c r="K54" s="13">
        <f>J54+K53</f>
        <v>193.05</v>
      </c>
      <c r="L54" s="13">
        <f>K54+L53</f>
        <v>223.19</v>
      </c>
      <c r="M54" s="13">
        <f>L54+M53</f>
        <v>252.9</v>
      </c>
      <c r="N54" s="13">
        <f>M54+N53</f>
        <v>284.16000000000003</v>
      </c>
      <c r="O54" s="13">
        <f>N54+O53</f>
        <v>314.96000000000004</v>
      </c>
      <c r="P54" s="13">
        <f>O54+P53</f>
        <v>347.35</v>
      </c>
      <c r="Q54" s="13">
        <f>P54</f>
        <v>347.35</v>
      </c>
      <c r="R54" s="13">
        <f>R53</f>
        <v>7185.81</v>
      </c>
    </row>
    <row r="55" spans="2:18">
      <c r="B55" s="23"/>
      <c r="C55" s="1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2:18">
      <c r="B56" s="15">
        <v>2020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2:18">
      <c r="B57" s="42"/>
      <c r="C57" s="41"/>
      <c r="D57" s="41"/>
      <c r="E57" s="39"/>
      <c r="F57" s="39"/>
      <c r="G57" s="39"/>
      <c r="H57" s="39"/>
      <c r="I57" s="39"/>
      <c r="J57" s="40"/>
      <c r="K57" s="40"/>
      <c r="L57" s="40"/>
      <c r="M57" s="23"/>
      <c r="N57" s="23"/>
      <c r="O57" s="23"/>
      <c r="P57" s="23"/>
    </row>
    <row r="58" spans="2:18">
      <c r="B58" s="39" t="s">
        <v>37</v>
      </c>
      <c r="C58" s="39" t="s">
        <v>38</v>
      </c>
      <c r="D58" s="38">
        <v>43830</v>
      </c>
      <c r="E58" s="38">
        <f>EOMONTH(D58,1)</f>
        <v>43861</v>
      </c>
      <c r="F58" s="38">
        <f>EOMONTH(E58,1)</f>
        <v>43890</v>
      </c>
      <c r="G58" s="38">
        <f>EOMONTH(F58,1)</f>
        <v>43921</v>
      </c>
      <c r="H58" s="38">
        <f>EOMONTH(G58,1)</f>
        <v>43951</v>
      </c>
      <c r="I58" s="38">
        <f>EOMONTH(H58,1)</f>
        <v>43982</v>
      </c>
      <c r="J58" s="38">
        <f>EOMONTH(I58,1)</f>
        <v>44012</v>
      </c>
      <c r="K58" s="38">
        <f>EOMONTH(J58,1)</f>
        <v>44043</v>
      </c>
      <c r="L58" s="38">
        <f>EOMONTH(K58,1)</f>
        <v>44074</v>
      </c>
      <c r="M58" s="38">
        <f>EOMONTH(L58,1)</f>
        <v>44104</v>
      </c>
      <c r="N58" s="38">
        <f>EOMONTH(M58,1)</f>
        <v>44135</v>
      </c>
      <c r="O58" s="38">
        <f>EOMONTH(N58,1)</f>
        <v>44165</v>
      </c>
      <c r="P58" s="38">
        <f>EOMONTH(O58,1)</f>
        <v>44196</v>
      </c>
    </row>
    <row r="59" spans="2:18">
      <c r="B59" s="37" t="s">
        <v>39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2:18">
      <c r="B60" s="36" t="s">
        <v>7</v>
      </c>
      <c r="C60" s="23" t="s">
        <v>8</v>
      </c>
      <c r="D60" s="35"/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-102</v>
      </c>
      <c r="N60" s="35">
        <v>-102</v>
      </c>
      <c r="O60" s="35">
        <v>-102</v>
      </c>
      <c r="P60" s="35">
        <v>-102</v>
      </c>
    </row>
    <row r="61" spans="2:18">
      <c r="B61" s="36" t="s">
        <v>9</v>
      </c>
      <c r="C61" s="23" t="s">
        <v>10</v>
      </c>
      <c r="D61" s="35"/>
      <c r="E61" s="35">
        <v>-1444.8</v>
      </c>
      <c r="F61" s="35">
        <v>-2863.82</v>
      </c>
      <c r="G61" s="35">
        <v>-2863.82</v>
      </c>
      <c r="H61" s="35">
        <v>-5685.56</v>
      </c>
      <c r="I61" s="35">
        <v>-7088.7</v>
      </c>
      <c r="J61" s="35">
        <v>-8452.51</v>
      </c>
      <c r="K61" s="35">
        <v>-9818.3700000000008</v>
      </c>
      <c r="L61" s="35">
        <v>-9818.3700000000008</v>
      </c>
      <c r="M61" s="35">
        <v>-12556.03</v>
      </c>
      <c r="N61" s="35">
        <v>-13905.61</v>
      </c>
      <c r="O61" s="35">
        <v>-15241.77</v>
      </c>
      <c r="P61" s="35">
        <v>-15241.77</v>
      </c>
    </row>
    <row r="62" spans="2:18" s="31" customFormat="1">
      <c r="B62" s="34" t="s">
        <v>18</v>
      </c>
      <c r="C62" s="33" t="s">
        <v>40</v>
      </c>
      <c r="D62" s="32"/>
      <c r="E62" s="32">
        <v>2371.2275</v>
      </c>
      <c r="F62" s="32">
        <v>4742.4549999999999</v>
      </c>
      <c r="G62" s="32">
        <v>7113.6824999999999</v>
      </c>
      <c r="H62" s="32">
        <v>9484.91</v>
      </c>
      <c r="I62" s="32">
        <v>11856.137500000001</v>
      </c>
      <c r="J62" s="32">
        <v>14227.365</v>
      </c>
      <c r="K62" s="32">
        <v>16598.592499999999</v>
      </c>
      <c r="L62" s="32">
        <v>18969.82</v>
      </c>
      <c r="M62" s="32">
        <v>21341.047500000001</v>
      </c>
      <c r="N62" s="32">
        <v>23712.275000000001</v>
      </c>
      <c r="O62" s="32">
        <v>26083.502499999999</v>
      </c>
      <c r="P62" s="32">
        <v>28454.73</v>
      </c>
    </row>
    <row r="63" spans="2:18" ht="15" thickBot="1">
      <c r="B63" s="23"/>
      <c r="C63" s="15" t="s">
        <v>4</v>
      </c>
      <c r="D63" s="30">
        <f>P81</f>
        <v>42570.680000000022</v>
      </c>
      <c r="E63" s="30">
        <f>SUM(E60:E62)</f>
        <v>926.42750000000001</v>
      </c>
      <c r="F63" s="30">
        <f>SUM(F60:F62)</f>
        <v>1878.6349999999998</v>
      </c>
      <c r="G63" s="30">
        <f>SUM(G60:G62)</f>
        <v>4249.8624999999993</v>
      </c>
      <c r="H63" s="30">
        <f>SUM(H60:H62)</f>
        <v>3799.3499999999995</v>
      </c>
      <c r="I63" s="30">
        <f>SUM(I60:I62)</f>
        <v>4767.4375000000009</v>
      </c>
      <c r="J63" s="30">
        <f>SUM(J60:J62)</f>
        <v>5774.8549999999996</v>
      </c>
      <c r="K63" s="30">
        <f>SUM(K60:K62)</f>
        <v>6780.222499999998</v>
      </c>
      <c r="L63" s="30">
        <f>SUM(L60:L62)</f>
        <v>9151.4499999999989</v>
      </c>
      <c r="M63" s="30">
        <f>SUM(M60:M62)</f>
        <v>8683.0174999999999</v>
      </c>
      <c r="N63" s="30">
        <f>SUM(N60:N62)</f>
        <v>9704.6650000000009</v>
      </c>
      <c r="O63" s="30">
        <f>SUM(O60:O62)</f>
        <v>10739.732499999998</v>
      </c>
      <c r="P63" s="30">
        <f>SUM(P60:P62)</f>
        <v>13110.96</v>
      </c>
    </row>
    <row r="64" spans="2:18" s="26" customFormat="1" ht="15" thickTop="1">
      <c r="B64" s="29"/>
      <c r="C64" s="28" t="s">
        <v>41</v>
      </c>
      <c r="D64" s="27"/>
      <c r="E64" s="27">
        <f>$P$81+E63</f>
        <v>43497.10750000002</v>
      </c>
      <c r="F64" s="27">
        <f>$P$81+F63</f>
        <v>44449.315000000024</v>
      </c>
      <c r="G64" s="27">
        <f>$P$81+G63</f>
        <v>46820.542500000025</v>
      </c>
      <c r="H64" s="27">
        <f>$P$81+H63</f>
        <v>46370.030000000021</v>
      </c>
      <c r="I64" s="27">
        <f>$P$81+I63</f>
        <v>47338.117500000022</v>
      </c>
      <c r="J64" s="27">
        <f>$P$81+J63</f>
        <v>48345.535000000018</v>
      </c>
      <c r="K64" s="27">
        <f>$P$81+K63</f>
        <v>49350.902500000018</v>
      </c>
      <c r="L64" s="27">
        <f>$P$81+L63</f>
        <v>51722.130000000019</v>
      </c>
      <c r="M64" s="27">
        <f>$P$81+M63</f>
        <v>51253.697500000024</v>
      </c>
      <c r="N64" s="27">
        <f>$P$81+N63</f>
        <v>52275.345000000023</v>
      </c>
      <c r="O64" s="27">
        <f>$P$81+O63</f>
        <v>53310.41250000002</v>
      </c>
      <c r="P64" s="27">
        <f>$P$81+P63</f>
        <v>55681.640000000021</v>
      </c>
    </row>
    <row r="65" spans="2:18">
      <c r="B65" s="23"/>
      <c r="C65" s="1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2:18">
      <c r="B66" s="3" t="s">
        <v>42</v>
      </c>
      <c r="C66" s="1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2:18">
      <c r="B67" t="s">
        <v>43</v>
      </c>
      <c r="C67" s="15"/>
      <c r="D67" s="25"/>
      <c r="E67" s="24">
        <v>2.18E-2</v>
      </c>
      <c r="F67" s="24">
        <v>2.18E-2</v>
      </c>
      <c r="G67" s="24">
        <v>2.18E-2</v>
      </c>
      <c r="H67" s="24">
        <v>2.18E-2</v>
      </c>
      <c r="I67" s="24">
        <v>2.18E-2</v>
      </c>
      <c r="J67" s="24">
        <v>2.18E-2</v>
      </c>
      <c r="K67" s="24">
        <v>5.7000000000000002E-3</v>
      </c>
      <c r="L67" s="24">
        <v>5.7000000000000002E-3</v>
      </c>
      <c r="M67" s="24">
        <v>5.7000000000000002E-3</v>
      </c>
      <c r="N67" s="24">
        <v>5.7000000000000002E-3</v>
      </c>
      <c r="O67" s="24">
        <v>5.7000000000000002E-3</v>
      </c>
      <c r="P67" s="24">
        <v>5.7000000000000002E-3</v>
      </c>
    </row>
    <row r="68" spans="2:18">
      <c r="B68" s="23" t="s">
        <v>44</v>
      </c>
      <c r="C68" s="15"/>
      <c r="D68" s="22">
        <v>31</v>
      </c>
      <c r="E68" s="21">
        <v>31</v>
      </c>
      <c r="F68" s="21">
        <v>29</v>
      </c>
      <c r="G68" s="21">
        <v>31</v>
      </c>
      <c r="H68" s="21">
        <v>30</v>
      </c>
      <c r="I68" s="21">
        <v>31</v>
      </c>
      <c r="J68" s="21">
        <v>30</v>
      </c>
      <c r="K68" s="21">
        <v>31</v>
      </c>
      <c r="L68" s="21">
        <v>31</v>
      </c>
      <c r="M68" s="21">
        <v>30</v>
      </c>
      <c r="N68" s="21">
        <v>31</v>
      </c>
      <c r="O68" s="21">
        <v>30</v>
      </c>
      <c r="P68" s="21">
        <v>31</v>
      </c>
    </row>
    <row r="69" spans="2:18">
      <c r="B69" s="3"/>
      <c r="C69" s="15"/>
      <c r="D69" s="20">
        <f>D58</f>
        <v>43830</v>
      </c>
      <c r="E69" s="20">
        <f>EDATE(D69,1)</f>
        <v>43861</v>
      </c>
      <c r="F69" s="20">
        <f>EDATE(E69,1)</f>
        <v>43890</v>
      </c>
      <c r="G69" s="20">
        <f>EDATE(F69,1)</f>
        <v>43919</v>
      </c>
      <c r="H69" s="20">
        <f>EDATE(G69,1)</f>
        <v>43950</v>
      </c>
      <c r="I69" s="20">
        <f>EDATE(H69,1)</f>
        <v>43980</v>
      </c>
      <c r="J69" s="20">
        <f>EDATE(I69,1)</f>
        <v>44011</v>
      </c>
      <c r="K69" s="20">
        <f>EDATE(J69,1)</f>
        <v>44041</v>
      </c>
      <c r="L69" s="20">
        <f>EDATE(K69,1)</f>
        <v>44072</v>
      </c>
      <c r="M69" s="20">
        <f>EDATE(L69,1)</f>
        <v>44103</v>
      </c>
      <c r="N69" s="20">
        <f>EDATE(M69,1)</f>
        <v>44133</v>
      </c>
      <c r="O69" s="20">
        <f>EDATE(N69,1)</f>
        <v>44164</v>
      </c>
      <c r="P69" s="20">
        <f>EDATE(O69,1)</f>
        <v>44194</v>
      </c>
      <c r="Q69" s="19" t="s">
        <v>45</v>
      </c>
      <c r="R69" s="19" t="s">
        <v>46</v>
      </c>
    </row>
    <row r="70" spans="2:18">
      <c r="C70" s="15"/>
      <c r="D70" s="18">
        <f>R87</f>
        <v>6200.8099999999995</v>
      </c>
      <c r="E70" s="17">
        <f>ROUND(D63*E67*(E68/365),2)</f>
        <v>78.819999999999993</v>
      </c>
      <c r="F70" s="17">
        <f>ROUND(E64*F67*(F68/365),2)</f>
        <v>75.34</v>
      </c>
      <c r="G70" s="17">
        <f>ROUND(F64*G67*(G68/365),2)</f>
        <v>82.3</v>
      </c>
      <c r="H70" s="17">
        <f>ROUND(G64*H67*(H68/365),2)</f>
        <v>83.89</v>
      </c>
      <c r="I70" s="17">
        <f>ROUND(H64*I67*(I68/365),2)</f>
        <v>85.85</v>
      </c>
      <c r="J70" s="17">
        <f>ROUND(I64*J67*(J68/365),2)</f>
        <v>84.82</v>
      </c>
      <c r="K70" s="17">
        <f>ROUND(J64*K67*(K68/365),2)</f>
        <v>23.4</v>
      </c>
      <c r="L70" s="17">
        <f>ROUND(K64*L67*(L68/365),2)</f>
        <v>23.89</v>
      </c>
      <c r="M70" s="17">
        <f>ROUND(L64*M67*(M68/365),2)</f>
        <v>24.23</v>
      </c>
      <c r="N70" s="17">
        <f>ROUND(M64*N67*(N68/365),2)</f>
        <v>24.81</v>
      </c>
      <c r="O70" s="17">
        <f>ROUND(N64*O67*(O68/365),2)</f>
        <v>24.49</v>
      </c>
      <c r="P70" s="17">
        <f>ROUND(O64*P67*(P68/365),2)</f>
        <v>25.81</v>
      </c>
      <c r="Q70" s="16">
        <f>SUM(E70:P70)</f>
        <v>637.64999999999986</v>
      </c>
      <c r="R70" s="16">
        <f>SUM(D70:P70)</f>
        <v>6838.46</v>
      </c>
    </row>
    <row r="71" spans="2:18" ht="15" thickBot="1">
      <c r="B71" t="s">
        <v>47</v>
      </c>
      <c r="C71" s="15"/>
      <c r="D71" s="14"/>
      <c r="E71" s="13">
        <f>E70</f>
        <v>78.819999999999993</v>
      </c>
      <c r="F71" s="13">
        <f>E71+F70</f>
        <v>154.16</v>
      </c>
      <c r="G71" s="13">
        <f>F71+G70</f>
        <v>236.45999999999998</v>
      </c>
      <c r="H71" s="13">
        <f>G71+H70</f>
        <v>320.34999999999997</v>
      </c>
      <c r="I71" s="13">
        <f>H71+I70</f>
        <v>406.19999999999993</v>
      </c>
      <c r="J71" s="13">
        <f>I71+J70</f>
        <v>491.01999999999992</v>
      </c>
      <c r="K71" s="13">
        <f>J71+K70</f>
        <v>514.41999999999996</v>
      </c>
      <c r="L71" s="13">
        <f>K71+L70</f>
        <v>538.30999999999995</v>
      </c>
      <c r="M71" s="13">
        <f>L71+M70</f>
        <v>562.54</v>
      </c>
      <c r="N71" s="13">
        <f>M71+N70</f>
        <v>587.34999999999991</v>
      </c>
      <c r="O71" s="13">
        <f>N71+O70</f>
        <v>611.83999999999992</v>
      </c>
      <c r="P71" s="13">
        <f>O71+P70</f>
        <v>637.64999999999986</v>
      </c>
      <c r="Q71" s="13">
        <f>P71</f>
        <v>637.64999999999986</v>
      </c>
      <c r="R71" s="13">
        <f>R70</f>
        <v>6838.46</v>
      </c>
    </row>
    <row r="73" spans="2:18">
      <c r="B73" s="15">
        <v>2019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2:18">
      <c r="B74" s="42"/>
      <c r="C74" s="41"/>
      <c r="D74" s="41"/>
      <c r="E74" s="39"/>
      <c r="F74" s="39"/>
      <c r="G74" s="39"/>
      <c r="H74" s="39"/>
      <c r="I74" s="39"/>
      <c r="J74" s="40"/>
      <c r="K74" s="40"/>
      <c r="L74" s="40"/>
      <c r="M74" s="23"/>
      <c r="N74" s="23"/>
      <c r="O74" s="23"/>
      <c r="P74" s="23"/>
    </row>
    <row r="75" spans="2:18">
      <c r="B75" s="39" t="s">
        <v>37</v>
      </c>
      <c r="C75" s="39" t="s">
        <v>38</v>
      </c>
      <c r="D75" s="38">
        <v>43465</v>
      </c>
      <c r="E75" s="38">
        <f>EOMONTH(D75,1)</f>
        <v>43496</v>
      </c>
      <c r="F75" s="38">
        <f>EOMONTH(E75,1)</f>
        <v>43524</v>
      </c>
      <c r="G75" s="38">
        <f>EOMONTH(F75,1)</f>
        <v>43555</v>
      </c>
      <c r="H75" s="38">
        <f>EOMONTH(G75,1)</f>
        <v>43585</v>
      </c>
      <c r="I75" s="38">
        <f>EOMONTH(H75,1)</f>
        <v>43616</v>
      </c>
      <c r="J75" s="38">
        <f>EOMONTH(I75,1)</f>
        <v>43646</v>
      </c>
      <c r="K75" s="38">
        <f>EOMONTH(J75,1)</f>
        <v>43677</v>
      </c>
      <c r="L75" s="38">
        <f>EOMONTH(K75,1)</f>
        <v>43708</v>
      </c>
      <c r="M75" s="38">
        <f>EOMONTH(L75,1)</f>
        <v>43738</v>
      </c>
      <c r="N75" s="38">
        <f>EOMONTH(M75,1)</f>
        <v>43769</v>
      </c>
      <c r="O75" s="38">
        <f>EOMONTH(N75,1)</f>
        <v>43799</v>
      </c>
      <c r="P75" s="38">
        <f>EOMONTH(O75,1)</f>
        <v>43830</v>
      </c>
    </row>
    <row r="76" spans="2:18">
      <c r="B76" s="37" t="s">
        <v>39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2:18">
      <c r="B77" s="36" t="s">
        <v>7</v>
      </c>
      <c r="C77" s="23" t="s">
        <v>8</v>
      </c>
      <c r="D77" s="35"/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</row>
    <row r="78" spans="2:18">
      <c r="B78" s="36" t="s">
        <v>9</v>
      </c>
      <c r="C78" s="23" t="s">
        <v>10</v>
      </c>
      <c r="D78" s="35"/>
      <c r="E78" s="35">
        <v>-843.9</v>
      </c>
      <c r="F78" s="35">
        <v>-1682.6</v>
      </c>
      <c r="G78" s="35">
        <v>-1682.6</v>
      </c>
      <c r="H78" s="35">
        <v>-3332.6</v>
      </c>
      <c r="I78" s="35">
        <v>-4152</v>
      </c>
      <c r="J78" s="35">
        <v>-5745.6</v>
      </c>
      <c r="K78" s="35">
        <v>-7306.2</v>
      </c>
      <c r="L78" s="35">
        <v>-8844.7999999999993</v>
      </c>
      <c r="M78" s="35">
        <v>-8844.7999999999993</v>
      </c>
      <c r="N78" s="35">
        <v>-11896.4</v>
      </c>
      <c r="O78" s="35">
        <v>-13410.2</v>
      </c>
      <c r="P78" s="35">
        <v>-14908.6</v>
      </c>
    </row>
    <row r="79" spans="2:18" s="31" customFormat="1">
      <c r="B79" s="34" t="s">
        <v>18</v>
      </c>
      <c r="C79" s="33" t="s">
        <v>40</v>
      </c>
      <c r="D79" s="32"/>
      <c r="E79" s="32">
        <v>2266.731666666667</v>
      </c>
      <c r="F79" s="32">
        <v>4533.463333333334</v>
      </c>
      <c r="G79" s="32">
        <v>6800.1950000000015</v>
      </c>
      <c r="H79" s="32">
        <v>9066.9266666666681</v>
      </c>
      <c r="I79" s="32">
        <v>11333.658333333335</v>
      </c>
      <c r="J79" s="32">
        <v>13600.390000000003</v>
      </c>
      <c r="K79" s="32">
        <v>15867.12166666667</v>
      </c>
      <c r="L79" s="32">
        <v>18133.853333333336</v>
      </c>
      <c r="M79" s="32">
        <v>20400.585000000003</v>
      </c>
      <c r="N79" s="32">
        <v>22667.316666666669</v>
      </c>
      <c r="O79" s="32">
        <v>24934.048333333336</v>
      </c>
      <c r="P79" s="32">
        <v>27200.780000000006</v>
      </c>
    </row>
    <row r="80" spans="2:18" ht="15" thickBot="1">
      <c r="B80" s="23"/>
      <c r="C80" s="15" t="s">
        <v>4</v>
      </c>
      <c r="D80" s="30">
        <f>P98</f>
        <v>30278.500000000015</v>
      </c>
      <c r="E80" s="30">
        <f>SUM(E77:E79)</f>
        <v>1422.8316666666669</v>
      </c>
      <c r="F80" s="30">
        <f>SUM(F77:F79)</f>
        <v>2850.8633333333341</v>
      </c>
      <c r="G80" s="30">
        <f>SUM(G77:G79)</f>
        <v>5117.5950000000012</v>
      </c>
      <c r="H80" s="30">
        <f>SUM(H77:H79)</f>
        <v>5734.3266666666677</v>
      </c>
      <c r="I80" s="30">
        <f>SUM(I77:I79)</f>
        <v>7181.6583333333347</v>
      </c>
      <c r="J80" s="30">
        <f>SUM(J77:J79)</f>
        <v>7854.7900000000027</v>
      </c>
      <c r="K80" s="30">
        <f>SUM(K77:K79)</f>
        <v>8560.9216666666689</v>
      </c>
      <c r="L80" s="30">
        <f>SUM(L77:L79)</f>
        <v>9289.0533333333369</v>
      </c>
      <c r="M80" s="30">
        <f>SUM(M77:M79)</f>
        <v>11555.785000000003</v>
      </c>
      <c r="N80" s="30">
        <f>SUM(N77:N79)</f>
        <v>10770.91666666667</v>
      </c>
      <c r="O80" s="30">
        <f>SUM(O77:O79)</f>
        <v>11523.848333333335</v>
      </c>
      <c r="P80" s="30">
        <f>SUM(P77:P79)</f>
        <v>12292.180000000006</v>
      </c>
    </row>
    <row r="81" spans="2:18" s="26" customFormat="1" ht="15" thickTop="1">
      <c r="B81" s="29"/>
      <c r="C81" s="28" t="s">
        <v>41</v>
      </c>
      <c r="D81" s="27"/>
      <c r="E81" s="27">
        <f>$P$98+E80</f>
        <v>31701.33166666668</v>
      </c>
      <c r="F81" s="27">
        <f>$P$98+F80</f>
        <v>33129.363333333349</v>
      </c>
      <c r="G81" s="27">
        <f>$P$98+G80</f>
        <v>35396.095000000016</v>
      </c>
      <c r="H81" s="27">
        <f>$P$98+H80</f>
        <v>36012.826666666682</v>
      </c>
      <c r="I81" s="27">
        <f>$P$98+I80</f>
        <v>37460.158333333347</v>
      </c>
      <c r="J81" s="27">
        <f>$P$98+J80</f>
        <v>38133.290000000015</v>
      </c>
      <c r="K81" s="27">
        <f>$P$98+K80</f>
        <v>38839.421666666683</v>
      </c>
      <c r="L81" s="27">
        <f>$P$98+L80</f>
        <v>39567.553333333351</v>
      </c>
      <c r="M81" s="27">
        <f>$P$98+M80</f>
        <v>41834.285000000018</v>
      </c>
      <c r="N81" s="27">
        <f>$P$98+N80</f>
        <v>41049.416666666686</v>
      </c>
      <c r="O81" s="27">
        <f>$P$98+O80</f>
        <v>41802.34833333335</v>
      </c>
      <c r="P81" s="27">
        <f>$P$98+P80</f>
        <v>42570.680000000022</v>
      </c>
    </row>
    <row r="82" spans="2:18">
      <c r="B82" s="23"/>
      <c r="C82" s="1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2:18">
      <c r="B83" s="3" t="s">
        <v>42</v>
      </c>
      <c r="C83" s="1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2:18">
      <c r="B84" t="s">
        <v>43</v>
      </c>
      <c r="C84" s="15"/>
      <c r="D84" s="25"/>
      <c r="E84" s="24">
        <v>2.4500000000000001E-2</v>
      </c>
      <c r="F84" s="24">
        <v>2.4500000000000001E-2</v>
      </c>
      <c r="G84" s="24">
        <v>2.4500000000000001E-2</v>
      </c>
      <c r="H84" s="24">
        <v>2.18E-2</v>
      </c>
      <c r="I84" s="24">
        <v>2.18E-2</v>
      </c>
      <c r="J84" s="24">
        <v>2.18E-2</v>
      </c>
      <c r="K84" s="24">
        <v>2.18E-2</v>
      </c>
      <c r="L84" s="24">
        <v>2.18E-2</v>
      </c>
      <c r="M84" s="24">
        <v>2.18E-2</v>
      </c>
      <c r="N84" s="24">
        <v>2.18E-2</v>
      </c>
      <c r="O84" s="24">
        <v>2.18E-2</v>
      </c>
      <c r="P84" s="24">
        <v>2.18E-2</v>
      </c>
    </row>
    <row r="85" spans="2:18">
      <c r="B85" s="23" t="s">
        <v>44</v>
      </c>
      <c r="C85" s="15"/>
      <c r="D85" s="22">
        <v>31</v>
      </c>
      <c r="E85" s="21">
        <v>31</v>
      </c>
      <c r="F85" s="21">
        <v>29</v>
      </c>
      <c r="G85" s="21">
        <v>31</v>
      </c>
      <c r="H85" s="21">
        <v>30</v>
      </c>
      <c r="I85" s="21">
        <v>31</v>
      </c>
      <c r="J85" s="21">
        <v>30</v>
      </c>
      <c r="K85" s="21">
        <v>31</v>
      </c>
      <c r="L85" s="21">
        <v>31</v>
      </c>
      <c r="M85" s="21">
        <v>30</v>
      </c>
      <c r="N85" s="21">
        <v>31</v>
      </c>
      <c r="O85" s="21">
        <v>30</v>
      </c>
      <c r="P85" s="21">
        <v>31</v>
      </c>
    </row>
    <row r="86" spans="2:18">
      <c r="B86" s="3"/>
      <c r="C86" s="15"/>
      <c r="D86" s="20">
        <f>D75</f>
        <v>43465</v>
      </c>
      <c r="E86" s="20">
        <f>EDATE(D86,1)</f>
        <v>43496</v>
      </c>
      <c r="F86" s="20">
        <f>EDATE(E86,1)</f>
        <v>43524</v>
      </c>
      <c r="G86" s="20">
        <f>EDATE(F86,1)</f>
        <v>43552</v>
      </c>
      <c r="H86" s="20">
        <f>EDATE(G86,1)</f>
        <v>43583</v>
      </c>
      <c r="I86" s="20">
        <f>EDATE(H86,1)</f>
        <v>43613</v>
      </c>
      <c r="J86" s="20">
        <f>EDATE(I86,1)</f>
        <v>43644</v>
      </c>
      <c r="K86" s="20">
        <f>EDATE(J86,1)</f>
        <v>43674</v>
      </c>
      <c r="L86" s="20">
        <f>EDATE(K86,1)</f>
        <v>43705</v>
      </c>
      <c r="M86" s="20">
        <f>EDATE(L86,1)</f>
        <v>43736</v>
      </c>
      <c r="N86" s="20">
        <f>EDATE(M86,1)</f>
        <v>43766</v>
      </c>
      <c r="O86" s="20">
        <f>EDATE(N86,1)</f>
        <v>43797</v>
      </c>
      <c r="P86" s="20">
        <f>EDATE(O86,1)</f>
        <v>43827</v>
      </c>
      <c r="Q86" s="19" t="s">
        <v>45</v>
      </c>
      <c r="R86" s="19" t="s">
        <v>46</v>
      </c>
    </row>
    <row r="87" spans="2:18">
      <c r="C87" s="15"/>
      <c r="D87" s="18">
        <f>R104</f>
        <v>5368.12</v>
      </c>
      <c r="E87" s="17">
        <f>ROUND(D80*E84*(E85/365),2)</f>
        <v>63</v>
      </c>
      <c r="F87" s="17">
        <f>ROUND(E81*F84*(F85/365),2)</f>
        <v>61.71</v>
      </c>
      <c r="G87" s="17">
        <f>ROUND(F81*G84*(G85/365),2)</f>
        <v>68.94</v>
      </c>
      <c r="H87" s="17">
        <f>ROUND(G81*H84*(H85/365),2)</f>
        <v>63.42</v>
      </c>
      <c r="I87" s="17">
        <f>ROUND(H81*I84*(I85/365),2)</f>
        <v>66.680000000000007</v>
      </c>
      <c r="J87" s="17">
        <f>ROUND(I81*J84*(J85/365),2)</f>
        <v>67.12</v>
      </c>
      <c r="K87" s="17">
        <f>ROUND(J81*K84*(K85/365),2)</f>
        <v>70.599999999999994</v>
      </c>
      <c r="L87" s="17">
        <f>ROUND(K81*L84*(L85/365),2)</f>
        <v>71.91</v>
      </c>
      <c r="M87" s="17">
        <f>ROUND(L81*M84*(M85/365),2)</f>
        <v>70.900000000000006</v>
      </c>
      <c r="N87" s="17">
        <f>ROUND(M81*N84*(N85/365),2)</f>
        <v>77.459999999999994</v>
      </c>
      <c r="O87" s="17">
        <f>ROUND(N81*O84*(O85/365),2)</f>
        <v>73.55</v>
      </c>
      <c r="P87" s="17">
        <f>ROUND(O81*P84*(P85/365),2)</f>
        <v>77.400000000000006</v>
      </c>
      <c r="Q87" s="16">
        <f>SUM(E87:P87)</f>
        <v>832.68999999999994</v>
      </c>
      <c r="R87" s="16">
        <f>SUM(D87:P87)</f>
        <v>6200.8099999999995</v>
      </c>
    </row>
    <row r="88" spans="2:18" ht="15" thickBot="1">
      <c r="B88" t="s">
        <v>47</v>
      </c>
      <c r="C88" s="15"/>
      <c r="D88" s="14"/>
      <c r="E88" s="13">
        <f>E87</f>
        <v>63</v>
      </c>
      <c r="F88" s="13">
        <f>E88+F87</f>
        <v>124.71000000000001</v>
      </c>
      <c r="G88" s="13">
        <f>F88+G87</f>
        <v>193.65</v>
      </c>
      <c r="H88" s="13">
        <f>G88+H87</f>
        <v>257.07</v>
      </c>
      <c r="I88" s="13">
        <f>H88+I87</f>
        <v>323.75</v>
      </c>
      <c r="J88" s="13">
        <f>I88+J87</f>
        <v>390.87</v>
      </c>
      <c r="K88" s="13">
        <f>J88+K87</f>
        <v>461.47</v>
      </c>
      <c r="L88" s="13">
        <f>K88+L87</f>
        <v>533.38</v>
      </c>
      <c r="M88" s="13">
        <f>L88+M87</f>
        <v>604.28</v>
      </c>
      <c r="N88" s="13">
        <f>M88+N87</f>
        <v>681.74</v>
      </c>
      <c r="O88" s="13">
        <f>N88+O87</f>
        <v>755.29</v>
      </c>
      <c r="P88" s="13">
        <f>O88+P87</f>
        <v>832.68999999999994</v>
      </c>
      <c r="Q88" s="13">
        <f>P88</f>
        <v>832.68999999999994</v>
      </c>
      <c r="R88" s="13">
        <f>R87</f>
        <v>6200.8099999999995</v>
      </c>
    </row>
    <row r="89" spans="2:18"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2:18">
      <c r="B90" s="15">
        <v>2018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2:18">
      <c r="B91" s="42"/>
      <c r="C91" s="41"/>
      <c r="D91" s="41"/>
      <c r="E91" s="39"/>
      <c r="F91" s="39"/>
      <c r="G91" s="39"/>
      <c r="H91" s="39"/>
      <c r="I91" s="39"/>
      <c r="J91" s="40"/>
      <c r="K91" s="40"/>
      <c r="L91" s="40"/>
      <c r="M91" s="23"/>
      <c r="N91" s="23"/>
      <c r="O91" s="23"/>
      <c r="P91" s="23"/>
    </row>
    <row r="92" spans="2:18">
      <c r="B92" s="39" t="s">
        <v>37</v>
      </c>
      <c r="C92" s="39" t="s">
        <v>38</v>
      </c>
      <c r="D92" s="38">
        <v>43100</v>
      </c>
      <c r="E92" s="38">
        <f>EOMONTH(D92,1)</f>
        <v>43131</v>
      </c>
      <c r="F92" s="38">
        <f>EOMONTH(E92,1)</f>
        <v>43159</v>
      </c>
      <c r="G92" s="38">
        <f>EOMONTH(F92,1)</f>
        <v>43190</v>
      </c>
      <c r="H92" s="38">
        <f>EOMONTH(G92,1)</f>
        <v>43220</v>
      </c>
      <c r="I92" s="38">
        <f>EOMONTH(H92,1)</f>
        <v>43251</v>
      </c>
      <c r="J92" s="38">
        <f>EOMONTH(I92,1)</f>
        <v>43281</v>
      </c>
      <c r="K92" s="38">
        <f>EOMONTH(J92,1)</f>
        <v>43312</v>
      </c>
      <c r="L92" s="38">
        <f>EOMONTH(K92,1)</f>
        <v>43343</v>
      </c>
      <c r="M92" s="38">
        <f>EOMONTH(L92,1)</f>
        <v>43373</v>
      </c>
      <c r="N92" s="38">
        <f>EOMONTH(M92,1)</f>
        <v>43404</v>
      </c>
      <c r="O92" s="38">
        <f>EOMONTH(N92,1)</f>
        <v>43434</v>
      </c>
      <c r="P92" s="38">
        <f>EOMONTH(O92,1)</f>
        <v>43465</v>
      </c>
    </row>
    <row r="93" spans="2:18">
      <c r="B93" s="37" t="s">
        <v>39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2:18">
      <c r="B94" s="36" t="s">
        <v>7</v>
      </c>
      <c r="C94" s="23" t="s">
        <v>8</v>
      </c>
      <c r="D94" s="35"/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</row>
    <row r="95" spans="2:18">
      <c r="B95" s="36" t="s">
        <v>9</v>
      </c>
      <c r="C95" s="23" t="s">
        <v>10</v>
      </c>
      <c r="D95" s="35"/>
      <c r="E95" s="35">
        <v>-1843.9</v>
      </c>
      <c r="F95" s="35">
        <v>-2759.3</v>
      </c>
      <c r="G95" s="35">
        <v>-3671.8</v>
      </c>
      <c r="H95" s="35">
        <v>-4580.7</v>
      </c>
      <c r="I95" s="35">
        <v>-5487.3</v>
      </c>
      <c r="J95" s="35">
        <v>-6370.3</v>
      </c>
      <c r="K95" s="35">
        <v>-7249.9</v>
      </c>
      <c r="L95" s="35">
        <v>-8120.6</v>
      </c>
      <c r="M95" s="35">
        <v>-8995.6</v>
      </c>
      <c r="N95" s="35">
        <v>-9859.1</v>
      </c>
      <c r="O95" s="35">
        <v>-10718.1</v>
      </c>
      <c r="P95" s="35">
        <v>-11568.3</v>
      </c>
    </row>
    <row r="96" spans="2:18" s="31" customFormat="1">
      <c r="B96" s="34" t="s">
        <v>18</v>
      </c>
      <c r="C96" s="33" t="s">
        <v>40</v>
      </c>
      <c r="D96" s="32"/>
      <c r="E96" s="32">
        <v>2200.271666666667</v>
      </c>
      <c r="F96" s="32">
        <v>4400.543333333334</v>
      </c>
      <c r="G96" s="32">
        <v>6600.8150000000005</v>
      </c>
      <c r="H96" s="32">
        <v>8801.086666666668</v>
      </c>
      <c r="I96" s="32">
        <v>11001.358333333335</v>
      </c>
      <c r="J96" s="32">
        <v>13201.630000000001</v>
      </c>
      <c r="K96" s="32">
        <v>15401.901666666668</v>
      </c>
      <c r="L96" s="32">
        <v>17602.173333333336</v>
      </c>
      <c r="M96" s="32">
        <v>19802.445000000003</v>
      </c>
      <c r="N96" s="32">
        <v>22002.716666666671</v>
      </c>
      <c r="O96" s="32">
        <v>24202.988333333338</v>
      </c>
      <c r="P96" s="32">
        <v>26403.260000000002</v>
      </c>
    </row>
    <row r="97" spans="2:18" ht="15" thickBot="1">
      <c r="B97" s="23"/>
      <c r="C97" s="15" t="s">
        <v>4</v>
      </c>
      <c r="D97" s="30">
        <f>P115</f>
        <v>74321.700000000012</v>
      </c>
      <c r="E97" s="30">
        <f>SUM(E94:E96)</f>
        <v>356.3716666666669</v>
      </c>
      <c r="F97" s="30">
        <f>SUM(F94:F96)</f>
        <v>1641.2433333333338</v>
      </c>
      <c r="G97" s="30">
        <f>SUM(G94:G96)</f>
        <v>2929.0150000000003</v>
      </c>
      <c r="H97" s="30">
        <f>SUM(H94:H96)</f>
        <v>4220.3866666666681</v>
      </c>
      <c r="I97" s="30">
        <f>SUM(I94:I96)</f>
        <v>5514.0583333333352</v>
      </c>
      <c r="J97" s="30">
        <f>SUM(J94:J96)</f>
        <v>6831.3300000000008</v>
      </c>
      <c r="K97" s="30">
        <f>SUM(K94:K96)</f>
        <v>8152.0016666666688</v>
      </c>
      <c r="L97" s="30">
        <f>SUM(L94:L96)</f>
        <v>9481.5733333333355</v>
      </c>
      <c r="M97" s="30">
        <f>SUM(M94:M96)</f>
        <v>10806.845000000003</v>
      </c>
      <c r="N97" s="30">
        <f>SUM(N94:N96)</f>
        <v>12143.61666666667</v>
      </c>
      <c r="O97" s="30">
        <f>SUM(O94:O96)</f>
        <v>13484.888333333338</v>
      </c>
      <c r="P97" s="30">
        <f>SUM(P94:P96)</f>
        <v>14834.960000000003</v>
      </c>
    </row>
    <row r="98" spans="2:18" s="26" customFormat="1" ht="15" thickTop="1">
      <c r="B98" s="29"/>
      <c r="C98" s="28" t="s">
        <v>41</v>
      </c>
      <c r="D98" s="27"/>
      <c r="E98" s="27">
        <f>$P$115+E97</f>
        <v>74678.071666666685</v>
      </c>
      <c r="F98" s="27">
        <f>$P$115+F97</f>
        <v>75962.943333333344</v>
      </c>
      <c r="G98" s="27">
        <f>$P$115+G97</f>
        <v>77250.715000000011</v>
      </c>
      <c r="H98" s="27">
        <f>$P$115+H97</f>
        <v>78542.086666666684</v>
      </c>
      <c r="I98" s="27">
        <v>20957.598333333342</v>
      </c>
      <c r="J98" s="27">
        <v>22274.87000000001</v>
      </c>
      <c r="K98" s="27">
        <v>23595.541666666672</v>
      </c>
      <c r="L98" s="27">
        <v>24925.113333333342</v>
      </c>
      <c r="M98" s="27">
        <v>26250.385000000009</v>
      </c>
      <c r="N98" s="27">
        <v>27587.156666666677</v>
      </c>
      <c r="O98" s="27">
        <v>28928.428333333344</v>
      </c>
      <c r="P98" s="27">
        <v>30278.500000000015</v>
      </c>
    </row>
    <row r="99" spans="2:18">
      <c r="B99" s="23"/>
      <c r="C99" s="15"/>
      <c r="D99" s="25"/>
      <c r="E99" s="25"/>
      <c r="F99" s="25"/>
      <c r="G99" s="25"/>
      <c r="H99" s="25"/>
      <c r="I99" s="25" t="s">
        <v>48</v>
      </c>
      <c r="J99" s="25"/>
      <c r="K99" s="25"/>
      <c r="L99" s="25"/>
      <c r="M99" s="25"/>
      <c r="N99" s="25"/>
      <c r="O99" s="25"/>
      <c r="P99" s="25"/>
    </row>
    <row r="100" spans="2:18">
      <c r="B100" s="3" t="s">
        <v>42</v>
      </c>
      <c r="C100" s="1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2:18">
      <c r="B101" t="s">
        <v>43</v>
      </c>
      <c r="C101" s="15"/>
      <c r="D101" s="25"/>
      <c r="E101" s="24">
        <v>1.4999999999999999E-2</v>
      </c>
      <c r="F101" s="24">
        <v>1.4999999999999999E-2</v>
      </c>
      <c r="G101" s="24">
        <v>1.4999999999999999E-2</v>
      </c>
      <c r="H101" s="24">
        <v>1.89E-2</v>
      </c>
      <c r="I101" s="24">
        <v>1.89E-2</v>
      </c>
      <c r="J101" s="24">
        <v>1.89E-2</v>
      </c>
      <c r="K101" s="24">
        <v>1.89E-2</v>
      </c>
      <c r="L101" s="24">
        <v>1.89</v>
      </c>
      <c r="M101" s="24">
        <v>1.89E-2</v>
      </c>
      <c r="N101" s="24">
        <v>2.1700000000000001E-2</v>
      </c>
      <c r="O101" s="24">
        <v>2.1700000000000001E-2</v>
      </c>
      <c r="P101" s="24">
        <v>2.1700000000000001E-2</v>
      </c>
    </row>
    <row r="102" spans="2:18">
      <c r="B102" s="23" t="s">
        <v>44</v>
      </c>
      <c r="C102" s="15"/>
      <c r="D102" s="22">
        <v>31</v>
      </c>
      <c r="E102" s="21">
        <v>31</v>
      </c>
      <c r="F102" s="21">
        <v>29</v>
      </c>
      <c r="G102" s="21">
        <v>31</v>
      </c>
      <c r="H102" s="21">
        <v>30</v>
      </c>
      <c r="I102" s="21">
        <v>31</v>
      </c>
      <c r="J102" s="21">
        <v>30</v>
      </c>
      <c r="K102" s="21">
        <v>31</v>
      </c>
      <c r="L102" s="21">
        <v>31</v>
      </c>
      <c r="M102" s="21">
        <v>30</v>
      </c>
      <c r="N102" s="21">
        <v>31</v>
      </c>
      <c r="O102" s="21">
        <v>30</v>
      </c>
      <c r="P102" s="21">
        <v>31</v>
      </c>
    </row>
    <row r="103" spans="2:18">
      <c r="B103" s="3"/>
      <c r="C103" s="15"/>
      <c r="D103" s="20">
        <f>D92</f>
        <v>43100</v>
      </c>
      <c r="E103" s="20">
        <f>EDATE(D103,1)</f>
        <v>43131</v>
      </c>
      <c r="F103" s="20">
        <f>EDATE(E103,1)</f>
        <v>43159</v>
      </c>
      <c r="G103" s="20">
        <f>EDATE(F103,1)</f>
        <v>43187</v>
      </c>
      <c r="H103" s="20">
        <f>EDATE(G103,1)</f>
        <v>43218</v>
      </c>
      <c r="I103" s="20">
        <f>EDATE(H103,1)</f>
        <v>43248</v>
      </c>
      <c r="J103" s="20">
        <f>EDATE(I103,1)</f>
        <v>43279</v>
      </c>
      <c r="K103" s="20">
        <f>EDATE(J103,1)</f>
        <v>43309</v>
      </c>
      <c r="L103" s="20">
        <f>EDATE(K103,1)</f>
        <v>43340</v>
      </c>
      <c r="M103" s="20">
        <f>EDATE(L103,1)</f>
        <v>43371</v>
      </c>
      <c r="N103" s="20">
        <f>EDATE(M103,1)</f>
        <v>43401</v>
      </c>
      <c r="O103" s="20">
        <f>EDATE(N103,1)</f>
        <v>43432</v>
      </c>
      <c r="P103" s="20">
        <f>EDATE(O103,1)</f>
        <v>43462</v>
      </c>
      <c r="Q103" s="19" t="s">
        <v>45</v>
      </c>
      <c r="R103" s="19" t="s">
        <v>46</v>
      </c>
    </row>
    <row r="104" spans="2:18">
      <c r="C104" s="15"/>
      <c r="D104" s="18">
        <f>R120</f>
        <v>796.07999999999993</v>
      </c>
      <c r="E104" s="17">
        <f>ROUND(D97*E101*(E102/365),2)</f>
        <v>94.68</v>
      </c>
      <c r="F104" s="17">
        <f>ROUND(E98*F101*(F102/365),2)</f>
        <v>89</v>
      </c>
      <c r="G104" s="17">
        <f>ROUND(F98*G101*(G102/365),2)</f>
        <v>96.77</v>
      </c>
      <c r="H104" s="17">
        <f>ROUND(G98*H101*(H102/365),2)</f>
        <v>120</v>
      </c>
      <c r="I104" s="17">
        <f>ROUND(H98*I101*(I102/365),2)</f>
        <v>126.08</v>
      </c>
      <c r="J104" s="17">
        <f>ROUND(I98*J101*(J102/365),2)</f>
        <v>32.56</v>
      </c>
      <c r="K104" s="17">
        <f>ROUND(J98*K101*(K102/365),2)</f>
        <v>35.76</v>
      </c>
      <c r="L104" s="17">
        <f>ROUND(K98*L101*(L102/365),2)</f>
        <v>3787.57</v>
      </c>
      <c r="M104" s="17">
        <f>ROUND(L98*M101*(M102/365),2)</f>
        <v>38.72</v>
      </c>
      <c r="N104" s="17">
        <f>ROUND(M98*N101*(N102/365),2)</f>
        <v>48.38</v>
      </c>
      <c r="O104" s="17">
        <f>ROUND(N98*O101*(O102/365),2)</f>
        <v>49.2</v>
      </c>
      <c r="P104" s="17">
        <f>ROUND(O98*P101*(P102/365),2)</f>
        <v>53.32</v>
      </c>
      <c r="Q104" s="16">
        <f>SUM(E104:P104)</f>
        <v>4572.04</v>
      </c>
      <c r="R104" s="16">
        <f>SUM(D104:P104)</f>
        <v>5368.12</v>
      </c>
    </row>
    <row r="105" spans="2:18" ht="15" thickBot="1">
      <c r="B105" t="s">
        <v>47</v>
      </c>
      <c r="C105" s="15"/>
      <c r="D105" s="14"/>
      <c r="E105" s="13">
        <f>E104</f>
        <v>94.68</v>
      </c>
      <c r="F105" s="13">
        <f>E105+F104</f>
        <v>183.68</v>
      </c>
      <c r="G105" s="13">
        <f>F105+G104</f>
        <v>280.45</v>
      </c>
      <c r="H105" s="13">
        <f>G105+H104</f>
        <v>400.45</v>
      </c>
      <c r="I105" s="13">
        <f>H105+I104</f>
        <v>526.53</v>
      </c>
      <c r="J105" s="13">
        <f>I105+J104</f>
        <v>559.08999999999992</v>
      </c>
      <c r="K105" s="13">
        <f>J105+K104</f>
        <v>594.84999999999991</v>
      </c>
      <c r="L105" s="13">
        <f>K105+L104</f>
        <v>4382.42</v>
      </c>
      <c r="M105" s="13">
        <f>L105+M104</f>
        <v>4421.1400000000003</v>
      </c>
      <c r="N105" s="13">
        <f>M105+N104</f>
        <v>4469.5200000000004</v>
      </c>
      <c r="O105" s="13">
        <f>N105+O104</f>
        <v>4518.72</v>
      </c>
      <c r="P105" s="13">
        <f>O105+P104</f>
        <v>4572.04</v>
      </c>
      <c r="Q105" s="13">
        <f>P105</f>
        <v>4572.04</v>
      </c>
      <c r="R105" s="13">
        <f>R104</f>
        <v>5368.12</v>
      </c>
    </row>
    <row r="106" spans="2:18"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2:18">
      <c r="B107" s="15">
        <v>2017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2:18">
      <c r="B108" s="42"/>
      <c r="C108" s="41"/>
      <c r="D108" s="41"/>
      <c r="E108" s="39"/>
      <c r="F108" s="39"/>
      <c r="G108" s="39"/>
      <c r="H108" s="39"/>
      <c r="I108" s="39"/>
      <c r="J108" s="40"/>
      <c r="K108" s="40"/>
      <c r="L108" s="40"/>
      <c r="M108" s="23"/>
      <c r="N108" s="23"/>
      <c r="O108" s="23"/>
      <c r="P108" s="23"/>
    </row>
    <row r="109" spans="2:18">
      <c r="B109" s="39" t="s">
        <v>37</v>
      </c>
      <c r="C109" s="39" t="s">
        <v>38</v>
      </c>
      <c r="D109" s="38">
        <v>42735</v>
      </c>
      <c r="E109" s="38">
        <f>EOMONTH(D109,1)</f>
        <v>42766</v>
      </c>
      <c r="F109" s="38">
        <f>EOMONTH(E109,1)</f>
        <v>42794</v>
      </c>
      <c r="G109" s="38">
        <f>EOMONTH(F109,1)</f>
        <v>42825</v>
      </c>
      <c r="H109" s="38">
        <f>EOMONTH(G109,1)</f>
        <v>42855</v>
      </c>
      <c r="I109" s="38">
        <f>EOMONTH(H109,1)</f>
        <v>42886</v>
      </c>
      <c r="J109" s="38">
        <f>EOMONTH(I109,1)</f>
        <v>42916</v>
      </c>
      <c r="K109" s="38">
        <f>EOMONTH(J109,1)</f>
        <v>42947</v>
      </c>
      <c r="L109" s="38">
        <f>EOMONTH(K109,1)</f>
        <v>42978</v>
      </c>
      <c r="M109" s="38">
        <f>EOMONTH(L109,1)</f>
        <v>43008</v>
      </c>
      <c r="N109" s="38">
        <f>EOMONTH(M109,1)</f>
        <v>43039</v>
      </c>
      <c r="O109" s="38">
        <f>EOMONTH(N109,1)</f>
        <v>43069</v>
      </c>
      <c r="P109" s="38">
        <f>EOMONTH(O109,1)</f>
        <v>43100</v>
      </c>
    </row>
    <row r="110" spans="2:18">
      <c r="B110" s="37" t="s">
        <v>39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2:18">
      <c r="B111" s="36" t="s">
        <v>7</v>
      </c>
      <c r="C111" s="23" t="s">
        <v>8</v>
      </c>
      <c r="D111" s="35"/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</row>
    <row r="112" spans="2:18">
      <c r="B112" s="36" t="s">
        <v>9</v>
      </c>
      <c r="C112" s="23" t="s">
        <v>10</v>
      </c>
      <c r="D112" s="35"/>
      <c r="E112" s="35">
        <v>-1062.2</v>
      </c>
      <c r="F112" s="35">
        <v>-2096.9</v>
      </c>
      <c r="G112" s="35">
        <v>-3128</v>
      </c>
      <c r="H112" s="35">
        <v>-4143.3999999999996</v>
      </c>
      <c r="I112" s="35">
        <v>-5157.5</v>
      </c>
      <c r="J112" s="35">
        <v>-6149</v>
      </c>
      <c r="K112" s="35">
        <v>-7133.5</v>
      </c>
      <c r="L112" s="35">
        <v>-7133.5</v>
      </c>
      <c r="M112" s="35">
        <v>-9058.5</v>
      </c>
      <c r="N112" s="35">
        <v>-9058.5</v>
      </c>
      <c r="O112" s="35">
        <v>-10000.299999999999</v>
      </c>
      <c r="P112" s="35">
        <v>-10932.2</v>
      </c>
    </row>
    <row r="113" spans="2:18" s="31" customFormat="1">
      <c r="B113" s="34" t="s">
        <v>18</v>
      </c>
      <c r="C113" s="33" t="s">
        <v>40</v>
      </c>
      <c r="D113" s="32"/>
      <c r="E113" s="32">
        <v>2197.9783333333335</v>
      </c>
      <c r="F113" s="32">
        <v>4395.9566666666669</v>
      </c>
      <c r="G113" s="32">
        <v>6593.9350000000004</v>
      </c>
      <c r="H113" s="32">
        <v>8791.9133333333339</v>
      </c>
      <c r="I113" s="32">
        <v>10989.891666666666</v>
      </c>
      <c r="J113" s="32">
        <v>13187.87</v>
      </c>
      <c r="K113" s="32">
        <v>15385.848333333335</v>
      </c>
      <c r="L113" s="32">
        <v>17583.826666666668</v>
      </c>
      <c r="M113" s="32">
        <v>19781.805</v>
      </c>
      <c r="N113" s="32">
        <v>21979.783333333333</v>
      </c>
      <c r="O113" s="32">
        <v>24177.761666666669</v>
      </c>
      <c r="P113" s="32">
        <v>26375.74</v>
      </c>
    </row>
    <row r="114" spans="2:18" ht="15" thickBot="1">
      <c r="B114" s="23"/>
      <c r="C114" s="15" t="s">
        <v>4</v>
      </c>
      <c r="D114" s="30">
        <v>58878.16</v>
      </c>
      <c r="E114" s="30">
        <f>SUM(E111:E113)</f>
        <v>1135.7783333333334</v>
      </c>
      <c r="F114" s="30">
        <f>SUM(F111:F113)</f>
        <v>2299.0566666666668</v>
      </c>
      <c r="G114" s="30">
        <f>SUM(G111:G113)</f>
        <v>3465.9350000000004</v>
      </c>
      <c r="H114" s="30">
        <f>SUM(H111:H113)</f>
        <v>4648.5133333333342</v>
      </c>
      <c r="I114" s="30">
        <f>SUM(I111:I113)</f>
        <v>5832.3916666666664</v>
      </c>
      <c r="J114" s="30">
        <f>SUM(J111:J113)</f>
        <v>7038.8700000000008</v>
      </c>
      <c r="K114" s="30">
        <f>SUM(K111:K113)</f>
        <v>8252.3483333333352</v>
      </c>
      <c r="L114" s="30">
        <f>SUM(L111:L113)</f>
        <v>10450.326666666668</v>
      </c>
      <c r="M114" s="30">
        <f>SUM(M111:M113)</f>
        <v>10723.305</v>
      </c>
      <c r="N114" s="30">
        <f>SUM(N111:N113)</f>
        <v>12921.283333333333</v>
      </c>
      <c r="O114" s="30">
        <f>SUM(O111:O113)</f>
        <v>14177.46166666667</v>
      </c>
      <c r="P114" s="30">
        <f>SUM(P111:P113)</f>
        <v>15443.54</v>
      </c>
    </row>
    <row r="115" spans="2:18" s="26" customFormat="1" ht="15" thickTop="1">
      <c r="B115" s="29"/>
      <c r="C115" s="28" t="s">
        <v>41</v>
      </c>
      <c r="D115" s="27"/>
      <c r="E115" s="27">
        <f>$D$114+E114</f>
        <v>60013.938333333339</v>
      </c>
      <c r="F115" s="27">
        <f>$D$114+F114</f>
        <v>61177.216666666667</v>
      </c>
      <c r="G115" s="27">
        <f>$D$114+G114</f>
        <v>62344.095000000001</v>
      </c>
      <c r="H115" s="27">
        <f>$D$114+H114</f>
        <v>63526.67333333334</v>
      </c>
      <c r="I115" s="27">
        <f>$D$114+I114</f>
        <v>64710.551666666666</v>
      </c>
      <c r="J115" s="27">
        <f>$D$114+J114</f>
        <v>65917.03</v>
      </c>
      <c r="K115" s="27">
        <f>$D$114+K114</f>
        <v>67130.508333333331</v>
      </c>
      <c r="L115" s="27">
        <f>$D$114+L114</f>
        <v>69328.486666666664</v>
      </c>
      <c r="M115" s="27">
        <f>$D$114+M114</f>
        <v>69601.464999999997</v>
      </c>
      <c r="N115" s="27">
        <f>$D$114+N114</f>
        <v>71799.443333333329</v>
      </c>
      <c r="O115" s="27">
        <f>$D$114+O114</f>
        <v>73055.621666666673</v>
      </c>
      <c r="P115" s="27">
        <f>$D$114+P114</f>
        <v>74321.700000000012</v>
      </c>
    </row>
    <row r="116" spans="2:18">
      <c r="B116" s="3" t="s">
        <v>42</v>
      </c>
      <c r="C116" s="1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2:18">
      <c r="B117" t="s">
        <v>43</v>
      </c>
      <c r="C117" s="15"/>
      <c r="D117" s="25"/>
      <c r="E117" s="24">
        <v>1.0999999999999999E-2</v>
      </c>
      <c r="F117" s="24">
        <v>1.0999999999999999E-2</v>
      </c>
      <c r="G117" s="24">
        <v>1.0999999999999999E-2</v>
      </c>
      <c r="H117" s="24">
        <v>1.0999999999999999E-2</v>
      </c>
      <c r="I117" s="24">
        <v>1.0999999999999999E-2</v>
      </c>
      <c r="J117" s="24">
        <v>1.0999999999999999E-2</v>
      </c>
      <c r="K117" s="24">
        <v>1.0999999999999999E-2</v>
      </c>
      <c r="L117" s="24">
        <v>1.0999999999999999E-2</v>
      </c>
      <c r="M117" s="24">
        <v>1.0999999999999999E-2</v>
      </c>
      <c r="N117" s="24">
        <v>1.4999999999999999E-2</v>
      </c>
      <c r="O117" s="24">
        <v>1.4999999999999999E-2</v>
      </c>
      <c r="P117" s="24">
        <v>1.4999999999999999E-2</v>
      </c>
    </row>
    <row r="118" spans="2:18">
      <c r="B118" s="23" t="s">
        <v>44</v>
      </c>
      <c r="C118" s="15"/>
      <c r="D118" s="22">
        <v>31</v>
      </c>
      <c r="E118" s="21">
        <v>31</v>
      </c>
      <c r="F118" s="21">
        <v>29</v>
      </c>
      <c r="G118" s="21">
        <v>31</v>
      </c>
      <c r="H118" s="21">
        <v>30</v>
      </c>
      <c r="I118" s="21">
        <v>31</v>
      </c>
      <c r="J118" s="21">
        <v>30</v>
      </c>
      <c r="K118" s="21">
        <v>31</v>
      </c>
      <c r="L118" s="21">
        <v>31</v>
      </c>
      <c r="M118" s="21">
        <v>30</v>
      </c>
      <c r="N118" s="21">
        <v>31</v>
      </c>
      <c r="O118" s="21">
        <v>30</v>
      </c>
      <c r="P118" s="21">
        <v>31</v>
      </c>
    </row>
    <row r="119" spans="2:18">
      <c r="B119" s="3"/>
      <c r="C119" s="15"/>
      <c r="D119" s="20">
        <f>D109</f>
        <v>42735</v>
      </c>
      <c r="E119" s="20">
        <f>EDATE(D119,1)</f>
        <v>42766</v>
      </c>
      <c r="F119" s="20">
        <f>EDATE(E119,1)</f>
        <v>42794</v>
      </c>
      <c r="G119" s="20">
        <f>EDATE(F119,1)</f>
        <v>42822</v>
      </c>
      <c r="H119" s="20">
        <f>EDATE(G119,1)</f>
        <v>42853</v>
      </c>
      <c r="I119" s="20">
        <f>EDATE(H119,1)</f>
        <v>42883</v>
      </c>
      <c r="J119" s="20">
        <f>EDATE(I119,1)</f>
        <v>42914</v>
      </c>
      <c r="K119" s="20">
        <f>EDATE(J119,1)</f>
        <v>42944</v>
      </c>
      <c r="L119" s="20">
        <f>EDATE(K119,1)</f>
        <v>42975</v>
      </c>
      <c r="M119" s="20">
        <f>EDATE(L119,1)</f>
        <v>43006</v>
      </c>
      <c r="N119" s="20">
        <f>EDATE(M119,1)</f>
        <v>43036</v>
      </c>
      <c r="O119" s="20">
        <f>EDATE(N119,1)</f>
        <v>43067</v>
      </c>
      <c r="P119" s="20">
        <f>EDATE(O119,1)</f>
        <v>43097</v>
      </c>
      <c r="Q119" s="19" t="s">
        <v>45</v>
      </c>
      <c r="R119" s="19" t="s">
        <v>46</v>
      </c>
    </row>
    <row r="120" spans="2:18">
      <c r="C120" s="15"/>
      <c r="D120" s="18">
        <v>0</v>
      </c>
      <c r="E120" s="17">
        <f>ROUND(D114*E117*(E118/365),2)</f>
        <v>55.01</v>
      </c>
      <c r="F120" s="17">
        <f>ROUND(E115*F117*(F118/365),2)</f>
        <v>52.45</v>
      </c>
      <c r="G120" s="17">
        <f>ROUND(F115*G117*(G118/365),2)</f>
        <v>57.15</v>
      </c>
      <c r="H120" s="17">
        <f>ROUND(G115*H117*(H118/365),2)</f>
        <v>56.37</v>
      </c>
      <c r="I120" s="17">
        <f>ROUND(H115*I117*(I118/365),2)</f>
        <v>59.35</v>
      </c>
      <c r="J120" s="17">
        <f>ROUND(I115*J117*(J118/365),2)</f>
        <v>58.51</v>
      </c>
      <c r="K120" s="17">
        <f>ROUND(J115*K117*(K118/365),2)</f>
        <v>61.58</v>
      </c>
      <c r="L120" s="17">
        <f>ROUND(K115*L117*(L118/365),2)</f>
        <v>62.72</v>
      </c>
      <c r="M120" s="17">
        <f>ROUND(L115*M117*(M118/365),2)</f>
        <v>62.68</v>
      </c>
      <c r="N120" s="17">
        <f>ROUND(M115*N117*(N118/365),2)</f>
        <v>88.67</v>
      </c>
      <c r="O120" s="17">
        <f>ROUND(N115*O117*(O118/365),2)</f>
        <v>88.52</v>
      </c>
      <c r="P120" s="17">
        <f>ROUND(O115*P117*(P118/365),2)</f>
        <v>93.07</v>
      </c>
      <c r="Q120" s="16">
        <f>SUM(E120:P120)</f>
        <v>796.07999999999993</v>
      </c>
      <c r="R120" s="16">
        <f>SUM(D120:P120)</f>
        <v>796.07999999999993</v>
      </c>
    </row>
    <row r="121" spans="2:18" ht="15" thickBot="1">
      <c r="B121" t="s">
        <v>47</v>
      </c>
      <c r="C121" s="15"/>
      <c r="D121" s="14"/>
      <c r="E121" s="13">
        <f>E120</f>
        <v>55.01</v>
      </c>
      <c r="F121" s="13">
        <f>E121+F120</f>
        <v>107.46000000000001</v>
      </c>
      <c r="G121" s="13">
        <f>F121+G120</f>
        <v>164.61</v>
      </c>
      <c r="H121" s="13">
        <f>G121+H120</f>
        <v>220.98000000000002</v>
      </c>
      <c r="I121" s="13">
        <f>H121+I120</f>
        <v>280.33000000000004</v>
      </c>
      <c r="J121" s="13">
        <f>I121+J120</f>
        <v>338.84000000000003</v>
      </c>
      <c r="K121" s="13">
        <f>J121+K120</f>
        <v>400.42</v>
      </c>
      <c r="L121" s="13">
        <f>K121+L120</f>
        <v>463.14</v>
      </c>
      <c r="M121" s="13">
        <f>L121+M120</f>
        <v>525.81999999999994</v>
      </c>
      <c r="N121" s="13">
        <f>M121+N120</f>
        <v>614.4899999999999</v>
      </c>
      <c r="O121" s="13">
        <f>N121+O120</f>
        <v>703.00999999999988</v>
      </c>
      <c r="P121" s="13">
        <f>O121+P120</f>
        <v>796.07999999999993</v>
      </c>
      <c r="Q121" s="13">
        <f>P121</f>
        <v>796.07999999999993</v>
      </c>
      <c r="R121" s="13">
        <f>R120</f>
        <v>796.07999999999993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d82774-bff1-4d66-95b6-bcad13803c45">
      <Terms xmlns="http://schemas.microsoft.com/office/infopath/2007/PartnerControls"/>
    </lcf76f155ced4ddcb4097134ff3c332f>
    <TaxCatchAll xmlns="8e7b70bf-82d7-409a-a3fc-8f1f7c2689d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27C2DCEE48D4D89B6F4676FF2487B" ma:contentTypeVersion="14" ma:contentTypeDescription="Create a new document." ma:contentTypeScope="" ma:versionID="3446113a1ec8e4bf6ccb1bb5e993bfd2">
  <xsd:schema xmlns:xsd="http://www.w3.org/2001/XMLSchema" xmlns:xs="http://www.w3.org/2001/XMLSchema" xmlns:p="http://schemas.microsoft.com/office/2006/metadata/properties" xmlns:ns2="61d82774-bff1-4d66-95b6-bcad13803c45" xmlns:ns3="8e7b70bf-82d7-409a-a3fc-8f1f7c2689df" targetNamespace="http://schemas.microsoft.com/office/2006/metadata/properties" ma:root="true" ma:fieldsID="ed26fed34a6c09b06f7ebdfb4b45f719" ns2:_="" ns3:_="">
    <xsd:import namespace="61d82774-bff1-4d66-95b6-bcad13803c45"/>
    <xsd:import namespace="8e7b70bf-82d7-409a-a3fc-8f1f7c268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82774-bff1-4d66-95b6-bcad13803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88bd0a9-159b-4739-b05e-95b31f1154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b70bf-82d7-409a-a3fc-8f1f7c268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d124ed8-fb5b-4af6-8643-a056b0ee57e2}" ma:internalName="TaxCatchAll" ma:showField="CatchAllData" ma:web="8e7b70bf-82d7-409a-a3fc-8f1f7c2689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C91EDB-705C-4CFC-8C04-0EF2E2F9DA65}"/>
</file>

<file path=customXml/itemProps2.xml><?xml version="1.0" encoding="utf-8"?>
<ds:datastoreItem xmlns:ds="http://schemas.openxmlformats.org/officeDocument/2006/customXml" ds:itemID="{438727AB-9773-47A4-B2B6-DD6659880AC1}"/>
</file>

<file path=customXml/itemProps3.xml><?xml version="1.0" encoding="utf-8"?>
<ds:datastoreItem xmlns:ds="http://schemas.openxmlformats.org/officeDocument/2006/customXml" ds:itemID="{6B7A82E5-CDC5-4B17-AE01-20C8B5A3B4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Hampton</dc:creator>
  <cp:keywords/>
  <dc:description/>
  <cp:lastModifiedBy>Laura Hampton</cp:lastModifiedBy>
  <cp:revision/>
  <dcterms:created xsi:type="dcterms:W3CDTF">2023-08-04T01:14:45Z</dcterms:created>
  <dcterms:modified xsi:type="dcterms:W3CDTF">2023-08-04T01:41:32Z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4105</vt:lpwstr>
  </property>
  <property fmtid="{D5CDD505-2E9C-101B-9397-08002B2CF9AE}" pid="3" name="ContentTypeId">
    <vt:lpwstr>0x0101004BA27C2DCEE48D4D89B6F4676FF2487B</vt:lpwstr>
  </property>
  <property fmtid="{D5CDD505-2E9C-101B-9397-08002B2CF9AE}" pid="4" name="MediaServiceImageTags">
    <vt:lpwstr/>
  </property>
</Properties>
</file>