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hydroone.sharepoint.com/sites/RA/Proceedings Library/2023/EB-2023-0030 - HONI Dx Rates 2024 Annual Update/Working Folder/Application and Evidence/"/>
    </mc:Choice>
  </mc:AlternateContent>
  <xr:revisionPtr revIDLastSave="222" documentId="8_{129C9DCF-AB56-47BA-BEF9-B71DB9CFF67C}" xr6:coauthVersionLast="47" xr6:coauthVersionMax="47" xr10:uidLastSave="{852C6438-02C5-4ABE-AEBD-8335284AE5E8}"/>
  <bookViews>
    <workbookView xWindow="-120" yWindow="-120" windowWidth="29040" windowHeight="15840" xr2:uid="{00000000-000D-0000-FFFF-FFFF00000000}"/>
  </bookViews>
  <sheets>
    <sheet name="1.  Information Sheet" sheetId="1" r:id="rId1"/>
    <sheet name="2. Continuity Schedule" sheetId="2" r:id="rId2"/>
    <sheet name="3. Appendix A" sheetId="4" r:id="rId3"/>
    <sheet name="4.  Billing Determinants" sheetId="5" state="hidden" r:id="rId4"/>
    <sheet name="5.  Allocation of Balances" sheetId="7" state="hidden" r:id="rId5"/>
    <sheet name="6. Class A consumption" sheetId="6" state="hidden" r:id="rId6"/>
    <sheet name="6.1 GA Balance" sheetId="8" state="hidden" r:id="rId7"/>
  </sheets>
  <definedNames>
    <definedName name="\p">#REF!</definedName>
    <definedName name="\s">#REF!</definedName>
    <definedName name="______PT1">#REF!</definedName>
    <definedName name="_____PT1">#REF!</definedName>
    <definedName name="____PT1">#REF!</definedName>
    <definedName name="____SUM1">#N/A</definedName>
    <definedName name="____SUM3">#REF!</definedName>
    <definedName name="___PT1">#REF!</definedName>
    <definedName name="___SUM1">#N/A</definedName>
    <definedName name="___SUM3">#REF!</definedName>
    <definedName name="__123Graph_A" hidden="1">#REF!</definedName>
    <definedName name="__123Graph_C" hidden="1">#REF!</definedName>
    <definedName name="__123Graph_D" hidden="1">#REF!</definedName>
    <definedName name="__FDS_HYPERLINK_TOGGLE_STATE__">"ON"</definedName>
    <definedName name="__N4">#REF!</definedName>
    <definedName name="__N6">#REF!</definedName>
    <definedName name="__PT1">#REF!</definedName>
    <definedName name="__SUM1">#N/A</definedName>
    <definedName name="__SUM2">#REF!</definedName>
    <definedName name="__SUM3">#REF!</definedName>
    <definedName name="_1st__250_KWH">#REF!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Jurisdiction">#REF!</definedName>
    <definedName name="_Key1" hidden="1">#REF!</definedName>
    <definedName name="_Key2" hidden="1">#REF!</definedName>
    <definedName name="_N4">#REF!</definedName>
    <definedName name="_N6">#REF!</definedName>
    <definedName name="_Order1">0</definedName>
    <definedName name="_Order2" hidden="1">255</definedName>
    <definedName name="_PT1">#REF!</definedName>
    <definedName name="_Regression_Int">1</definedName>
    <definedName name="_Sort" hidden="1">#REF!</definedName>
    <definedName name="_SUM1">#N/A</definedName>
    <definedName name="_SUM2">#REF!</definedName>
    <definedName name="_SUM3">#REF!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Q.COST">#REF!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veGLI_Cumactualtotal">#REF!</definedName>
    <definedName name="ActiveGLI_Cumpayment">#REF!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Points">#REF!</definedName>
    <definedName name="Actual_units">#REF!</definedName>
    <definedName name="ActualOH">#REF!</definedName>
    <definedName name="Actuals">#REF!</definedName>
    <definedName name="ActualYear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oc0">#REF!</definedName>
    <definedName name="AllocAssets0">#REF!</definedName>
    <definedName name="AllocAssetsNames">#REF!</definedName>
    <definedName name="AllocNames">#REF!</definedName>
    <definedName name="AM_ACDEPN_CONT_SCHED">#REF!</definedName>
    <definedName name="am_cost_cont_sched">#REF!</definedName>
    <definedName name="ANEP_LOOKUP">#REF!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s">#REF!</definedName>
    <definedName name="AS2DocOpenMode">"AS2DocumentEdit"</definedName>
    <definedName name="ASD">#REF!</definedName>
    <definedName name="ASOFDATE">#REF!</definedName>
    <definedName name="Assumptions_2002">#REF!</definedName>
    <definedName name="Assumptions_2003">#REF!</definedName>
    <definedName name="AUG">#REF!</definedName>
    <definedName name="B2MAsOf">#REF!</definedName>
    <definedName name="B2MTrending">#REF!</definedName>
    <definedName name="baseyr">#REF!</definedName>
    <definedName name="baseyr1">#REF!</definedName>
    <definedName name="bbbb">#REF!</definedName>
    <definedName name="bbbbb">#REF!</definedName>
    <definedName name="BLPH1" hidden="1">#REF!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#REF!</definedName>
    <definedName name="BPE_Red_Ratio_Yr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u">#REF!</definedName>
    <definedName name="BudCumOU">#REF!</definedName>
    <definedName name="budget" hidden="1">{#N/A,#N/A,FALSE,"Aging Summary";#N/A,#N/A,FALSE,"Ratio Analysis";#N/A,#N/A,FALSE,"Test 120 Day Accts";#N/A,#N/A,FALSE,"Tickmarks"}</definedName>
    <definedName name="Budget_Inflation">#REF!</definedName>
    <definedName name="Budget_Points">#REF!</definedName>
    <definedName name="Budget_units">#REF!</definedName>
    <definedName name="BudgetCLA">#REF!</definedName>
    <definedName name="Buses">#REF!</definedName>
    <definedName name="BUV">#REF!</definedName>
    <definedName name="CAPEX_OPA_ADJ">#REF!</definedName>
    <definedName name="Capex_QAP_Distribution">#REF!</definedName>
    <definedName name="Capex_Quarter_check">#REF!</definedName>
    <definedName name="CapitalizedPensionOPEB">#REF!</definedName>
    <definedName name="Case">#REF!</definedName>
    <definedName name="CaseSelect">#REF!</definedName>
    <definedName name="cccc">#REF!</definedName>
    <definedName name="ccccc">#REF!</definedName>
    <definedName name="CCRefund_zrn_zro">#REF!</definedName>
    <definedName name="CGEY_Inflation">#REF!</definedName>
    <definedName name="Chart_Data">#REF!</definedName>
    <definedName name="CIP_CONTROL_CLSFY">#REF!</definedName>
    <definedName name="CIP_OPA_ADJ">#REF!</definedName>
    <definedName name="CIP_SUSP_CLSFY">#REF!</definedName>
    <definedName name="CIPPMYTD_TARGET">#REF!</definedName>
    <definedName name="CIQWBGuid">"099de4d7-8cd5-44af-9805-857947de0081"</definedName>
    <definedName name="CircBrk">#REF!</definedName>
    <definedName name="class">#REF!</definedName>
    <definedName name="CMYTDDATA">#REF!</definedName>
    <definedName name="CN">#REF!</definedName>
    <definedName name="COLA_1">#REF!</definedName>
    <definedName name="COLA_2">#REF!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STINTG1SL">#REF!</definedName>
    <definedName name="COSTINTG2OTHER">#REF!</definedName>
    <definedName name="COSTINTG3SL">#REF!</definedName>
    <definedName name="COSTINTG4OTHER">#REF!</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#REF!</definedName>
    <definedName name="CPI_03">#REF!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_xlnm.Criteria">#REF!</definedName>
    <definedName name="CritSystems">#REF!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rent_1">#REF!</definedName>
    <definedName name="Current_2">#REF!</definedName>
    <definedName name="Current_3">#REF!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ad">#REF!</definedName>
    <definedName name="dasdfeeferfer">#REF!,#REF!,#REF!,#REF!,#REF!</definedName>
    <definedName name="DASH">""</definedName>
    <definedName name="DataTable">OFFSET(#REF!,0,0,COUNTA(#REF!),35)</definedName>
    <definedName name="date">#REF!</definedName>
    <definedName name="DATEINC">#REF!</definedName>
    <definedName name="DC_L">#REF!</definedName>
    <definedName name="DCCommon">#REF!</definedName>
    <definedName name="DCDevelopment">#REF!</definedName>
    <definedName name="DCOperating">#REF!</definedName>
    <definedName name="DCSustainment">#REF!</definedName>
    <definedName name="DD">"07"</definedName>
    <definedName name="ddd">#REF!</definedName>
    <definedName name="dddd">#REF!</definedName>
    <definedName name="ddddd">39969.400462963</definedName>
    <definedName name="de">0.00154386574286036</definedName>
    <definedName name="Debt_Financing">#REF!</definedName>
    <definedName name="debt_ratedBBB" hidden="1">{#N/A,#N/A,FALSE,"Aging Summary";#N/A,#N/A,FALSE,"Ratio Analysis";#N/A,#N/A,FALSE,"Test 120 Day Accts";#N/A,#N/A,FALSE,"Tickmarks"}</definedName>
    <definedName name="DEC">#REF!</definedName>
    <definedName name="Dec_02_Actual">#REF!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fe">37350.4474895833</definedName>
    <definedName name="DirectLoad">#REF!</definedName>
    <definedName name="DirectRate">#REF!</definedName>
    <definedName name="DisallowA">#REF!</definedName>
    <definedName name="DisallowR">#REF!</definedName>
    <definedName name="Disc_Rate">#REF!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#REF!</definedName>
    <definedName name="DMSustainment">#REF!</definedName>
    <definedName name="DollarFormat">#REF!</definedName>
    <definedName name="DollarFormat_Area">#REF!</definedName>
    <definedName name="download">#REF!</definedName>
    <definedName name="drop_zone">#REF!</definedName>
    <definedName name="dsa">"V920"</definedName>
    <definedName name="DVNAM">"QSYSPRT"</definedName>
    <definedName name="DVTYP">"PRINTER"</definedName>
    <definedName name="DxActualDep">#REF!</definedName>
    <definedName name="DxAsOf">#REF!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TAdjStartRow">#REF!</definedName>
    <definedName name="ee">#REF!</definedName>
    <definedName name="eee">#REF!</definedName>
    <definedName name="eeeeee">#REF!</definedName>
    <definedName name="eLDC_1505">#REF!</definedName>
    <definedName name="ELDCLoad">#REF!</definedName>
    <definedName name="ELDCRate">#REF!</definedName>
    <definedName name="EmpClass">#REF!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#REF!</definedName>
    <definedName name="Escalation_Status">#REF!</definedName>
    <definedName name="ESPCAhours">2080</definedName>
    <definedName name="ESPCAot">5.4655%</definedName>
    <definedName name="ETR">#REF!</definedName>
    <definedName name="ETS_Taxable">#REF!</definedName>
    <definedName name="etswork0408c">#REF!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#REF!</definedName>
    <definedName name="f">#REF!</definedName>
    <definedName name="FA_CURRENT_YEAR">#REF!</definedName>
    <definedName name="FA_PRIOR_YEAR">#REF!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ActRetail">#REF!</definedName>
    <definedName name="ff">#REF!</definedName>
    <definedName name="fff">#REF!</definedName>
    <definedName name="ffff">#REF!</definedName>
    <definedName name="financials">#REF!</definedName>
    <definedName name="First_Page">#REF!</definedName>
    <definedName name="firstTimeRunReport">0</definedName>
    <definedName name="FITA_Data">#REF!</definedName>
    <definedName name="FITA_LOAD">#REF!</definedName>
    <definedName name="FMTYP">"SP1"</definedName>
    <definedName name="Footer">#REF!</definedName>
    <definedName name="ForCumOU">#REF!</definedName>
    <definedName name="fore_2009">#REF!</definedName>
    <definedName name="fore_2010">#REF!</definedName>
    <definedName name="Forecast">#REF!</definedName>
    <definedName name="Forecast_Points">#REF!</definedName>
    <definedName name="Forecast_Units">#REF!</definedName>
    <definedName name="ForYEOU">#REF!</definedName>
    <definedName name="Fringe_Rate">#REF!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eneralLedgerA">#REF!</definedName>
    <definedName name="GeneralLedgerC">#REF!</definedName>
    <definedName name="GeneralLedgerR">#REF!</definedName>
    <definedName name="ggg">#REF!</definedName>
    <definedName name="gggg">#REF!</definedName>
    <definedName name="GL">#REF!</definedName>
    <definedName name="GL_ACCDEPN_LOOKUP">#REF!</definedName>
    <definedName name="gl_acdepn_susp">#REF!</definedName>
    <definedName name="GL_BAL_ALLBU_LOOKUP">#REF!</definedName>
    <definedName name="GL_CAPEX_LOOKUP">#REF!</definedName>
    <definedName name="GL_cost_susp">#REF!</definedName>
    <definedName name="GL_Prior_Year">#REF!</definedName>
    <definedName name="gl_tb_lookup">#REF!</definedName>
    <definedName name="GLBAL_LOOKUP">#REF!</definedName>
    <definedName name="Goodwill">#REF!</definedName>
    <definedName name="Group">#REF!</definedName>
    <definedName name="h">#REF!</definedName>
    <definedName name="HEADER1">"WORK ORDER ANALYSIS DETAIL  GAAP"</definedName>
    <definedName name="HEADER2">"2294"</definedName>
    <definedName name="HEADER3">"START DATE: JAN 2012     END DATE: FEB 2012"</definedName>
    <definedName name="HEADER4">""</definedName>
    <definedName name="Health_Esc_02">#REF!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#REF!</definedName>
    <definedName name="hhhh">#REF!</definedName>
    <definedName name="hn.ExtDb" hidden="1">FALSE</definedName>
    <definedName name="hn.ModelType" hidden="1">"DEAL"</definedName>
    <definedName name="hn.ModelVersion" hidden="1">1</definedName>
    <definedName name="hn.NoUpload" hidden="1">0</definedName>
    <definedName name="HOB_Reg_Assets">#REF!</definedName>
    <definedName name="HOI_HONI_">#REF!</definedName>
    <definedName name="HOI_HONI_Prior_Year">#REF!</definedName>
    <definedName name="HON_1505">#REF!</definedName>
    <definedName name="HTCSwitch">#REF!</definedName>
    <definedName name="HTML_CodePage" hidden="1">1252</definedName>
    <definedName name="HTML_Control" hidden="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uh?_BIT">{"'2003 05 15'!$W$11:$AI$18","'2003 05 15'!$A$1:$V$30"}</definedName>
    <definedName name="i">#REF!</definedName>
    <definedName name="IFRSTB">#REF!</definedName>
    <definedName name="ii">#REF!</definedName>
    <definedName name="iii">#REF!</definedName>
    <definedName name="iiiiii">#REF!</definedName>
    <definedName name="Imported">#REF!</definedName>
    <definedName name="InergiTitle">#REF!</definedName>
    <definedName name="Input">#REF!</definedName>
    <definedName name="Intangible_Costs_Distribution">#REF!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#REF!</definedName>
    <definedName name="jjj">#REF!</definedName>
    <definedName name="jjjj">#REF!</definedName>
    <definedName name="JUL">#REF!</definedName>
    <definedName name="JUN">#REF!</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nguage">#REF!</definedName>
    <definedName name="Last_Year">#REF!</definedName>
    <definedName name="LDC">#REF!</definedName>
    <definedName name="LDCkWh">#REF!</definedName>
    <definedName name="LDCkWh2">#REF!</definedName>
    <definedName name="LDCkWh3">#REF!</definedName>
    <definedName name="LDCLoads">#REF!</definedName>
    <definedName name="LDCRates">#REF!</definedName>
    <definedName name="LDCRates2">#REF!</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veraged_Discount_Rate">#REF!</definedName>
    <definedName name="listdata" localSheetId="5">#REF!</definedName>
    <definedName name="ListOffset">1</definedName>
    <definedName name="ll">#REF!</definedName>
    <definedName name="llll">#REF!</definedName>
    <definedName name="LoadForecast">#REF!</definedName>
    <definedName name="Loads">#REF!</definedName>
    <definedName name="LOB">#REF!</definedName>
    <definedName name="Location">#REF!</definedName>
    <definedName name="lookup_table">#REF!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nual">#REF!</definedName>
    <definedName name="Manual_Prior_Year">#REF!</definedName>
    <definedName name="MAR">#REF!</definedName>
    <definedName name="march">#REF!</definedName>
    <definedName name="MARCOS">#REF!</definedName>
    <definedName name="Max_Mat">#REF!</definedName>
    <definedName name="MAY">#REF!</definedName>
    <definedName name="MBRR">#REF!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il">#REF!</definedName>
    <definedName name="million">#REF!</definedName>
    <definedName name="milner" hidden="1">{#N/A,#N/A,FALSE,"Aging Summary";#N/A,#N/A,FALSE,"Ratio Analysis";#N/A,#N/A,FALSE,"Test 120 Day Accts";#N/A,#N/A,FALSE,"Tickmarks"}</definedName>
    <definedName name="MIN">"28"</definedName>
    <definedName name="misc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Dates">#REF!</definedName>
    <definedName name="MONTHS">#REF!</definedName>
    <definedName name="MSRates">#REF!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ELDC_kWhs">#REF!</definedName>
    <definedName name="NewPensionBPERatio">#REF!</definedName>
    <definedName name="nmbmbm">"V2002-03-29"</definedName>
    <definedName name="nnbbmb">#REF!,#REF!,#REF!,#REF!</definedName>
    <definedName name="NNELDCkWhs">#REF!</definedName>
    <definedName name="nnnn">#REF!</definedName>
    <definedName name="nnnnn">#REF!</definedName>
    <definedName name="NON_Pensioners_ABO">#REF!</definedName>
    <definedName name="Non_Pensioners_PBO">#REF!</definedName>
    <definedName name="NoteStartRow">#REF!</definedName>
    <definedName name="NO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SD">"V1999-12-29"</definedName>
    <definedName name="NvsAutoDrillOk">"VN"</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#REF!</definedName>
    <definedName name="OCT">#REF!</definedName>
    <definedName name="OCTASSETS">#REF!</definedName>
    <definedName name="OHSC_GC_S_BOARD_OF_DIRECTORS">#REF!</definedName>
    <definedName name="Old_Print_Area_A">#REF!</definedName>
    <definedName name="OLOL">#REF!</definedName>
    <definedName name="OMA">#REF!</definedName>
    <definedName name="oo">#REF!</definedName>
    <definedName name="ooo">#REF!</definedName>
    <definedName name="oooooo">#REF!</definedName>
    <definedName name="OPRB_Cum_Plan">#REF!</definedName>
    <definedName name="OPRB_Plan">#REF!</definedName>
    <definedName name="OQLIB">"QUSRSYS"</definedName>
    <definedName name="OQNAM">"COMPLEO"</definedName>
    <definedName name="overhead">#REF!</definedName>
    <definedName name="p">#REF!</definedName>
    <definedName name="Page_Count">#REF!</definedName>
    <definedName name="PAGEW">"132"</definedName>
    <definedName name="PAT" hidden="1">#REF!</definedName>
    <definedName name="PATQ" hidden="1">#REF!</definedName>
    <definedName name="PC">#REF!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#REF!</definedName>
    <definedName name="PensionOPEBrate">#REF!</definedName>
    <definedName name="Percent_Area">#REF!,#REF!,#REF!,#REF!</definedName>
    <definedName name="PIVOT3_Green">{"'2003 05 15'!$W$11:$AI$18","'2003 05 15'!$A$1:$V$30"}</definedName>
    <definedName name="popoiuo">"V900"</definedName>
    <definedName name="pp">#REF!</definedName>
    <definedName name="PPI_factor_table">#REF!</definedName>
    <definedName name="ppp">#REF!</definedName>
    <definedName name="pppppp">#REF!</definedName>
    <definedName name="Price">OFFSET(#REF!,1,0,COUNT(#REF!),1)</definedName>
    <definedName name="_xlnm.Print_Area">#REF!</definedName>
    <definedName name="PRINT_BDCOMMSEC">#REF!</definedName>
    <definedName name="PRINT_DIRECTORATE">#REF!</definedName>
    <definedName name="Print_EO_Consolid">#REF!</definedName>
    <definedName name="PRINT_EXEC.SUPP.">#REF!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Print_VPs_Monthlyflows">#REF!</definedName>
    <definedName name="PRIOR">" 5"</definedName>
    <definedName name="projectinfo0502">#REF!</definedName>
    <definedName name="projectinfo0502a">#REF!</definedName>
    <definedName name="ProrationBase">#REF!</definedName>
    <definedName name="Prudential_2002">#REF!</definedName>
    <definedName name="Prudential_2003">#REF!</definedName>
    <definedName name="PT_CCCE">#REF!,#REF!</definedName>
    <definedName name="PV_Rate">#REF!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AP_EXTRACT_CA">#REF!</definedName>
    <definedName name="qq">#REF!</definedName>
    <definedName name="qqq">#REF!</definedName>
    <definedName name="qqqq">#REF!</definedName>
    <definedName name="qqqqqq">#REF!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teLookup">#REF!</definedName>
    <definedName name="RateRecStartRow">#REF!</definedName>
    <definedName name="RatesScenarios">#REF!</definedName>
    <definedName name="RBU">#REF!</definedName>
    <definedName name="rDeptCode">#REF!</definedName>
    <definedName name="rDeptYrly">#REF!</definedName>
    <definedName name="Recalculation_Flag">#REF!</definedName>
    <definedName name="RecdTbl">#REF!</definedName>
    <definedName name="reg_act">#REF!</definedName>
    <definedName name="reg_bud">#REF!</definedName>
    <definedName name="Reg_Interest_Data_Input">#REF!</definedName>
    <definedName name="Reg_Summary">#REF!</definedName>
    <definedName name="REGRateRecStartRow">#REF!</definedName>
    <definedName name="REGTaxCreditStartRow">#REF!</definedName>
    <definedName name="REGTDStartRow">#REF!</definedName>
    <definedName name="Report_Date">#REF!</definedName>
    <definedName name="Report_Month">#REF!</definedName>
    <definedName name="Reporting_Month_Accomp">#REF!</definedName>
    <definedName name="ResultsData">#REF!</definedName>
    <definedName name="Retailers_1505">#REF!</definedName>
    <definedName name="RetailRates">#REF!</definedName>
    <definedName name="REVERSAL_VAL">#REF!</definedName>
    <definedName name="Revised_PV_Rates">#REF!</definedName>
    <definedName name="rFunc">#REF!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8data">#REF!</definedName>
    <definedName name="sACCOMP">#REF!</definedName>
    <definedName name="Salary">#REF!</definedName>
    <definedName name="Savings_Factor">#REF!</definedName>
    <definedName name="sCC">#REF!</definedName>
    <definedName name="SCH9SCS">#REF!</definedName>
    <definedName name="SCN">#REF!</definedName>
    <definedName name="Scope_Inflation">#REF!</definedName>
    <definedName name="Seg220ProrationBase">#REF!</definedName>
    <definedName name="Seg222ProrationBase">#REF!</definedName>
    <definedName name="SensBreak">#REF!</definedName>
    <definedName name="SEP">#REF!</definedName>
    <definedName name="servco_switch">#REF!</definedName>
    <definedName name="Service">#REF!</definedName>
    <definedName name="set_hdr_dates">#REF!</definedName>
    <definedName name="SFD">#REF!</definedName>
    <definedName name="SFV">#REF!</definedName>
    <definedName name="sGross">#REF!</definedName>
    <definedName name="sINSERADD">#REF!</definedName>
    <definedName name="sNet">#REF!</definedName>
    <definedName name="SPATH">"S1042357:\QUSRSYS\COMPLEO"</definedName>
    <definedName name="SPDAT">"3/7/2012"</definedName>
    <definedName name="SPDAY">"07"</definedName>
    <definedName name="SPDT2">"20120307"</definedName>
    <definedName name="Split_kWh_First___Balance_040212b_Summary_Query">#REF!</definedName>
    <definedName name="SPMON">"03"</definedName>
    <definedName name="SPNAM">"QSYSPRT"</definedName>
    <definedName name="SPNMB">"1"</definedName>
    <definedName name="SPS_Active">#REF!</definedName>
    <definedName name="SPTIM">"12:28:01"</definedName>
    <definedName name="SPTM2">"122839"</definedName>
    <definedName name="SPYEA">"2012"</definedName>
    <definedName name="sRemoval">#REF!</definedName>
    <definedName name="ss">{"'2003 05 15'!$W$11:$AI$18","'2003 05 15'!$A$1:$V$30"}</definedName>
    <definedName name="sss">#REF!</definedName>
    <definedName name="ssss">#REF!</definedName>
    <definedName name="START_YR">#REF!</definedName>
    <definedName name="STATE">"*READY"</definedName>
    <definedName name="STD_TEXT_LOOKUP">#REF!</definedName>
    <definedName name="Sum_Allocation_Table">#REF!</definedName>
    <definedName name="Summary">#REF!</definedName>
    <definedName name="t">#REF!</definedName>
    <definedName name="Tax">#REF!</definedName>
    <definedName name="Tax_Class">#REF!</definedName>
    <definedName name="TaxCreditStartRow">#REF!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Common">#REF!</definedName>
    <definedName name="TCDevelopment">#REF!</definedName>
    <definedName name="TCOperating">#REF!</definedName>
    <definedName name="TCSustainment">#REF!</definedName>
    <definedName name="TDStartRow">#REF!</definedName>
    <definedName name="TextRefCopyRangeCount">38</definedName>
    <definedName name="This_Year">#REF!</definedName>
    <definedName name="thou">#REF!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BudCapOH">#REF!</definedName>
    <definedName name="TOTPG">"1"</definedName>
    <definedName name="TPATH">"C:\Documents and Settings\All Users\Application Data\Symtrax\Compleo Suite 4\Temp\e28ba150-e788-403e-a1b0-986113841a4f"</definedName>
    <definedName name="Trade_Month">#REF!</definedName>
    <definedName name="Trend">#REF!</definedName>
    <definedName name="TrendName">#REF!</definedName>
    <definedName name="trendy">#REF!</definedName>
    <definedName name="tt">#REF!</definedName>
    <definedName name="ttt">#REF!</definedName>
    <definedName name="tttttt">#REF!</definedName>
    <definedName name="ttype_lookup">#REF!</definedName>
    <definedName name="TxAsOf">#REF!</definedName>
    <definedName name="TxBase">#REF!</definedName>
    <definedName name="TxCriteria">#REF!</definedName>
    <definedName name="TxDx">#REF!</definedName>
    <definedName name="txdx_acdepn_cont_sched">#REF!+#REF!:#REF!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ion">#REF!</definedName>
    <definedName name="unit_bud">#REF!</definedName>
    <definedName name="unit_fcs">#REF!</definedName>
    <definedName name="Update_Date">#REF!</definedName>
    <definedName name="USDAT">"GRWO19B_1"</definedName>
    <definedName name="usdcad">#REF!</definedName>
    <definedName name="USNAM">"SPRESSEAUL"</definedName>
    <definedName name="usofa">#REF!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OFFSET(#REF!,1,0,COUNT(#REF!),1)</definedName>
    <definedName name="vvvv">#REF!</definedName>
    <definedName name="vvvvv">#REF!</definedName>
    <definedName name="w">#REF!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BSA">#REF!</definedName>
    <definedName name="WBSR">#REF!</definedName>
    <definedName name="werere">37348.4370907407</definedName>
    <definedName name="wererere">0.000118634263344575</definedName>
    <definedName name="wererewr">"V2002-03-29"</definedName>
    <definedName name="werewryuyui">"%,FBUSINESS_UNIT,V940"</definedName>
    <definedName name="wrn.Aging._.and._.Trend._.Analysis." hidden="1">{#N/A,#N/A,FALSE,"Aging Summary";#N/A,#N/A,FALSE,"Ratio Analysis";#N/A,#N/A,FALSE,"Test 120 Day Accts";#N/A,#N/A,FALSE,"Tickmarks"}</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hidden="1">{"fdb1_Rapport_Report",#N/A,FALSE,"Report"}</definedName>
    <definedName name="wrn.fdb2_print_rpt." hidden="1">{"fdb2_print",#N/A,FALSE,"Report"}</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#REF!</definedName>
    <definedName name="wwww">#REF!</definedName>
    <definedName name="wwwwww">#REF!</definedName>
    <definedName name="xx">#REF!</definedName>
    <definedName name="xxxx">#REF!</definedName>
    <definedName name="xxxxx">#REF!</definedName>
    <definedName name="y">#REF!</definedName>
    <definedName name="Year">#REF!</definedName>
    <definedName name="YEB2MAsOf">#REF!</definedName>
    <definedName name="YEB2MTrend">#REF!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td_620260_620264_in_BMO_tapes">#REF!</definedName>
    <definedName name="yy">#REF!</definedName>
    <definedName name="yyy">#REF!</definedName>
    <definedName name="YYYY">"2012"</definedName>
    <definedName name="yyyyyy">#REF!</definedName>
    <definedName name="zz">#REF!</definedName>
    <definedName name="zzzz">#REF!</definedName>
    <definedName name="zz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7" i="2" l="1"/>
  <c r="AN42" i="2" l="1"/>
  <c r="Y28" i="2"/>
  <c r="Y30" i="2" l="1"/>
  <c r="AB30" i="2" s="1"/>
  <c r="AD31" i="2"/>
  <c r="AD30" i="2" l="1"/>
  <c r="AH37" i="2" l="1"/>
  <c r="T26" i="2"/>
  <c r="AJ30" i="2" l="1"/>
  <c r="AC30" i="2"/>
  <c r="AG30" i="2" s="1"/>
  <c r="AK30" i="2" l="1"/>
  <c r="AQ30" i="2"/>
  <c r="AJ33" i="2"/>
  <c r="AL33" i="2" s="1"/>
  <c r="U10" i="2" l="1"/>
  <c r="AJ32" i="2" l="1"/>
  <c r="AL32" i="2" s="1"/>
  <c r="S26" i="2" l="1"/>
  <c r="W26" i="2" s="1"/>
  <c r="AC26" i="2" s="1"/>
  <c r="AD26" i="2" s="1"/>
  <c r="AG26" i="2" s="1"/>
  <c r="O26" i="2"/>
  <c r="R26" i="2" s="1"/>
  <c r="X26" i="2" s="1"/>
  <c r="AB26" i="2" s="1"/>
  <c r="AJ26" i="2" l="1"/>
  <c r="AL26" i="2"/>
  <c r="AK26" i="2"/>
  <c r="AQ26" i="2"/>
  <c r="AM26" i="2" l="1"/>
  <c r="U37" i="2"/>
  <c r="Z37" i="2"/>
  <c r="AE37" i="2"/>
  <c r="AK32" i="2"/>
  <c r="AM32" i="2" s="1"/>
  <c r="AK33" i="2"/>
  <c r="AM33" i="2" s="1"/>
  <c r="AJ34" i="2"/>
  <c r="AK34" i="2"/>
  <c r="AJ35" i="2"/>
  <c r="AK35" i="2"/>
  <c r="AC31" i="2" l="1"/>
  <c r="AG31" i="2" s="1"/>
  <c r="AK31" i="2" s="1"/>
  <c r="X31" i="2"/>
  <c r="Y31" i="2" s="1"/>
  <c r="AB31" i="2" s="1"/>
  <c r="T27" i="2"/>
  <c r="AJ31" i="2" l="1"/>
  <c r="AQ31" i="2" l="1"/>
  <c r="W29" i="2" l="1"/>
  <c r="AC29" i="2" s="1"/>
  <c r="AG29" i="2" s="1"/>
  <c r="X29" i="2"/>
  <c r="AB29" i="2" s="1"/>
  <c r="AD28" i="2"/>
  <c r="AH38" i="2" l="1"/>
  <c r="AJ29" i="2"/>
  <c r="AL29" i="2" s="1"/>
  <c r="AI37" i="2"/>
  <c r="AQ29" i="2"/>
  <c r="AK29" i="2" l="1"/>
  <c r="AM29" i="2" s="1"/>
  <c r="O27" i="2" l="1"/>
  <c r="R27" i="2" s="1"/>
  <c r="P37" i="2"/>
  <c r="S27" i="2"/>
  <c r="W27" i="2" s="1"/>
  <c r="AC27" i="2" l="1"/>
  <c r="AD27" i="2" s="1"/>
  <c r="X27" i="2"/>
  <c r="Y27" i="2" s="1"/>
  <c r="AB27" i="2" l="1"/>
  <c r="AG27" i="2"/>
  <c r="AK27" i="2" s="1"/>
  <c r="AJ27" i="2" l="1"/>
  <c r="AL27" i="2" s="1"/>
  <c r="AM27" i="2" s="1"/>
  <c r="AQ27" i="2"/>
  <c r="AP9" i="2" l="1"/>
  <c r="T17" i="2" l="1"/>
  <c r="AD16" i="2" l="1"/>
  <c r="V16" i="2"/>
  <c r="V37" i="2" s="1"/>
  <c r="AF16" i="2"/>
  <c r="AF37" i="2" s="1"/>
  <c r="AA16" i="2"/>
  <c r="AA37" i="2" s="1"/>
  <c r="Y16" i="2"/>
  <c r="AD15" i="2" l="1"/>
  <c r="Y15" i="2"/>
  <c r="L10" i="2" l="1"/>
  <c r="G10" i="2"/>
  <c r="G37" i="2" l="1"/>
  <c r="G39" i="2" l="1"/>
  <c r="G38" i="2"/>
  <c r="H9" i="2"/>
  <c r="H10" i="2"/>
  <c r="H11" i="2"/>
  <c r="H12" i="2"/>
  <c r="H13" i="2"/>
  <c r="H14" i="2"/>
  <c r="H15" i="2"/>
  <c r="H16" i="2"/>
  <c r="H17" i="2"/>
  <c r="N17" i="2" s="1"/>
  <c r="H8" i="2"/>
  <c r="Q37" i="2" l="1"/>
  <c r="N11" i="2"/>
  <c r="L37" i="2"/>
  <c r="I37" i="2"/>
  <c r="J37" i="2"/>
  <c r="K37" i="2"/>
  <c r="E37" i="2" l="1"/>
  <c r="N12" i="2" l="1"/>
  <c r="O12" i="2" s="1"/>
  <c r="R12" i="2" s="1"/>
  <c r="M12" i="2" l="1"/>
  <c r="M21" i="2" l="1"/>
  <c r="H21" i="2"/>
  <c r="M18" i="2" l="1"/>
  <c r="M19" i="2"/>
  <c r="M20" i="2"/>
  <c r="M22" i="2"/>
  <c r="M23" i="2"/>
  <c r="M17" i="2"/>
  <c r="H18" i="2"/>
  <c r="H19" i="2"/>
  <c r="H20" i="2"/>
  <c r="H22" i="2"/>
  <c r="H23" i="2"/>
  <c r="F37" i="2" l="1"/>
  <c r="D37" i="2"/>
  <c r="M25" i="2"/>
  <c r="S25" i="2" s="1"/>
  <c r="W25" i="2" s="1"/>
  <c r="M28" i="2"/>
  <c r="H25" i="2"/>
  <c r="N25" i="2" s="1"/>
  <c r="R25" i="2" s="1"/>
  <c r="AC25" i="2" l="1"/>
  <c r="AD25" i="2" s="1"/>
  <c r="X25" i="2"/>
  <c r="Y25" i="2" s="1"/>
  <c r="AB25" i="2" s="1"/>
  <c r="AL25" i="2" l="1"/>
  <c r="AJ25" i="2"/>
  <c r="AG25" i="2"/>
  <c r="AQ25" i="2" s="1"/>
  <c r="AK25" i="2" l="1"/>
  <c r="AI39" i="2"/>
  <c r="AH39" i="2"/>
  <c r="AI38" i="2"/>
  <c r="F184" i="8"/>
  <c r="E184" i="8"/>
  <c r="E23" i="8" s="1"/>
  <c r="D184" i="8"/>
  <c r="D23" i="8" s="1"/>
  <c r="C183" i="8"/>
  <c r="C182" i="8"/>
  <c r="C181" i="8"/>
  <c r="C180" i="8"/>
  <c r="C179" i="8"/>
  <c r="C178" i="8"/>
  <c r="C177" i="8"/>
  <c r="C176" i="8"/>
  <c r="C175" i="8"/>
  <c r="C174" i="8"/>
  <c r="C173" i="8"/>
  <c r="C172" i="8"/>
  <c r="C171" i="8"/>
  <c r="C170" i="8"/>
  <c r="C169" i="8"/>
  <c r="C168" i="8"/>
  <c r="C167" i="8"/>
  <c r="C166" i="8"/>
  <c r="C165" i="8"/>
  <c r="C164" i="8"/>
  <c r="C163" i="8"/>
  <c r="C162" i="8"/>
  <c r="C161" i="8"/>
  <c r="C160" i="8"/>
  <c r="C159" i="8"/>
  <c r="C158" i="8"/>
  <c r="C157" i="8"/>
  <c r="C156" i="8"/>
  <c r="C155" i="8"/>
  <c r="C154" i="8"/>
  <c r="C153" i="8"/>
  <c r="C152" i="8"/>
  <c r="C151" i="8"/>
  <c r="C150" i="8"/>
  <c r="C149" i="8"/>
  <c r="C148" i="8"/>
  <c r="C147" i="8"/>
  <c r="C146" i="8"/>
  <c r="C145" i="8"/>
  <c r="C144" i="8"/>
  <c r="C143" i="8"/>
  <c r="C142" i="8"/>
  <c r="C141" i="8"/>
  <c r="C140" i="8"/>
  <c r="C139" i="8"/>
  <c r="C138" i="8"/>
  <c r="C137" i="8"/>
  <c r="C136" i="8"/>
  <c r="C135" i="8"/>
  <c r="C134" i="8"/>
  <c r="C133" i="8"/>
  <c r="C132" i="8"/>
  <c r="C131" i="8"/>
  <c r="C130" i="8"/>
  <c r="C129" i="8"/>
  <c r="C128" i="8"/>
  <c r="C127" i="8"/>
  <c r="C126" i="8"/>
  <c r="C125" i="8"/>
  <c r="C124" i="8"/>
  <c r="C123" i="8"/>
  <c r="C122" i="8"/>
  <c r="C121" i="8"/>
  <c r="C120" i="8"/>
  <c r="C119" i="8"/>
  <c r="C118" i="8"/>
  <c r="C117" i="8"/>
  <c r="C116" i="8"/>
  <c r="C115" i="8"/>
  <c r="C114" i="8"/>
  <c r="C113" i="8"/>
  <c r="C112" i="8"/>
  <c r="C111" i="8"/>
  <c r="C110" i="8"/>
  <c r="C109" i="8"/>
  <c r="C108" i="8"/>
  <c r="C107" i="8"/>
  <c r="C106" i="8"/>
  <c r="C105" i="8"/>
  <c r="C104" i="8"/>
  <c r="C103" i="8"/>
  <c r="C102" i="8"/>
  <c r="C101" i="8"/>
  <c r="C100" i="8"/>
  <c r="C99" i="8"/>
  <c r="C98" i="8"/>
  <c r="C97" i="8"/>
  <c r="C96" i="8"/>
  <c r="C95" i="8"/>
  <c r="C94" i="8"/>
  <c r="C93" i="8"/>
  <c r="C92" i="8"/>
  <c r="C91" i="8"/>
  <c r="C90" i="8"/>
  <c r="C89" i="8"/>
  <c r="C88" i="8"/>
  <c r="C87" i="8"/>
  <c r="C86" i="8"/>
  <c r="C85" i="8"/>
  <c r="C84" i="8"/>
  <c r="C83" i="8"/>
  <c r="C82" i="8"/>
  <c r="C81" i="8"/>
  <c r="C80" i="8"/>
  <c r="C79" i="8"/>
  <c r="C78" i="8"/>
  <c r="C77" i="8"/>
  <c r="C76" i="8"/>
  <c r="C75" i="8"/>
  <c r="C74" i="8"/>
  <c r="C73" i="8"/>
  <c r="C72" i="8"/>
  <c r="C71" i="8"/>
  <c r="C70"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C38" i="8"/>
  <c r="C37" i="8"/>
  <c r="C36" i="8"/>
  <c r="C35" i="8"/>
  <c r="C34" i="8"/>
  <c r="F23" i="8"/>
  <c r="H22" i="8"/>
  <c r="G22" i="8"/>
  <c r="F22" i="8"/>
  <c r="E22" i="8"/>
  <c r="C20" i="8"/>
  <c r="C19" i="8"/>
  <c r="G18" i="8"/>
  <c r="F18" i="8" s="1"/>
  <c r="E18" i="8" s="1"/>
  <c r="D18" i="8" s="1"/>
  <c r="F6" i="7"/>
  <c r="G6" i="7"/>
  <c r="D53" i="7"/>
  <c r="D20" i="7"/>
  <c r="D77" i="7"/>
  <c r="D57" i="7"/>
  <c r="B791" i="6"/>
  <c r="B789" i="6"/>
  <c r="B787" i="6"/>
  <c r="B785" i="6"/>
  <c r="B783" i="6"/>
  <c r="B781" i="6"/>
  <c r="B779" i="6"/>
  <c r="B777" i="6"/>
  <c r="B775" i="6"/>
  <c r="B773" i="6"/>
  <c r="B771" i="6"/>
  <c r="B769" i="6"/>
  <c r="B767" i="6"/>
  <c r="B765" i="6"/>
  <c r="B763" i="6"/>
  <c r="B761" i="6"/>
  <c r="B759" i="6"/>
  <c r="B757" i="6"/>
  <c r="B755" i="6"/>
  <c r="B753" i="6"/>
  <c r="B751" i="6"/>
  <c r="B749" i="6"/>
  <c r="B747" i="6"/>
  <c r="B745" i="6"/>
  <c r="B743" i="6"/>
  <c r="B741" i="6"/>
  <c r="B739" i="6"/>
  <c r="B737" i="6"/>
  <c r="B735" i="6"/>
  <c r="B733" i="6"/>
  <c r="B731" i="6"/>
  <c r="B729" i="6"/>
  <c r="B727" i="6"/>
  <c r="B725" i="6"/>
  <c r="B723" i="6"/>
  <c r="B721" i="6"/>
  <c r="B719" i="6"/>
  <c r="B717" i="6"/>
  <c r="B715" i="6"/>
  <c r="B713" i="6"/>
  <c r="B711" i="6"/>
  <c r="B709" i="6"/>
  <c r="B707" i="6"/>
  <c r="B705" i="6"/>
  <c r="B703" i="6"/>
  <c r="B701" i="6"/>
  <c r="B699" i="6"/>
  <c r="B697" i="6"/>
  <c r="B695" i="6"/>
  <c r="B693" i="6"/>
  <c r="B691" i="6"/>
  <c r="B689" i="6"/>
  <c r="B687" i="6"/>
  <c r="B685" i="6"/>
  <c r="B683" i="6"/>
  <c r="B681" i="6"/>
  <c r="B679" i="6"/>
  <c r="B677" i="6"/>
  <c r="B675" i="6"/>
  <c r="B673" i="6"/>
  <c r="B671" i="6"/>
  <c r="B669" i="6"/>
  <c r="B667" i="6"/>
  <c r="B665" i="6"/>
  <c r="B663" i="6"/>
  <c r="B661" i="6"/>
  <c r="B659" i="6"/>
  <c r="B657" i="6"/>
  <c r="B655" i="6"/>
  <c r="B653" i="6"/>
  <c r="B651" i="6"/>
  <c r="B649" i="6"/>
  <c r="B647" i="6"/>
  <c r="B645" i="6"/>
  <c r="B643" i="6"/>
  <c r="B641" i="6"/>
  <c r="B639" i="6"/>
  <c r="B637" i="6"/>
  <c r="B635" i="6"/>
  <c r="B633" i="6"/>
  <c r="B631" i="6"/>
  <c r="B629" i="6"/>
  <c r="B627" i="6"/>
  <c r="B625" i="6"/>
  <c r="B623" i="6"/>
  <c r="B621" i="6"/>
  <c r="B619" i="6"/>
  <c r="B617" i="6"/>
  <c r="B615" i="6"/>
  <c r="B613" i="6"/>
  <c r="B611" i="6"/>
  <c r="B609" i="6"/>
  <c r="B607" i="6"/>
  <c r="B605" i="6"/>
  <c r="B603" i="6"/>
  <c r="B601" i="6"/>
  <c r="B599" i="6"/>
  <c r="B597" i="6"/>
  <c r="B595" i="6"/>
  <c r="B593" i="6"/>
  <c r="B591" i="6"/>
  <c r="B589" i="6"/>
  <c r="B587" i="6"/>
  <c r="B585" i="6"/>
  <c r="B583" i="6"/>
  <c r="B581" i="6"/>
  <c r="B579" i="6"/>
  <c r="B577" i="6"/>
  <c r="B575" i="6"/>
  <c r="B573" i="6"/>
  <c r="B571" i="6"/>
  <c r="B569" i="6"/>
  <c r="B567" i="6"/>
  <c r="B565" i="6"/>
  <c r="B563" i="6"/>
  <c r="B561" i="6"/>
  <c r="B559" i="6"/>
  <c r="B557" i="6"/>
  <c r="B555" i="6"/>
  <c r="B553" i="6"/>
  <c r="B551" i="6"/>
  <c r="B549" i="6"/>
  <c r="B547" i="6"/>
  <c r="B545" i="6"/>
  <c r="B543" i="6"/>
  <c r="B541" i="6"/>
  <c r="B539" i="6"/>
  <c r="B537" i="6"/>
  <c r="B535" i="6"/>
  <c r="B533" i="6"/>
  <c r="B531" i="6"/>
  <c r="B529" i="6"/>
  <c r="B527" i="6"/>
  <c r="B525" i="6"/>
  <c r="B523" i="6"/>
  <c r="B521" i="6"/>
  <c r="B519" i="6"/>
  <c r="B517" i="6"/>
  <c r="B515" i="6"/>
  <c r="B513" i="6"/>
  <c r="B511" i="6"/>
  <c r="B509" i="6"/>
  <c r="B507" i="6"/>
  <c r="B505" i="6"/>
  <c r="B503" i="6"/>
  <c r="B501" i="6"/>
  <c r="B499" i="6"/>
  <c r="B497" i="6"/>
  <c r="B495" i="6"/>
  <c r="B493" i="6"/>
  <c r="L491" i="6"/>
  <c r="J491" i="6" s="1"/>
  <c r="H491" i="6" s="1"/>
  <c r="F491" i="6" s="1"/>
  <c r="AA478" i="6"/>
  <c r="D478" i="6"/>
  <c r="B478" i="6"/>
  <c r="AB478" i="6" s="1"/>
  <c r="A478" i="6"/>
  <c r="AA477" i="6"/>
  <c r="B477" i="6"/>
  <c r="AB477" i="6" s="1"/>
  <c r="A477" i="6"/>
  <c r="AA475" i="6"/>
  <c r="D475" i="6"/>
  <c r="B475" i="6"/>
  <c r="AB475" i="6" s="1"/>
  <c r="A475" i="6"/>
  <c r="AA474" i="6"/>
  <c r="B474" i="6"/>
  <c r="AB474" i="6" s="1"/>
  <c r="A474" i="6"/>
  <c r="AA472" i="6"/>
  <c r="D472" i="6"/>
  <c r="B472" i="6"/>
  <c r="AB472" i="6" s="1"/>
  <c r="A472" i="6"/>
  <c r="AA471" i="6"/>
  <c r="B471" i="6"/>
  <c r="AB471" i="6" s="1"/>
  <c r="A471" i="6"/>
  <c r="AA469" i="6"/>
  <c r="D469" i="6"/>
  <c r="B469" i="6"/>
  <c r="AB469" i="6" s="1"/>
  <c r="A469" i="6"/>
  <c r="AA468" i="6"/>
  <c r="B468" i="6"/>
  <c r="AB468" i="6" s="1"/>
  <c r="A468" i="6"/>
  <c r="AA466" i="6"/>
  <c r="D466" i="6"/>
  <c r="B466" i="6"/>
  <c r="AB466" i="6" s="1"/>
  <c r="A466" i="6"/>
  <c r="AA465" i="6"/>
  <c r="B465" i="6"/>
  <c r="AB465" i="6" s="1"/>
  <c r="A465" i="6"/>
  <c r="AA463" i="6"/>
  <c r="D463" i="6"/>
  <c r="B463" i="6"/>
  <c r="AB463" i="6" s="1"/>
  <c r="A463" i="6"/>
  <c r="AA462" i="6"/>
  <c r="B462" i="6"/>
  <c r="AB462" i="6" s="1"/>
  <c r="A462" i="6"/>
  <c r="AA460" i="6"/>
  <c r="D460" i="6"/>
  <c r="B460" i="6"/>
  <c r="AB460" i="6" s="1"/>
  <c r="A460" i="6"/>
  <c r="AA459" i="6"/>
  <c r="B459" i="6"/>
  <c r="AB459" i="6" s="1"/>
  <c r="A459" i="6"/>
  <c r="AA457" i="6"/>
  <c r="D457" i="6"/>
  <c r="B457" i="6"/>
  <c r="AB457" i="6" s="1"/>
  <c r="A457" i="6"/>
  <c r="AA456" i="6"/>
  <c r="B456" i="6"/>
  <c r="AB456" i="6" s="1"/>
  <c r="A456" i="6"/>
  <c r="AA454" i="6"/>
  <c r="D454" i="6"/>
  <c r="B454" i="6"/>
  <c r="AB454" i="6" s="1"/>
  <c r="A454" i="6"/>
  <c r="AA453" i="6"/>
  <c r="B453" i="6"/>
  <c r="AB453" i="6" s="1"/>
  <c r="A453" i="6"/>
  <c r="AA451" i="6"/>
  <c r="D451" i="6"/>
  <c r="B451" i="6"/>
  <c r="AB451" i="6" s="1"/>
  <c r="A451" i="6"/>
  <c r="AA450" i="6"/>
  <c r="B450" i="6"/>
  <c r="AB450" i="6" s="1"/>
  <c r="A450" i="6"/>
  <c r="AA448" i="6"/>
  <c r="D448" i="6"/>
  <c r="B448" i="6"/>
  <c r="AB448" i="6" s="1"/>
  <c r="A448" i="6"/>
  <c r="AA447" i="6"/>
  <c r="B447" i="6"/>
  <c r="AB447" i="6" s="1"/>
  <c r="A447" i="6"/>
  <c r="AA445" i="6"/>
  <c r="D445" i="6"/>
  <c r="B445" i="6"/>
  <c r="AB445" i="6" s="1"/>
  <c r="A445" i="6"/>
  <c r="AA444" i="6"/>
  <c r="B444" i="6"/>
  <c r="AB444" i="6" s="1"/>
  <c r="A444" i="6"/>
  <c r="AA442" i="6"/>
  <c r="D442" i="6"/>
  <c r="B442" i="6"/>
  <c r="AB442" i="6" s="1"/>
  <c r="A442" i="6"/>
  <c r="AA441" i="6"/>
  <c r="B441" i="6"/>
  <c r="AB441" i="6" s="1"/>
  <c r="A441" i="6"/>
  <c r="AA439" i="6"/>
  <c r="D439" i="6"/>
  <c r="B439" i="6"/>
  <c r="AB439" i="6" s="1"/>
  <c r="A439" i="6"/>
  <c r="AA438" i="6"/>
  <c r="B438" i="6"/>
  <c r="AB438" i="6" s="1"/>
  <c r="A438" i="6"/>
  <c r="AA436" i="6"/>
  <c r="D436" i="6"/>
  <c r="B436" i="6"/>
  <c r="AB436" i="6" s="1"/>
  <c r="A436" i="6"/>
  <c r="AA435" i="6"/>
  <c r="B435" i="6"/>
  <c r="AB435" i="6" s="1"/>
  <c r="A435" i="6"/>
  <c r="AA433" i="6"/>
  <c r="D433" i="6"/>
  <c r="B433" i="6"/>
  <c r="AB433" i="6" s="1"/>
  <c r="A433" i="6"/>
  <c r="AA432" i="6"/>
  <c r="B432" i="6"/>
  <c r="AB432" i="6" s="1"/>
  <c r="A432" i="6"/>
  <c r="AA430" i="6"/>
  <c r="D430" i="6"/>
  <c r="B430" i="6"/>
  <c r="AB430" i="6" s="1"/>
  <c r="A430" i="6"/>
  <c r="AA429" i="6"/>
  <c r="B429" i="6"/>
  <c r="AB429" i="6" s="1"/>
  <c r="A429" i="6"/>
  <c r="AA427" i="6"/>
  <c r="D427" i="6"/>
  <c r="B427" i="6"/>
  <c r="AB427" i="6" s="1"/>
  <c r="A427" i="6"/>
  <c r="AA426" i="6"/>
  <c r="B426" i="6"/>
  <c r="AB426" i="6" s="1"/>
  <c r="A426" i="6"/>
  <c r="AA424" i="6"/>
  <c r="D424" i="6"/>
  <c r="B424" i="6"/>
  <c r="AB424" i="6" s="1"/>
  <c r="A424" i="6"/>
  <c r="AA423" i="6"/>
  <c r="B423" i="6"/>
  <c r="AB423" i="6" s="1"/>
  <c r="A423" i="6"/>
  <c r="AA421" i="6"/>
  <c r="D421" i="6"/>
  <c r="B421" i="6"/>
  <c r="AB421" i="6" s="1"/>
  <c r="A421" i="6"/>
  <c r="AA420" i="6"/>
  <c r="B420" i="6"/>
  <c r="AB420" i="6" s="1"/>
  <c r="A420" i="6"/>
  <c r="AA418" i="6"/>
  <c r="D418" i="6"/>
  <c r="B418" i="6"/>
  <c r="AB418" i="6" s="1"/>
  <c r="A418" i="6"/>
  <c r="AA417" i="6"/>
  <c r="B417" i="6"/>
  <c r="AB417" i="6" s="1"/>
  <c r="A417" i="6"/>
  <c r="AA415" i="6"/>
  <c r="D415" i="6"/>
  <c r="B415" i="6"/>
  <c r="AB415" i="6" s="1"/>
  <c r="A415" i="6"/>
  <c r="AA414" i="6"/>
  <c r="B414" i="6"/>
  <c r="AB414" i="6" s="1"/>
  <c r="A414" i="6"/>
  <c r="AA412" i="6"/>
  <c r="D412" i="6"/>
  <c r="B412" i="6"/>
  <c r="AB412" i="6" s="1"/>
  <c r="A412" i="6"/>
  <c r="AA411" i="6"/>
  <c r="B411" i="6"/>
  <c r="AB411" i="6" s="1"/>
  <c r="A411" i="6"/>
  <c r="AA409" i="6"/>
  <c r="D409" i="6"/>
  <c r="B409" i="6"/>
  <c r="AB409" i="6" s="1"/>
  <c r="A409" i="6"/>
  <c r="AA408" i="6"/>
  <c r="B408" i="6"/>
  <c r="AB408" i="6" s="1"/>
  <c r="A408" i="6"/>
  <c r="AA406" i="6"/>
  <c r="D406" i="6"/>
  <c r="B406" i="6"/>
  <c r="AB406" i="6" s="1"/>
  <c r="A406" i="6"/>
  <c r="AA405" i="6"/>
  <c r="B405" i="6"/>
  <c r="AB405" i="6" s="1"/>
  <c r="A405" i="6"/>
  <c r="AA403" i="6"/>
  <c r="D403" i="6"/>
  <c r="B403" i="6"/>
  <c r="AB403" i="6" s="1"/>
  <c r="A403" i="6"/>
  <c r="AA402" i="6"/>
  <c r="B402" i="6"/>
  <c r="AB402" i="6" s="1"/>
  <c r="A402" i="6"/>
  <c r="AA400" i="6"/>
  <c r="D400" i="6"/>
  <c r="B400" i="6"/>
  <c r="AB400" i="6" s="1"/>
  <c r="A400" i="6"/>
  <c r="AA399" i="6"/>
  <c r="B399" i="6"/>
  <c r="AB399" i="6" s="1"/>
  <c r="A399" i="6"/>
  <c r="AA397" i="6"/>
  <c r="D397" i="6"/>
  <c r="B397" i="6"/>
  <c r="AB397" i="6" s="1"/>
  <c r="A397" i="6"/>
  <c r="AA396" i="6"/>
  <c r="B396" i="6"/>
  <c r="AB396" i="6" s="1"/>
  <c r="A396" i="6"/>
  <c r="AA394" i="6"/>
  <c r="D394" i="6"/>
  <c r="B394" i="6"/>
  <c r="AB394" i="6" s="1"/>
  <c r="A394" i="6"/>
  <c r="AA393" i="6"/>
  <c r="B393" i="6"/>
  <c r="AB393" i="6" s="1"/>
  <c r="A393" i="6"/>
  <c r="AA391" i="6"/>
  <c r="D391" i="6"/>
  <c r="B391" i="6"/>
  <c r="AB391" i="6" s="1"/>
  <c r="A391" i="6"/>
  <c r="AA390" i="6"/>
  <c r="B390" i="6"/>
  <c r="AB390" i="6" s="1"/>
  <c r="A390" i="6"/>
  <c r="AA388" i="6"/>
  <c r="D388" i="6"/>
  <c r="B388" i="6"/>
  <c r="AB388" i="6" s="1"/>
  <c r="A388" i="6"/>
  <c r="AA387" i="6"/>
  <c r="B387" i="6"/>
  <c r="AB387" i="6" s="1"/>
  <c r="A387" i="6"/>
  <c r="AA385" i="6"/>
  <c r="D385" i="6"/>
  <c r="B385" i="6"/>
  <c r="AB385" i="6" s="1"/>
  <c r="A385" i="6"/>
  <c r="AA384" i="6"/>
  <c r="B384" i="6"/>
  <c r="AB384" i="6" s="1"/>
  <c r="A384" i="6"/>
  <c r="AA382" i="6"/>
  <c r="D382" i="6"/>
  <c r="B382" i="6"/>
  <c r="AB382" i="6" s="1"/>
  <c r="A382" i="6"/>
  <c r="AA381" i="6"/>
  <c r="B381" i="6"/>
  <c r="AB381" i="6" s="1"/>
  <c r="A381" i="6"/>
  <c r="AA379" i="6"/>
  <c r="D379" i="6"/>
  <c r="B379" i="6"/>
  <c r="AB379" i="6" s="1"/>
  <c r="A379" i="6"/>
  <c r="AA378" i="6"/>
  <c r="B378" i="6"/>
  <c r="AB378" i="6" s="1"/>
  <c r="A378" i="6"/>
  <c r="AA376" i="6"/>
  <c r="D376" i="6"/>
  <c r="B376" i="6"/>
  <c r="AB376" i="6" s="1"/>
  <c r="A376" i="6"/>
  <c r="AA375" i="6"/>
  <c r="B375" i="6"/>
  <c r="AB375" i="6" s="1"/>
  <c r="A375" i="6"/>
  <c r="AA373" i="6"/>
  <c r="D373" i="6"/>
  <c r="B373" i="6"/>
  <c r="AB373" i="6" s="1"/>
  <c r="A373" i="6"/>
  <c r="AA372" i="6"/>
  <c r="B372" i="6"/>
  <c r="AB372" i="6" s="1"/>
  <c r="A372" i="6"/>
  <c r="AA370" i="6"/>
  <c r="D370" i="6"/>
  <c r="B370" i="6"/>
  <c r="AB370" i="6" s="1"/>
  <c r="A370" i="6"/>
  <c r="AA369" i="6"/>
  <c r="B369" i="6"/>
  <c r="AB369" i="6" s="1"/>
  <c r="A369" i="6"/>
  <c r="AA367" i="6"/>
  <c r="D367" i="6"/>
  <c r="B367" i="6"/>
  <c r="AB367" i="6" s="1"/>
  <c r="A367" i="6"/>
  <c r="AA366" i="6"/>
  <c r="B366" i="6"/>
  <c r="AB366" i="6" s="1"/>
  <c r="A366" i="6"/>
  <c r="AA364" i="6"/>
  <c r="D364" i="6"/>
  <c r="B364" i="6"/>
  <c r="AB364" i="6" s="1"/>
  <c r="A364" i="6"/>
  <c r="AA363" i="6"/>
  <c r="B363" i="6"/>
  <c r="AB363" i="6" s="1"/>
  <c r="A363" i="6"/>
  <c r="AA361" i="6"/>
  <c r="D361" i="6"/>
  <c r="B361" i="6"/>
  <c r="AB361" i="6" s="1"/>
  <c r="A361" i="6"/>
  <c r="AA360" i="6"/>
  <c r="B360" i="6"/>
  <c r="AB360" i="6" s="1"/>
  <c r="A360" i="6"/>
  <c r="AA358" i="6"/>
  <c r="D358" i="6"/>
  <c r="B358" i="6"/>
  <c r="AB358" i="6" s="1"/>
  <c r="A358" i="6"/>
  <c r="AA357" i="6"/>
  <c r="B357" i="6"/>
  <c r="AB357" i="6" s="1"/>
  <c r="A357" i="6"/>
  <c r="AA355" i="6"/>
  <c r="D355" i="6"/>
  <c r="B355" i="6"/>
  <c r="AB355" i="6" s="1"/>
  <c r="A355" i="6"/>
  <c r="AA354" i="6"/>
  <c r="B354" i="6"/>
  <c r="AB354" i="6" s="1"/>
  <c r="A354" i="6"/>
  <c r="AA352" i="6"/>
  <c r="D352" i="6"/>
  <c r="B352" i="6"/>
  <c r="AB352" i="6" s="1"/>
  <c r="A352" i="6"/>
  <c r="AA351" i="6"/>
  <c r="B351" i="6"/>
  <c r="AB351" i="6" s="1"/>
  <c r="A351" i="6"/>
  <c r="AA349" i="6"/>
  <c r="D349" i="6"/>
  <c r="B349" i="6"/>
  <c r="AB349" i="6" s="1"/>
  <c r="A349" i="6"/>
  <c r="AA348" i="6"/>
  <c r="B348" i="6"/>
  <c r="AB348" i="6" s="1"/>
  <c r="A348" i="6"/>
  <c r="AA346" i="6"/>
  <c r="D346" i="6"/>
  <c r="B346" i="6"/>
  <c r="AB346" i="6" s="1"/>
  <c r="A346" i="6"/>
  <c r="AA345" i="6"/>
  <c r="B345" i="6"/>
  <c r="AB345" i="6" s="1"/>
  <c r="A345" i="6"/>
  <c r="AA343" i="6"/>
  <c r="D343" i="6"/>
  <c r="B343" i="6"/>
  <c r="AB343" i="6" s="1"/>
  <c r="A343" i="6"/>
  <c r="AA342" i="6"/>
  <c r="B342" i="6"/>
  <c r="AB342" i="6" s="1"/>
  <c r="A342" i="6"/>
  <c r="AA340" i="6"/>
  <c r="D340" i="6"/>
  <c r="B340" i="6"/>
  <c r="AB340" i="6" s="1"/>
  <c r="A340" i="6"/>
  <c r="AA339" i="6"/>
  <c r="B339" i="6"/>
  <c r="AB339" i="6" s="1"/>
  <c r="A339" i="6"/>
  <c r="AA337" i="6"/>
  <c r="D337" i="6"/>
  <c r="B337" i="6"/>
  <c r="AB337" i="6" s="1"/>
  <c r="A337" i="6"/>
  <c r="AA336" i="6"/>
  <c r="B336" i="6"/>
  <c r="AB336" i="6" s="1"/>
  <c r="A336" i="6"/>
  <c r="AA334" i="6"/>
  <c r="D334" i="6"/>
  <c r="B334" i="6"/>
  <c r="AB334" i="6" s="1"/>
  <c r="A334" i="6"/>
  <c r="AA333" i="6"/>
  <c r="B333" i="6"/>
  <c r="AB333" i="6" s="1"/>
  <c r="A333" i="6"/>
  <c r="AA331" i="6"/>
  <c r="D331" i="6"/>
  <c r="B331" i="6"/>
  <c r="AB331" i="6" s="1"/>
  <c r="A331" i="6"/>
  <c r="AA330" i="6"/>
  <c r="B330" i="6"/>
  <c r="AB330" i="6" s="1"/>
  <c r="A330" i="6"/>
  <c r="AA328" i="6"/>
  <c r="D328" i="6"/>
  <c r="B328" i="6"/>
  <c r="AB328" i="6" s="1"/>
  <c r="A328" i="6"/>
  <c r="AA327" i="6"/>
  <c r="B327" i="6"/>
  <c r="AB327" i="6" s="1"/>
  <c r="A327" i="6"/>
  <c r="AA325" i="6"/>
  <c r="D325" i="6"/>
  <c r="B325" i="6"/>
  <c r="AB325" i="6" s="1"/>
  <c r="A325" i="6"/>
  <c r="AA324" i="6"/>
  <c r="B324" i="6"/>
  <c r="AB324" i="6" s="1"/>
  <c r="A324" i="6"/>
  <c r="AA322" i="6"/>
  <c r="D322" i="6"/>
  <c r="B322" i="6"/>
  <c r="AB322" i="6" s="1"/>
  <c r="A322" i="6"/>
  <c r="AA321" i="6"/>
  <c r="B321" i="6"/>
  <c r="AB321" i="6" s="1"/>
  <c r="A321" i="6"/>
  <c r="AA319" i="6"/>
  <c r="D319" i="6"/>
  <c r="B319" i="6"/>
  <c r="AB319" i="6" s="1"/>
  <c r="A319" i="6"/>
  <c r="AA318" i="6"/>
  <c r="B318" i="6"/>
  <c r="AB318" i="6" s="1"/>
  <c r="A318" i="6"/>
  <c r="AA316" i="6"/>
  <c r="D316" i="6"/>
  <c r="B316" i="6"/>
  <c r="AB316" i="6" s="1"/>
  <c r="A316" i="6"/>
  <c r="AA315" i="6"/>
  <c r="B315" i="6"/>
  <c r="AB315" i="6" s="1"/>
  <c r="A315" i="6"/>
  <c r="AA313" i="6"/>
  <c r="D313" i="6"/>
  <c r="B313" i="6"/>
  <c r="AB313" i="6" s="1"/>
  <c r="A313" i="6"/>
  <c r="AA312" i="6"/>
  <c r="B312" i="6"/>
  <c r="AB312" i="6" s="1"/>
  <c r="A312" i="6"/>
  <c r="AA310" i="6"/>
  <c r="D310" i="6"/>
  <c r="B310" i="6"/>
  <c r="AB310" i="6" s="1"/>
  <c r="A310" i="6"/>
  <c r="AA309" i="6"/>
  <c r="B309" i="6"/>
  <c r="AB309" i="6" s="1"/>
  <c r="A309" i="6"/>
  <c r="AA307" i="6"/>
  <c r="D307" i="6"/>
  <c r="B307" i="6"/>
  <c r="AB307" i="6" s="1"/>
  <c r="A307" i="6"/>
  <c r="AA306" i="6"/>
  <c r="B306" i="6"/>
  <c r="AB306" i="6" s="1"/>
  <c r="A306" i="6"/>
  <c r="AA304" i="6"/>
  <c r="D304" i="6"/>
  <c r="B304" i="6"/>
  <c r="AB304" i="6" s="1"/>
  <c r="A304" i="6"/>
  <c r="AA303" i="6"/>
  <c r="B303" i="6"/>
  <c r="AB303" i="6" s="1"/>
  <c r="A303" i="6"/>
  <c r="AA301" i="6"/>
  <c r="D301" i="6"/>
  <c r="B301" i="6"/>
  <c r="AB301" i="6" s="1"/>
  <c r="A301" i="6"/>
  <c r="AA300" i="6"/>
  <c r="B300" i="6"/>
  <c r="AB300" i="6" s="1"/>
  <c r="A300" i="6"/>
  <c r="AA298" i="6"/>
  <c r="D298" i="6"/>
  <c r="B298" i="6"/>
  <c r="AB298" i="6" s="1"/>
  <c r="A298" i="6"/>
  <c r="AA297" i="6"/>
  <c r="B297" i="6"/>
  <c r="AB297" i="6" s="1"/>
  <c r="A297" i="6"/>
  <c r="AA295" i="6"/>
  <c r="D295" i="6"/>
  <c r="B295" i="6"/>
  <c r="AB295" i="6" s="1"/>
  <c r="A295" i="6"/>
  <c r="AA294" i="6"/>
  <c r="B294" i="6"/>
  <c r="AB294" i="6" s="1"/>
  <c r="A294" i="6"/>
  <c r="AA292" i="6"/>
  <c r="D292" i="6"/>
  <c r="B292" i="6"/>
  <c r="AB292" i="6" s="1"/>
  <c r="A292" i="6"/>
  <c r="AA291" i="6"/>
  <c r="B291" i="6"/>
  <c r="AB291" i="6" s="1"/>
  <c r="A291" i="6"/>
  <c r="AA289" i="6"/>
  <c r="D289" i="6"/>
  <c r="B289" i="6"/>
  <c r="AB289" i="6" s="1"/>
  <c r="A289" i="6"/>
  <c r="AA288" i="6"/>
  <c r="B288" i="6"/>
  <c r="AB288" i="6" s="1"/>
  <c r="A288" i="6"/>
  <c r="AA286" i="6"/>
  <c r="D286" i="6"/>
  <c r="B286" i="6"/>
  <c r="AB286" i="6" s="1"/>
  <c r="A286" i="6"/>
  <c r="AA285" i="6"/>
  <c r="B285" i="6"/>
  <c r="AB285" i="6" s="1"/>
  <c r="A285" i="6"/>
  <c r="AA283" i="6"/>
  <c r="D283" i="6"/>
  <c r="B283" i="6"/>
  <c r="AB283" i="6" s="1"/>
  <c r="A283" i="6"/>
  <c r="AA282" i="6"/>
  <c r="B282" i="6"/>
  <c r="AB282" i="6" s="1"/>
  <c r="A282" i="6"/>
  <c r="AA280" i="6"/>
  <c r="D280" i="6"/>
  <c r="B280" i="6"/>
  <c r="AB280" i="6" s="1"/>
  <c r="A280" i="6"/>
  <c r="AA279" i="6"/>
  <c r="B279" i="6"/>
  <c r="AB279" i="6" s="1"/>
  <c r="A279" i="6"/>
  <c r="AA277" i="6"/>
  <c r="D277" i="6"/>
  <c r="B277" i="6"/>
  <c r="AB277" i="6" s="1"/>
  <c r="A277" i="6"/>
  <c r="AA276" i="6"/>
  <c r="B276" i="6"/>
  <c r="AB276" i="6" s="1"/>
  <c r="A276" i="6"/>
  <c r="AA274" i="6"/>
  <c r="D274" i="6"/>
  <c r="B274" i="6"/>
  <c r="AB274" i="6" s="1"/>
  <c r="A274" i="6"/>
  <c r="AA273" i="6"/>
  <c r="B273" i="6"/>
  <c r="AB273" i="6" s="1"/>
  <c r="A273" i="6"/>
  <c r="AA271" i="6"/>
  <c r="D271" i="6"/>
  <c r="B271" i="6"/>
  <c r="AB271" i="6" s="1"/>
  <c r="A271" i="6"/>
  <c r="AA270" i="6"/>
  <c r="B270" i="6"/>
  <c r="AB270" i="6" s="1"/>
  <c r="A270" i="6"/>
  <c r="AA268" i="6"/>
  <c r="D268" i="6"/>
  <c r="B268" i="6"/>
  <c r="AB268" i="6" s="1"/>
  <c r="A268" i="6"/>
  <c r="AA267" i="6"/>
  <c r="B267" i="6"/>
  <c r="AB267" i="6" s="1"/>
  <c r="A267" i="6"/>
  <c r="AA265" i="6"/>
  <c r="D265" i="6"/>
  <c r="B265" i="6"/>
  <c r="AB265" i="6" s="1"/>
  <c r="A265" i="6"/>
  <c r="AA264" i="6"/>
  <c r="B264" i="6"/>
  <c r="AB264" i="6" s="1"/>
  <c r="A264" i="6"/>
  <c r="AA262" i="6"/>
  <c r="D262" i="6"/>
  <c r="B262" i="6"/>
  <c r="AB262" i="6" s="1"/>
  <c r="A262" i="6"/>
  <c r="AA261" i="6"/>
  <c r="B261" i="6"/>
  <c r="AB261" i="6" s="1"/>
  <c r="A261" i="6"/>
  <c r="AA259" i="6"/>
  <c r="D259" i="6"/>
  <c r="B259" i="6"/>
  <c r="AB259" i="6" s="1"/>
  <c r="A259" i="6"/>
  <c r="AA258" i="6"/>
  <c r="B258" i="6"/>
  <c r="AB258" i="6" s="1"/>
  <c r="A258" i="6"/>
  <c r="AA256" i="6"/>
  <c r="D256" i="6"/>
  <c r="B256" i="6"/>
  <c r="AB256" i="6" s="1"/>
  <c r="A256" i="6"/>
  <c r="AA255" i="6"/>
  <c r="B255" i="6"/>
  <c r="AB255" i="6" s="1"/>
  <c r="A255" i="6"/>
  <c r="AA253" i="6"/>
  <c r="D253" i="6"/>
  <c r="B253" i="6"/>
  <c r="AB253" i="6" s="1"/>
  <c r="A253" i="6"/>
  <c r="AA252" i="6"/>
  <c r="B252" i="6"/>
  <c r="AB252" i="6" s="1"/>
  <c r="A252" i="6"/>
  <c r="AA250" i="6"/>
  <c r="D250" i="6"/>
  <c r="B250" i="6"/>
  <c r="AB250" i="6" s="1"/>
  <c r="A250" i="6"/>
  <c r="AA249" i="6"/>
  <c r="B249" i="6"/>
  <c r="AB249" i="6" s="1"/>
  <c r="A249" i="6"/>
  <c r="AA247" i="6"/>
  <c r="D247" i="6"/>
  <c r="B247" i="6"/>
  <c r="AB247" i="6" s="1"/>
  <c r="A247" i="6"/>
  <c r="AA246" i="6"/>
  <c r="B246" i="6"/>
  <c r="AB246" i="6" s="1"/>
  <c r="A246" i="6"/>
  <c r="AA244" i="6"/>
  <c r="D244" i="6"/>
  <c r="B244" i="6"/>
  <c r="AB244" i="6" s="1"/>
  <c r="A244" i="6"/>
  <c r="AA243" i="6"/>
  <c r="B243" i="6"/>
  <c r="AB243" i="6" s="1"/>
  <c r="A243" i="6"/>
  <c r="AA241" i="6"/>
  <c r="D241" i="6"/>
  <c r="B241" i="6"/>
  <c r="AB241" i="6" s="1"/>
  <c r="A241" i="6"/>
  <c r="AA240" i="6"/>
  <c r="B240" i="6"/>
  <c r="AB240" i="6" s="1"/>
  <c r="A240" i="6"/>
  <c r="AA238" i="6"/>
  <c r="D238" i="6"/>
  <c r="B238" i="6"/>
  <c r="AB238" i="6" s="1"/>
  <c r="A238" i="6"/>
  <c r="AA237" i="6"/>
  <c r="B237" i="6"/>
  <c r="AB237" i="6" s="1"/>
  <c r="A237" i="6"/>
  <c r="AA235" i="6"/>
  <c r="D235" i="6"/>
  <c r="B235" i="6"/>
  <c r="AB235" i="6" s="1"/>
  <c r="A235" i="6"/>
  <c r="AA234" i="6"/>
  <c r="B234" i="6"/>
  <c r="AB234" i="6" s="1"/>
  <c r="A234" i="6"/>
  <c r="AA232" i="6"/>
  <c r="D232" i="6"/>
  <c r="B232" i="6"/>
  <c r="AB232" i="6" s="1"/>
  <c r="A232" i="6"/>
  <c r="AA231" i="6"/>
  <c r="B231" i="6"/>
  <c r="AB231" i="6" s="1"/>
  <c r="A231" i="6"/>
  <c r="AA229" i="6"/>
  <c r="D229" i="6"/>
  <c r="B229" i="6"/>
  <c r="AB229" i="6" s="1"/>
  <c r="A229" i="6"/>
  <c r="AA228" i="6"/>
  <c r="B228" i="6"/>
  <c r="AB228" i="6" s="1"/>
  <c r="A228" i="6"/>
  <c r="AA226" i="6"/>
  <c r="D226" i="6"/>
  <c r="B226" i="6"/>
  <c r="AB226" i="6" s="1"/>
  <c r="A226" i="6"/>
  <c r="AA225" i="6"/>
  <c r="B225" i="6"/>
  <c r="AB225" i="6" s="1"/>
  <c r="A225" i="6"/>
  <c r="AA223" i="6"/>
  <c r="D223" i="6"/>
  <c r="B223" i="6"/>
  <c r="AB223" i="6" s="1"/>
  <c r="A223" i="6"/>
  <c r="AA222" i="6"/>
  <c r="B222" i="6"/>
  <c r="AB222" i="6" s="1"/>
  <c r="A222" i="6"/>
  <c r="AA220" i="6"/>
  <c r="D220" i="6"/>
  <c r="B220" i="6"/>
  <c r="AB220" i="6" s="1"/>
  <c r="A220" i="6"/>
  <c r="AA219" i="6"/>
  <c r="B219" i="6"/>
  <c r="AB219" i="6" s="1"/>
  <c r="A219" i="6"/>
  <c r="AA217" i="6"/>
  <c r="D217" i="6"/>
  <c r="B217" i="6"/>
  <c r="AB217" i="6" s="1"/>
  <c r="A217" i="6"/>
  <c r="AA216" i="6"/>
  <c r="B216" i="6"/>
  <c r="AB216" i="6" s="1"/>
  <c r="A216" i="6"/>
  <c r="AA214" i="6"/>
  <c r="D214" i="6"/>
  <c r="B214" i="6"/>
  <c r="AB214" i="6" s="1"/>
  <c r="A214" i="6"/>
  <c r="AA213" i="6"/>
  <c r="B213" i="6"/>
  <c r="AB213" i="6" s="1"/>
  <c r="A213" i="6"/>
  <c r="AA211" i="6"/>
  <c r="D211" i="6"/>
  <c r="B211" i="6"/>
  <c r="AB211" i="6" s="1"/>
  <c r="A211" i="6"/>
  <c r="AA210" i="6"/>
  <c r="B210" i="6"/>
  <c r="AB210" i="6" s="1"/>
  <c r="A210" i="6"/>
  <c r="AA208" i="6"/>
  <c r="D208" i="6"/>
  <c r="B208" i="6"/>
  <c r="AB208" i="6" s="1"/>
  <c r="A208" i="6"/>
  <c r="AA207" i="6"/>
  <c r="B207" i="6"/>
  <c r="AB207" i="6" s="1"/>
  <c r="A207" i="6"/>
  <c r="AA205" i="6"/>
  <c r="D205" i="6"/>
  <c r="B205" i="6"/>
  <c r="AB205" i="6" s="1"/>
  <c r="A205" i="6"/>
  <c r="AA204" i="6"/>
  <c r="B204" i="6"/>
  <c r="AB204" i="6" s="1"/>
  <c r="A204" i="6"/>
  <c r="AA202" i="6"/>
  <c r="D202" i="6"/>
  <c r="B202" i="6"/>
  <c r="AB202" i="6" s="1"/>
  <c r="A202" i="6"/>
  <c r="AA201" i="6"/>
  <c r="B201" i="6"/>
  <c r="AB201" i="6" s="1"/>
  <c r="A201" i="6"/>
  <c r="AA199" i="6"/>
  <c r="D199" i="6"/>
  <c r="B199" i="6"/>
  <c r="AB199" i="6" s="1"/>
  <c r="A199" i="6"/>
  <c r="AA198" i="6"/>
  <c r="B198" i="6"/>
  <c r="AB198" i="6" s="1"/>
  <c r="A198" i="6"/>
  <c r="AA196" i="6"/>
  <c r="D196" i="6"/>
  <c r="B196" i="6"/>
  <c r="AB196" i="6" s="1"/>
  <c r="A196" i="6"/>
  <c r="AA195" i="6"/>
  <c r="B195" i="6"/>
  <c r="AB195" i="6" s="1"/>
  <c r="A195" i="6"/>
  <c r="AA193" i="6"/>
  <c r="D193" i="6"/>
  <c r="B193" i="6"/>
  <c r="AB193" i="6" s="1"/>
  <c r="A193" i="6"/>
  <c r="AA192" i="6"/>
  <c r="B192" i="6"/>
  <c r="AB192" i="6" s="1"/>
  <c r="A192" i="6"/>
  <c r="AA190" i="6"/>
  <c r="D190" i="6"/>
  <c r="B190" i="6"/>
  <c r="AB190" i="6" s="1"/>
  <c r="A190" i="6"/>
  <c r="AA189" i="6"/>
  <c r="B189" i="6"/>
  <c r="AB189" i="6" s="1"/>
  <c r="A189" i="6"/>
  <c r="AA187" i="6"/>
  <c r="D187" i="6"/>
  <c r="B187" i="6"/>
  <c r="AB187" i="6" s="1"/>
  <c r="A187" i="6"/>
  <c r="AA186" i="6"/>
  <c r="B186" i="6"/>
  <c r="AB186" i="6" s="1"/>
  <c r="A186" i="6"/>
  <c r="AA184" i="6"/>
  <c r="D184" i="6"/>
  <c r="B184" i="6"/>
  <c r="AB184" i="6" s="1"/>
  <c r="A184" i="6"/>
  <c r="AA183" i="6"/>
  <c r="B183" i="6"/>
  <c r="AB183" i="6" s="1"/>
  <c r="A183" i="6"/>
  <c r="AA181" i="6"/>
  <c r="D181" i="6"/>
  <c r="B181" i="6"/>
  <c r="AB181" i="6" s="1"/>
  <c r="A181" i="6"/>
  <c r="AA180" i="6"/>
  <c r="B180" i="6"/>
  <c r="AB180" i="6" s="1"/>
  <c r="A180" i="6"/>
  <c r="AA178" i="6"/>
  <c r="D178" i="6"/>
  <c r="B178" i="6"/>
  <c r="AB178" i="6" s="1"/>
  <c r="A178" i="6"/>
  <c r="AA177" i="6"/>
  <c r="B177" i="6"/>
  <c r="AB177" i="6" s="1"/>
  <c r="A177" i="6"/>
  <c r="AA175" i="6"/>
  <c r="D175" i="6"/>
  <c r="B175" i="6"/>
  <c r="AB175" i="6" s="1"/>
  <c r="A175" i="6"/>
  <c r="AA174" i="6"/>
  <c r="B174" i="6"/>
  <c r="AB174" i="6" s="1"/>
  <c r="A174" i="6"/>
  <c r="AA172" i="6"/>
  <c r="D172" i="6"/>
  <c r="B172" i="6"/>
  <c r="AB172" i="6" s="1"/>
  <c r="A172" i="6"/>
  <c r="AA171" i="6"/>
  <c r="B171" i="6"/>
  <c r="AB171" i="6" s="1"/>
  <c r="A171" i="6"/>
  <c r="AA169" i="6"/>
  <c r="D169" i="6"/>
  <c r="B169" i="6"/>
  <c r="AB169" i="6" s="1"/>
  <c r="A169" i="6"/>
  <c r="AA168" i="6"/>
  <c r="B168" i="6"/>
  <c r="AB168" i="6" s="1"/>
  <c r="A168" i="6"/>
  <c r="AA166" i="6"/>
  <c r="D166" i="6"/>
  <c r="B166" i="6"/>
  <c r="AB166" i="6" s="1"/>
  <c r="A166" i="6"/>
  <c r="AA165" i="6"/>
  <c r="B165" i="6"/>
  <c r="AB165" i="6" s="1"/>
  <c r="A165" i="6"/>
  <c r="AA163" i="6"/>
  <c r="D163" i="6"/>
  <c r="B163" i="6"/>
  <c r="AB163" i="6" s="1"/>
  <c r="A163" i="6"/>
  <c r="AA162" i="6"/>
  <c r="B162" i="6"/>
  <c r="AB162" i="6" s="1"/>
  <c r="A162" i="6"/>
  <c r="AA160" i="6"/>
  <c r="D160" i="6"/>
  <c r="B160" i="6"/>
  <c r="AB160" i="6" s="1"/>
  <c r="A160" i="6"/>
  <c r="AA159" i="6"/>
  <c r="B159" i="6"/>
  <c r="AB159" i="6" s="1"/>
  <c r="A159" i="6"/>
  <c r="AA157" i="6"/>
  <c r="D157" i="6"/>
  <c r="B157" i="6"/>
  <c r="AB157" i="6" s="1"/>
  <c r="A157" i="6"/>
  <c r="AA156" i="6"/>
  <c r="B156" i="6"/>
  <c r="AB156" i="6" s="1"/>
  <c r="A156" i="6"/>
  <c r="AA154" i="6"/>
  <c r="D154" i="6"/>
  <c r="B154" i="6"/>
  <c r="AB154" i="6" s="1"/>
  <c r="A154" i="6"/>
  <c r="AA153" i="6"/>
  <c r="B153" i="6"/>
  <c r="AB153" i="6" s="1"/>
  <c r="A153" i="6"/>
  <c r="AA151" i="6"/>
  <c r="D151" i="6"/>
  <c r="B151" i="6"/>
  <c r="AB151" i="6" s="1"/>
  <c r="A151" i="6"/>
  <c r="AA150" i="6"/>
  <c r="B150" i="6"/>
  <c r="AB150" i="6" s="1"/>
  <c r="A150" i="6"/>
  <c r="AA148" i="6"/>
  <c r="D148" i="6"/>
  <c r="B148" i="6"/>
  <c r="AB148" i="6" s="1"/>
  <c r="A148" i="6"/>
  <c r="AA147" i="6"/>
  <c r="B147" i="6"/>
  <c r="AB147" i="6" s="1"/>
  <c r="A147" i="6"/>
  <c r="AA145" i="6"/>
  <c r="D145" i="6"/>
  <c r="B145" i="6"/>
  <c r="AB145" i="6" s="1"/>
  <c r="A145" i="6"/>
  <c r="AA144" i="6"/>
  <c r="B144" i="6"/>
  <c r="AB144" i="6" s="1"/>
  <c r="A144" i="6"/>
  <c r="AA142" i="6"/>
  <c r="D142" i="6"/>
  <c r="B142" i="6"/>
  <c r="AB142" i="6" s="1"/>
  <c r="A142" i="6"/>
  <c r="AA141" i="6"/>
  <c r="B141" i="6"/>
  <c r="AB141" i="6" s="1"/>
  <c r="A141" i="6"/>
  <c r="AA139" i="6"/>
  <c r="D139" i="6"/>
  <c r="B139" i="6"/>
  <c r="AB139" i="6" s="1"/>
  <c r="A139" i="6"/>
  <c r="AA138" i="6"/>
  <c r="B138" i="6"/>
  <c r="AB138" i="6" s="1"/>
  <c r="A138" i="6"/>
  <c r="AA136" i="6"/>
  <c r="D136" i="6"/>
  <c r="B136" i="6"/>
  <c r="AB136" i="6" s="1"/>
  <c r="A136" i="6"/>
  <c r="AA135" i="6"/>
  <c r="B135" i="6"/>
  <c r="AB135" i="6" s="1"/>
  <c r="A135" i="6"/>
  <c r="AA133" i="6"/>
  <c r="D133" i="6"/>
  <c r="B133" i="6"/>
  <c r="AB133" i="6" s="1"/>
  <c r="A133" i="6"/>
  <c r="AA132" i="6"/>
  <c r="B132" i="6"/>
  <c r="AB132" i="6" s="1"/>
  <c r="A132" i="6"/>
  <c r="AA130" i="6"/>
  <c r="D130" i="6"/>
  <c r="B130" i="6"/>
  <c r="AB130" i="6" s="1"/>
  <c r="A130" i="6"/>
  <c r="AA129" i="6"/>
  <c r="B129" i="6"/>
  <c r="AB129" i="6" s="1"/>
  <c r="A129" i="6"/>
  <c r="AA127" i="6"/>
  <c r="D127" i="6"/>
  <c r="B127" i="6"/>
  <c r="AB127" i="6" s="1"/>
  <c r="A127" i="6"/>
  <c r="AA126" i="6"/>
  <c r="B126" i="6"/>
  <c r="AB126" i="6" s="1"/>
  <c r="A126" i="6"/>
  <c r="AA124" i="6"/>
  <c r="D124" i="6"/>
  <c r="B124" i="6"/>
  <c r="AB124" i="6" s="1"/>
  <c r="A124" i="6"/>
  <c r="AA123" i="6"/>
  <c r="B123" i="6"/>
  <c r="AB123" i="6" s="1"/>
  <c r="A123" i="6"/>
  <c r="AA121" i="6"/>
  <c r="D121" i="6"/>
  <c r="B121" i="6"/>
  <c r="AB121" i="6" s="1"/>
  <c r="A121" i="6"/>
  <c r="AA120" i="6"/>
  <c r="B120" i="6"/>
  <c r="AB120" i="6" s="1"/>
  <c r="A120" i="6"/>
  <c r="AA118" i="6"/>
  <c r="D118" i="6"/>
  <c r="B118" i="6"/>
  <c r="AB118" i="6" s="1"/>
  <c r="A118" i="6"/>
  <c r="AA117" i="6"/>
  <c r="B117" i="6"/>
  <c r="AB117" i="6" s="1"/>
  <c r="A117" i="6"/>
  <c r="AA115" i="6"/>
  <c r="D115" i="6"/>
  <c r="B115" i="6"/>
  <c r="AB115" i="6" s="1"/>
  <c r="A115" i="6"/>
  <c r="AA114" i="6"/>
  <c r="B114" i="6"/>
  <c r="AB114" i="6" s="1"/>
  <c r="A114" i="6"/>
  <c r="AA112" i="6"/>
  <c r="D112" i="6"/>
  <c r="B112" i="6"/>
  <c r="AB112" i="6" s="1"/>
  <c r="A112" i="6"/>
  <c r="AA111" i="6"/>
  <c r="B111" i="6"/>
  <c r="AB111" i="6" s="1"/>
  <c r="A111" i="6"/>
  <c r="AA109" i="6"/>
  <c r="D109" i="6"/>
  <c r="B109" i="6"/>
  <c r="AB109" i="6" s="1"/>
  <c r="A109" i="6"/>
  <c r="AA108" i="6"/>
  <c r="B108" i="6"/>
  <c r="AB108" i="6" s="1"/>
  <c r="A108" i="6"/>
  <c r="AA106" i="6"/>
  <c r="D106" i="6"/>
  <c r="B106" i="6"/>
  <c r="AB106" i="6" s="1"/>
  <c r="A106" i="6"/>
  <c r="AA105" i="6"/>
  <c r="B105" i="6"/>
  <c r="AB105" i="6" s="1"/>
  <c r="A105" i="6"/>
  <c r="AA103" i="6"/>
  <c r="D103" i="6"/>
  <c r="B103" i="6"/>
  <c r="AB103" i="6" s="1"/>
  <c r="A103" i="6"/>
  <c r="AA102" i="6"/>
  <c r="B102" i="6"/>
  <c r="AB102" i="6" s="1"/>
  <c r="A102" i="6"/>
  <c r="AA100" i="6"/>
  <c r="D100" i="6"/>
  <c r="B100" i="6"/>
  <c r="AB100" i="6" s="1"/>
  <c r="A100" i="6"/>
  <c r="AA99" i="6"/>
  <c r="B99" i="6"/>
  <c r="AB99" i="6" s="1"/>
  <c r="A99" i="6"/>
  <c r="AA97" i="6"/>
  <c r="D97" i="6"/>
  <c r="B97" i="6"/>
  <c r="AB97" i="6" s="1"/>
  <c r="A97" i="6"/>
  <c r="AA96" i="6"/>
  <c r="B96" i="6"/>
  <c r="AB96" i="6" s="1"/>
  <c r="A96" i="6"/>
  <c r="AA94" i="6"/>
  <c r="D94" i="6"/>
  <c r="B94" i="6"/>
  <c r="AB94" i="6" s="1"/>
  <c r="A94" i="6"/>
  <c r="AA93" i="6"/>
  <c r="B93" i="6"/>
  <c r="AB93" i="6" s="1"/>
  <c r="A93" i="6"/>
  <c r="AA91" i="6"/>
  <c r="D91" i="6"/>
  <c r="B91" i="6"/>
  <c r="AB91" i="6" s="1"/>
  <c r="A91" i="6"/>
  <c r="AA90" i="6"/>
  <c r="B90" i="6"/>
  <c r="AB90" i="6" s="1"/>
  <c r="A90" i="6"/>
  <c r="AA88" i="6"/>
  <c r="D88" i="6"/>
  <c r="B88" i="6"/>
  <c r="AB88" i="6" s="1"/>
  <c r="A88" i="6"/>
  <c r="AA87" i="6"/>
  <c r="B87" i="6"/>
  <c r="AB87" i="6" s="1"/>
  <c r="A87" i="6"/>
  <c r="AA85" i="6"/>
  <c r="D85" i="6"/>
  <c r="B85" i="6"/>
  <c r="AB85" i="6" s="1"/>
  <c r="A85" i="6"/>
  <c r="AA84" i="6"/>
  <c r="B84" i="6"/>
  <c r="AB84" i="6" s="1"/>
  <c r="A84" i="6"/>
  <c r="AA82" i="6"/>
  <c r="D82" i="6"/>
  <c r="B82" i="6"/>
  <c r="AB82" i="6" s="1"/>
  <c r="A82" i="6"/>
  <c r="AA81" i="6"/>
  <c r="B81" i="6"/>
  <c r="AB81" i="6" s="1"/>
  <c r="A81" i="6"/>
  <c r="AA79" i="6"/>
  <c r="D79" i="6"/>
  <c r="B79" i="6"/>
  <c r="AB79" i="6" s="1"/>
  <c r="A79" i="6"/>
  <c r="AA78" i="6"/>
  <c r="B78" i="6"/>
  <c r="AB78" i="6" s="1"/>
  <c r="A78" i="6"/>
  <c r="AA76" i="6"/>
  <c r="D76" i="6"/>
  <c r="B76" i="6"/>
  <c r="AB76" i="6" s="1"/>
  <c r="A76" i="6"/>
  <c r="AA75" i="6"/>
  <c r="B75" i="6"/>
  <c r="AB75" i="6" s="1"/>
  <c r="A75" i="6"/>
  <c r="AA73" i="6"/>
  <c r="D73" i="6"/>
  <c r="B73" i="6"/>
  <c r="AB73" i="6" s="1"/>
  <c r="A73" i="6"/>
  <c r="AA72" i="6"/>
  <c r="B72" i="6"/>
  <c r="AB72" i="6" s="1"/>
  <c r="A72" i="6"/>
  <c r="AA70" i="6"/>
  <c r="D70" i="6"/>
  <c r="B70" i="6"/>
  <c r="AB70" i="6" s="1"/>
  <c r="A70" i="6"/>
  <c r="AA69" i="6"/>
  <c r="B69" i="6"/>
  <c r="AB69" i="6" s="1"/>
  <c r="A69" i="6"/>
  <c r="AA67" i="6"/>
  <c r="D67" i="6"/>
  <c r="B67" i="6"/>
  <c r="AB67" i="6" s="1"/>
  <c r="A67" i="6"/>
  <c r="AA66" i="6"/>
  <c r="B66" i="6"/>
  <c r="AB66" i="6" s="1"/>
  <c r="A66" i="6"/>
  <c r="AA64" i="6"/>
  <c r="D64" i="6"/>
  <c r="B64" i="6"/>
  <c r="AB64" i="6" s="1"/>
  <c r="A64" i="6"/>
  <c r="AA63" i="6"/>
  <c r="B63" i="6"/>
  <c r="AB63" i="6" s="1"/>
  <c r="A63" i="6"/>
  <c r="AA61" i="6"/>
  <c r="D61" i="6"/>
  <c r="B61" i="6"/>
  <c r="AB61" i="6" s="1"/>
  <c r="A61" i="6"/>
  <c r="AA60" i="6"/>
  <c r="B60" i="6"/>
  <c r="AB60" i="6" s="1"/>
  <c r="A60" i="6"/>
  <c r="AA58" i="6"/>
  <c r="D58" i="6"/>
  <c r="B58" i="6"/>
  <c r="AB58" i="6" s="1"/>
  <c r="A58" i="6"/>
  <c r="AA57" i="6"/>
  <c r="B57" i="6"/>
  <c r="AB57" i="6" s="1"/>
  <c r="A57" i="6"/>
  <c r="AA55" i="6"/>
  <c r="D55" i="6"/>
  <c r="B55" i="6"/>
  <c r="AB55" i="6" s="1"/>
  <c r="A55" i="6"/>
  <c r="AA54" i="6"/>
  <c r="B54" i="6"/>
  <c r="AB54" i="6" s="1"/>
  <c r="A54" i="6"/>
  <c r="AA52" i="6"/>
  <c r="D52" i="6"/>
  <c r="B52" i="6"/>
  <c r="AB52" i="6" s="1"/>
  <c r="A52" i="6"/>
  <c r="AA51" i="6"/>
  <c r="B51" i="6"/>
  <c r="AB51" i="6" s="1"/>
  <c r="A51" i="6"/>
  <c r="AA49" i="6"/>
  <c r="D49" i="6"/>
  <c r="B49" i="6"/>
  <c r="AB49" i="6" s="1"/>
  <c r="A49" i="6"/>
  <c r="AA48" i="6"/>
  <c r="B48" i="6"/>
  <c r="AB48" i="6" s="1"/>
  <c r="A48" i="6"/>
  <c r="AA46" i="6"/>
  <c r="D46" i="6"/>
  <c r="B46" i="6"/>
  <c r="AB46" i="6" s="1"/>
  <c r="A46" i="6"/>
  <c r="AA45" i="6"/>
  <c r="B45" i="6"/>
  <c r="AB45" i="6" s="1"/>
  <c r="A45" i="6"/>
  <c r="AA43" i="6"/>
  <c r="D43" i="6"/>
  <c r="B43" i="6"/>
  <c r="AB43" i="6" s="1"/>
  <c r="A43" i="6"/>
  <c r="AA42" i="6"/>
  <c r="B42" i="6"/>
  <c r="AB42" i="6" s="1"/>
  <c r="A42" i="6"/>
  <c r="AA40" i="6"/>
  <c r="D40" i="6"/>
  <c r="B40" i="6"/>
  <c r="AB40" i="6" s="1"/>
  <c r="A40" i="6"/>
  <c r="AA39" i="6"/>
  <c r="B39" i="6"/>
  <c r="AB39" i="6" s="1"/>
  <c r="A39" i="6"/>
  <c r="AA37" i="6"/>
  <c r="D37" i="6"/>
  <c r="B37" i="6"/>
  <c r="AB37" i="6" s="1"/>
  <c r="A37" i="6"/>
  <c r="AA36" i="6"/>
  <c r="B36" i="6"/>
  <c r="AB36" i="6" s="1"/>
  <c r="A36" i="6"/>
  <c r="AA34" i="6"/>
  <c r="D34" i="6"/>
  <c r="B34" i="6"/>
  <c r="AB34" i="6" s="1"/>
  <c r="A34" i="6"/>
  <c r="AA33" i="6"/>
  <c r="B33" i="6"/>
  <c r="AB33" i="6" s="1"/>
  <c r="A33" i="6"/>
  <c r="AA31" i="6"/>
  <c r="D31" i="6"/>
  <c r="B31" i="6"/>
  <c r="AB31" i="6" s="1"/>
  <c r="A31" i="6"/>
  <c r="AA30" i="6"/>
  <c r="B30" i="6"/>
  <c r="AB30" i="6" s="1"/>
  <c r="A30" i="6"/>
  <c r="L28" i="6"/>
  <c r="J28" i="6" s="1"/>
  <c r="H28" i="6" s="1"/>
  <c r="F28" i="6" s="1"/>
  <c r="AM25" i="2" l="1"/>
  <c r="C23" i="8"/>
  <c r="O69" i="7"/>
  <c r="G69" i="7"/>
  <c r="W69" i="7"/>
  <c r="G184" i="8"/>
  <c r="G23" i="8" s="1"/>
  <c r="K68" i="7"/>
  <c r="D22" i="8"/>
  <c r="C22" i="8" s="1"/>
  <c r="C24" i="8" s="1"/>
  <c r="C28" i="8" s="1"/>
  <c r="C29" i="8" s="1"/>
  <c r="C21" i="8"/>
  <c r="C32" i="8"/>
  <c r="C184" i="8"/>
  <c r="I61" i="8" s="1"/>
  <c r="H184" i="8"/>
  <c r="H23" i="8" s="1"/>
  <c r="D60" i="7"/>
  <c r="D61" i="7" s="1"/>
  <c r="D71" i="7"/>
  <c r="AC41" i="5"/>
  <c r="AB41" i="5"/>
  <c r="AA41" i="5"/>
  <c r="Z41" i="5"/>
  <c r="Y41" i="5"/>
  <c r="X41" i="5"/>
  <c r="W41" i="5"/>
  <c r="V41" i="5"/>
  <c r="U41" i="5"/>
  <c r="N41" i="5"/>
  <c r="K41" i="5"/>
  <c r="J41" i="5"/>
  <c r="I41" i="5"/>
  <c r="H41" i="5"/>
  <c r="G41" i="5"/>
  <c r="S41" i="5" s="1"/>
  <c r="F41" i="5"/>
  <c r="E41" i="5"/>
  <c r="D41" i="5"/>
  <c r="T40" i="5"/>
  <c r="S40" i="5"/>
  <c r="M40" i="5"/>
  <c r="L40" i="5"/>
  <c r="T39" i="5"/>
  <c r="S39" i="5"/>
  <c r="M39" i="5"/>
  <c r="L39" i="5"/>
  <c r="T38" i="5"/>
  <c r="S38" i="5"/>
  <c r="M38" i="5"/>
  <c r="L38" i="5"/>
  <c r="T37" i="5"/>
  <c r="S37" i="5"/>
  <c r="M37" i="5"/>
  <c r="L37" i="5"/>
  <c r="T36" i="5"/>
  <c r="S36" i="5"/>
  <c r="M36" i="5"/>
  <c r="L36" i="5"/>
  <c r="T35" i="5"/>
  <c r="S35" i="5"/>
  <c r="M35" i="5"/>
  <c r="L35" i="5"/>
  <c r="T34" i="5"/>
  <c r="S34" i="5"/>
  <c r="M34" i="5"/>
  <c r="L34" i="5"/>
  <c r="T33" i="5"/>
  <c r="S33" i="5"/>
  <c r="M33" i="5"/>
  <c r="L33" i="5"/>
  <c r="T32" i="5"/>
  <c r="S32" i="5"/>
  <c r="M32" i="5"/>
  <c r="L32" i="5"/>
  <c r="T31" i="5"/>
  <c r="S31" i="5"/>
  <c r="M31" i="5"/>
  <c r="L31" i="5"/>
  <c r="T30" i="5"/>
  <c r="S30" i="5"/>
  <c r="M30" i="5"/>
  <c r="L30" i="5"/>
  <c r="T29" i="5"/>
  <c r="S29" i="5"/>
  <c r="M29" i="5"/>
  <c r="L29" i="5"/>
  <c r="T28" i="5"/>
  <c r="S28" i="5"/>
  <c r="M28" i="5"/>
  <c r="L28" i="5"/>
  <c r="T27" i="5"/>
  <c r="S27" i="5"/>
  <c r="M27" i="5"/>
  <c r="L27" i="5"/>
  <c r="T26" i="5"/>
  <c r="S26" i="5"/>
  <c r="M26" i="5"/>
  <c r="L26" i="5"/>
  <c r="T25" i="5"/>
  <c r="S25" i="5"/>
  <c r="M25" i="5"/>
  <c r="L25" i="5"/>
  <c r="T24" i="5"/>
  <c r="S24" i="5"/>
  <c r="M24" i="5"/>
  <c r="L24" i="5"/>
  <c r="T23" i="5"/>
  <c r="S23" i="5"/>
  <c r="M23" i="5"/>
  <c r="L23" i="5"/>
  <c r="AD22" i="5"/>
  <c r="T22" i="5"/>
  <c r="S22" i="5"/>
  <c r="M22" i="5"/>
  <c r="L22" i="5"/>
  <c r="AD21" i="5"/>
  <c r="T21" i="5"/>
  <c r="S21" i="5"/>
  <c r="M21" i="5"/>
  <c r="L21" i="5"/>
  <c r="AF39" i="2"/>
  <c r="AE39" i="2"/>
  <c r="AA39" i="2"/>
  <c r="Z39" i="2"/>
  <c r="Y39" i="2"/>
  <c r="AF38" i="2"/>
  <c r="AA38" i="2"/>
  <c r="V39" i="2"/>
  <c r="U39" i="2"/>
  <c r="Q39" i="2"/>
  <c r="P39" i="2"/>
  <c r="V38" i="2"/>
  <c r="U38" i="2"/>
  <c r="Q38" i="2"/>
  <c r="P38" i="2"/>
  <c r="L39" i="2"/>
  <c r="K39" i="2"/>
  <c r="J39" i="2"/>
  <c r="I39" i="2"/>
  <c r="F39" i="2"/>
  <c r="E39" i="2"/>
  <c r="D39" i="2"/>
  <c r="S28" i="2"/>
  <c r="H28" i="2"/>
  <c r="N28" i="2" s="1"/>
  <c r="R28" i="2" s="1"/>
  <c r="X28" i="2" s="1"/>
  <c r="AB28" i="2" s="1"/>
  <c r="M24" i="2"/>
  <c r="S24" i="2" s="1"/>
  <c r="W24" i="2" s="1"/>
  <c r="AC24" i="2" s="1"/>
  <c r="H24" i="2"/>
  <c r="N24" i="2" s="1"/>
  <c r="R24" i="2" s="1"/>
  <c r="X24" i="2" s="1"/>
  <c r="S23" i="2"/>
  <c r="N23" i="2"/>
  <c r="S22" i="2"/>
  <c r="N22" i="2"/>
  <c r="S21" i="2"/>
  <c r="N21" i="2"/>
  <c r="O21" i="2" s="1"/>
  <c r="S20" i="2"/>
  <c r="W20" i="2" s="1"/>
  <c r="AC20" i="2" s="1"/>
  <c r="N20" i="2"/>
  <c r="R20" i="2" s="1"/>
  <c r="S19" i="2"/>
  <c r="W19" i="2" s="1"/>
  <c r="AC19" i="2" s="1"/>
  <c r="N19" i="2"/>
  <c r="R19" i="2" s="1"/>
  <c r="X19" i="2" s="1"/>
  <c r="S18" i="2"/>
  <c r="W18" i="2" s="1"/>
  <c r="AC18" i="2" s="1"/>
  <c r="N18" i="2"/>
  <c r="R18" i="2" s="1"/>
  <c r="S17" i="2"/>
  <c r="W17" i="2" s="1"/>
  <c r="AC17" i="2" s="1"/>
  <c r="M16" i="2"/>
  <c r="H39" i="2"/>
  <c r="M15" i="2"/>
  <c r="S15" i="2" s="1"/>
  <c r="N15" i="2"/>
  <c r="O15" i="2" s="1"/>
  <c r="R15" i="2" s="1"/>
  <c r="M14" i="2"/>
  <c r="S14" i="2" s="1"/>
  <c r="N14" i="2"/>
  <c r="M13" i="2"/>
  <c r="S13" i="2" s="1"/>
  <c r="N13" i="2"/>
  <c r="S12" i="2"/>
  <c r="M11" i="2"/>
  <c r="R11" i="2"/>
  <c r="M10" i="2"/>
  <c r="N10" i="2"/>
  <c r="O10" i="2" s="1"/>
  <c r="M9" i="2"/>
  <c r="S9" i="2" s="1"/>
  <c r="N9" i="2"/>
  <c r="M8" i="2"/>
  <c r="AJ28" i="2" l="1"/>
  <c r="W28" i="2"/>
  <c r="AC28" i="2" s="1"/>
  <c r="AG28" i="2" s="1"/>
  <c r="AK28" i="2" s="1"/>
  <c r="Q68" i="7"/>
  <c r="O9" i="2"/>
  <c r="R9" i="2" s="1"/>
  <c r="X9" i="2" s="1"/>
  <c r="Y9" i="2" s="1"/>
  <c r="T23" i="2"/>
  <c r="W23" i="2" s="1"/>
  <c r="AC23" i="2" s="1"/>
  <c r="AD23" i="2" s="1"/>
  <c r="T15" i="2"/>
  <c r="W15" i="2" s="1"/>
  <c r="AC15" i="2" s="1"/>
  <c r="T12" i="2"/>
  <c r="W12" i="2" s="1"/>
  <c r="T9" i="2"/>
  <c r="W9" i="2" s="1"/>
  <c r="AC9" i="2" s="1"/>
  <c r="O13" i="2"/>
  <c r="R13" i="2" s="1"/>
  <c r="X13" i="2" s="1"/>
  <c r="Y13" i="2" s="1"/>
  <c r="T21" i="2"/>
  <c r="W21" i="2" s="1"/>
  <c r="AC21" i="2" s="1"/>
  <c r="AD21" i="2" s="1"/>
  <c r="O23" i="2"/>
  <c r="R23" i="2" s="1"/>
  <c r="X23" i="2" s="1"/>
  <c r="Y23" i="2" s="1"/>
  <c r="T13" i="2"/>
  <c r="W13" i="2" s="1"/>
  <c r="AC13" i="2" s="1"/>
  <c r="AD13" i="2" s="1"/>
  <c r="O22" i="2"/>
  <c r="R22" i="2" s="1"/>
  <c r="X22" i="2" s="1"/>
  <c r="Y22" i="2" s="1"/>
  <c r="T14" i="2"/>
  <c r="W14" i="2" s="1"/>
  <c r="AC14" i="2" s="1"/>
  <c r="AD14" i="2" s="1"/>
  <c r="O14" i="2"/>
  <c r="R14" i="2" s="1"/>
  <c r="X14" i="2" s="1"/>
  <c r="Y14" i="2" s="1"/>
  <c r="T22" i="2"/>
  <c r="W22" i="2" s="1"/>
  <c r="AC22" i="2" s="1"/>
  <c r="AD22" i="2" s="1"/>
  <c r="U68" i="7"/>
  <c r="R57" i="7"/>
  <c r="H77" i="7"/>
  <c r="G57" i="7"/>
  <c r="X68" i="7"/>
  <c r="M68" i="7"/>
  <c r="H37" i="2"/>
  <c r="R10" i="2"/>
  <c r="X10" i="2" s="1"/>
  <c r="S10" i="2"/>
  <c r="T10" i="2" s="1"/>
  <c r="M37" i="2"/>
  <c r="P68" i="7"/>
  <c r="S68" i="7"/>
  <c r="L68" i="7"/>
  <c r="X77" i="7"/>
  <c r="N8" i="2"/>
  <c r="O8" i="2" s="1"/>
  <c r="S16" i="2"/>
  <c r="M39" i="2"/>
  <c r="T68" i="7"/>
  <c r="L41" i="5"/>
  <c r="S11" i="2"/>
  <c r="W11" i="2" s="1"/>
  <c r="M41" i="5"/>
  <c r="I181" i="8"/>
  <c r="J181" i="8" s="1"/>
  <c r="K181" i="8" s="1"/>
  <c r="Q35" i="5"/>
  <c r="Q27" i="5"/>
  <c r="T41" i="5"/>
  <c r="R17" i="2"/>
  <c r="R21" i="2"/>
  <c r="T77" i="7"/>
  <c r="E38" i="2"/>
  <c r="D38" i="2"/>
  <c r="F38" i="2"/>
  <c r="I38" i="2"/>
  <c r="J38" i="2"/>
  <c r="K38" i="2"/>
  <c r="L38" i="2"/>
  <c r="X15" i="2"/>
  <c r="AB15" i="2" s="1"/>
  <c r="X20" i="2"/>
  <c r="AB24" i="2"/>
  <c r="X18" i="2"/>
  <c r="X11" i="2"/>
  <c r="AB11" i="2" s="1"/>
  <c r="Q34" i="5"/>
  <c r="Q77" i="7"/>
  <c r="Q29" i="5"/>
  <c r="AC43" i="5"/>
  <c r="Q36" i="5"/>
  <c r="X57" i="7"/>
  <c r="X73" i="7" s="1"/>
  <c r="Q28" i="5"/>
  <c r="L57" i="7"/>
  <c r="L73" i="7" s="1"/>
  <c r="Q38" i="5"/>
  <c r="Q24" i="5"/>
  <c r="Q32" i="5"/>
  <c r="J61" i="8"/>
  <c r="K61" i="8" s="1"/>
  <c r="F57" i="7"/>
  <c r="F73" i="7" s="1"/>
  <c r="U77" i="7"/>
  <c r="Q23" i="5"/>
  <c r="Q33" i="5"/>
  <c r="Q40" i="5"/>
  <c r="T57" i="7"/>
  <c r="T73" i="7" s="1"/>
  <c r="I149" i="8"/>
  <c r="J149" i="8" s="1"/>
  <c r="K149" i="8" s="1"/>
  <c r="I133" i="8"/>
  <c r="J133" i="8" s="1"/>
  <c r="K133" i="8" s="1"/>
  <c r="I178" i="8"/>
  <c r="J178" i="8" s="1"/>
  <c r="K178" i="8" s="1"/>
  <c r="I162" i="8"/>
  <c r="J162" i="8" s="1"/>
  <c r="K162" i="8" s="1"/>
  <c r="I146" i="8"/>
  <c r="J146" i="8" s="1"/>
  <c r="K146" i="8" s="1"/>
  <c r="I130" i="8"/>
  <c r="J130" i="8" s="1"/>
  <c r="K130" i="8" s="1"/>
  <c r="I70" i="8"/>
  <c r="J70" i="8" s="1"/>
  <c r="K70" i="8" s="1"/>
  <c r="I103" i="8"/>
  <c r="J103" i="8" s="1"/>
  <c r="K103" i="8" s="1"/>
  <c r="I88" i="8"/>
  <c r="J88" i="8" s="1"/>
  <c r="K88" i="8" s="1"/>
  <c r="I81" i="8"/>
  <c r="J81" i="8" s="1"/>
  <c r="K81" i="8" s="1"/>
  <c r="I82" i="8"/>
  <c r="J82" i="8" s="1"/>
  <c r="K82" i="8" s="1"/>
  <c r="I112" i="8"/>
  <c r="J112" i="8" s="1"/>
  <c r="K112" i="8" s="1"/>
  <c r="I179" i="8"/>
  <c r="J179" i="8" s="1"/>
  <c r="K179" i="8" s="1"/>
  <c r="I163" i="8"/>
  <c r="J163" i="8" s="1"/>
  <c r="K163" i="8" s="1"/>
  <c r="I147" i="8"/>
  <c r="J147" i="8" s="1"/>
  <c r="K147" i="8" s="1"/>
  <c r="I131" i="8"/>
  <c r="J131" i="8" s="1"/>
  <c r="K131" i="8" s="1"/>
  <c r="I176" i="8"/>
  <c r="J176" i="8" s="1"/>
  <c r="K176" i="8" s="1"/>
  <c r="I160" i="8"/>
  <c r="J160" i="8" s="1"/>
  <c r="K160" i="8" s="1"/>
  <c r="I144" i="8"/>
  <c r="J144" i="8" s="1"/>
  <c r="K144" i="8" s="1"/>
  <c r="I128" i="8"/>
  <c r="J128" i="8" s="1"/>
  <c r="K128" i="8" s="1"/>
  <c r="I62" i="8"/>
  <c r="J62" i="8" s="1"/>
  <c r="K62" i="8" s="1"/>
  <c r="I93" i="8"/>
  <c r="J93" i="8" s="1"/>
  <c r="K93" i="8" s="1"/>
  <c r="I80" i="8"/>
  <c r="J80" i="8" s="1"/>
  <c r="K80" i="8" s="1"/>
  <c r="I73" i="8"/>
  <c r="J73" i="8" s="1"/>
  <c r="K73" i="8" s="1"/>
  <c r="I74" i="8"/>
  <c r="J74" i="8" s="1"/>
  <c r="K74" i="8" s="1"/>
  <c r="I91" i="8"/>
  <c r="J91" i="8" s="1"/>
  <c r="K91" i="8" s="1"/>
  <c r="I76" i="8"/>
  <c r="J76" i="8" s="1"/>
  <c r="K76" i="8" s="1"/>
  <c r="I99" i="8"/>
  <c r="J99" i="8" s="1"/>
  <c r="K99" i="8" s="1"/>
  <c r="I177" i="8"/>
  <c r="J177" i="8" s="1"/>
  <c r="K177" i="8" s="1"/>
  <c r="I161" i="8"/>
  <c r="J161" i="8" s="1"/>
  <c r="K161" i="8" s="1"/>
  <c r="I145" i="8"/>
  <c r="J145" i="8" s="1"/>
  <c r="K145" i="8" s="1"/>
  <c r="I129" i="8"/>
  <c r="J129" i="8" s="1"/>
  <c r="K129" i="8" s="1"/>
  <c r="I174" i="8"/>
  <c r="J174" i="8" s="1"/>
  <c r="K174" i="8" s="1"/>
  <c r="I158" i="8"/>
  <c r="J158" i="8" s="1"/>
  <c r="K158" i="8" s="1"/>
  <c r="I142" i="8"/>
  <c r="J142" i="8" s="1"/>
  <c r="K142" i="8" s="1"/>
  <c r="I126" i="8"/>
  <c r="J126" i="8" s="1"/>
  <c r="K126" i="8" s="1"/>
  <c r="I101" i="8"/>
  <c r="J101" i="8" s="1"/>
  <c r="K101" i="8" s="1"/>
  <c r="I85" i="8"/>
  <c r="J85" i="8" s="1"/>
  <c r="K85" i="8" s="1"/>
  <c r="I72" i="8"/>
  <c r="J72" i="8" s="1"/>
  <c r="K72" i="8" s="1"/>
  <c r="I65" i="8"/>
  <c r="J65" i="8" s="1"/>
  <c r="K65" i="8" s="1"/>
  <c r="I66" i="8"/>
  <c r="J66" i="8" s="1"/>
  <c r="K66" i="8" s="1"/>
  <c r="I83" i="8"/>
  <c r="J83" i="8" s="1"/>
  <c r="K83" i="8" s="1"/>
  <c r="I68" i="8"/>
  <c r="J68" i="8" s="1"/>
  <c r="K68" i="8" s="1"/>
  <c r="I165" i="8"/>
  <c r="J165" i="8" s="1"/>
  <c r="K165" i="8" s="1"/>
  <c r="I84" i="8"/>
  <c r="J84" i="8" s="1"/>
  <c r="K84" i="8" s="1"/>
  <c r="I175" i="8"/>
  <c r="J175" i="8" s="1"/>
  <c r="K175" i="8" s="1"/>
  <c r="I159" i="8"/>
  <c r="J159" i="8" s="1"/>
  <c r="K159" i="8" s="1"/>
  <c r="I143" i="8"/>
  <c r="J143" i="8" s="1"/>
  <c r="K143" i="8" s="1"/>
  <c r="I127" i="8"/>
  <c r="J127" i="8" s="1"/>
  <c r="K127" i="8" s="1"/>
  <c r="I172" i="8"/>
  <c r="J172" i="8" s="1"/>
  <c r="K172" i="8" s="1"/>
  <c r="I156" i="8"/>
  <c r="J156" i="8" s="1"/>
  <c r="K156" i="8" s="1"/>
  <c r="I140" i="8"/>
  <c r="J140" i="8" s="1"/>
  <c r="K140" i="8" s="1"/>
  <c r="I124" i="8"/>
  <c r="J124" i="8" s="1"/>
  <c r="K124" i="8" s="1"/>
  <c r="I95" i="8"/>
  <c r="J95" i="8" s="1"/>
  <c r="K95" i="8" s="1"/>
  <c r="I77" i="8"/>
  <c r="J77" i="8" s="1"/>
  <c r="K77" i="8" s="1"/>
  <c r="I64" i="8"/>
  <c r="J64" i="8" s="1"/>
  <c r="K64" i="8" s="1"/>
  <c r="I57" i="8"/>
  <c r="J57" i="8" s="1"/>
  <c r="K57" i="8" s="1"/>
  <c r="I58" i="8"/>
  <c r="J58" i="8" s="1"/>
  <c r="K58" i="8" s="1"/>
  <c r="I75" i="8"/>
  <c r="J75" i="8" s="1"/>
  <c r="K75" i="8" s="1"/>
  <c r="I60" i="8"/>
  <c r="J60" i="8" s="1"/>
  <c r="K60" i="8" s="1"/>
  <c r="I173" i="8"/>
  <c r="J173" i="8" s="1"/>
  <c r="K173" i="8" s="1"/>
  <c r="I157" i="8"/>
  <c r="J157" i="8" s="1"/>
  <c r="K157" i="8" s="1"/>
  <c r="I141" i="8"/>
  <c r="J141" i="8" s="1"/>
  <c r="K141" i="8" s="1"/>
  <c r="I125" i="8"/>
  <c r="J125" i="8" s="1"/>
  <c r="K125" i="8" s="1"/>
  <c r="I170" i="8"/>
  <c r="J170" i="8" s="1"/>
  <c r="K170" i="8" s="1"/>
  <c r="I154" i="8"/>
  <c r="J154" i="8" s="1"/>
  <c r="K154" i="8" s="1"/>
  <c r="I138" i="8"/>
  <c r="J138" i="8" s="1"/>
  <c r="K138" i="8" s="1"/>
  <c r="I111" i="8"/>
  <c r="J111" i="8" s="1"/>
  <c r="K111" i="8" s="1"/>
  <c r="I119" i="8"/>
  <c r="J119" i="8" s="1"/>
  <c r="K119" i="8" s="1"/>
  <c r="I67" i="8"/>
  <c r="J67" i="8" s="1"/>
  <c r="K67" i="8" s="1"/>
  <c r="I114" i="8"/>
  <c r="J114" i="8" s="1"/>
  <c r="K114" i="8" s="1"/>
  <c r="I104" i="8"/>
  <c r="J104" i="8" s="1"/>
  <c r="K104" i="8" s="1"/>
  <c r="I118" i="8"/>
  <c r="J118" i="8" s="1"/>
  <c r="K118" i="8" s="1"/>
  <c r="I106" i="8"/>
  <c r="J106" i="8" s="1"/>
  <c r="K106" i="8" s="1"/>
  <c r="I116" i="8"/>
  <c r="J116" i="8" s="1"/>
  <c r="K116" i="8" s="1"/>
  <c r="I56" i="8"/>
  <c r="J56" i="8" s="1"/>
  <c r="K56" i="8" s="1"/>
  <c r="I55" i="8"/>
  <c r="J55" i="8" s="1"/>
  <c r="K55" i="8" s="1"/>
  <c r="I54" i="8"/>
  <c r="J54" i="8" s="1"/>
  <c r="K54" i="8" s="1"/>
  <c r="I53" i="8"/>
  <c r="J53" i="8" s="1"/>
  <c r="K53" i="8" s="1"/>
  <c r="I52" i="8"/>
  <c r="J52" i="8" s="1"/>
  <c r="K52" i="8" s="1"/>
  <c r="I51" i="8"/>
  <c r="J51" i="8" s="1"/>
  <c r="K51" i="8" s="1"/>
  <c r="I50" i="8"/>
  <c r="J50" i="8" s="1"/>
  <c r="K50" i="8" s="1"/>
  <c r="I49" i="8"/>
  <c r="J49" i="8" s="1"/>
  <c r="K49" i="8" s="1"/>
  <c r="I48" i="8"/>
  <c r="J48" i="8" s="1"/>
  <c r="K48" i="8" s="1"/>
  <c r="I47" i="8"/>
  <c r="J47" i="8" s="1"/>
  <c r="K47" i="8" s="1"/>
  <c r="I46" i="8"/>
  <c r="J46" i="8" s="1"/>
  <c r="K46" i="8" s="1"/>
  <c r="I45" i="8"/>
  <c r="J45" i="8" s="1"/>
  <c r="K45" i="8" s="1"/>
  <c r="I44" i="8"/>
  <c r="J44" i="8" s="1"/>
  <c r="K44" i="8" s="1"/>
  <c r="I43" i="8"/>
  <c r="J43" i="8" s="1"/>
  <c r="K43" i="8" s="1"/>
  <c r="I42" i="8"/>
  <c r="J42" i="8" s="1"/>
  <c r="K42" i="8" s="1"/>
  <c r="I41" i="8"/>
  <c r="J41" i="8" s="1"/>
  <c r="K41" i="8" s="1"/>
  <c r="I40" i="8"/>
  <c r="J40" i="8" s="1"/>
  <c r="K40" i="8" s="1"/>
  <c r="I39" i="8"/>
  <c r="J39" i="8" s="1"/>
  <c r="K39" i="8" s="1"/>
  <c r="I38" i="8"/>
  <c r="J38" i="8" s="1"/>
  <c r="K38" i="8" s="1"/>
  <c r="I37" i="8"/>
  <c r="J37" i="8" s="1"/>
  <c r="K37" i="8" s="1"/>
  <c r="I36" i="8"/>
  <c r="J36" i="8" s="1"/>
  <c r="K36" i="8" s="1"/>
  <c r="I35" i="8"/>
  <c r="J35" i="8" s="1"/>
  <c r="K35" i="8" s="1"/>
  <c r="I34" i="8"/>
  <c r="I171" i="8"/>
  <c r="J171" i="8" s="1"/>
  <c r="K171" i="8" s="1"/>
  <c r="I155" i="8"/>
  <c r="J155" i="8" s="1"/>
  <c r="K155" i="8" s="1"/>
  <c r="I139" i="8"/>
  <c r="J139" i="8" s="1"/>
  <c r="K139" i="8" s="1"/>
  <c r="I123" i="8"/>
  <c r="J123" i="8" s="1"/>
  <c r="K123" i="8" s="1"/>
  <c r="I168" i="8"/>
  <c r="J168" i="8" s="1"/>
  <c r="K168" i="8" s="1"/>
  <c r="I152" i="8"/>
  <c r="J152" i="8" s="1"/>
  <c r="K152" i="8" s="1"/>
  <c r="I136" i="8"/>
  <c r="J136" i="8" s="1"/>
  <c r="K136" i="8" s="1"/>
  <c r="I94" i="8"/>
  <c r="J94" i="8" s="1"/>
  <c r="K94" i="8" s="1"/>
  <c r="I79" i="8"/>
  <c r="J79" i="8" s="1"/>
  <c r="K79" i="8" s="1"/>
  <c r="I121" i="8"/>
  <c r="J121" i="8" s="1"/>
  <c r="K121" i="8" s="1"/>
  <c r="I107" i="8"/>
  <c r="J107" i="8" s="1"/>
  <c r="K107" i="8" s="1"/>
  <c r="I117" i="8"/>
  <c r="J117" i="8" s="1"/>
  <c r="K117" i="8" s="1"/>
  <c r="I113" i="8"/>
  <c r="J113" i="8" s="1"/>
  <c r="K113" i="8" s="1"/>
  <c r="I59" i="8"/>
  <c r="J59" i="8" s="1"/>
  <c r="K59" i="8" s="1"/>
  <c r="I110" i="8"/>
  <c r="J110" i="8" s="1"/>
  <c r="K110" i="8" s="1"/>
  <c r="I122" i="8"/>
  <c r="J122" i="8" s="1"/>
  <c r="K122" i="8" s="1"/>
  <c r="I87" i="8"/>
  <c r="J87" i="8" s="1"/>
  <c r="K87" i="8" s="1"/>
  <c r="I169" i="8"/>
  <c r="J169" i="8" s="1"/>
  <c r="K169" i="8" s="1"/>
  <c r="I153" i="8"/>
  <c r="J153" i="8" s="1"/>
  <c r="K153" i="8" s="1"/>
  <c r="I137" i="8"/>
  <c r="J137" i="8" s="1"/>
  <c r="K137" i="8" s="1"/>
  <c r="I182" i="8"/>
  <c r="J182" i="8" s="1"/>
  <c r="K182" i="8" s="1"/>
  <c r="I166" i="8"/>
  <c r="J166" i="8" s="1"/>
  <c r="K166" i="8" s="1"/>
  <c r="I150" i="8"/>
  <c r="J150" i="8" s="1"/>
  <c r="K150" i="8" s="1"/>
  <c r="I134" i="8"/>
  <c r="J134" i="8" s="1"/>
  <c r="K134" i="8" s="1"/>
  <c r="I86" i="8"/>
  <c r="J86" i="8" s="1"/>
  <c r="K86" i="8" s="1"/>
  <c r="I71" i="8"/>
  <c r="J71" i="8" s="1"/>
  <c r="K71" i="8" s="1"/>
  <c r="I109" i="8"/>
  <c r="J109" i="8" s="1"/>
  <c r="K109" i="8" s="1"/>
  <c r="I97" i="8"/>
  <c r="J97" i="8" s="1"/>
  <c r="K97" i="8" s="1"/>
  <c r="I98" i="8"/>
  <c r="J98" i="8" s="1"/>
  <c r="K98" i="8" s="1"/>
  <c r="I115" i="8"/>
  <c r="J115" i="8" s="1"/>
  <c r="K115" i="8" s="1"/>
  <c r="I69" i="8"/>
  <c r="J69" i="8" s="1"/>
  <c r="K69" i="8" s="1"/>
  <c r="I102" i="8"/>
  <c r="J102" i="8" s="1"/>
  <c r="K102" i="8" s="1"/>
  <c r="I108" i="8"/>
  <c r="J108" i="8" s="1"/>
  <c r="K108" i="8" s="1"/>
  <c r="I183" i="8"/>
  <c r="J183" i="8" s="1"/>
  <c r="K183" i="8" s="1"/>
  <c r="I167" i="8"/>
  <c r="J167" i="8" s="1"/>
  <c r="K167" i="8" s="1"/>
  <c r="I151" i="8"/>
  <c r="J151" i="8" s="1"/>
  <c r="K151" i="8" s="1"/>
  <c r="I135" i="8"/>
  <c r="J135" i="8" s="1"/>
  <c r="K135" i="8" s="1"/>
  <c r="I180" i="8"/>
  <c r="J180" i="8" s="1"/>
  <c r="K180" i="8" s="1"/>
  <c r="I164" i="8"/>
  <c r="J164" i="8" s="1"/>
  <c r="K164" i="8" s="1"/>
  <c r="I148" i="8"/>
  <c r="J148" i="8" s="1"/>
  <c r="K148" i="8" s="1"/>
  <c r="I132" i="8"/>
  <c r="J132" i="8" s="1"/>
  <c r="K132" i="8" s="1"/>
  <c r="I78" i="8"/>
  <c r="J78" i="8" s="1"/>
  <c r="K78" i="8" s="1"/>
  <c r="I63" i="8"/>
  <c r="J63" i="8" s="1"/>
  <c r="K63" i="8" s="1"/>
  <c r="I96" i="8"/>
  <c r="J96" i="8" s="1"/>
  <c r="K96" i="8" s="1"/>
  <c r="I89" i="8"/>
  <c r="J89" i="8" s="1"/>
  <c r="K89" i="8" s="1"/>
  <c r="I90" i="8"/>
  <c r="J90" i="8" s="1"/>
  <c r="K90" i="8" s="1"/>
  <c r="I105" i="8"/>
  <c r="J105" i="8" s="1"/>
  <c r="K105" i="8" s="1"/>
  <c r="I92" i="8"/>
  <c r="J92" i="8" s="1"/>
  <c r="K92" i="8" s="1"/>
  <c r="I120" i="8"/>
  <c r="J120" i="8" s="1"/>
  <c r="K120" i="8" s="1"/>
  <c r="I100" i="8"/>
  <c r="J100" i="8" s="1"/>
  <c r="K100" i="8" s="1"/>
  <c r="F77" i="7"/>
  <c r="G77" i="7"/>
  <c r="N77" i="7"/>
  <c r="L77" i="7"/>
  <c r="O77" i="7"/>
  <c r="R77" i="7"/>
  <c r="Q57" i="7"/>
  <c r="Q73" i="7" s="1"/>
  <c r="H57" i="7"/>
  <c r="H73" i="7" s="1"/>
  <c r="K57" i="7"/>
  <c r="K73" i="7" s="1"/>
  <c r="O57" i="7"/>
  <c r="O73" i="7" s="1"/>
  <c r="J57" i="7"/>
  <c r="J73" i="7" s="1"/>
  <c r="M67" i="7"/>
  <c r="H68" i="7"/>
  <c r="V68" i="7"/>
  <c r="R68" i="7"/>
  <c r="S67" i="7"/>
  <c r="J68" i="7"/>
  <c r="U67" i="7"/>
  <c r="U53" i="7"/>
  <c r="F68" i="7"/>
  <c r="L67" i="7"/>
  <c r="H67" i="7"/>
  <c r="O68" i="7"/>
  <c r="T67" i="7"/>
  <c r="J67" i="7"/>
  <c r="K67" i="7"/>
  <c r="W20" i="7"/>
  <c r="O20" i="7"/>
  <c r="G20" i="7"/>
  <c r="K53" i="7"/>
  <c r="W77" i="7"/>
  <c r="G53" i="7"/>
  <c r="U69" i="7"/>
  <c r="U20" i="7"/>
  <c r="Y68" i="7"/>
  <c r="L53" i="7"/>
  <c r="S69" i="7"/>
  <c r="S20" i="7"/>
  <c r="W68" i="7"/>
  <c r="N68" i="7"/>
  <c r="I53" i="7"/>
  <c r="R53" i="7"/>
  <c r="J53" i="7"/>
  <c r="M69" i="7"/>
  <c r="M20" i="7"/>
  <c r="I68" i="7"/>
  <c r="M53" i="7"/>
  <c r="T69" i="7"/>
  <c r="T20" i="7"/>
  <c r="Y77" i="7"/>
  <c r="K20" i="7"/>
  <c r="K69" i="7"/>
  <c r="X53" i="7"/>
  <c r="S57" i="7"/>
  <c r="S73" i="7" s="1"/>
  <c r="J77" i="7"/>
  <c r="Q53" i="7"/>
  <c r="T53" i="7"/>
  <c r="V69" i="7"/>
  <c r="V20" i="7"/>
  <c r="Y67" i="7"/>
  <c r="V57" i="7"/>
  <c r="V73" i="7" s="1"/>
  <c r="X69" i="7"/>
  <c r="X20" i="7"/>
  <c r="L69" i="7"/>
  <c r="L20" i="7"/>
  <c r="M77" i="7"/>
  <c r="G68" i="7"/>
  <c r="V67" i="7"/>
  <c r="S53" i="7"/>
  <c r="K77" i="7"/>
  <c r="I57" i="7"/>
  <c r="I73" i="7" s="1"/>
  <c r="N69" i="7"/>
  <c r="N20" i="7"/>
  <c r="G73" i="7"/>
  <c r="Q67" i="7"/>
  <c r="M57" i="7"/>
  <c r="M73" i="7" s="1"/>
  <c r="W67" i="7"/>
  <c r="N67" i="7"/>
  <c r="P53" i="7"/>
  <c r="W53" i="7"/>
  <c r="N53" i="7"/>
  <c r="F69" i="7"/>
  <c r="F20" i="7"/>
  <c r="O53" i="7"/>
  <c r="P57" i="7"/>
  <c r="P73" i="7" s="1"/>
  <c r="I67" i="7"/>
  <c r="N57" i="7"/>
  <c r="N73" i="7" s="1"/>
  <c r="Y53" i="7"/>
  <c r="O67" i="7"/>
  <c r="H53" i="7"/>
  <c r="F67" i="7"/>
  <c r="S77" i="7"/>
  <c r="Q69" i="7"/>
  <c r="Q20" i="7"/>
  <c r="H69" i="7"/>
  <c r="H20" i="7"/>
  <c r="Y69" i="7"/>
  <c r="Y20" i="7"/>
  <c r="F53" i="7"/>
  <c r="U57" i="7"/>
  <c r="U73" i="7" s="1"/>
  <c r="G67" i="7"/>
  <c r="R69" i="7"/>
  <c r="R20" i="7"/>
  <c r="I77" i="7"/>
  <c r="I69" i="7"/>
  <c r="I20" i="7"/>
  <c r="V77" i="7"/>
  <c r="X67" i="7"/>
  <c r="R67" i="7"/>
  <c r="W57" i="7"/>
  <c r="W73" i="7" s="1"/>
  <c r="P69" i="7"/>
  <c r="P20" i="7"/>
  <c r="P77" i="7"/>
  <c r="V53" i="7"/>
  <c r="P67" i="7"/>
  <c r="Y57" i="7"/>
  <c r="Y73" i="7" s="1"/>
  <c r="J69" i="7"/>
  <c r="J20" i="7"/>
  <c r="R73" i="7"/>
  <c r="Q39" i="5"/>
  <c r="Q22" i="5"/>
  <c r="O41" i="5"/>
  <c r="P41" i="5"/>
  <c r="Q25" i="5"/>
  <c r="Q31" i="5"/>
  <c r="Q26" i="5"/>
  <c r="Q30" i="5"/>
  <c r="Q37" i="5"/>
  <c r="Q21" i="5"/>
  <c r="N16" i="2"/>
  <c r="S8" i="2"/>
  <c r="O16" i="2" l="1"/>
  <c r="O39" i="2" s="1"/>
  <c r="AL28" i="2"/>
  <c r="T8" i="2"/>
  <c r="W8" i="2" s="1"/>
  <c r="S37" i="2"/>
  <c r="T16" i="2"/>
  <c r="T39" i="2" s="1"/>
  <c r="AQ28" i="2"/>
  <c r="AJ24" i="2"/>
  <c r="AN24" i="2" s="1"/>
  <c r="W10" i="2"/>
  <c r="AJ11" i="2"/>
  <c r="AL11" i="2" s="1"/>
  <c r="AJ15" i="2"/>
  <c r="AL15" i="2" s="1"/>
  <c r="N37" i="2"/>
  <c r="S38" i="2"/>
  <c r="AG24" i="2"/>
  <c r="AK24" i="2" s="1"/>
  <c r="S39" i="2"/>
  <c r="AB18" i="2"/>
  <c r="AB20" i="2"/>
  <c r="AB9" i="2"/>
  <c r="R8" i="2"/>
  <c r="AB22" i="2"/>
  <c r="AB14" i="2"/>
  <c r="AB13" i="2"/>
  <c r="AE38" i="2"/>
  <c r="AB23" i="2"/>
  <c r="X12" i="2"/>
  <c r="AB12" i="2" s="1"/>
  <c r="AC11" i="2"/>
  <c r="AG11" i="2" s="1"/>
  <c r="AK11" i="2" s="1"/>
  <c r="AC12" i="2"/>
  <c r="X21" i="2"/>
  <c r="Y21" i="2" s="1"/>
  <c r="X17" i="2"/>
  <c r="AG19" i="2"/>
  <c r="AK19" i="2" s="1"/>
  <c r="H38" i="2"/>
  <c r="M38" i="2"/>
  <c r="N39" i="2"/>
  <c r="Q41" i="5"/>
  <c r="I184" i="8"/>
  <c r="J34" i="8"/>
  <c r="D68" i="7"/>
  <c r="D73" i="7"/>
  <c r="D69" i="7"/>
  <c r="D67" i="7"/>
  <c r="O37" i="2" l="1"/>
  <c r="O38" i="2" s="1"/>
  <c r="R16" i="2"/>
  <c r="R37" i="2" s="1"/>
  <c r="AM28" i="2"/>
  <c r="T37" i="2"/>
  <c r="T38" i="2" s="1"/>
  <c r="Y10" i="2"/>
  <c r="AB10" i="2" s="1"/>
  <c r="AQ24" i="2"/>
  <c r="AJ10" i="2"/>
  <c r="AJ13" i="2"/>
  <c r="AL13" i="2" s="1"/>
  <c r="W16" i="2"/>
  <c r="W37" i="2" s="1"/>
  <c r="W38" i="2" s="1"/>
  <c r="AJ22" i="2"/>
  <c r="AL22" i="2" s="1"/>
  <c r="AM22" i="2" s="1"/>
  <c r="AQ11" i="2"/>
  <c r="AG20" i="2"/>
  <c r="AK20" i="2" s="1"/>
  <c r="AJ20" i="2"/>
  <c r="AN20" i="2" s="1"/>
  <c r="AG23" i="2"/>
  <c r="AK23" i="2" s="1"/>
  <c r="AJ23" i="2"/>
  <c r="AL23" i="2" s="1"/>
  <c r="AM11" i="2"/>
  <c r="AN11" i="2" s="1"/>
  <c r="AG18" i="2"/>
  <c r="AK18" i="2" s="1"/>
  <c r="AJ18" i="2"/>
  <c r="AN18" i="2" s="1"/>
  <c r="AJ9" i="2"/>
  <c r="AL9" i="2" s="1"/>
  <c r="AJ12" i="2"/>
  <c r="AL12" i="2" s="1"/>
  <c r="AG14" i="2"/>
  <c r="AK14" i="2" s="1"/>
  <c r="AJ14" i="2"/>
  <c r="AL14" i="2" s="1"/>
  <c r="AG13" i="2"/>
  <c r="AK13" i="2" s="1"/>
  <c r="AG15" i="2"/>
  <c r="AK15" i="2" s="1"/>
  <c r="AC10" i="2"/>
  <c r="AD10" i="2" s="1"/>
  <c r="AC8" i="2"/>
  <c r="AG22" i="2"/>
  <c r="AK22" i="2" s="1"/>
  <c r="Z38" i="2"/>
  <c r="X8" i="2"/>
  <c r="AB17" i="2"/>
  <c r="AB21" i="2"/>
  <c r="AG9" i="2"/>
  <c r="AK9" i="2" s="1"/>
  <c r="AB19" i="2"/>
  <c r="N38" i="2"/>
  <c r="R39" i="2"/>
  <c r="J184" i="8"/>
  <c r="K34" i="8"/>
  <c r="X16" i="2" l="1"/>
  <c r="X39" i="2" s="1"/>
  <c r="AL10" i="2"/>
  <c r="Y8" i="2"/>
  <c r="Y37" i="2" s="1"/>
  <c r="X37" i="2"/>
  <c r="X38" i="2" s="1"/>
  <c r="AD8" i="2"/>
  <c r="AD37" i="2" s="1"/>
  <c r="AQ18" i="2"/>
  <c r="AQ23" i="2"/>
  <c r="AQ20" i="2"/>
  <c r="AQ22" i="2"/>
  <c r="AJ17" i="2"/>
  <c r="AN17" i="2" s="1"/>
  <c r="AJ21" i="2"/>
  <c r="AJ42" i="2" s="1"/>
  <c r="AQ14" i="2"/>
  <c r="AM15" i="2"/>
  <c r="AN15" i="2" s="1"/>
  <c r="AQ15" i="2"/>
  <c r="E11" i="4" s="1"/>
  <c r="E12" i="4" s="1"/>
  <c r="AQ13" i="2"/>
  <c r="AJ19" i="2"/>
  <c r="AN19" i="2" s="1"/>
  <c r="AQ19" i="2"/>
  <c r="AC16" i="2"/>
  <c r="AC39" i="2" s="1"/>
  <c r="W39" i="2"/>
  <c r="AQ9" i="2"/>
  <c r="AM23" i="2"/>
  <c r="AN23" i="2" s="1"/>
  <c r="AM13" i="2"/>
  <c r="AN13" i="2" s="1"/>
  <c r="AM9" i="2"/>
  <c r="AN9" i="2" s="1"/>
  <c r="AM14" i="2"/>
  <c r="AN14" i="2" s="1"/>
  <c r="AG17" i="2"/>
  <c r="AG10" i="2"/>
  <c r="AK10" i="2" s="1"/>
  <c r="AG21" i="2"/>
  <c r="AK21" i="2" s="1"/>
  <c r="AK42" i="2" s="1"/>
  <c r="R38" i="2"/>
  <c r="AB16" i="2" l="1"/>
  <c r="AJ16" i="2" s="1"/>
  <c r="AL21" i="2"/>
  <c r="AB8" i="2"/>
  <c r="AB37" i="2" s="1"/>
  <c r="AC37" i="2"/>
  <c r="Y38" i="2"/>
  <c r="AK17" i="2"/>
  <c r="AC38" i="2"/>
  <c r="AQ17" i="2"/>
  <c r="AQ21" i="2"/>
  <c r="AJ8" i="2"/>
  <c r="AG12" i="2"/>
  <c r="AB39" i="2" l="1"/>
  <c r="AM21" i="2"/>
  <c r="AM42" i="2" s="1"/>
  <c r="AL42" i="2"/>
  <c r="AL16" i="2"/>
  <c r="AJ37" i="2"/>
  <c r="AJ41" i="2"/>
  <c r="AL8" i="2"/>
  <c r="AQ10" i="2"/>
  <c r="AK12" i="2"/>
  <c r="AJ39" i="2"/>
  <c r="AM10" i="2"/>
  <c r="AG8" i="2"/>
  <c r="AD38" i="2"/>
  <c r="AB38" i="2"/>
  <c r="AL39" i="2"/>
  <c r="AD39" i="2"/>
  <c r="AG16" i="2"/>
  <c r="AL41" i="2" l="1"/>
  <c r="AL37" i="2"/>
  <c r="AL38" i="2" s="1"/>
  <c r="AM12" i="2"/>
  <c r="AG37" i="2"/>
  <c r="AQ16" i="2"/>
  <c r="AK16" i="2"/>
  <c r="AK8" i="2"/>
  <c r="AQ8" i="2"/>
  <c r="AN12" i="2"/>
  <c r="AJ38" i="2"/>
  <c r="AN10" i="2"/>
  <c r="AG39" i="2"/>
  <c r="AM16" i="2"/>
  <c r="AK37" i="2" l="1"/>
  <c r="AK41" i="2"/>
  <c r="AN41" i="2" s="1"/>
  <c r="AN16" i="2"/>
  <c r="AM41" i="2"/>
  <c r="AM8" i="2"/>
  <c r="AM37" i="2" s="1"/>
  <c r="AG38" i="2"/>
  <c r="AK39" i="2"/>
  <c r="AN8" i="2" l="1"/>
  <c r="AN38" i="2" s="1"/>
  <c r="AK38" i="2"/>
  <c r="AM39" i="2"/>
  <c r="AM38" i="2"/>
  <c r="AN3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tc={EE6863DD-7E35-4206-95B6-7912E10B7A99}</author>
  </authors>
  <commentList>
    <comment ref="B28" authorId="0" shapeId="0" xr:uid="{EE6863DD-7E35-4206-95B6-7912E10B7A99}">
      <text>
        <t xml:space="preserve">[Threaded comment]
Your version of Excel allows you to read this threaded comment; however, any edits to it will get removed if the file is opened in a newer version of Excel. Learn more: https://go.microsoft.com/fwlink/?linkid=870924
Comment:
    @BUT Judy @CHAN Norman I notice that for all previous years we split out the Woodstock, Haldimand and Norfolk, but for 2022 we lump them all as one.  Is this OK for OEB purposes?
Reply:
    Hi Donna, yes lumping it together is ok for 2022 as that vintage year corresponds to the rate year in which there was a decision to dispose of gr 2 balances for N, H and W in 2022, and the motion to dispose of accelerated CCA amounts in 1592.  I checked the accounting guidance and didn't find a requirement to report by entity.  For 1595 (2021), I remove the empty lines for N, H and W so it's less obvious.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abramoma</author>
    <author>Donna Kwan</author>
  </authors>
  <commentList>
    <comment ref="C6" authorId="0" shapeId="0" xr:uid="{00000000-0006-0000-0600-000001000000}">
      <text>
        <r>
          <rPr>
            <b/>
            <sz val="9"/>
            <color indexed="81"/>
            <rFont val="Tahoma"/>
            <family val="2"/>
          </rPr>
          <t>OEB Staff:</t>
        </r>
        <r>
          <rPr>
            <sz val="9"/>
            <color indexed="81"/>
            <rFont val="Tahoma"/>
            <family val="2"/>
          </rPr>
          <t xml:space="preserve">
1551 balance is allocated to the residential and Gs&lt;50 class only.  A macro that runs in the background generates the formula based on inputs on sheet 4.</t>
        </r>
      </text>
    </comment>
    <comment ref="C12" authorId="1" shapeId="0" xr:uid="{00000000-0006-0000-0600-000002000000}">
      <text>
        <r>
          <rPr>
            <b/>
            <sz val="9"/>
            <color indexed="81"/>
            <rFont val="Tahoma"/>
            <family val="2"/>
          </rPr>
          <t xml:space="preserve">OEB Staff: 
</t>
        </r>
        <r>
          <rPr>
            <sz val="9"/>
            <color indexed="81"/>
            <rFont val="Tahoma"/>
            <family val="2"/>
          </rPr>
          <t xml:space="preserve">For each proposed 1595 vintage year disposition, ensure that the appropriate billing determinant is inputted in Sheet 4.
</t>
        </r>
      </text>
    </comment>
  </commentList>
</comments>
</file>

<file path=xl/sharedStrings.xml><?xml version="1.0" encoding="utf-8"?>
<sst xmlns="http://schemas.openxmlformats.org/spreadsheetml/2006/main" count="1659" uniqueCount="642">
  <si>
    <t>Alectra Utilities Corporation-Brampton Rate Zone</t>
  </si>
  <si>
    <t>Alectra Utilities Corporation-Enersource Rate Zone</t>
  </si>
  <si>
    <t>Alectra Utilities Corporation-Horizon Utilities Rate Zone</t>
  </si>
  <si>
    <t>Alectra Utilities Corporation-PowerStream Rate Zone</t>
  </si>
  <si>
    <t>Alectra Utilities Corporation-Guelph Rate Zone</t>
  </si>
  <si>
    <t>Algoma Power Inc.</t>
  </si>
  <si>
    <t>Atikokan Hydro Inc.</t>
  </si>
  <si>
    <t>Bluewater Power Distribution Corporation</t>
  </si>
  <si>
    <t>Brantford Power Inc.</t>
  </si>
  <si>
    <t>Burlington Hydro Inc.</t>
  </si>
  <si>
    <t>Canadian Niagara Power Inc.</t>
  </si>
  <si>
    <t>Centre Wellington Hydro Ltd.</t>
  </si>
  <si>
    <t>Chapleau Public Utilities Corporation</t>
  </si>
  <si>
    <t xml:space="preserve">Utility Name   </t>
  </si>
  <si>
    <t>Hydro One Networks Inc.</t>
  </si>
  <si>
    <t>Cooperative Hydro Embrun Inc.</t>
  </si>
  <si>
    <t>E.L.K. Energy Inc.</t>
  </si>
  <si>
    <t>Service Territory</t>
  </si>
  <si>
    <t>Consolidated Balances</t>
  </si>
  <si>
    <t>Elexicon Energy Inc.-Whitby Rate Zone</t>
  </si>
  <si>
    <t>Elexicon Energy Inc.-Veridian Rate Zone</t>
  </si>
  <si>
    <t>Assigned EB Number</t>
  </si>
  <si>
    <t>Energy+ Inc.</t>
  </si>
  <si>
    <t>Entegrus Powerlines Inc.-For Entegrus-Main Rate Zone</t>
  </si>
  <si>
    <t>Name of Contact and Title</t>
  </si>
  <si>
    <t>Entegrus Powerlines Inc.-For Former St. Thomas Energy Rate Zone</t>
  </si>
  <si>
    <t>ENWIN Utilities Ltd.</t>
  </si>
  <si>
    <t xml:space="preserve">Phone Number   </t>
  </si>
  <si>
    <t>EPCOR Electricity Distribution Ontario Inc.</t>
  </si>
  <si>
    <t>ERTH Power Corporation - ERTH Power Main Rate Zone</t>
  </si>
  <si>
    <t xml:space="preserve">Email Address   </t>
  </si>
  <si>
    <t>ERTH POWER CORPORATION – GODERICH RATE ZONE</t>
  </si>
  <si>
    <t>Essex Powerlines Corporation</t>
  </si>
  <si>
    <t>Questions</t>
  </si>
  <si>
    <t>Festival Hydro Inc.</t>
  </si>
  <si>
    <t>Fort Frances Power Corporation</t>
  </si>
  <si>
    <t>To determine the first year the continuity schedules in tabs 2a and 2b will be generated for input, answer the following questions:</t>
  </si>
  <si>
    <t>Greater Sudbury Hydro Inc.</t>
  </si>
  <si>
    <t>Question 1</t>
  </si>
  <si>
    <t>Grimsby Power Incorporated</t>
  </si>
  <si>
    <t>For Accounts 1588 and 1589,</t>
  </si>
  <si>
    <t>Halton Hills Hydro Inc.</t>
  </si>
  <si>
    <t>Please indicate the year the accounts were last disposed on a final basis</t>
  </si>
  <si>
    <t>Hearst Power Distribution Co. Ltd.</t>
  </si>
  <si>
    <t>Hydro 2000 Inc.</t>
  </si>
  <si>
    <t xml:space="preserve">a) If the accounts were last approved on a final basis, select the year that the balance was last approved on a final basis. </t>
  </si>
  <si>
    <t>Hydro Hawkesbury Inc.</t>
  </si>
  <si>
    <t xml:space="preserve">b) If the accounts were last approved on an interim basis, and </t>
  </si>
  <si>
    <t>i) there are no changes to the previously approved interim balances, select the year that the balances were last approved for diposition on an interim basis.</t>
  </si>
  <si>
    <t>Hydro One Networks Inc.-Former Haldimand County Hydro Inc. Service Area</t>
  </si>
  <si>
    <t>ii) there are changes to the previously approved interim balaces, select the year that the balances were last approved for disposition on a final basis.</t>
  </si>
  <si>
    <t>Hydro One Networks Inc.-Former Norfolk Power Distribution Inc. Service Area</t>
  </si>
  <si>
    <t>(e.g. If 2017 balances reviewed in the 2019 rate application were to be selected, select 2017)</t>
  </si>
  <si>
    <t>Hydro One Networks Inc.-Former Woodstock Hydro Services Inc. Service Area</t>
  </si>
  <si>
    <t>Hydro One Remote Communites Inc.</t>
  </si>
  <si>
    <t>Question 2</t>
  </si>
  <si>
    <t>Hydro Ottawa Limited</t>
  </si>
  <si>
    <t>For the remaining Group 1 DVAs,</t>
  </si>
  <si>
    <t>InnPower Corporation</t>
  </si>
  <si>
    <t>Kingston Hydro Corporation</t>
  </si>
  <si>
    <t>Kitchener-Wilmot Hydro Inc.</t>
  </si>
  <si>
    <t>Lakefront Utilities Inc.</t>
  </si>
  <si>
    <t>Lakeland Power Distribution Ltd.</t>
  </si>
  <si>
    <t>Lakeland Power Distribution Ltd.-Parry Sound Service Area</t>
  </si>
  <si>
    <t>London Hydro Inc.</t>
  </si>
  <si>
    <t>Milton Hydro Distribution Inc.</t>
  </si>
  <si>
    <t>Question 3</t>
  </si>
  <si>
    <t>Newmarket-Tay Power Distribution Ltd.-For Former Midland Power Utility Rate Zone</t>
  </si>
  <si>
    <t>Select the earliest vintage year in which there is a balance in Account 1595</t>
  </si>
  <si>
    <t>Newmarket-Tay Power Distribution Ltd.-For Newmarket-Tay Power Main Rate Zone</t>
  </si>
  <si>
    <t>(e.g. If 2016 is the earliest vintage year in which there is a balance in a 1595 sub-account, select 2016)</t>
  </si>
  <si>
    <t>Niagara Peninsula Energy Inc.</t>
  </si>
  <si>
    <t>Niagara-on-the-Lake Hydro Inc.</t>
  </si>
  <si>
    <t>Question 4</t>
  </si>
  <si>
    <t>North Bay Hydro Distribution Limited - Espanola service territory</t>
  </si>
  <si>
    <t>Select the earlier of i) the year in which Group 2 DVAs were last disposed and ii) the earliest year in which Group 2 DVAs started to accumulate</t>
  </si>
  <si>
    <t>North Bay Hydro Distribution Limited - North Bay service territory</t>
  </si>
  <si>
    <t>Northern Ontario Wires Inc.</t>
  </si>
  <si>
    <t>To determine whether tabs 6 and 6.2 will be generated, answer the following questions</t>
  </si>
  <si>
    <t>Oakville Hydro Electricity Distribution Inc.</t>
  </si>
  <si>
    <t>Orangeville Hydro Limited</t>
  </si>
  <si>
    <t>Question 5</t>
  </si>
  <si>
    <t>Orillia Power Distribution Corporation</t>
  </si>
  <si>
    <t>Did you have any Class A customers at any point during the period that the Account 1589 balance accumulated (i.e. from the year the balance selected in #1 above to the year requested for disposition) or the test year?</t>
  </si>
  <si>
    <t>Oshawa PUC Networks Inc.</t>
  </si>
  <si>
    <t>Ottawa River Power Corporation</t>
  </si>
  <si>
    <t>Question 6</t>
  </si>
  <si>
    <t>Peterborough Distribution Incorporated</t>
  </si>
  <si>
    <t>Did you have any Class A customers at any point during the period where the balance in Account 1580, Sub-account CBR Class B accumulated (i.e. from the year selected in #2 above to the year requested for disposition) or the test year?</t>
  </si>
  <si>
    <t>PUC Distribution Inc.</t>
  </si>
  <si>
    <t>Renfrew Hydro Inc.</t>
  </si>
  <si>
    <t>Rideau St. Lawrence Distribution Inc.</t>
  </si>
  <si>
    <t>Sioux Lookout Hydro Inc.</t>
  </si>
  <si>
    <r>
      <rPr>
        <b/>
        <u/>
        <sz val="11"/>
        <color theme="1"/>
        <rFont val="Calibri"/>
        <family val="2"/>
        <scheme val="minor"/>
      </rPr>
      <t>General Notes</t>
    </r>
    <r>
      <rPr>
        <sz val="11"/>
        <color theme="1"/>
        <rFont val="Calibri"/>
        <family val="2"/>
        <scheme val="minor"/>
      </rPr>
      <t xml:space="preserve">
1.  Please ensure that your macros have been enabled.  (Tools -&gt; Macro -&gt; Security)
2.  Due to the time lag of deferral/variance account dispositions, this model assumes that all opening balances include previously disposed of amounts.  Accordingly, all "Board Approved Dispositions" are deducted from the opening balance.
3.  Please provide information in this model since the last time your balances were disposed.
4.  For all Board-Approved dispositions, please ensure that the disposition amount has the same sign (e.g: debit balances are to have a positive figure and credit balance are to have a negative figure) as per the related Board decision.
</t>
    </r>
  </si>
  <si>
    <t>Synergy North Corporation-Kenora Rate Zone</t>
  </si>
  <si>
    <t xml:space="preserve">Synergy North Corporation-Thunder Bay Rate Zone </t>
  </si>
  <si>
    <t>Notes</t>
  </si>
  <si>
    <t>Tillsonburg Hydro Inc.</t>
  </si>
  <si>
    <t>Toronto Hydro-Electric System Limited</t>
  </si>
  <si>
    <t>Pale green cells represent input cells.</t>
  </si>
  <si>
    <t>Wasaga Distribution Inc.</t>
  </si>
  <si>
    <t>Waterloo North Hydro Inc.</t>
  </si>
  <si>
    <t>Pale blue cells represent drop-down lists.  The applicant should select the appropriate item from the drop-down list.</t>
  </si>
  <si>
    <t>Welland Hydro-Electric System Corp.</t>
  </si>
  <si>
    <t>Wellington North Power Inc.</t>
  </si>
  <si>
    <t xml:space="preserve">White cells contain fixed values, automatically generated values or formulae. </t>
  </si>
  <si>
    <t>Westario Power Inc.</t>
  </si>
  <si>
    <t>Pale grey cell represent auto-populated RRR data</t>
  </si>
  <si>
    <t>2.1.7 RRR</t>
  </si>
  <si>
    <t>Account Descriptions</t>
  </si>
  <si>
    <t>Account Number</t>
  </si>
  <si>
    <t>Opening Principal Amounts as of Jan-1-20</t>
  </si>
  <si>
    <t>Transactions(1) Debit / (Credit) during 2020</t>
  </si>
  <si>
    <t>OEB-Approved Disposition during 2020</t>
  </si>
  <si>
    <t>Principal Adjustments during 2020</t>
  </si>
  <si>
    <t>Closing Principal Balance as of Dec-31-20</t>
  </si>
  <si>
    <t>Opening Interest Amounts as of Jan-1-20</t>
  </si>
  <si>
    <t>Interest Jan-1 to Dec-31-20</t>
  </si>
  <si>
    <t>Interest Adjustments(1) during 2020</t>
  </si>
  <si>
    <t>Closing Interest Amounts as of Dec-31-20</t>
  </si>
  <si>
    <t>Opening Principal Amounts as of Jan-1-21</t>
  </si>
  <si>
    <t>Transactions Debit / (Credit) during 2021</t>
  </si>
  <si>
    <t>OEB-Approved Disposition during 2021</t>
  </si>
  <si>
    <t>Principal Adjustments(1) during 2023</t>
  </si>
  <si>
    <t>Closing Principal Balance as of Dec-31-21</t>
  </si>
  <si>
    <t>Opening Interest Amounts as of Jan-1-21</t>
  </si>
  <si>
    <t>Interest Jan-1 to Dec-31-21</t>
  </si>
  <si>
    <t>Interest Adjustments(1) during 2023</t>
  </si>
  <si>
    <t>Closing Interest Amounts as of Dec-31-21</t>
  </si>
  <si>
    <t>Opening Principal Amounts as of Jan-1-22</t>
  </si>
  <si>
    <t>Transactions Debit / (Credit) during 2022</t>
  </si>
  <si>
    <t>OEB-Approved Disposition during 2022</t>
  </si>
  <si>
    <t>Closing Principal Balance as of Dec-31-22</t>
  </si>
  <si>
    <t>Opening Interest Amounts as of Jan-1-22</t>
  </si>
  <si>
    <t>Interest Jan-1 to Dec-31-22</t>
  </si>
  <si>
    <t>Closing Interest Amounts as of Dec-31-22</t>
  </si>
  <si>
    <t>Principal Disposition during 2023 - instructed by  OEB</t>
  </si>
  <si>
    <t>Interest Disposition during 2023- instructed by  OEB</t>
  </si>
  <si>
    <t>Closing Principal Balances as of Dec 31-22 Adjusted for Dispositions during 2023</t>
  </si>
  <si>
    <t>Closing Interest Balances as of Dec 31-22 Adjusted for Dispositions during 2023</t>
  </si>
  <si>
    <t>Projected Interest  from Jan 1, 2023 to December 31, 2023 on  Dec 31-22 balance adjusted for disposition during 2023 (2)</t>
  </si>
  <si>
    <t>Total Interest</t>
  </si>
  <si>
    <t>Total Claim</t>
  </si>
  <si>
    <t>Accounts To Dispose
Yes/No</t>
  </si>
  <si>
    <t>As of Dec 31-22</t>
  </si>
  <si>
    <t>Variance                           RRR vs. 2022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</si>
  <si>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</si>
  <si>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</si>
  <si>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</si>
  <si>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</si>
  <si>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</si>
  <si>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</si>
  <si>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</si>
  <si>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</si>
  <si>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</si>
  <si>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</si>
  <si>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</si>
  <si>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</si>
  <si>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</si>
  <si>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r>
      <t>Disposition and Recovery/Refund of Regulatory Balances (2015)</t>
    </r>
    <r>
      <rPr>
        <vertAlign val="superscript"/>
        <sz val="11"/>
        <rFont val="Arial"/>
        <family val="2"/>
      </rPr>
      <t>3</t>
    </r>
  </si>
  <si>
    <t>Disposition and Recovery/Refund of Regulatory Balances (2016)</t>
  </si>
  <si>
    <t>Disposition and Recovery/Refund of Regulatory Balances (2017)-Haldimand</t>
  </si>
  <si>
    <t xml:space="preserve">Disposition and Recovery/Refund of Regulatory Balances (2018) </t>
  </si>
  <si>
    <t>Disposition and Recovery/Refund of Regulatory Balances (2018) - Norfolk</t>
  </si>
  <si>
    <t>Disposition and Recovery/Refund of Regulatory Balances (2018) - Woodstock</t>
  </si>
  <si>
    <t>Disposition and Recovery/Refund of Regulatory Balances (2019) - HONI</t>
  </si>
  <si>
    <t>Disposition and Recovery/Refund of Regulatory Balances (2020)</t>
  </si>
  <si>
    <t>Disposition and Recovery/Refund of Regulatory Balances (2021) - OPDC PDI</t>
  </si>
  <si>
    <t>Disposition and Recovery/Refund of Regulatory Balances (2021) - DTA -HONI</t>
  </si>
  <si>
    <t>Disposition and Recovery/Refund of Regulatory Balances (2022)-CGAAP-Woodstock</t>
  </si>
  <si>
    <t>Disposition and Recovery/Refund of Regulatory Balances (2022) CGAAP-OPDC</t>
  </si>
  <si>
    <t>Disposition and Recovery/Refund of Regulatory Balances (2023) OPDC PDI</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</si>
  <si>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</si>
  <si>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</si>
  <si>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</si>
  <si>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</si>
  <si>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</si>
  <si>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</si>
  <si>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</si>
  <si>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</si>
  <si>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</si>
  <si>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</si>
  <si>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</si>
  <si>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</si>
  <si>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</si>
  <si>
    <t xml:space="preserve">Accounts that produced a variance on the  continuity schedule are listed below.  
Please provide a detailed explanation for each variance below.
</t>
  </si>
  <si>
    <t>Explanation</t>
  </si>
  <si>
    <r>
      <t xml:space="preserve">In the green shaded cells, enter the data related to the </t>
    </r>
    <r>
      <rPr>
        <b/>
        <sz val="10"/>
        <rFont val="Arial"/>
        <family val="2"/>
      </rPr>
      <t>proposed</t>
    </r>
    <r>
      <rPr>
        <sz val="10"/>
        <rFont val="Arial"/>
        <family val="2"/>
      </rPr>
      <t xml:space="preserve"> load forecast.  Do not enter data for the MicroFit class.</t>
    </r>
  </si>
  <si>
    <t>A</t>
  </si>
  <si>
    <t>B</t>
  </si>
  <si>
    <t>C</t>
  </si>
  <si>
    <t>D=A-C</t>
  </si>
  <si>
    <t>E</t>
  </si>
  <si>
    <t>F =B-C-E (deduct E if applicable)</t>
  </si>
  <si>
    <r>
      <t xml:space="preserve">Rate Class 
</t>
    </r>
    <r>
      <rPr>
        <b/>
        <sz val="8"/>
        <color rgb="FFFF0000"/>
        <rFont val="Arial"/>
        <family val="2"/>
      </rPr>
      <t>(Enter Rate Classes in cells below as they appear on your current tariff of rates and charges)</t>
    </r>
  </si>
  <si>
    <t>Units</t>
  </si>
  <si>
    <t># of Customers</t>
  </si>
  <si>
    <r>
      <t xml:space="preserve">Total 
Metered </t>
    </r>
    <r>
      <rPr>
        <b/>
        <sz val="10"/>
        <color rgb="FFFF0000"/>
        <rFont val="Arial"/>
        <family val="2"/>
      </rPr>
      <t>kWh</t>
    </r>
  </si>
  <si>
    <r>
      <t xml:space="preserve">Total 
Metered </t>
    </r>
    <r>
      <rPr>
        <b/>
        <sz val="10"/>
        <color rgb="FFFF0000"/>
        <rFont val="Arial"/>
        <family val="2"/>
      </rPr>
      <t>kW</t>
    </r>
  </si>
  <si>
    <r>
      <t xml:space="preserve">Metered </t>
    </r>
    <r>
      <rPr>
        <b/>
        <sz val="10"/>
        <color rgb="FFFF0000"/>
        <rFont val="Arial"/>
        <family val="2"/>
      </rPr>
      <t>kWh</t>
    </r>
    <r>
      <rPr>
        <b/>
        <sz val="10"/>
        <rFont val="Arial"/>
        <family val="2"/>
      </rPr>
      <t xml:space="preserve"> for 
</t>
    </r>
    <r>
      <rPr>
        <b/>
        <sz val="10"/>
        <color rgb="FF0070C0"/>
        <rFont val="Arial"/>
        <family val="2"/>
      </rPr>
      <t>Non-RPP</t>
    </r>
    <r>
      <rPr>
        <b/>
        <sz val="10"/>
        <rFont val="Arial"/>
        <family val="2"/>
      </rPr>
      <t xml:space="preserve"> Customers</t>
    </r>
    <r>
      <rPr>
        <b/>
        <vertAlign val="superscript"/>
        <sz val="10"/>
        <rFont val="Arial"/>
        <family val="2"/>
      </rPr>
      <t xml:space="preserve"> 4</t>
    </r>
  </si>
  <si>
    <r>
      <t xml:space="preserve">Metered </t>
    </r>
    <r>
      <rPr>
        <b/>
        <sz val="10"/>
        <color rgb="FFFF0000"/>
        <rFont val="Arial"/>
        <family val="2"/>
      </rPr>
      <t>kW</t>
    </r>
    <r>
      <rPr>
        <b/>
        <sz val="10"/>
        <rFont val="Arial"/>
        <family val="2"/>
      </rPr>
      <t xml:space="preserve"> for 
</t>
    </r>
    <r>
      <rPr>
        <b/>
        <sz val="10"/>
        <color rgb="FF0070C0"/>
        <rFont val="Arial"/>
        <family val="2"/>
      </rPr>
      <t>Non-RPP</t>
    </r>
    <r>
      <rPr>
        <b/>
        <sz val="10"/>
        <rFont val="Arial"/>
        <family val="2"/>
      </rPr>
      <t xml:space="preserve"> Customers </t>
    </r>
    <r>
      <rPr>
        <b/>
        <vertAlign val="superscript"/>
        <sz val="10"/>
        <rFont val="Arial"/>
        <family val="2"/>
      </rPr>
      <t>4</t>
    </r>
  </si>
  <si>
    <t xml:space="preserve">Distribution Revenue </t>
  </si>
  <si>
    <r>
      <t xml:space="preserve">Metered </t>
    </r>
    <r>
      <rPr>
        <b/>
        <sz val="11"/>
        <color rgb="FFFF0000"/>
        <rFont val="Arial"/>
        <family val="2"/>
      </rPr>
      <t>kWh</t>
    </r>
    <r>
      <rPr>
        <b/>
        <sz val="10"/>
        <rFont val="Arial"/>
        <family val="2"/>
      </rPr>
      <t xml:space="preserve"> for Wholesale Market Participants (WMP)</t>
    </r>
  </si>
  <si>
    <r>
      <t xml:space="preserve">Metered </t>
    </r>
    <r>
      <rPr>
        <b/>
        <sz val="11"/>
        <color rgb="FFFF0000"/>
        <rFont val="Arial"/>
        <family val="2"/>
      </rPr>
      <t>kW</t>
    </r>
    <r>
      <rPr>
        <b/>
        <sz val="10"/>
        <rFont val="Arial"/>
        <family val="2"/>
      </rPr>
      <t xml:space="preserve"> for Wholesale Market Participants (WMP)</t>
    </r>
  </si>
  <si>
    <r>
      <t xml:space="preserve">Total Metered </t>
    </r>
    <r>
      <rPr>
        <b/>
        <sz val="10"/>
        <color rgb="FFFF0000"/>
        <rFont val="Arial"/>
        <family val="2"/>
      </rPr>
      <t xml:space="preserve">kWh </t>
    </r>
    <r>
      <rPr>
        <b/>
        <u/>
        <sz val="10"/>
        <rFont val="Arial"/>
        <family val="2"/>
      </rPr>
      <t>less</t>
    </r>
    <r>
      <rPr>
        <b/>
        <sz val="10"/>
        <rFont val="Arial"/>
        <family val="2"/>
      </rPr>
      <t xml:space="preserve"> WMP consumption 
</t>
    </r>
    <r>
      <rPr>
        <b/>
        <i/>
        <sz val="10"/>
        <rFont val="Arial"/>
        <family val="2"/>
      </rPr>
      <t>(if applicable)</t>
    </r>
    <r>
      <rPr>
        <b/>
        <sz val="10"/>
        <rFont val="Arial"/>
        <family val="2"/>
      </rPr>
      <t xml:space="preserve"> </t>
    </r>
  </si>
  <si>
    <r>
      <t xml:space="preserve">Total Metered </t>
    </r>
    <r>
      <rPr>
        <b/>
        <sz val="10"/>
        <color rgb="FFFF0000"/>
        <rFont val="Arial"/>
        <family val="2"/>
      </rPr>
      <t xml:space="preserve">kW </t>
    </r>
    <r>
      <rPr>
        <b/>
        <u/>
        <sz val="10"/>
        <rFont val="Arial"/>
        <family val="2"/>
      </rPr>
      <t>less</t>
    </r>
    <r>
      <rPr>
        <b/>
        <sz val="10"/>
        <rFont val="Arial"/>
        <family val="2"/>
      </rPr>
      <t xml:space="preserve"> WMP consumption  
</t>
    </r>
    <r>
      <rPr>
        <b/>
        <i/>
        <sz val="10"/>
        <rFont val="Arial"/>
        <family val="2"/>
      </rPr>
      <t>(if applicable)</t>
    </r>
  </si>
  <si>
    <r>
      <t>GA Allocator for Class A, 
Non-WMP Customers 
(if applicable)</t>
    </r>
    <r>
      <rPr>
        <b/>
        <vertAlign val="superscript"/>
        <sz val="10"/>
        <rFont val="Arial"/>
        <family val="2"/>
      </rPr>
      <t>2</t>
    </r>
  </si>
  <si>
    <t>Forecast Total Metered Test Year kWh for Full Year Class A Customers</t>
  </si>
  <si>
    <t>Forecast Total Metered Test Year kWh for Transition Customers</t>
  </si>
  <si>
    <r>
      <t xml:space="preserve"> Metered </t>
    </r>
    <r>
      <rPr>
        <b/>
        <sz val="10"/>
        <color rgb="FFFF0000"/>
        <rFont val="Arial"/>
        <family val="2"/>
      </rPr>
      <t>kW</t>
    </r>
    <r>
      <rPr>
        <b/>
        <sz val="10"/>
        <rFont val="Arial"/>
        <family val="2"/>
      </rPr>
      <t xml:space="preserve"> Consumption for New Class A customer(s) in the period prior to becoming Class A (i.e. Jan. 1 - June 30, 2015) </t>
    </r>
  </si>
  <si>
    <t>Non-RPP Metered Consumption for Current Class B Customers (Non-RPP Consumption excluding WMP, Class A and Transition Customers' Consumption</t>
  </si>
  <si>
    <r>
      <t xml:space="preserve">Total Metered </t>
    </r>
    <r>
      <rPr>
        <b/>
        <sz val="10"/>
        <color rgb="FFFF0000"/>
        <rFont val="Arial"/>
        <family val="2"/>
      </rPr>
      <t>kW</t>
    </r>
    <r>
      <rPr>
        <b/>
        <sz val="10"/>
        <rFont val="Arial"/>
        <family val="2"/>
      </rPr>
      <t xml:space="preserve"> for
Non-RPP Customers </t>
    </r>
    <r>
      <rPr>
        <b/>
        <u/>
        <sz val="10"/>
        <rFont val="Arial"/>
        <family val="2"/>
      </rPr>
      <t>less</t>
    </r>
    <r>
      <rPr>
        <b/>
        <sz val="10"/>
        <rFont val="Arial"/>
        <family val="2"/>
      </rPr>
      <t xml:space="preserve"> WMP and 
Class A Consumption</t>
    </r>
  </si>
  <si>
    <r>
      <t xml:space="preserve">1595 Recovery Share Proportion (2009) </t>
    </r>
    <r>
      <rPr>
        <b/>
        <vertAlign val="superscript"/>
        <sz val="10"/>
        <rFont val="Arial"/>
        <family val="2"/>
      </rPr>
      <t>1</t>
    </r>
  </si>
  <si>
    <r>
      <t xml:space="preserve">1595 Recovery Share Proportion (2010) </t>
    </r>
    <r>
      <rPr>
        <b/>
        <vertAlign val="superscript"/>
        <sz val="10"/>
        <rFont val="Arial"/>
        <family val="2"/>
      </rPr>
      <t>1</t>
    </r>
  </si>
  <si>
    <r>
      <t xml:space="preserve">1595 Recovery Share Proportion (2014 and pre-2014) </t>
    </r>
    <r>
      <rPr>
        <b/>
        <vertAlign val="superscript"/>
        <sz val="10"/>
        <rFont val="Arial"/>
        <family val="2"/>
      </rPr>
      <t>1</t>
    </r>
  </si>
  <si>
    <r>
      <t xml:space="preserve">1595 Recovery Share Proportion (2015) </t>
    </r>
    <r>
      <rPr>
        <b/>
        <vertAlign val="superscript"/>
        <sz val="10"/>
        <rFont val="Arial"/>
        <family val="2"/>
      </rPr>
      <t>1</t>
    </r>
  </si>
  <si>
    <r>
      <t xml:space="preserve">1595 Recovery Share Proportion (2016) </t>
    </r>
    <r>
      <rPr>
        <b/>
        <vertAlign val="superscript"/>
        <sz val="10"/>
        <rFont val="Arial"/>
        <family val="2"/>
      </rPr>
      <t>1</t>
    </r>
  </si>
  <si>
    <r>
      <t xml:space="preserve">1595 Recovery Share Proportion (2017) </t>
    </r>
    <r>
      <rPr>
        <b/>
        <vertAlign val="superscript"/>
        <sz val="10"/>
        <rFont val="Arial"/>
        <family val="2"/>
      </rPr>
      <t>1</t>
    </r>
  </si>
  <si>
    <r>
      <t xml:space="preserve">1595 Recovery Share Proportion (2018) </t>
    </r>
    <r>
      <rPr>
        <b/>
        <vertAlign val="superscript"/>
        <sz val="10"/>
        <rFont val="Arial"/>
        <family val="2"/>
      </rPr>
      <t>1</t>
    </r>
  </si>
  <si>
    <r>
      <t>1568 LRAM Variance Account Class Allocation</t>
    </r>
    <r>
      <rPr>
        <b/>
        <vertAlign val="superscript"/>
        <sz val="10"/>
        <rFont val="Arial"/>
        <family val="2"/>
      </rPr>
      <t>3</t>
    </r>
    <r>
      <rPr>
        <b/>
        <sz val="10"/>
        <rFont val="Arial"/>
        <family val="2"/>
      </rPr>
      <t xml:space="preserve">
</t>
    </r>
    <r>
      <rPr>
        <b/>
        <sz val="10"/>
        <color rgb="FFFF0000"/>
        <rFont val="Arial"/>
        <family val="2"/>
      </rPr>
      <t>($ amounts)</t>
    </r>
  </si>
  <si>
    <r>
      <t>Number of Customers for Residential and GS&lt;50 classes</t>
    </r>
    <r>
      <rPr>
        <b/>
        <vertAlign val="superscript"/>
        <sz val="11"/>
        <color theme="1"/>
        <rFont val="Calibri"/>
        <family val="2"/>
        <scheme val="minor"/>
      </rPr>
      <t>2</t>
    </r>
  </si>
  <si>
    <t>Total</t>
  </si>
  <si>
    <t>Balance as per Sheet 2</t>
  </si>
  <si>
    <t>Variance</t>
  </si>
  <si>
    <r>
      <t>1</t>
    </r>
    <r>
      <rPr>
        <sz val="10"/>
        <rFont val="Arial"/>
        <family val="2"/>
      </rPr>
      <t xml:space="preserve"> Account 1595 sub-accounts are to be allocated to rate classes in proportion to the recovery share as established when rate riders were implemented.</t>
    </r>
  </si>
  <si>
    <r>
      <t>2</t>
    </r>
    <r>
      <rPr>
        <sz val="10"/>
        <rFont val="Arial"/>
        <family val="2"/>
      </rPr>
      <t xml:space="preserve"> The proportion of customers for the Residential and GS&lt;50 Classes will be used to allocate Account 1551.</t>
    </r>
  </si>
  <si>
    <r>
      <t>3</t>
    </r>
    <r>
      <rPr>
        <sz val="10"/>
        <rFont val="Arial"/>
        <family val="2"/>
      </rPr>
      <t xml:space="preserve"> Input the allocation as determined in the LRAMVA model.  The associated rate riders will be calculated in the EDDVAR model.</t>
    </r>
  </si>
  <si>
    <r>
      <rPr>
        <vertAlign val="superscript"/>
        <sz val="10"/>
        <rFont val="Arial"/>
        <family val="2"/>
      </rPr>
      <t xml:space="preserve">4 </t>
    </r>
    <r>
      <rPr>
        <sz val="10"/>
        <rFont val="Arial"/>
        <family val="2"/>
      </rPr>
      <t>If a distributor uses the actual GA price to bill non-RPP Class B customers for an entire rate class, it must exclude these customers from the allocation of the GA balance and the calculation of the resulting rate riders. These rate classes are not to be charged/refunded the general GA rate rider as they did not contribute to the GA balance. If this is the case, this must be noted in the evidence and the proposed allocation methodology must be explained.</t>
    </r>
  </si>
  <si>
    <t>Amounts from Sheet 2</t>
  </si>
  <si>
    <t>Allocator</t>
  </si>
  <si>
    <t>0</t>
  </si>
  <si>
    <t>kWh</t>
  </si>
  <si>
    <t>RSVA - Wholesale Market Service Charge</t>
  </si>
  <si>
    <t>RSVA - Power (excluding Global Adjustment)</t>
  </si>
  <si>
    <t>RSVA - Global Adjustment</t>
  </si>
  <si>
    <t>Non-RPP kWh</t>
  </si>
  <si>
    <t>Disposition and Recovery/Refund of Regulatory Balances (2009)</t>
  </si>
  <si>
    <t>%</t>
  </si>
  <si>
    <t>Disposition and Recovery/Refund of Regulatory Balances (2010)</t>
  </si>
  <si>
    <t>Disposition and Recovery/Refund of Regulatory Balances (2014)</t>
  </si>
  <si>
    <t>Disposition and Recovery/Refund of Regulatory Balances (2015)</t>
  </si>
  <si>
    <t>Disposition and Recovery/Refund of Regulatory Balances (2017)</t>
  </si>
  <si>
    <t>Disposition and Recovery/Refund of Regulatory Balances (2018)</t>
  </si>
  <si>
    <t>Disposition and Recovery/Refund of Regulatory Balances (2019)</t>
  </si>
  <si>
    <t>Total of Group 1 Accounts (excluding 1589)</t>
  </si>
  <si>
    <t>Other Regulatory Assets - Sub-Account - Deferred IFRS Transition Costs</t>
  </si>
  <si>
    <t>Pole Attachment Revenue Variance</t>
  </si>
  <si>
    <t>Distribution Rev.</t>
  </si>
  <si>
    <t>Retail Service Charge Incremental Revenue</t>
  </si>
  <si>
    <t>Other Regulatory Assets - Sub-Account - Other</t>
  </si>
  <si>
    <t>Retail Cost Variance Account - Retail</t>
  </si>
  <si>
    <t>Pension &amp; OPEB Forecast Accrual versus Actual Cash Payment Differential Carrying Charges</t>
  </si>
  <si>
    <t>Misc. Deferred Debits</t>
  </si>
  <si>
    <t>Retail Cost Variance Account - STR</t>
  </si>
  <si>
    <t>Extra-Ordinary Event Costs</t>
  </si>
  <si>
    <t>Deferred Rate Impact Amounts</t>
  </si>
  <si>
    <t>RSVA - One-time</t>
  </si>
  <si>
    <t>Other Deferred Credits</t>
  </si>
  <si>
    <t>Total of Group 2 Accounts</t>
  </si>
  <si>
    <t>PILs and Tax Variance for 2006 and Subsequent Years 
      (excludes sub-account and contra account)</t>
  </si>
  <si>
    <t>PILs and Tax Variance for 2006 and Subsequent Years- Sub-account CCA Changes</t>
  </si>
  <si>
    <t>Total of Account 1592</t>
  </si>
  <si>
    <r>
      <t xml:space="preserve">LRAM Variance Account </t>
    </r>
    <r>
      <rPr>
        <b/>
        <sz val="10"/>
        <color rgb="FFFF0000"/>
        <rFont val="Arial"/>
        <family val="2"/>
      </rPr>
      <t>(Enter dollar amount for each class)</t>
    </r>
  </si>
  <si>
    <t>(Account 1568 - total amount allocated to classes)</t>
  </si>
  <si>
    <t>Renewable Generation Connection OM&amp;A Deferral Account</t>
  </si>
  <si>
    <t>Smart Meter Capital and Recovery Offset Variance - Sub-Account - Stranded Meter Costs</t>
  </si>
  <si>
    <t>Variance WMS - Sub-account CBR Class B (separate rate rider if Class A Customers)</t>
  </si>
  <si>
    <t>Total of Group 1 Accounts (1550, 1551, 1584, 1586 and 1595)</t>
  </si>
  <si>
    <t>Total of Account 1580 and 1588 (not allocated to WMPs)</t>
  </si>
  <si>
    <t>Account 1589 (allocated to Non-WMPs)</t>
  </si>
  <si>
    <t>Balance of Account 1589 allocated to Class A Non-WMP Customers</t>
  </si>
  <si>
    <t>Group 2 Accounts  (including 1592, 1532, 1555)</t>
  </si>
  <si>
    <t>IFRS-CGAAP Transition PP&amp;E Amounts Balance + Return Component</t>
  </si>
  <si>
    <t>Accounting Changes Under CGAAP Balance + Return Component</t>
  </si>
  <si>
    <t>Total of Accounts 1575 and 1576</t>
  </si>
  <si>
    <t>Account 1589 reference calculation by customer and consumption</t>
  </si>
  <si>
    <t>Account 1589 / Number of Customers</t>
  </si>
  <si>
    <t>1589/total kwh</t>
  </si>
  <si>
    <t>1a</t>
  </si>
  <si>
    <t>The year Account 1589 GA was last disposed</t>
  </si>
  <si>
    <t>Years since Account 1589 GA  balance was last disposed (up to 2016)</t>
  </si>
  <si>
    <t>1b</t>
  </si>
  <si>
    <t>The year Account 1580 CBR Class B was last disposed</t>
  </si>
  <si>
    <t>Note that the sub-account was established in 2015.</t>
  </si>
  <si>
    <t>2a</t>
  </si>
  <si>
    <t>Did you have any customers who transitioned between Class A and Class B (transition customers)  during the period the Account 1589 GA balance accumulated (i.e. from the year after the balance was last disposed (regardless of if the disposition was interim or final) to the current year requested for disposition)?</t>
  </si>
  <si>
    <t>(e.g. If you received approval to dispose of the GA variance account balance as at December 31, 2015, the period the GA variance accumulated would be 2016 to 2018.)</t>
  </si>
  <si>
    <t>2b</t>
  </si>
  <si>
    <t>Did you have any customers who transitioned between Class A and Class B (transition customers) during the period the Account 1580, sub-account CBR Class B balance accumulated (i.e. from the year after the balance was last disposed (regardless of if the disposition was interim or final) to the current year requested for disposition)?</t>
  </si>
  <si>
    <t>(e.g. If you received approval to dispose of the CBR Class B balance as at December 31, 2016, the period the CBR Class B variance accumulated would be 2017 to 2018.)</t>
  </si>
  <si>
    <t>3a</t>
  </si>
  <si>
    <t>Enter the number of transition customer you had during the period the Account 1589 GA or Account 1580 CBR B balance accumulated</t>
  </si>
  <si>
    <t>Transition Customers - Non-loss Adjusted Billing Determinants by Customer</t>
  </si>
  <si>
    <t>Customer</t>
  </si>
  <si>
    <t>Rate Class</t>
  </si>
  <si>
    <t>January to June</t>
  </si>
  <si>
    <t>July to December</t>
  </si>
  <si>
    <t>Customer 1</t>
  </si>
  <si>
    <t>kW</t>
  </si>
  <si>
    <t>Class A/B</t>
  </si>
  <si>
    <t>Customer 2</t>
  </si>
  <si>
    <t>Customer 3</t>
  </si>
  <si>
    <t>Customer 4</t>
  </si>
  <si>
    <t>Customer 5</t>
  </si>
  <si>
    <t>Customer 6</t>
  </si>
  <si>
    <t>Customer 7</t>
  </si>
  <si>
    <t>Customer 8</t>
  </si>
  <si>
    <t>Customer 9</t>
  </si>
  <si>
    <t>Customer 10</t>
  </si>
  <si>
    <t>Customer 11</t>
  </si>
  <si>
    <t>Customer 12</t>
  </si>
  <si>
    <t>Customer 13</t>
  </si>
  <si>
    <t>Customer 14</t>
  </si>
  <si>
    <t>Customer 15</t>
  </si>
  <si>
    <t>Customer 16</t>
  </si>
  <si>
    <t>Customer 17</t>
  </si>
  <si>
    <t>Customer 18</t>
  </si>
  <si>
    <t>Customer 19</t>
  </si>
  <si>
    <t>Customer 20</t>
  </si>
  <si>
    <t>Customer 21</t>
  </si>
  <si>
    <t>Customer 22</t>
  </si>
  <si>
    <t>Customer 23</t>
  </si>
  <si>
    <t>Customer 24</t>
  </si>
  <si>
    <t>Customer 25</t>
  </si>
  <si>
    <t>Customer 26</t>
  </si>
  <si>
    <t>Customer 27</t>
  </si>
  <si>
    <t>Customer 28</t>
  </si>
  <si>
    <t>Customer 29</t>
  </si>
  <si>
    <t>Customer 30</t>
  </si>
  <si>
    <t>Customer 31</t>
  </si>
  <si>
    <t>Customer 32</t>
  </si>
  <si>
    <t>Customer 33</t>
  </si>
  <si>
    <t>Customer 34</t>
  </si>
  <si>
    <t>Customer 35</t>
  </si>
  <si>
    <t>Customer 36</t>
  </si>
  <si>
    <t>Customer 37</t>
  </si>
  <si>
    <t>Customer 38</t>
  </si>
  <si>
    <t>Customer 39</t>
  </si>
  <si>
    <t>Customer 40</t>
  </si>
  <si>
    <t>Customer 41</t>
  </si>
  <si>
    <t>Customer 42</t>
  </si>
  <si>
    <t>Customer 43</t>
  </si>
  <si>
    <t>Customer 44</t>
  </si>
  <si>
    <t>Customer 45</t>
  </si>
  <si>
    <t>Customer 46</t>
  </si>
  <si>
    <t>Customer 47</t>
  </si>
  <si>
    <t>Customer 48</t>
  </si>
  <si>
    <t>Customer 49</t>
  </si>
  <si>
    <t>Customer 50</t>
  </si>
  <si>
    <t>Customer 51</t>
  </si>
  <si>
    <t>Customer 52</t>
  </si>
  <si>
    <t>Customer 53</t>
  </si>
  <si>
    <t>Customer 54</t>
  </si>
  <si>
    <t>Customer 55</t>
  </si>
  <si>
    <t>Customer 56</t>
  </si>
  <si>
    <t>Customer 57</t>
  </si>
  <si>
    <t>Customer 58</t>
  </si>
  <si>
    <t>Customer 59</t>
  </si>
  <si>
    <t>Customer 60</t>
  </si>
  <si>
    <t>Customer 61</t>
  </si>
  <si>
    <t>Customer 62</t>
  </si>
  <si>
    <t>Customer 63</t>
  </si>
  <si>
    <t>Customer 64</t>
  </si>
  <si>
    <t>Customer 65</t>
  </si>
  <si>
    <t>Customer 66</t>
  </si>
  <si>
    <t>Customer 67</t>
  </si>
  <si>
    <t>Customer 68</t>
  </si>
  <si>
    <t>Customer 69</t>
  </si>
  <si>
    <t>Customer 70</t>
  </si>
  <si>
    <t>Customer 71</t>
  </si>
  <si>
    <t>Customer 72</t>
  </si>
  <si>
    <t>Customer 73</t>
  </si>
  <si>
    <t>Customer 74</t>
  </si>
  <si>
    <t>Customer 75</t>
  </si>
  <si>
    <t>Customer 76</t>
  </si>
  <si>
    <t>Customer 77</t>
  </si>
  <si>
    <t>Customer 78</t>
  </si>
  <si>
    <t>Customer 79</t>
  </si>
  <si>
    <t>Customer 80</t>
  </si>
  <si>
    <t>Customer 81</t>
  </si>
  <si>
    <t>Customer 82</t>
  </si>
  <si>
    <t>Customer 83</t>
  </si>
  <si>
    <t>Customer 84</t>
  </si>
  <si>
    <t>Customer 85</t>
  </si>
  <si>
    <t>Customer 86</t>
  </si>
  <si>
    <t>Customer 87</t>
  </si>
  <si>
    <t>Customer 88</t>
  </si>
  <si>
    <t>Customer 89</t>
  </si>
  <si>
    <t>Customer 90</t>
  </si>
  <si>
    <t>Customer 91</t>
  </si>
  <si>
    <t>Customer 92</t>
  </si>
  <si>
    <t>Customer 93</t>
  </si>
  <si>
    <t>Customer 94</t>
  </si>
  <si>
    <t>Customer 95</t>
  </si>
  <si>
    <t>Customer 96</t>
  </si>
  <si>
    <t>Customer 97</t>
  </si>
  <si>
    <t>Customer 98</t>
  </si>
  <si>
    <t>Customer 99</t>
  </si>
  <si>
    <t>Customer 100</t>
  </si>
  <si>
    <t>Customer 101</t>
  </si>
  <si>
    <t>Customer 102</t>
  </si>
  <si>
    <t>Customer 103</t>
  </si>
  <si>
    <t>Customer 104</t>
  </si>
  <si>
    <t>Customer 105</t>
  </si>
  <si>
    <t>Customer 106</t>
  </si>
  <si>
    <t>Customer 107</t>
  </si>
  <si>
    <t>Customer 108</t>
  </si>
  <si>
    <t>Customer 109</t>
  </si>
  <si>
    <t>Customer 110</t>
  </si>
  <si>
    <t>Customer 111</t>
  </si>
  <si>
    <t>Customer 112</t>
  </si>
  <si>
    <t>Customer 113</t>
  </si>
  <si>
    <t>Customer 114</t>
  </si>
  <si>
    <t>Customer 115</t>
  </si>
  <si>
    <t>Customer 116</t>
  </si>
  <si>
    <t>Customer 117</t>
  </si>
  <si>
    <t>Customer 118</t>
  </si>
  <si>
    <t>Customer 119</t>
  </si>
  <si>
    <t>Customer 120</t>
  </si>
  <si>
    <t>Customer 121</t>
  </si>
  <si>
    <t>Customer 122</t>
  </si>
  <si>
    <t>Customer 123</t>
  </si>
  <si>
    <t>Customer 124</t>
  </si>
  <si>
    <t>Customer 125</t>
  </si>
  <si>
    <t>Customer 126</t>
  </si>
  <si>
    <t>Customer 127</t>
  </si>
  <si>
    <t>Customer 128</t>
  </si>
  <si>
    <t>Customer 129</t>
  </si>
  <si>
    <t>Customer 130</t>
  </si>
  <si>
    <t>Customer 131</t>
  </si>
  <si>
    <t>Customer 132</t>
  </si>
  <si>
    <t>Customer 133</t>
  </si>
  <si>
    <t>Customer 134</t>
  </si>
  <si>
    <t>Customer 135</t>
  </si>
  <si>
    <t>Customer 136</t>
  </si>
  <si>
    <t>Customer 137</t>
  </si>
  <si>
    <t>Customer 138</t>
  </si>
  <si>
    <t>Customer 139</t>
  </si>
  <si>
    <t>Customer 140</t>
  </si>
  <si>
    <t>Customer 141</t>
  </si>
  <si>
    <t>Customer 142</t>
  </si>
  <si>
    <t>Customer 143</t>
  </si>
  <si>
    <t>Customer 144</t>
  </si>
  <si>
    <t>Customer 145</t>
  </si>
  <si>
    <t>Customer 146</t>
  </si>
  <si>
    <t>Customer 147</t>
  </si>
  <si>
    <t>Customer 148</t>
  </si>
  <si>
    <t>Customer 149</t>
  </si>
  <si>
    <t>Customer 150</t>
  </si>
  <si>
    <t>3b</t>
  </si>
  <si>
    <t>Enter the number of rate classes in which there were customers who were Class A for the full year during the  period the Account 1589 GA or Account 1580 CBR B balance accumulated (i.e. from the year after the balance was last disposed (regardless of if the disposition was interim or final) to the current year requested for disposition).</t>
  </si>
  <si>
    <t>In the table, enter i) the total Class A consumption for full year Class A customers in each rate class for each year (including any transition customers identified in table 3a above); and ii) the total forecast Class A and Class B consumption for transition customers and full year Class A customers in each rate class for the test year.</t>
  </si>
  <si>
    <t>Rate Classes with Class A Customers - Billing Determinants by Rate Class</t>
  </si>
  <si>
    <t>Transition Customers  (Total Class A and B Consumption)</t>
  </si>
  <si>
    <t>Class A Customer for Full Year (Total Class A Consumption)</t>
  </si>
  <si>
    <t>Test Year Forecast</t>
  </si>
  <si>
    <t>Rate Class 1</t>
  </si>
  <si>
    <t>Rate Class 2</t>
  </si>
  <si>
    <t>Rate Class 3</t>
  </si>
  <si>
    <t>Rate Class 4</t>
  </si>
  <si>
    <t>Rate Class 5</t>
  </si>
  <si>
    <t>Rate Class 6</t>
  </si>
  <si>
    <t>Rate Class 7</t>
  </si>
  <si>
    <t>Rate Class 8</t>
  </si>
  <si>
    <t>Rate Class 9</t>
  </si>
  <si>
    <t>Rate Class 10</t>
  </si>
  <si>
    <t>Rate Class 11</t>
  </si>
  <si>
    <t>Rate Class 12</t>
  </si>
  <si>
    <t>Rate Class 13</t>
  </si>
  <si>
    <t>Rate Class 14</t>
  </si>
  <si>
    <t>Rate Class 15</t>
  </si>
  <si>
    <t>Rate Class 16</t>
  </si>
  <si>
    <t>Rate Class 17</t>
  </si>
  <si>
    <t>Rate Class 18</t>
  </si>
  <si>
    <t>Rate Class 19</t>
  </si>
  <si>
    <t>Rate Class 20</t>
  </si>
  <si>
    <t>Rate Class 21</t>
  </si>
  <si>
    <t>Rate Class 22</t>
  </si>
  <si>
    <t>Rate Class 23</t>
  </si>
  <si>
    <t>Rate Class 24</t>
  </si>
  <si>
    <t>Rate Class 25</t>
  </si>
  <si>
    <t>Rate Class 26</t>
  </si>
  <si>
    <t>Rate Class 27</t>
  </si>
  <si>
    <t>Rate Class 28</t>
  </si>
  <si>
    <t>Rate Class 29</t>
  </si>
  <si>
    <t>Rate Class 30</t>
  </si>
  <si>
    <t>Rate Class 31</t>
  </si>
  <si>
    <t>Rate Class 32</t>
  </si>
  <si>
    <t>Rate Class 33</t>
  </si>
  <si>
    <t>Rate Class 34</t>
  </si>
  <si>
    <t>Rate Class 35</t>
  </si>
  <si>
    <t>Rate Class 36</t>
  </si>
  <si>
    <t>Rate Class 37</t>
  </si>
  <si>
    <t>Rate Class 38</t>
  </si>
  <si>
    <t>Rate Class 39</t>
  </si>
  <si>
    <t>Rate Class 40</t>
  </si>
  <si>
    <t>Rate Class 41</t>
  </si>
  <si>
    <t>Rate Class 42</t>
  </si>
  <si>
    <t>Rate Class 43</t>
  </si>
  <si>
    <t>Rate Class 44</t>
  </si>
  <si>
    <t>Rate Class 45</t>
  </si>
  <si>
    <t>Rate Class 46</t>
  </si>
  <si>
    <t>Rate Class 47</t>
  </si>
  <si>
    <t>Rate Class 48</t>
  </si>
  <si>
    <t>Rate Class 49</t>
  </si>
  <si>
    <t>Rate Class 50</t>
  </si>
  <si>
    <t>Rate Class 51</t>
  </si>
  <si>
    <t>Rate Class 52</t>
  </si>
  <si>
    <t>Rate Class 53</t>
  </si>
  <si>
    <t>Rate Class 54</t>
  </si>
  <si>
    <t>Rate Class 55</t>
  </si>
  <si>
    <t>Rate Class 56</t>
  </si>
  <si>
    <t>Rate Class 57</t>
  </si>
  <si>
    <t>Rate Class 58</t>
  </si>
  <si>
    <t>Rate Class 59</t>
  </si>
  <si>
    <t>Rate Class 60</t>
  </si>
  <si>
    <t>Rate Class 61</t>
  </si>
  <si>
    <t>Rate Class 62</t>
  </si>
  <si>
    <t>Rate Class 63</t>
  </si>
  <si>
    <t>Rate Class 64</t>
  </si>
  <si>
    <t>Rate Class 65</t>
  </si>
  <si>
    <t>Rate Class 66</t>
  </si>
  <si>
    <t>Rate Class 67</t>
  </si>
  <si>
    <t>Rate Class 68</t>
  </si>
  <si>
    <t>Rate Class 69</t>
  </si>
  <si>
    <t>Rate Class 70</t>
  </si>
  <si>
    <t>Rate Class 71</t>
  </si>
  <si>
    <t>Rate Class 72</t>
  </si>
  <si>
    <t>Rate Class 73</t>
  </si>
  <si>
    <t>Rate Class 74</t>
  </si>
  <si>
    <t>Rate Class 75</t>
  </si>
  <si>
    <t>Rate Class 76</t>
  </si>
  <si>
    <t>Rate Class 77</t>
  </si>
  <si>
    <t>Rate Class 78</t>
  </si>
  <si>
    <t>Rate Class 79</t>
  </si>
  <si>
    <t>Rate Class 80</t>
  </si>
  <si>
    <t>Rate Class 81</t>
  </si>
  <si>
    <t>Rate Class 82</t>
  </si>
  <si>
    <t>Rate Class 83</t>
  </si>
  <si>
    <t>Rate Class 84</t>
  </si>
  <si>
    <t>Rate Class 85</t>
  </si>
  <si>
    <t>Rate Class 86</t>
  </si>
  <si>
    <t>Rate Class 87</t>
  </si>
  <si>
    <t>Rate Class 88</t>
  </si>
  <si>
    <t>Rate Class 89</t>
  </si>
  <si>
    <t>Rate Class 90</t>
  </si>
  <si>
    <t>Rate Class 91</t>
  </si>
  <si>
    <t>Rate Class 92</t>
  </si>
  <si>
    <t>Rate Class 93</t>
  </si>
  <si>
    <t>Rate Class 94</t>
  </si>
  <si>
    <t>Rate Class 95</t>
  </si>
  <si>
    <t>Rate Class 96</t>
  </si>
  <si>
    <t>Rate Class 97</t>
  </si>
  <si>
    <t>Rate Class 98</t>
  </si>
  <si>
    <t>Rate Class 99</t>
  </si>
  <si>
    <t>Rate Class 100</t>
  </si>
  <si>
    <t>Rate Class 101</t>
  </si>
  <si>
    <t>Rate Class 102</t>
  </si>
  <si>
    <t>Rate Class 103</t>
  </si>
  <si>
    <t>Rate Class 104</t>
  </si>
  <si>
    <t>Rate Class 105</t>
  </si>
  <si>
    <t>Rate Class 106</t>
  </si>
  <si>
    <t>Rate Class 107</t>
  </si>
  <si>
    <t>Rate Class 108</t>
  </si>
  <si>
    <t>Rate Class 109</t>
  </si>
  <si>
    <t>Rate Class 110</t>
  </si>
  <si>
    <t>Rate Class 111</t>
  </si>
  <si>
    <t>Rate Class 112</t>
  </si>
  <si>
    <t>Rate Class 113</t>
  </si>
  <si>
    <t>Rate Class 114</t>
  </si>
  <si>
    <t>Rate Class 115</t>
  </si>
  <si>
    <t>Rate Class 116</t>
  </si>
  <si>
    <t>Rate Class 117</t>
  </si>
  <si>
    <t>Rate Class 118</t>
  </si>
  <si>
    <t>Rate Class 119</t>
  </si>
  <si>
    <t>Rate Class 120</t>
  </si>
  <si>
    <t>Rate Class 121</t>
  </si>
  <si>
    <t>Rate Class 122</t>
  </si>
  <si>
    <t>Rate Class 123</t>
  </si>
  <si>
    <t>Rate Class 124</t>
  </si>
  <si>
    <t>Rate Class 125</t>
  </si>
  <si>
    <t>Rate Class 126</t>
  </si>
  <si>
    <t>Rate Class 127</t>
  </si>
  <si>
    <t>Rate Class 128</t>
  </si>
  <si>
    <t>Rate Class 129</t>
  </si>
  <si>
    <t>Rate Class 130</t>
  </si>
  <si>
    <t>Rate Class 131</t>
  </si>
  <si>
    <t>Rate Class 132</t>
  </si>
  <si>
    <t>Rate Class 133</t>
  </si>
  <si>
    <t>Rate Class 134</t>
  </si>
  <si>
    <t>Rate Class 135</t>
  </si>
  <si>
    <t>Rate Class 136</t>
  </si>
  <si>
    <t>Rate Class 137</t>
  </si>
  <si>
    <t>Rate Class 138</t>
  </si>
  <si>
    <t>Rate Class 139</t>
  </si>
  <si>
    <t>Rate Class 140</t>
  </si>
  <si>
    <t>Rate Class 141</t>
  </si>
  <si>
    <t>Rate Class 142</t>
  </si>
  <si>
    <t>Rate Class 143</t>
  </si>
  <si>
    <t>Rate Class 144</t>
  </si>
  <si>
    <t>Rate Class 145</t>
  </si>
  <si>
    <t>Rate Class 146</t>
  </si>
  <si>
    <t>Rate Class 147</t>
  </si>
  <si>
    <t>Rate Class 148</t>
  </si>
  <si>
    <t>Rate Class 149</t>
  </si>
  <si>
    <t>Rate Class 150</t>
  </si>
  <si>
    <t>This tab allocates the GA balance to transition customers (i.e Class A customers who were former Class B customers and Class B customers who were former Class A customers) who contributed to the current GA balance. The tables below calculate specific amounts for each customer who made the change. The general GA rate rider to non-RPP customers is not to be charged to the transition customers that are allocated amounts in the table below. Consistent with prior decisions, distributors are generally expected to settle the amount through 12 equal adjustments to bills.</t>
  </si>
  <si>
    <t>Year Account 1589 GA Balance Last Disposed</t>
  </si>
  <si>
    <t>Allocation of total Non-RPP Consumption (kWh) between Current Class B and Class A/B Transition Customers</t>
  </si>
  <si>
    <t>Non-RPP Consumption Less WMP Consumption</t>
  </si>
  <si>
    <t xml:space="preserve">   Less Class A Consumption for Partial Year Class A Customers</t>
  </si>
  <si>
    <t xml:space="preserve">   Less Consumption for Full Year Class A Customers</t>
  </si>
  <si>
    <t xml:space="preserve">Total Class B Consumption for Years During Balance Accumulation </t>
  </si>
  <si>
    <t>D = A-B-C</t>
  </si>
  <si>
    <t>All Class B Consumption for Transition Customers</t>
  </si>
  <si>
    <t xml:space="preserve">Transition Customers' Portion of Total Consumption </t>
  </si>
  <si>
    <t>F = E/D</t>
  </si>
  <si>
    <t>Allocation of Total GA Balance $</t>
  </si>
  <si>
    <t>Total GA Balance</t>
  </si>
  <si>
    <t>G</t>
  </si>
  <si>
    <t>Transition Customers Portion of GA Balance</t>
  </si>
  <si>
    <t>H=F*G</t>
  </si>
  <si>
    <t>GA Balance to be disposed to Current Class B Customers through Rate Rider</t>
  </si>
  <si>
    <t>I=G-H</t>
  </si>
  <si>
    <t>Allocation of GA Balances to Class A/B Transition Customers</t>
  </si>
  <si>
    <t># of Class A/B Transition Customers</t>
  </si>
  <si>
    <t>Total Metered Consumption (kWh) for Transition Customers During the Period When They Were Class B Customers</t>
  </si>
  <si>
    <t>Metered Consumption (kWh) for Transition Customers During the Period When They Were Class B Customers in 2019</t>
  </si>
  <si>
    <t>Metered Consumption (kWh) for Transition Customers During the Period When They Were Class B Customers in 2018</t>
  </si>
  <si>
    <t>Metered Consumption (kWh) for Transition Customers During the Period When They Were Class B Customers in 2017</t>
  </si>
  <si>
    <t>Metered Consumption (kWh) for Transition Customers During the Period When They Were Class B Customers in 2016</t>
  </si>
  <si>
    <t>Metered Consumption (kWh) for Transition Customers During the Period When They Were Class B Customers in 2015</t>
  </si>
  <si>
    <t>% of kWh</t>
  </si>
  <si>
    <t>Customer Specific GA Allocation for the Period When They Were a Class B customer</t>
  </si>
  <si>
    <t>Monthly Equal Payments</t>
  </si>
  <si>
    <t>EB-2023-0030</t>
  </si>
  <si>
    <t>Embedded LDC settlement revenue correction as described in A-04-01</t>
  </si>
  <si>
    <t>Projected Interest on Dec-31-22 Balances</t>
  </si>
  <si>
    <t xml:space="preserve">Disposition and Recovery/Refund of Regulatory Balances (2021) - HONI and Acquired LDCs </t>
  </si>
  <si>
    <t>Disposition and Recovery/Refund of Regulatory Balances (2022)-Acquired LDCs Group 2</t>
  </si>
  <si>
    <t>Disposition and Recovery/Refund of Regulatory Balances (2022)-Acquired LDCs LRAMVA</t>
  </si>
  <si>
    <t>Disposition and Recovery/Refund of Regulatory Balances (2023) HONI and LDCs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</si>
</sst>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quot;$&quot;#,##0.00_);[Red]\(&quot;$&quot;#,##0.00\)"/>
    <numFmt numFmtId="44" formatCode="_(&quot;$&quot;* #,##0.00_);_(&quot;$&quot;* \(#,##0.00\);_(&quot;$&quot;* &quot;-&quot;??_);_(@_)"/>
    <numFmt numFmtId="43" formatCode="_(* #,##0.00_);_(* \(#,##0.00\);_(* &quot;-&quot;??_);_(@_)"/>
    <numFmt numFmtId="164" formatCode="0.0"/>
    <numFmt numFmtId="165" formatCode="&quot;$&quot;#,##0.00;[Red]\-&quot;$&quot;#,##0.00"/>
    <numFmt numFmtId="166" formatCode="&quot;$&quot;#,##0;[Red]\-&quot;$&quot;#,##0"/>
    <numFmt numFmtId="167" formatCode="#,##0;[Red]\(#,##0\)"/>
    <numFmt numFmtId="168" formatCode="_-* #,##0.00_-;\-* #,##0.00_-;_-* &quot;-&quot;??_-;_-@_-"/>
    <numFmt numFmtId="169" formatCode="_-* #,##0_-;\-* #,##0_-;_-* &quot;-&quot;??_-;_-@_-"/>
    <numFmt numFmtId="170" formatCode="0.0%"/>
    <numFmt numFmtId="171" formatCode="_-&quot;$&quot;* #,##0_-;\-&quot;$&quot;* #,##0_-;_-&quot;$&quot;* &quot;-&quot;??_-;_-@_-"/>
    <numFmt numFmtId="172" formatCode="_-&quot;$&quot;* #,##0.00_-;\-&quot;$&quot;* #,##0.00_-;_-&quot;$&quot;* &quot;-&quot;??_-;_-@_-"/>
    <numFmt numFmtId="173" formatCode="&quot;$&quot;#,##0.0000_);[Red]\(&quot;$&quot;#,##0.0000\)"/>
    <numFmt numFmtId="174" formatCode="_-* #,##0.0000_-;\-* #,##0.0000_-;_-* &quot;-&quot;??_-;_-@_-"/>
    <numFmt numFmtId="175" formatCode="&quot;$&quot;#,##0.00;[Red]&quot;$&quot;#,##0.00"/>
    <numFmt numFmtId="176" formatCode="_(* #,##0_);_(* \(#,##0\);_(* &quot;-&quot;??_);_(@_)"/>
  </numFmts>
  <fonts count="51"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b/>
      <sz val="11"/>
      <color theme="1"/>
      <name val="Arial"/>
      <family val="2"/>
    </font>
    <font>
      <sz val="11"/>
      <color theme="1"/>
      <name val="Arial"/>
      <family val="2"/>
    </font>
    <font>
      <i/>
      <sz val="11"/>
      <color theme="0" tint="-0.34998626667073579"/>
      <name val="Arial"/>
      <family val="2"/>
    </font>
    <font>
      <b/>
      <u/>
      <sz val="11"/>
      <color theme="1"/>
      <name val="Arial"/>
      <family val="2"/>
    </font>
    <font>
      <sz val="11"/>
      <color rgb="FFFF0000"/>
      <name val="Arial"/>
      <family val="2"/>
    </font>
    <font>
      <i/>
      <sz val="11"/>
      <color theme="1"/>
      <name val="Arial"/>
      <family val="2"/>
    </font>
    <font>
      <b/>
      <u/>
      <sz val="11"/>
      <color theme="1"/>
      <name val="Calibri"/>
      <family val="2"/>
      <scheme val="minor"/>
    </font>
    <font>
      <b/>
      <u/>
      <sz val="10"/>
      <name val="Arial"/>
      <family val="2"/>
    </font>
    <font>
      <sz val="10"/>
      <name val="Arial"/>
      <family val="2"/>
    </font>
    <font>
      <sz val="8"/>
      <color theme="1"/>
      <name val="Calibri"/>
      <family val="2"/>
    </font>
    <font>
      <sz val="12"/>
      <color theme="1"/>
      <name val="Arial"/>
      <family val="2"/>
    </font>
    <font>
      <b/>
      <sz val="11"/>
      <color rgb="FFFF0000"/>
      <name val="Arial"/>
      <family val="2"/>
    </font>
    <font>
      <b/>
      <sz val="11"/>
      <name val="Arial"/>
      <family val="2"/>
    </font>
    <font>
      <b/>
      <sz val="22"/>
      <name val="Book Antiqua"/>
      <family val="1"/>
    </font>
    <font>
      <sz val="22"/>
      <name val="Book Antiqua"/>
      <family val="1"/>
    </font>
    <font>
      <b/>
      <sz val="16"/>
      <name val="Book Antiqua"/>
      <family val="1"/>
    </font>
    <font>
      <b/>
      <sz val="10"/>
      <name val="Book Antiqua"/>
      <family val="1"/>
    </font>
    <font>
      <sz val="10"/>
      <name val="Book Antiqua"/>
      <family val="1"/>
    </font>
    <font>
      <b/>
      <sz val="18"/>
      <name val="Arial"/>
      <family val="2"/>
    </font>
    <font>
      <sz val="11"/>
      <name val="Arial"/>
      <family val="2"/>
    </font>
    <font>
      <vertAlign val="superscript"/>
      <sz val="11"/>
      <name val="Arial"/>
      <family val="2"/>
    </font>
    <font>
      <i/>
      <sz val="11"/>
      <color rgb="FFFF0000"/>
      <name val="Arial"/>
      <family val="2"/>
    </font>
    <font>
      <b/>
      <sz val="9"/>
      <color indexed="81"/>
      <name val="Tahoma"/>
      <family val="2"/>
    </font>
    <font>
      <sz val="9"/>
      <color indexed="81"/>
      <name val="Tahoma"/>
      <family val="2"/>
    </font>
    <font>
      <sz val="10"/>
      <color rgb="FFFF0000"/>
      <name val="Arial"/>
      <family val="2"/>
    </font>
    <font>
      <b/>
      <sz val="10"/>
      <name val="Arial"/>
      <family val="2"/>
    </font>
    <font>
      <b/>
      <sz val="8"/>
      <color rgb="FFFF0000"/>
      <name val="Arial"/>
      <family val="2"/>
    </font>
    <font>
      <b/>
      <sz val="10"/>
      <color rgb="FFFF0000"/>
      <name val="Arial"/>
      <family val="2"/>
    </font>
    <font>
      <b/>
      <sz val="10"/>
      <color rgb="FF0070C0"/>
      <name val="Arial"/>
      <family val="2"/>
    </font>
    <font>
      <b/>
      <vertAlign val="superscript"/>
      <sz val="10"/>
      <name val="Arial"/>
      <family val="2"/>
    </font>
    <font>
      <b/>
      <i/>
      <sz val="10"/>
      <name val="Arial"/>
      <family val="2"/>
    </font>
    <font>
      <b/>
      <vertAlign val="superscript"/>
      <sz val="11"/>
      <color theme="1"/>
      <name val="Calibri"/>
      <family val="2"/>
      <scheme val="minor"/>
    </font>
    <font>
      <sz val="8"/>
      <name val="Arial"/>
      <family val="2"/>
    </font>
    <font>
      <vertAlign val="superscript"/>
      <sz val="11"/>
      <color theme="1"/>
      <name val="Calibri"/>
      <family val="2"/>
      <scheme val="minor"/>
    </font>
    <font>
      <vertAlign val="superscript"/>
      <sz val="10"/>
      <name val="Arial"/>
      <family val="2"/>
    </font>
    <font>
      <b/>
      <sz val="11"/>
      <color theme="0"/>
      <name val="Calibri"/>
      <family val="2"/>
      <scheme val="minor"/>
    </font>
    <font>
      <sz val="11"/>
      <color rgb="FFFF0000"/>
      <name val="Calibri"/>
      <family val="2"/>
      <scheme val="minor"/>
    </font>
    <font>
      <sz val="11"/>
      <color theme="0"/>
      <name val="Calibri"/>
      <family val="2"/>
      <scheme val="minor"/>
    </font>
    <font>
      <b/>
      <sz val="11"/>
      <color rgb="FFFF0000"/>
      <name val="Calibri"/>
      <family val="2"/>
      <scheme val="minor"/>
    </font>
    <font>
      <sz val="11"/>
      <name val="Calibri"/>
      <family val="2"/>
      <scheme val="minor"/>
    </font>
    <font>
      <b/>
      <sz val="11"/>
      <name val="Calibri"/>
      <family val="2"/>
      <scheme val="minor"/>
    </font>
    <font>
      <sz val="10"/>
      <color theme="1"/>
      <name val="Arial"/>
      <family val="2"/>
    </font>
    <font>
      <b/>
      <sz val="10"/>
      <color theme="1"/>
      <name val="Arial"/>
      <family val="2"/>
    </font>
    <font>
      <sz val="12"/>
      <color theme="1"/>
      <name val="Calibri"/>
      <family val="2"/>
      <scheme val="minor"/>
    </font>
    <font>
      <sz val="12"/>
      <color rgb="FFFF0000"/>
      <name val="Calibri"/>
      <family val="2"/>
      <scheme val="minor"/>
    </font>
    <font>
      <sz val="10"/>
      <color rgb="FF000000"/>
      <name val="Arial"/>
      <family val="2"/>
    </font>
    <font>
      <sz val="11"/>
      <color rgb="FF000000"/>
      <name val="Calibri"/>
      <family val="2"/>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FF"/>
      </patternFill>
    </fill>
    <fill>
      <patternFill patternType="solid">
        <fgColor theme="0" tint="-4.9989318521683403E-2"/>
        <bgColor indexed="64"/>
      </patternFill>
    </fill>
    <fill>
      <patternFill patternType="solid">
        <fgColor rgb="FFFFC000"/>
        <bgColor indexed="64"/>
      </patternFill>
    </fill>
    <fill>
      <patternFill patternType="solid">
        <fgColor rgb="FFEBF1DE"/>
        <bgColor indexed="64"/>
      </patternFill>
    </fill>
    <fill>
      <patternFill patternType="solid">
        <fgColor rgb="FFA6A6A6"/>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auto="1"/>
      </right>
      <top/>
      <bottom/>
      <diagonal/>
    </border>
    <border>
      <left style="medium">
        <color indexed="64"/>
      </left>
      <right/>
      <top/>
      <bottom/>
      <diagonal/>
    </border>
    <border>
      <left style="thin">
        <color rgb="FF979991"/>
      </left>
      <right/>
      <top style="thin">
        <color rgb="FF979991"/>
      </top>
      <bottom style="thin">
        <color rgb="FF97999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auto="1"/>
      </left>
      <right/>
      <top style="medium">
        <color indexed="64"/>
      </top>
      <bottom/>
      <diagonal/>
    </border>
    <border>
      <left style="thin">
        <color indexed="64"/>
      </left>
      <right/>
      <top/>
      <bottom/>
      <diagonal/>
    </border>
    <border>
      <left style="thin">
        <color auto="1"/>
      </left>
      <right/>
      <top style="medium">
        <color indexed="12"/>
      </top>
      <bottom/>
      <diagonal/>
    </border>
    <border>
      <left/>
      <right style="medium">
        <color indexed="64"/>
      </right>
      <top style="medium">
        <color indexed="12"/>
      </top>
      <bottom/>
      <diagonal/>
    </border>
    <border>
      <left style="thin">
        <color indexed="64"/>
      </left>
      <right style="medium">
        <color indexed="9"/>
      </right>
      <top style="medium">
        <color indexed="9"/>
      </top>
      <bottom style="medium">
        <color indexed="9"/>
      </bottom>
      <diagonal/>
    </border>
    <border>
      <left style="thin">
        <color indexed="64"/>
      </left>
      <right style="medium">
        <color indexed="9"/>
      </right>
      <top style="medium">
        <color indexed="9"/>
      </top>
      <bottom/>
      <diagonal/>
    </border>
    <border>
      <left/>
      <right style="medium">
        <color indexed="9"/>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style="medium">
        <color indexed="9"/>
      </left>
      <right style="medium">
        <color indexed="9"/>
      </right>
      <top style="medium">
        <color indexed="9"/>
      </top>
      <bottom/>
      <diagonal/>
    </border>
    <border>
      <left style="medium">
        <color indexed="64"/>
      </left>
      <right/>
      <top/>
      <bottom style="medium">
        <color indexed="64"/>
      </bottom>
      <diagonal/>
    </border>
    <border>
      <left style="thin">
        <color indexed="64"/>
      </left>
      <right/>
      <top style="medium">
        <color indexed="9"/>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64"/>
      </left>
      <right/>
      <top style="medium">
        <color indexed="9"/>
      </top>
      <bottom style="medium">
        <color indexed="64"/>
      </bottom>
      <diagonal/>
    </border>
    <border>
      <left style="medium">
        <color indexed="64"/>
      </left>
      <right/>
      <top style="medium">
        <color indexed="9"/>
      </top>
      <bottom style="medium">
        <color indexed="9"/>
      </bottom>
      <diagonal/>
    </border>
    <border>
      <left style="medium">
        <color indexed="64"/>
      </left>
      <right/>
      <top style="thin">
        <color theme="0"/>
      </top>
      <bottom style="thin">
        <color theme="0"/>
      </bottom>
      <diagonal/>
    </border>
    <border>
      <left style="medium">
        <color indexed="64"/>
      </left>
      <right/>
      <top/>
      <bottom style="medium">
        <color indexed="12"/>
      </bottom>
      <diagonal/>
    </border>
    <border>
      <left/>
      <right/>
      <top/>
      <bottom style="medium">
        <color indexed="12"/>
      </bottom>
      <diagonal/>
    </border>
    <border>
      <left/>
      <right style="medium">
        <color indexed="64"/>
      </right>
      <top/>
      <bottom style="medium">
        <color indexed="12"/>
      </bottom>
      <diagonal/>
    </border>
    <border>
      <left style="medium">
        <color indexed="9"/>
      </left>
      <right style="medium">
        <color indexed="9"/>
      </right>
      <top/>
      <bottom style="medium">
        <color indexed="9"/>
      </bottom>
      <diagonal/>
    </border>
    <border>
      <left style="thin">
        <color auto="1"/>
      </left>
      <right/>
      <top/>
      <bottom style="medium">
        <color indexed="12"/>
      </bottom>
      <diagonal/>
    </border>
    <border>
      <left style="medium">
        <color indexed="64"/>
      </left>
      <right style="medium">
        <color indexed="64"/>
      </right>
      <top/>
      <bottom style="medium">
        <color indexed="39"/>
      </bottom>
      <diagonal/>
    </border>
    <border>
      <left/>
      <right style="medium">
        <color indexed="64"/>
      </right>
      <top/>
      <bottom style="medium">
        <color auto="1"/>
      </bottom>
      <diagonal/>
    </border>
    <border>
      <left/>
      <right/>
      <top/>
      <bottom style="medium">
        <color auto="1"/>
      </bottom>
      <diagonal/>
    </border>
  </borders>
  <cellStyleXfs count="36">
    <xf numFmtId="0" fontId="0" fillId="0" borderId="0"/>
    <xf numFmtId="44" fontId="1" fillId="0" borderId="0" applyFont="0" applyFill="0" applyBorder="0" applyAlignment="0" applyProtection="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 fillId="0" borderId="0"/>
    <xf numFmtId="43" fontId="1" fillId="0" borderId="0" applyFont="0" applyFill="0" applyBorder="0" applyAlignment="0" applyProtection="0"/>
    <xf numFmtId="172" fontId="12"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2" fillId="0" borderId="0"/>
    <xf numFmtId="43" fontId="1" fillId="0" borderId="0" applyFont="0" applyFill="0" applyBorder="0" applyAlignment="0" applyProtection="0"/>
    <xf numFmtId="43" fontId="12" fillId="0" borderId="0" applyFont="0" applyFill="0" applyBorder="0" applyAlignment="0" applyProtection="0"/>
    <xf numFmtId="0" fontId="49" fillId="0" borderId="0"/>
  </cellStyleXfs>
  <cellXfs count="492">
    <xf numFmtId="0" fontId="0" fillId="0" borderId="0" xfId="0"/>
    <xf numFmtId="0" fontId="1" fillId="0" borderId="0" xfId="2"/>
    <xf numFmtId="0" fontId="1" fillId="0" borderId="0" xfId="2" applyAlignment="1">
      <alignment horizontal="center"/>
    </xf>
    <xf numFmtId="0" fontId="0" fillId="0" borderId="1" xfId="0" applyBorder="1"/>
    <xf numFmtId="0" fontId="1" fillId="2" borderId="0" xfId="2" applyFill="1" applyAlignment="1">
      <alignment horizontal="left"/>
    </xf>
    <xf numFmtId="0" fontId="3" fillId="0" borderId="0" xfId="2" applyFont="1"/>
    <xf numFmtId="164" fontId="2" fillId="0" borderId="0" xfId="2" applyNumberFormat="1" applyFont="1" applyAlignment="1">
      <alignment horizontal="left"/>
    </xf>
    <xf numFmtId="0" fontId="4" fillId="0" borderId="0" xfId="2" applyFont="1" applyAlignment="1">
      <alignment horizontal="right" vertical="center"/>
    </xf>
    <xf numFmtId="0" fontId="1" fillId="0" borderId="0" xfId="2" applyAlignment="1">
      <alignment horizontal="right" vertical="center"/>
    </xf>
    <xf numFmtId="0" fontId="1" fillId="0" borderId="0" xfId="2" applyAlignment="1">
      <alignment vertical="center"/>
    </xf>
    <xf numFmtId="0" fontId="4" fillId="0" borderId="0" xfId="2" applyFont="1" applyAlignment="1">
      <alignment horizontal="right" vertical="center" indent="1"/>
    </xf>
    <xf numFmtId="0" fontId="5" fillId="0" borderId="0" xfId="2" applyFont="1"/>
    <xf numFmtId="0" fontId="5" fillId="0" borderId="0" xfId="2" applyFont="1" applyAlignment="1">
      <alignment horizontal="right" vertical="center"/>
    </xf>
    <xf numFmtId="0" fontId="4" fillId="0" borderId="5" xfId="2" applyFont="1" applyBorder="1"/>
    <xf numFmtId="0" fontId="4" fillId="0" borderId="0" xfId="2" applyFont="1"/>
    <xf numFmtId="0" fontId="5" fillId="0" borderId="0" xfId="2" applyFont="1" applyAlignment="1">
      <alignment vertical="center"/>
    </xf>
    <xf numFmtId="0" fontId="5" fillId="0" borderId="0" xfId="2" applyFont="1" applyAlignment="1">
      <alignment horizontal="center"/>
    </xf>
    <xf numFmtId="0" fontId="7" fillId="0" borderId="0" xfId="2" applyFont="1"/>
    <xf numFmtId="0" fontId="5" fillId="0" borderId="0" xfId="2" applyFont="1" applyAlignment="1">
      <alignment wrapText="1"/>
    </xf>
    <xf numFmtId="0" fontId="0" fillId="0" borderId="0" xfId="0" applyAlignment="1">
      <alignment wrapText="1"/>
    </xf>
    <xf numFmtId="0" fontId="0" fillId="0" borderId="0" xfId="0" applyAlignment="1">
      <alignment horizontal="center"/>
    </xf>
    <xf numFmtId="0" fontId="8" fillId="0" borderId="0" xfId="2" applyFont="1"/>
    <xf numFmtId="0" fontId="5" fillId="3" borderId="6" xfId="2" applyFont="1" applyFill="1" applyBorder="1" applyAlignment="1" applyProtection="1">
      <alignment horizontal="center"/>
      <protection locked="0"/>
    </xf>
    <xf numFmtId="0" fontId="9" fillId="0" borderId="0" xfId="2" applyFont="1" applyAlignment="1">
      <alignment horizontal="left"/>
    </xf>
    <xf numFmtId="0" fontId="5" fillId="0" borderId="0" xfId="2" applyFont="1" applyAlignment="1">
      <alignment horizontal="left" wrapText="1"/>
    </xf>
    <xf numFmtId="0" fontId="5" fillId="0" borderId="0" xfId="2" applyFont="1" applyAlignment="1">
      <alignment horizontal="center" vertical="center"/>
    </xf>
    <xf numFmtId="0" fontId="5" fillId="0" borderId="0" xfId="2" applyFont="1" applyAlignment="1">
      <alignment horizontal="left" vertical="top" wrapText="1"/>
    </xf>
    <xf numFmtId="0" fontId="5" fillId="0" borderId="0" xfId="2" applyFont="1" applyAlignment="1">
      <alignment horizontal="center" vertical="top" wrapText="1"/>
    </xf>
    <xf numFmtId="0" fontId="11" fillId="0" borderId="0" xfId="2" applyFont="1"/>
    <xf numFmtId="0" fontId="1" fillId="3" borderId="6" xfId="2" applyFill="1" applyBorder="1" applyProtection="1">
      <protection locked="0"/>
    </xf>
    <xf numFmtId="0" fontId="1" fillId="0" borderId="0" xfId="2" applyAlignment="1">
      <alignment wrapText="1"/>
    </xf>
    <xf numFmtId="0" fontId="1" fillId="0" borderId="6" xfId="2" applyBorder="1"/>
    <xf numFmtId="0" fontId="13" fillId="5" borderId="12" xfId="0" applyFont="1" applyFill="1" applyBorder="1" applyAlignment="1">
      <alignment horizontal="left" vertical="top" wrapText="1"/>
    </xf>
    <xf numFmtId="0" fontId="0" fillId="6" borderId="6" xfId="0" applyFill="1" applyBorder="1" applyProtection="1">
      <protection locked="0"/>
    </xf>
    <xf numFmtId="0" fontId="14" fillId="0" borderId="0" xfId="0" applyFont="1" applyAlignment="1">
      <alignment vertical="top"/>
    </xf>
    <xf numFmtId="0" fontId="14" fillId="0" borderId="0" xfId="0" applyFont="1" applyAlignment="1">
      <alignment vertical="center"/>
    </xf>
    <xf numFmtId="0" fontId="0" fillId="0" borderId="0" xfId="2" applyFont="1"/>
    <xf numFmtId="0" fontId="15" fillId="0" borderId="0" xfId="4" applyFont="1"/>
    <xf numFmtId="0" fontId="16" fillId="0" borderId="0" xfId="4" applyFont="1" applyAlignment="1">
      <alignment wrapText="1"/>
    </xf>
    <xf numFmtId="0" fontId="18" fillId="0" borderId="6" xfId="4" applyFont="1" applyBorder="1" applyAlignment="1">
      <alignment horizontal="center"/>
    </xf>
    <xf numFmtId="0" fontId="18" fillId="0" borderId="15" xfId="4" applyFont="1" applyBorder="1"/>
    <xf numFmtId="0" fontId="22" fillId="0" borderId="16" xfId="4" applyFont="1" applyBorder="1" applyAlignment="1">
      <alignment vertical="center"/>
    </xf>
    <xf numFmtId="0" fontId="23" fillId="0" borderId="17" xfId="4" applyFont="1" applyBorder="1"/>
    <xf numFmtId="0" fontId="23" fillId="0" borderId="11" xfId="4" applyFont="1" applyBorder="1"/>
    <xf numFmtId="0" fontId="23" fillId="0" borderId="10" xfId="4" applyFont="1" applyBorder="1" applyAlignment="1">
      <alignment horizontal="center"/>
    </xf>
    <xf numFmtId="166" fontId="23" fillId="0" borderId="10" xfId="4" applyNumberFormat="1" applyFont="1" applyBorder="1"/>
    <xf numFmtId="0" fontId="23" fillId="0" borderId="11" xfId="4" applyFont="1" applyBorder="1" applyAlignment="1">
      <alignment horizontal="left"/>
    </xf>
    <xf numFmtId="0" fontId="23" fillId="0" borderId="11" xfId="2" applyFont="1" applyBorder="1" applyAlignment="1">
      <alignment horizontal="left" wrapText="1"/>
    </xf>
    <xf numFmtId="0" fontId="23" fillId="0" borderId="10" xfId="4" applyFont="1" applyBorder="1" applyAlignment="1">
      <alignment horizontal="center" vertical="top"/>
    </xf>
    <xf numFmtId="0" fontId="23" fillId="0" borderId="11" xfId="0" applyFont="1" applyBorder="1" applyAlignment="1">
      <alignment horizontal="left"/>
    </xf>
    <xf numFmtId="0" fontId="25" fillId="0" borderId="11" xfId="4" applyFont="1" applyBorder="1" applyAlignment="1">
      <alignment horizontal="left"/>
    </xf>
    <xf numFmtId="166" fontId="23" fillId="0" borderId="26" xfId="4" applyNumberFormat="1" applyFont="1" applyBorder="1" applyProtection="1">
      <protection locked="0"/>
    </xf>
    <xf numFmtId="0" fontId="23" fillId="0" borderId="10" xfId="4" applyFont="1" applyBorder="1"/>
    <xf numFmtId="0" fontId="16" fillId="0" borderId="11" xfId="4" applyFont="1" applyBorder="1"/>
    <xf numFmtId="0" fontId="16" fillId="0" borderId="10" xfId="4" applyFont="1" applyBorder="1"/>
    <xf numFmtId="0" fontId="16" fillId="0" borderId="11" xfId="4" applyFont="1" applyBorder="1" applyAlignment="1">
      <alignment horizontal="left"/>
    </xf>
    <xf numFmtId="0" fontId="16" fillId="0" borderId="10" xfId="4" applyFont="1" applyBorder="1" applyAlignment="1">
      <alignment horizontal="center"/>
    </xf>
    <xf numFmtId="0" fontId="23" fillId="0" borderId="28" xfId="4" applyFont="1" applyBorder="1"/>
    <xf numFmtId="166" fontId="23" fillId="0" borderId="29" xfId="4" applyNumberFormat="1" applyFont="1" applyBorder="1"/>
    <xf numFmtId="166" fontId="23" fillId="0" borderId="28" xfId="4" applyNumberFormat="1" applyFont="1" applyBorder="1"/>
    <xf numFmtId="166" fontId="0" fillId="0" borderId="0" xfId="0" applyNumberFormat="1"/>
    <xf numFmtId="0" fontId="28" fillId="0" borderId="0" xfId="4" applyFont="1"/>
    <xf numFmtId="0" fontId="12" fillId="0" borderId="0" xfId="4"/>
    <xf numFmtId="166" fontId="28" fillId="0" borderId="0" xfId="4" applyNumberFormat="1" applyFont="1"/>
    <xf numFmtId="0" fontId="28" fillId="0" borderId="0" xfId="12" applyFont="1"/>
    <xf numFmtId="0" fontId="23" fillId="0" borderId="10" xfId="0" applyFont="1" applyBorder="1"/>
    <xf numFmtId="0" fontId="29" fillId="0" borderId="0" xfId="14" applyFont="1"/>
    <xf numFmtId="0" fontId="24" fillId="0" borderId="0" xfId="14" applyFont="1" applyAlignment="1">
      <alignment vertical="top"/>
    </xf>
    <xf numFmtId="0" fontId="12" fillId="0" borderId="0" xfId="14" applyAlignment="1">
      <alignment horizontal="left" vertical="top" wrapText="1"/>
    </xf>
    <xf numFmtId="165" fontId="12" fillId="0" borderId="0" xfId="14" applyNumberFormat="1" applyAlignment="1">
      <alignment vertical="top"/>
    </xf>
    <xf numFmtId="0" fontId="12" fillId="0" borderId="0" xfId="14" applyAlignment="1">
      <alignment vertical="top" wrapText="1"/>
    </xf>
    <xf numFmtId="0" fontId="0" fillId="0" borderId="0" xfId="0" applyAlignment="1">
      <alignment vertical="center"/>
    </xf>
    <xf numFmtId="166" fontId="12" fillId="0" borderId="7" xfId="4" applyNumberFormat="1" applyBorder="1" applyProtection="1">
      <protection locked="0"/>
    </xf>
    <xf numFmtId="166" fontId="23" fillId="8" borderId="26" xfId="4" applyNumberFormat="1" applyFont="1" applyFill="1" applyBorder="1" applyProtection="1">
      <protection locked="0"/>
    </xf>
    <xf numFmtId="165" fontId="12" fillId="0" borderId="9" xfId="4" applyNumberFormat="1" applyBorder="1" applyProtection="1">
      <protection locked="0"/>
    </xf>
    <xf numFmtId="0" fontId="0" fillId="0" borderId="0" xfId="0" applyProtection="1">
      <protection locked="0"/>
    </xf>
    <xf numFmtId="0" fontId="12" fillId="0" borderId="0" xfId="0" applyFont="1" applyAlignment="1">
      <alignment horizontal="left" vertical="top" wrapText="1"/>
    </xf>
    <xf numFmtId="0" fontId="0" fillId="0" borderId="0" xfId="0"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wrapText="1"/>
    </xf>
    <xf numFmtId="0" fontId="12" fillId="4" borderId="1" xfId="0" applyFont="1" applyFill="1" applyBorder="1" applyProtection="1">
      <protection locked="0"/>
    </xf>
    <xf numFmtId="0" fontId="12" fillId="3" borderId="1" xfId="0" applyFont="1" applyFill="1" applyBorder="1" applyProtection="1">
      <protection locked="0"/>
    </xf>
    <xf numFmtId="169" fontId="12" fillId="4" borderId="1" xfId="16" applyNumberFormat="1" applyFont="1" applyFill="1" applyBorder="1" applyProtection="1">
      <protection locked="0"/>
    </xf>
    <xf numFmtId="169" fontId="12" fillId="4" borderId="1" xfId="17" applyNumberFormat="1" applyFont="1" applyFill="1" applyBorder="1" applyProtection="1">
      <protection locked="0"/>
    </xf>
    <xf numFmtId="169" fontId="12" fillId="4" borderId="1" xfId="18" applyNumberFormat="1" applyFont="1" applyFill="1" applyBorder="1" applyProtection="1">
      <protection locked="0"/>
    </xf>
    <xf numFmtId="169" fontId="12" fillId="4" borderId="1" xfId="19" applyNumberFormat="1" applyFont="1" applyFill="1" applyBorder="1" applyProtection="1">
      <protection locked="0"/>
    </xf>
    <xf numFmtId="169" fontId="12" fillId="4" borderId="1" xfId="20" applyNumberFormat="1" applyFont="1" applyFill="1" applyBorder="1" applyProtection="1">
      <protection locked="0"/>
    </xf>
    <xf numFmtId="169" fontId="12" fillId="2" borderId="1" xfId="16" applyNumberFormat="1" applyFont="1" applyFill="1" applyBorder="1" applyProtection="1"/>
    <xf numFmtId="170" fontId="12" fillId="7" borderId="1" xfId="16" applyNumberFormat="1" applyFont="1" applyFill="1" applyBorder="1" applyProtection="1">
      <protection locked="0"/>
    </xf>
    <xf numFmtId="169" fontId="12" fillId="0" borderId="1" xfId="16" applyNumberFormat="1" applyFont="1" applyBorder="1" applyProtection="1"/>
    <xf numFmtId="169" fontId="29" fillId="0" borderId="1" xfId="16" applyNumberFormat="1" applyFont="1" applyBorder="1" applyProtection="1"/>
    <xf numFmtId="9" fontId="12" fillId="4" borderId="1" xfId="21" applyFont="1" applyFill="1" applyBorder="1" applyProtection="1">
      <protection locked="0"/>
    </xf>
    <xf numFmtId="170" fontId="12" fillId="4" borderId="1" xfId="22" applyNumberFormat="1" applyFont="1" applyFill="1" applyBorder="1" applyProtection="1">
      <protection locked="0"/>
    </xf>
    <xf numFmtId="9" fontId="12" fillId="4" borderId="1" xfId="22" applyFont="1" applyFill="1" applyBorder="1" applyProtection="1">
      <protection locked="0"/>
    </xf>
    <xf numFmtId="167" fontId="12" fillId="4" borderId="1" xfId="16" applyNumberFormat="1" applyFont="1" applyFill="1" applyBorder="1" applyProtection="1">
      <protection locked="0"/>
    </xf>
    <xf numFmtId="169" fontId="12" fillId="4" borderId="1" xfId="0" applyNumberFormat="1" applyFont="1" applyFill="1" applyBorder="1" applyAlignment="1" applyProtection="1">
      <alignment horizontal="right" vertical="center"/>
      <protection locked="0"/>
    </xf>
    <xf numFmtId="0" fontId="12" fillId="4" borderId="1" xfId="0" applyFont="1" applyFill="1" applyBorder="1" applyAlignment="1">
      <alignment horizontal="left" vertical="center"/>
    </xf>
    <xf numFmtId="0" fontId="12" fillId="3" borderId="1" xfId="0" applyFont="1" applyFill="1" applyBorder="1" applyAlignment="1">
      <alignment horizontal="center" vertical="center"/>
    </xf>
    <xf numFmtId="0" fontId="0" fillId="11" borderId="0" xfId="0" applyFill="1"/>
    <xf numFmtId="0" fontId="12" fillId="4" borderId="1" xfId="0" applyFont="1" applyFill="1" applyBorder="1" applyAlignment="1" applyProtection="1">
      <alignment horizontal="left" vertical="center"/>
      <protection locked="0"/>
    </xf>
    <xf numFmtId="0" fontId="29" fillId="0" borderId="0" xfId="0" applyFont="1"/>
    <xf numFmtId="0" fontId="29" fillId="0" borderId="1" xfId="0" applyFont="1" applyBorder="1"/>
    <xf numFmtId="3" fontId="29" fillId="0" borderId="1" xfId="0" applyNumberFormat="1" applyFont="1" applyBorder="1"/>
    <xf numFmtId="171" fontId="29" fillId="0" borderId="1" xfId="1" applyNumberFormat="1" applyFont="1" applyBorder="1" applyProtection="1"/>
    <xf numFmtId="9" fontId="29" fillId="0" borderId="1" xfId="22" applyFont="1" applyBorder="1" applyProtection="1"/>
    <xf numFmtId="169" fontId="29" fillId="2" borderId="1" xfId="16" applyNumberFormat="1" applyFont="1" applyFill="1" applyBorder="1" applyProtection="1"/>
    <xf numFmtId="0" fontId="12" fillId="0" borderId="0" xfId="0" applyFont="1"/>
    <xf numFmtId="0" fontId="36" fillId="0" borderId="0" xfId="0" applyFont="1" applyAlignment="1">
      <alignment horizontal="right" indent="1"/>
    </xf>
    <xf numFmtId="171" fontId="36" fillId="0" borderId="0" xfId="1" applyNumberFormat="1" applyFont="1" applyAlignment="1" applyProtection="1">
      <alignment horizontal="right" indent="1"/>
    </xf>
    <xf numFmtId="171" fontId="36" fillId="0" borderId="0" xfId="0" applyNumberFormat="1" applyFont="1" applyAlignment="1">
      <alignment horizontal="right" indent="1"/>
    </xf>
    <xf numFmtId="169" fontId="0" fillId="0" borderId="0" xfId="0" applyNumberFormat="1"/>
    <xf numFmtId="0" fontId="37" fillId="0" borderId="0" xfId="0" applyFont="1"/>
    <xf numFmtId="0" fontId="4" fillId="0" borderId="0" xfId="23" applyFont="1" applyAlignment="1">
      <alignment horizontal="left"/>
    </xf>
    <xf numFmtId="0" fontId="4" fillId="0" borderId="0" xfId="23" applyFont="1" applyAlignment="1">
      <alignment horizontal="left" vertical="center" wrapText="1"/>
    </xf>
    <xf numFmtId="0" fontId="1" fillId="0" borderId="1" xfId="23" applyBorder="1" applyAlignment="1">
      <alignment horizontal="center"/>
    </xf>
    <xf numFmtId="0" fontId="1" fillId="0" borderId="0" xfId="23"/>
    <xf numFmtId="0" fontId="40" fillId="0" borderId="0" xfId="23" applyFont="1"/>
    <xf numFmtId="0" fontId="42" fillId="0" borderId="0" xfId="23" applyFont="1" applyAlignment="1">
      <alignment vertical="top"/>
    </xf>
    <xf numFmtId="0" fontId="3" fillId="0" borderId="0" xfId="23" applyFont="1" applyAlignment="1">
      <alignment horizontal="left"/>
    </xf>
    <xf numFmtId="0" fontId="3" fillId="0" borderId="0" xfId="23" applyFont="1"/>
    <xf numFmtId="0" fontId="4" fillId="0" borderId="0" xfId="23" applyFont="1" applyAlignment="1">
      <alignment horizontal="left" vertical="center"/>
    </xf>
    <xf numFmtId="0" fontId="1" fillId="3" borderId="1" xfId="23" applyFill="1" applyBorder="1" applyAlignment="1" applyProtection="1">
      <alignment horizontal="center"/>
      <protection locked="0"/>
    </xf>
    <xf numFmtId="0" fontId="3" fillId="0" borderId="0" xfId="23" applyFont="1" applyAlignment="1">
      <alignment wrapText="1"/>
    </xf>
    <xf numFmtId="0" fontId="4" fillId="0" borderId="0" xfId="23" applyFont="1" applyAlignment="1">
      <alignment horizontal="left" wrapText="1"/>
    </xf>
    <xf numFmtId="169" fontId="0" fillId="4" borderId="1" xfId="24" applyNumberFormat="1" applyFont="1" applyFill="1" applyBorder="1" applyProtection="1">
      <protection locked="0"/>
    </xf>
    <xf numFmtId="0" fontId="41" fillId="0" borderId="0" xfId="23" applyFont="1"/>
    <xf numFmtId="0" fontId="43" fillId="0" borderId="0" xfId="23" applyFont="1"/>
    <xf numFmtId="0" fontId="44" fillId="0" borderId="0" xfId="23" applyFont="1"/>
    <xf numFmtId="0" fontId="3" fillId="0" borderId="30" xfId="23" applyFont="1" applyBorder="1" applyAlignment="1">
      <alignment horizontal="center"/>
    </xf>
    <xf numFmtId="0" fontId="3" fillId="0" borderId="31" xfId="23" applyFont="1" applyBorder="1" applyAlignment="1">
      <alignment horizontal="center"/>
    </xf>
    <xf numFmtId="0" fontId="3" fillId="0" borderId="1" xfId="23" applyFont="1" applyBorder="1" applyAlignment="1">
      <alignment horizontal="center"/>
    </xf>
    <xf numFmtId="0" fontId="1" fillId="0" borderId="30" xfId="23" applyBorder="1" applyAlignment="1">
      <alignment horizontal="left" vertical="top"/>
    </xf>
    <xf numFmtId="0" fontId="1" fillId="3" borderId="1" xfId="23" applyFill="1" applyBorder="1" applyProtection="1">
      <protection locked="0"/>
    </xf>
    <xf numFmtId="0" fontId="1" fillId="0" borderId="30" xfId="23" applyBorder="1" applyAlignment="1">
      <alignment horizontal="right"/>
    </xf>
    <xf numFmtId="0" fontId="1" fillId="0" borderId="35" xfId="23" applyBorder="1" applyAlignment="1">
      <alignment horizontal="left" vertical="top"/>
    </xf>
    <xf numFmtId="0" fontId="41" fillId="0" borderId="30" xfId="23" applyFont="1" applyBorder="1"/>
    <xf numFmtId="0" fontId="1" fillId="0" borderId="35" xfId="23" applyBorder="1" applyAlignment="1">
      <alignment horizontal="right"/>
    </xf>
    <xf numFmtId="0" fontId="1" fillId="0" borderId="31" xfId="23" applyBorder="1" applyAlignment="1">
      <alignment vertical="top"/>
    </xf>
    <xf numFmtId="0" fontId="1" fillId="0" borderId="1" xfId="23" applyBorder="1"/>
    <xf numFmtId="0" fontId="1" fillId="0" borderId="31" xfId="23" applyBorder="1" applyAlignment="1">
      <alignment horizontal="right"/>
    </xf>
    <xf numFmtId="0" fontId="1" fillId="0" borderId="1" xfId="23" applyBorder="1" applyProtection="1">
      <protection locked="0"/>
    </xf>
    <xf numFmtId="0" fontId="1" fillId="0" borderId="30" xfId="23" applyBorder="1" applyAlignment="1">
      <alignment vertical="top"/>
    </xf>
    <xf numFmtId="0" fontId="1" fillId="0" borderId="35" xfId="23" applyBorder="1" applyAlignment="1">
      <alignment vertical="top"/>
    </xf>
    <xf numFmtId="0" fontId="1" fillId="0" borderId="0" xfId="23" applyAlignment="1">
      <alignment horizontal="right"/>
    </xf>
    <xf numFmtId="169" fontId="0" fillId="0" borderId="0" xfId="24" applyNumberFormat="1" applyFont="1" applyFill="1"/>
    <xf numFmtId="0" fontId="5" fillId="0" borderId="0" xfId="23" applyFont="1" applyAlignment="1">
      <alignment wrapText="1"/>
    </xf>
    <xf numFmtId="0" fontId="4" fillId="0" borderId="33" xfId="23" applyFont="1" applyBorder="1" applyAlignment="1">
      <alignment horizontal="center" wrapText="1"/>
    </xf>
    <xf numFmtId="0" fontId="4" fillId="0" borderId="0" xfId="23" applyFont="1" applyAlignment="1">
      <alignment horizontal="center"/>
    </xf>
    <xf numFmtId="0" fontId="39" fillId="0" borderId="32" xfId="23" applyFont="1" applyBorder="1" applyAlignment="1">
      <alignment horizontal="center"/>
    </xf>
    <xf numFmtId="0" fontId="3" fillId="0" borderId="34" xfId="23" applyFont="1" applyBorder="1" applyAlignment="1">
      <alignment horizontal="center"/>
    </xf>
    <xf numFmtId="0" fontId="41" fillId="0" borderId="32" xfId="23" applyFont="1" applyBorder="1" applyAlignment="1">
      <alignment horizontal="left" vertical="top"/>
    </xf>
    <xf numFmtId="0" fontId="1" fillId="3" borderId="34" xfId="23" applyFill="1" applyBorder="1" applyProtection="1">
      <protection locked="0"/>
    </xf>
    <xf numFmtId="0" fontId="1" fillId="0" borderId="1" xfId="23" applyBorder="1" applyAlignment="1">
      <alignment horizontal="right"/>
    </xf>
    <xf numFmtId="169" fontId="0" fillId="4" borderId="33" xfId="24" applyNumberFormat="1" applyFont="1" applyFill="1" applyBorder="1" applyAlignment="1" applyProtection="1">
      <protection locked="0"/>
    </xf>
    <xf numFmtId="169" fontId="0" fillId="4" borderId="1" xfId="24" applyNumberFormat="1" applyFont="1" applyFill="1" applyBorder="1" applyAlignment="1" applyProtection="1">
      <protection locked="0"/>
    </xf>
    <xf numFmtId="0" fontId="41" fillId="0" borderId="34" xfId="23" applyFont="1" applyBorder="1"/>
    <xf numFmtId="0" fontId="41" fillId="0" borderId="32" xfId="23" applyFont="1" applyBorder="1" applyAlignment="1">
      <alignment vertical="top"/>
    </xf>
    <xf numFmtId="0" fontId="41" fillId="0" borderId="34" xfId="23" applyFont="1" applyBorder="1" applyProtection="1">
      <protection locked="0"/>
    </xf>
    <xf numFmtId="0" fontId="12" fillId="0" borderId="0" xfId="0" applyFont="1" applyAlignment="1">
      <alignment horizontal="center"/>
    </xf>
    <xf numFmtId="0" fontId="29" fillId="0" borderId="30" xfId="0" applyFont="1" applyBorder="1" applyAlignment="1">
      <alignment horizontal="center" vertical="center" wrapText="1"/>
    </xf>
    <xf numFmtId="0" fontId="29" fillId="0" borderId="30" xfId="0" applyFont="1" applyBorder="1" applyAlignment="1">
      <alignment horizontal="center" vertical="center"/>
    </xf>
    <xf numFmtId="0" fontId="12" fillId="0" borderId="1" xfId="0" applyFont="1" applyBorder="1"/>
    <xf numFmtId="0" fontId="12" fillId="0" borderId="1" xfId="0" applyFont="1" applyBorder="1" applyAlignment="1">
      <alignment horizontal="center"/>
    </xf>
    <xf numFmtId="167" fontId="12" fillId="0" borderId="1" xfId="1" applyNumberFormat="1" applyFont="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167" fontId="12" fillId="0" borderId="1" xfId="16" applyNumberFormat="1" applyFont="1" applyBorder="1" applyAlignment="1" applyProtection="1">
      <alignment horizontal="center" vertical="center"/>
    </xf>
    <xf numFmtId="167" fontId="12" fillId="0" borderId="1" xfId="25" applyNumberFormat="1" applyFont="1" applyBorder="1" applyAlignment="1" applyProtection="1">
      <alignment horizontal="center" vertical="center"/>
    </xf>
    <xf numFmtId="0" fontId="12" fillId="0" borderId="1" xfId="0" applyFont="1" applyBorder="1" applyAlignment="1">
      <alignment horizontal="left"/>
    </xf>
    <xf numFmtId="167" fontId="12" fillId="0" borderId="1" xfId="1" applyNumberFormat="1" applyFont="1" applyFill="1" applyBorder="1" applyAlignment="1" applyProtection="1">
      <alignment horizontal="center" vertical="center"/>
    </xf>
    <xf numFmtId="0" fontId="29" fillId="10" borderId="1" xfId="0" applyFont="1" applyFill="1" applyBorder="1" applyProtection="1">
      <protection locked="0"/>
    </xf>
    <xf numFmtId="167" fontId="29" fillId="10" borderId="1" xfId="1" applyNumberFormat="1" applyFont="1" applyFill="1" applyBorder="1" applyAlignment="1" applyProtection="1">
      <alignment horizontal="center" vertical="center"/>
      <protection locked="0"/>
    </xf>
    <xf numFmtId="167" fontId="29" fillId="10" borderId="1" xfId="0" applyNumberFormat="1" applyFont="1" applyFill="1" applyBorder="1" applyAlignment="1" applyProtection="1">
      <alignment horizontal="center" vertical="center"/>
      <protection locked="0"/>
    </xf>
    <xf numFmtId="171" fontId="29" fillId="0" borderId="0" xfId="1" applyNumberFormat="1" applyFont="1" applyAlignment="1" applyProtection="1">
      <alignment horizontal="center"/>
    </xf>
    <xf numFmtId="0" fontId="29" fillId="0" borderId="0" xfId="0" applyFont="1" applyAlignment="1" applyProtection="1">
      <alignment horizontal="center" vertical="center"/>
      <protection locked="0"/>
    </xf>
    <xf numFmtId="0" fontId="12" fillId="0" borderId="1" xfId="0" applyFont="1" applyBorder="1" applyAlignment="1">
      <alignment horizontal="left" vertical="top" wrapText="1"/>
    </xf>
    <xf numFmtId="167" fontId="12" fillId="0" borderId="1" xfId="1" applyNumberFormat="1" applyFont="1" applyBorder="1" applyAlignment="1" applyProtection="1">
      <alignment horizontal="left" vertical="center"/>
    </xf>
    <xf numFmtId="0" fontId="12" fillId="0" borderId="1" xfId="0" applyFont="1" applyBorder="1" applyAlignment="1">
      <alignment wrapText="1"/>
    </xf>
    <xf numFmtId="0" fontId="29" fillId="10" borderId="1" xfId="0" applyFont="1" applyFill="1" applyBorder="1" applyAlignment="1" applyProtection="1">
      <alignment horizontal="center" vertical="center"/>
      <protection locked="0"/>
    </xf>
    <xf numFmtId="167" fontId="12" fillId="0" borderId="0" xfId="1" applyNumberFormat="1" applyFont="1" applyBorder="1" applyAlignment="1" applyProtection="1">
      <alignment horizontal="center" vertical="center"/>
    </xf>
    <xf numFmtId="0" fontId="12" fillId="0" borderId="0" xfId="0" applyFont="1" applyAlignment="1" applyProtection="1">
      <alignment horizontal="center" vertical="center"/>
      <protection locked="0"/>
    </xf>
    <xf numFmtId="0" fontId="12" fillId="0" borderId="1" xfId="0" applyFont="1" applyBorder="1" applyAlignment="1">
      <alignment horizontal="left" vertical="center" wrapText="1"/>
    </xf>
    <xf numFmtId="171" fontId="12" fillId="0" borderId="0" xfId="1" applyNumberFormat="1" applyFont="1" applyBorder="1" applyAlignment="1" applyProtection="1">
      <alignment horizontal="center"/>
    </xf>
    <xf numFmtId="0" fontId="29" fillId="12" borderId="0" xfId="0" applyFont="1" applyFill="1"/>
    <xf numFmtId="0" fontId="29" fillId="12" borderId="1" xfId="0" applyFont="1" applyFill="1" applyBorder="1" applyAlignment="1">
      <alignment horizontal="left" vertical="center" wrapText="1"/>
    </xf>
    <xf numFmtId="0" fontId="29" fillId="12" borderId="1" xfId="0" applyFont="1" applyFill="1" applyBorder="1" applyAlignment="1">
      <alignment horizontal="center" vertical="center"/>
    </xf>
    <xf numFmtId="167" fontId="29" fillId="12" borderId="1" xfId="1" applyNumberFormat="1" applyFont="1" applyFill="1" applyBorder="1" applyAlignment="1" applyProtection="1">
      <alignment horizontal="center" vertical="center"/>
    </xf>
    <xf numFmtId="167" fontId="12" fillId="0" borderId="1" xfId="0" applyNumberFormat="1" applyFont="1" applyBorder="1" applyAlignment="1">
      <alignment horizontal="center" vertical="center"/>
    </xf>
    <xf numFmtId="167" fontId="29" fillId="0" borderId="1" xfId="1" applyNumberFormat="1" applyFont="1" applyBorder="1" applyAlignment="1" applyProtection="1">
      <alignment horizontal="center" vertical="center"/>
    </xf>
    <xf numFmtId="0" fontId="12" fillId="2" borderId="0" xfId="0" applyFont="1" applyFill="1" applyAlignment="1">
      <alignment horizontal="center" vertical="center"/>
    </xf>
    <xf numFmtId="0" fontId="29" fillId="0" borderId="0" xfId="0" applyFont="1" applyAlignment="1">
      <alignment horizontal="right" vertical="center" wrapText="1" indent="1"/>
    </xf>
    <xf numFmtId="167" fontId="29" fillId="0" borderId="0" xfId="1" applyNumberFormat="1" applyFont="1" applyBorder="1" applyAlignment="1" applyProtection="1">
      <alignment horizontal="center" vertical="center"/>
    </xf>
    <xf numFmtId="0" fontId="12" fillId="0" borderId="1" xfId="0" applyFont="1" applyBorder="1" applyAlignment="1">
      <alignment vertical="center" wrapText="1"/>
    </xf>
    <xf numFmtId="0" fontId="12" fillId="0" borderId="1" xfId="0" applyFont="1" applyBorder="1" applyAlignment="1">
      <alignment horizontal="right" vertical="center" wrapText="1" indent="1"/>
    </xf>
    <xf numFmtId="0" fontId="29" fillId="12" borderId="0" xfId="0" applyFont="1" applyFill="1" applyAlignment="1">
      <alignment horizontal="left"/>
    </xf>
    <xf numFmtId="0" fontId="29" fillId="12" borderId="1" xfId="0" applyFont="1" applyFill="1" applyBorder="1" applyAlignment="1">
      <alignment horizontal="left" vertical="center" wrapText="1" indent="1"/>
    </xf>
    <xf numFmtId="0" fontId="12" fillId="12" borderId="1" xfId="0" applyFont="1" applyFill="1" applyBorder="1" applyAlignment="1" applyProtection="1">
      <alignment horizontal="center" vertical="center"/>
      <protection locked="0"/>
    </xf>
    <xf numFmtId="0" fontId="12" fillId="12" borderId="0" xfId="0" applyFont="1" applyFill="1" applyAlignment="1">
      <alignment horizontal="left"/>
    </xf>
    <xf numFmtId="167" fontId="29" fillId="7" borderId="1" xfId="1" applyNumberFormat="1" applyFont="1" applyFill="1" applyBorder="1" applyAlignment="1" applyProtection="1">
      <alignment horizontal="center" vertical="center"/>
    </xf>
    <xf numFmtId="0" fontId="12" fillId="7" borderId="0" xfId="0" applyFont="1" applyFill="1"/>
    <xf numFmtId="0" fontId="12" fillId="12" borderId="0" xfId="0" applyFont="1" applyFill="1"/>
    <xf numFmtId="0" fontId="29" fillId="12" borderId="1" xfId="0" applyFont="1" applyFill="1" applyBorder="1" applyAlignment="1" applyProtection="1">
      <alignment horizontal="left"/>
      <protection locked="0"/>
    </xf>
    <xf numFmtId="167" fontId="29" fillId="12" borderId="1" xfId="1" applyNumberFormat="1" applyFont="1" applyFill="1" applyBorder="1" applyAlignment="1" applyProtection="1">
      <alignment horizontal="center" vertical="center"/>
      <protection locked="0"/>
    </xf>
    <xf numFmtId="0" fontId="29" fillId="11" borderId="1" xfId="0" applyFont="1" applyFill="1" applyBorder="1" applyAlignment="1">
      <alignment vertical="center"/>
    </xf>
    <xf numFmtId="0" fontId="29" fillId="2" borderId="1" xfId="0" applyFont="1" applyFill="1" applyBorder="1" applyAlignment="1">
      <alignment horizontal="right" indent="2"/>
    </xf>
    <xf numFmtId="8" fontId="12" fillId="2" borderId="1" xfId="1" applyNumberFormat="1" applyFont="1" applyFill="1" applyBorder="1" applyProtection="1"/>
    <xf numFmtId="173" fontId="12" fillId="2" borderId="1" xfId="1" applyNumberFormat="1" applyFont="1" applyFill="1" applyBorder="1" applyProtection="1"/>
    <xf numFmtId="0" fontId="12" fillId="2" borderId="0" xfId="0" applyFont="1" applyFill="1"/>
    <xf numFmtId="0" fontId="1" fillId="0" borderId="0" xfId="26"/>
    <xf numFmtId="0" fontId="4" fillId="0" borderId="0" xfId="26" applyFont="1" applyAlignment="1">
      <alignment horizontal="left" wrapText="1"/>
    </xf>
    <xf numFmtId="0" fontId="1" fillId="0" borderId="0" xfId="26" applyAlignment="1">
      <alignment wrapText="1"/>
    </xf>
    <xf numFmtId="0" fontId="4" fillId="0" borderId="0" xfId="26" applyFont="1" applyAlignment="1">
      <alignment horizontal="left" vertical="center" wrapText="1"/>
    </xf>
    <xf numFmtId="0" fontId="4" fillId="0" borderId="1" xfId="26" applyFont="1" applyBorder="1" applyAlignment="1">
      <alignment horizontal="center" vertical="center" wrapText="1"/>
    </xf>
    <xf numFmtId="0" fontId="3" fillId="0" borderId="0" xfId="26" applyFont="1" applyAlignment="1">
      <alignment horizontal="left" wrapText="1"/>
    </xf>
    <xf numFmtId="0" fontId="3" fillId="0" borderId="30" xfId="26" applyFont="1" applyBorder="1" applyAlignment="1">
      <alignment horizontal="center" wrapText="1"/>
    </xf>
    <xf numFmtId="0" fontId="3" fillId="0" borderId="1" xfId="26" applyFont="1" applyBorder="1" applyAlignment="1">
      <alignment horizontal="center"/>
    </xf>
    <xf numFmtId="0" fontId="3" fillId="0" borderId="34" xfId="26" applyFont="1" applyBorder="1" applyAlignment="1">
      <alignment horizontal="center"/>
    </xf>
    <xf numFmtId="0" fontId="45" fillId="0" borderId="1" xfId="23" applyFont="1" applyBorder="1" applyAlignment="1">
      <alignment wrapText="1"/>
    </xf>
    <xf numFmtId="0" fontId="45" fillId="0" borderId="1" xfId="27" applyFont="1" applyBorder="1" applyAlignment="1">
      <alignment horizontal="center" wrapText="1"/>
    </xf>
    <xf numFmtId="169" fontId="45" fillId="0" borderId="1" xfId="28" applyNumberFormat="1" applyFont="1" applyBorder="1" applyProtection="1"/>
    <xf numFmtId="0" fontId="45" fillId="0" borderId="1" xfId="27" applyFont="1" applyBorder="1" applyAlignment="1">
      <alignment wrapText="1"/>
    </xf>
    <xf numFmtId="169" fontId="0" fillId="0" borderId="34" xfId="24" applyNumberFormat="1" applyFont="1" applyBorder="1" applyAlignment="1" applyProtection="1">
      <alignment vertical="center"/>
    </xf>
    <xf numFmtId="0" fontId="3" fillId="0" borderId="0" xfId="26" applyFont="1"/>
    <xf numFmtId="0" fontId="46" fillId="0" borderId="1" xfId="23" applyFont="1" applyBorder="1" applyAlignment="1">
      <alignment wrapText="1"/>
    </xf>
    <xf numFmtId="169" fontId="45" fillId="0" borderId="1" xfId="28" applyNumberFormat="1" applyFont="1" applyFill="1" applyBorder="1" applyAlignment="1" applyProtection="1">
      <alignment vertical="center"/>
    </xf>
    <xf numFmtId="169" fontId="45" fillId="0" borderId="1" xfId="28" applyNumberFormat="1" applyFont="1" applyBorder="1" applyAlignment="1" applyProtection="1">
      <alignment vertical="center"/>
    </xf>
    <xf numFmtId="0" fontId="46" fillId="0" borderId="1" xfId="23" applyFont="1" applyBorder="1" applyAlignment="1">
      <alignment horizontal="left" wrapText="1"/>
    </xf>
    <xf numFmtId="10" fontId="46" fillId="0" borderId="1" xfId="29" applyNumberFormat="1" applyFont="1" applyBorder="1" applyProtection="1"/>
    <xf numFmtId="10" fontId="3" fillId="0" borderId="1" xfId="30" applyNumberFormat="1" applyFont="1" applyBorder="1" applyProtection="1"/>
    <xf numFmtId="0" fontId="4" fillId="0" borderId="0" xfId="26" applyFont="1" applyAlignment="1">
      <alignment horizontal="left"/>
    </xf>
    <xf numFmtId="169" fontId="1" fillId="0" borderId="0" xfId="26" applyNumberFormat="1"/>
    <xf numFmtId="0" fontId="45" fillId="0" borderId="5" xfId="26" applyFont="1" applyBorder="1"/>
    <xf numFmtId="0" fontId="1" fillId="0" borderId="0" xfId="26" applyAlignment="1">
      <alignment horizontal="left"/>
    </xf>
    <xf numFmtId="0" fontId="45" fillId="0" borderId="1" xfId="26" applyFont="1" applyBorder="1"/>
    <xf numFmtId="0" fontId="45" fillId="0" borderId="33" xfId="0" applyFont="1" applyBorder="1"/>
    <xf numFmtId="171" fontId="0" fillId="0" borderId="1" xfId="31" applyNumberFormat="1" applyFont="1" applyBorder="1" applyProtection="1"/>
    <xf numFmtId="171" fontId="0" fillId="0" borderId="0" xfId="31" applyNumberFormat="1" applyFont="1" applyBorder="1" applyProtection="1"/>
    <xf numFmtId="0" fontId="45" fillId="0" borderId="1" xfId="26" applyFont="1" applyBorder="1" applyAlignment="1">
      <alignment wrapText="1"/>
    </xf>
    <xf numFmtId="0" fontId="45" fillId="0" borderId="33" xfId="0" applyFont="1" applyBorder="1" applyAlignment="1">
      <alignment wrapText="1"/>
    </xf>
    <xf numFmtId="171" fontId="0" fillId="0" borderId="1" xfId="31" applyNumberFormat="1" applyFont="1" applyFill="1" applyBorder="1" applyAlignment="1" applyProtection="1">
      <alignment vertical="center"/>
    </xf>
    <xf numFmtId="171" fontId="0" fillId="0" borderId="0" xfId="31" applyNumberFormat="1" applyFont="1" applyFill="1" applyBorder="1" applyAlignment="1" applyProtection="1">
      <alignment vertical="center"/>
    </xf>
    <xf numFmtId="174" fontId="0" fillId="0" borderId="0" xfId="24" applyNumberFormat="1" applyFont="1" applyProtection="1"/>
    <xf numFmtId="0" fontId="46" fillId="0" borderId="30" xfId="26" applyFont="1" applyBorder="1" applyAlignment="1">
      <alignment wrapText="1"/>
    </xf>
    <xf numFmtId="0" fontId="1" fillId="0" borderId="30" xfId="26" applyBorder="1" applyAlignment="1">
      <alignment horizontal="center"/>
    </xf>
    <xf numFmtId="0" fontId="1" fillId="0" borderId="0" xfId="26" applyAlignment="1">
      <alignment horizontal="center"/>
    </xf>
    <xf numFmtId="0" fontId="1" fillId="0" borderId="5" xfId="26" applyBorder="1"/>
    <xf numFmtId="0" fontId="46" fillId="0" borderId="1" xfId="26" applyFont="1" applyBorder="1"/>
    <xf numFmtId="0" fontId="46" fillId="0" borderId="1" xfId="26" applyFont="1" applyBorder="1" applyAlignment="1">
      <alignment vertical="center" wrapText="1"/>
    </xf>
    <xf numFmtId="0" fontId="3" fillId="0" borderId="1" xfId="26" applyFont="1" applyBorder="1" applyAlignment="1">
      <alignment horizontal="center" wrapText="1"/>
    </xf>
    <xf numFmtId="0" fontId="46" fillId="0" borderId="34" xfId="26" applyFont="1" applyBorder="1" applyAlignment="1">
      <alignment wrapText="1"/>
    </xf>
    <xf numFmtId="0" fontId="46" fillId="0" borderId="32" xfId="26" applyFont="1" applyBorder="1" applyAlignment="1">
      <alignment wrapText="1"/>
    </xf>
    <xf numFmtId="0" fontId="1" fillId="0" borderId="20" xfId="26" applyBorder="1"/>
    <xf numFmtId="167" fontId="1" fillId="0" borderId="20" xfId="26" applyNumberFormat="1" applyBorder="1"/>
    <xf numFmtId="10" fontId="1" fillId="0" borderId="20" xfId="26" applyNumberFormat="1" applyBorder="1"/>
    <xf numFmtId="171" fontId="1" fillId="0" borderId="20" xfId="26" applyNumberFormat="1" applyBorder="1"/>
    <xf numFmtId="171" fontId="1" fillId="0" borderId="1" xfId="26" applyNumberFormat="1" applyBorder="1"/>
    <xf numFmtId="0" fontId="1" fillId="0" borderId="36" xfId="26" applyBorder="1"/>
    <xf numFmtId="167" fontId="1" fillId="0" borderId="36" xfId="26" applyNumberFormat="1" applyBorder="1"/>
    <xf numFmtId="10" fontId="1" fillId="0" borderId="36" xfId="26" applyNumberFormat="1" applyBorder="1"/>
    <xf numFmtId="171" fontId="1" fillId="0" borderId="36" xfId="26" applyNumberFormat="1" applyBorder="1"/>
    <xf numFmtId="0" fontId="1" fillId="0" borderId="33" xfId="26" applyBorder="1"/>
    <xf numFmtId="167" fontId="1" fillId="0" borderId="33" xfId="26" applyNumberFormat="1" applyBorder="1"/>
    <xf numFmtId="10" fontId="1" fillId="0" borderId="33" xfId="26" applyNumberFormat="1" applyBorder="1"/>
    <xf numFmtId="171" fontId="1" fillId="0" borderId="37" xfId="26" applyNumberFormat="1" applyBorder="1"/>
    <xf numFmtId="0" fontId="1" fillId="0" borderId="38" xfId="26" applyBorder="1"/>
    <xf numFmtId="167" fontId="1" fillId="0" borderId="38" xfId="26" applyNumberFormat="1" applyBorder="1"/>
    <xf numFmtId="10" fontId="1" fillId="0" borderId="38" xfId="26" applyNumberFormat="1" applyBorder="1"/>
    <xf numFmtId="171" fontId="1" fillId="0" borderId="38" xfId="26" applyNumberFormat="1" applyBorder="1"/>
    <xf numFmtId="171" fontId="1" fillId="0" borderId="31" xfId="26" applyNumberFormat="1" applyBorder="1"/>
    <xf numFmtId="171" fontId="1" fillId="0" borderId="33" xfId="26" applyNumberFormat="1" applyBorder="1"/>
    <xf numFmtId="171" fontId="1" fillId="0" borderId="34" xfId="26" applyNumberFormat="1" applyBorder="1"/>
    <xf numFmtId="0" fontId="1" fillId="10" borderId="6" xfId="2" applyFill="1" applyBorder="1" applyProtection="1">
      <protection locked="0"/>
    </xf>
    <xf numFmtId="0" fontId="5" fillId="10" borderId="6" xfId="3" applyFont="1" applyFill="1" applyBorder="1" applyAlignment="1" applyProtection="1">
      <alignment horizontal="center" vertical="center"/>
      <protection locked="0"/>
    </xf>
    <xf numFmtId="0" fontId="47" fillId="0" borderId="0" xfId="0" applyFont="1" applyAlignment="1">
      <alignment vertical="center"/>
    </xf>
    <xf numFmtId="0" fontId="47" fillId="0" borderId="0" xfId="0" applyFont="1"/>
    <xf numFmtId="166" fontId="23" fillId="0" borderId="41" xfId="4" applyNumberFormat="1" applyFont="1" applyBorder="1"/>
    <xf numFmtId="166" fontId="23" fillId="0" borderId="22" xfId="4" applyNumberFormat="1" applyFont="1" applyBorder="1"/>
    <xf numFmtId="166" fontId="1" fillId="0" borderId="10" xfId="0" applyNumberFormat="1" applyFont="1" applyBorder="1"/>
    <xf numFmtId="0" fontId="1" fillId="0" borderId="0" xfId="0" applyFont="1"/>
    <xf numFmtId="0" fontId="3" fillId="0" borderId="0" xfId="0" applyFont="1"/>
    <xf numFmtId="166" fontId="16" fillId="0" borderId="26" xfId="4" applyNumberFormat="1" applyFont="1" applyBorder="1" applyProtection="1">
      <protection locked="0"/>
    </xf>
    <xf numFmtId="166" fontId="16" fillId="0" borderId="10" xfId="4" applyNumberFormat="1" applyFont="1" applyBorder="1"/>
    <xf numFmtId="0" fontId="31" fillId="0" borderId="0" xfId="12" applyFont="1"/>
    <xf numFmtId="175" fontId="0" fillId="0" borderId="0" xfId="0" applyNumberFormat="1"/>
    <xf numFmtId="43" fontId="23" fillId="0" borderId="21" xfId="33" applyFont="1" applyFill="1" applyBorder="1" applyProtection="1"/>
    <xf numFmtId="43" fontId="23" fillId="0" borderId="0" xfId="33" applyFont="1" applyFill="1" applyBorder="1" applyProtection="1"/>
    <xf numFmtId="43" fontId="12" fillId="0" borderId="0" xfId="33" applyFont="1" applyFill="1" applyBorder="1" applyAlignment="1" applyProtection="1">
      <alignment wrapText="1"/>
    </xf>
    <xf numFmtId="43" fontId="16" fillId="0" borderId="0" xfId="33" applyFont="1" applyFill="1" applyBorder="1" applyAlignment="1" applyProtection="1">
      <alignment horizontal="center" vertical="center" wrapText="1"/>
    </xf>
    <xf numFmtId="43" fontId="23" fillId="0" borderId="11" xfId="33" applyFont="1" applyFill="1" applyBorder="1" applyProtection="1"/>
    <xf numFmtId="43" fontId="16" fillId="0" borderId="10" xfId="33" applyFont="1" applyFill="1" applyBorder="1" applyAlignment="1" applyProtection="1">
      <alignment horizontal="center" vertical="center" wrapText="1"/>
    </xf>
    <xf numFmtId="43" fontId="23" fillId="0" borderId="16" xfId="33" applyFont="1" applyFill="1" applyBorder="1" applyProtection="1"/>
    <xf numFmtId="43" fontId="23" fillId="0" borderId="18" xfId="33" applyFont="1" applyFill="1" applyBorder="1" applyProtection="1"/>
    <xf numFmtId="43" fontId="12" fillId="0" borderId="18" xfId="33" applyFont="1" applyFill="1" applyBorder="1" applyAlignment="1" applyProtection="1">
      <alignment wrapText="1"/>
    </xf>
    <xf numFmtId="43" fontId="12" fillId="0" borderId="11" xfId="33" applyFont="1" applyFill="1" applyBorder="1" applyProtection="1"/>
    <xf numFmtId="43" fontId="12" fillId="0" borderId="0" xfId="33" applyFont="1" applyBorder="1" applyProtection="1"/>
    <xf numFmtId="43" fontId="23" fillId="8" borderId="39" xfId="33" applyFont="1" applyFill="1" applyBorder="1" applyProtection="1">
      <protection locked="0"/>
    </xf>
    <xf numFmtId="43" fontId="23" fillId="0" borderId="39" xfId="33" applyFont="1" applyFill="1" applyBorder="1" applyProtection="1"/>
    <xf numFmtId="43" fontId="23" fillId="0" borderId="10" xfId="33" applyFont="1" applyFill="1" applyBorder="1" applyProtection="1"/>
    <xf numFmtId="43" fontId="23" fillId="8" borderId="42" xfId="33" applyFont="1" applyFill="1" applyBorder="1" applyProtection="1">
      <protection locked="0"/>
    </xf>
    <xf numFmtId="43" fontId="23" fillId="9" borderId="23" xfId="33" applyFont="1" applyFill="1" applyBorder="1" applyProtection="1"/>
    <xf numFmtId="43" fontId="23" fillId="9" borderId="20" xfId="33" applyFont="1" applyFill="1" applyBorder="1" applyProtection="1"/>
    <xf numFmtId="43" fontId="23" fillId="9" borderId="0" xfId="33" applyFont="1" applyFill="1" applyBorder="1" applyProtection="1"/>
    <xf numFmtId="43" fontId="23" fillId="0" borderId="20" xfId="33" applyFont="1" applyFill="1" applyBorder="1" applyProtection="1"/>
    <xf numFmtId="43" fontId="23" fillId="0" borderId="39" xfId="33" applyFont="1" applyFill="1" applyBorder="1" applyProtection="1">
      <protection locked="0"/>
    </xf>
    <xf numFmtId="43" fontId="23" fillId="0" borderId="40" xfId="33" applyFont="1" applyFill="1" applyBorder="1" applyProtection="1">
      <protection locked="0"/>
    </xf>
    <xf numFmtId="43" fontId="23" fillId="0" borderId="20" xfId="33" applyFont="1" applyFill="1" applyBorder="1" applyProtection="1">
      <protection locked="0"/>
    </xf>
    <xf numFmtId="43" fontId="23" fillId="0" borderId="0" xfId="33" applyFont="1" applyFill="1" applyBorder="1" applyProtection="1">
      <protection locked="0"/>
    </xf>
    <xf numFmtId="43" fontId="23" fillId="0" borderId="11" xfId="33" applyFont="1" applyFill="1" applyBorder="1" applyProtection="1">
      <protection locked="0"/>
    </xf>
    <xf numFmtId="43" fontId="12" fillId="0" borderId="11" xfId="33" applyFont="1" applyBorder="1" applyProtection="1"/>
    <xf numFmtId="43" fontId="12" fillId="0" borderId="0" xfId="33" applyFont="1" applyFill="1" applyBorder="1" applyProtection="1"/>
    <xf numFmtId="43" fontId="16" fillId="0" borderId="20" xfId="33" applyFont="1" applyFill="1" applyBorder="1" applyProtection="1"/>
    <xf numFmtId="43" fontId="16" fillId="0" borderId="0" xfId="33" applyFont="1" applyFill="1" applyBorder="1" applyProtection="1"/>
    <xf numFmtId="43" fontId="16" fillId="0" borderId="11" xfId="33" applyFont="1" applyFill="1" applyBorder="1" applyProtection="1"/>
    <xf numFmtId="0" fontId="5" fillId="0" borderId="0" xfId="0" applyFont="1"/>
    <xf numFmtId="0" fontId="23" fillId="0" borderId="6" xfId="0" applyFont="1" applyBorder="1"/>
    <xf numFmtId="0" fontId="23" fillId="0" borderId="15" xfId="0" applyFont="1" applyBorder="1"/>
    <xf numFmtId="0" fontId="16" fillId="0" borderId="0" xfId="0" applyFont="1" applyAlignment="1">
      <alignment vertical="center"/>
    </xf>
    <xf numFmtId="43" fontId="5" fillId="0" borderId="0" xfId="33" applyFont="1" applyProtection="1"/>
    <xf numFmtId="43" fontId="0" fillId="0" borderId="0" xfId="33" applyFont="1" applyProtection="1"/>
    <xf numFmtId="0" fontId="48" fillId="0" borderId="0" xfId="0" applyFont="1" applyAlignment="1">
      <alignment vertical="center"/>
    </xf>
    <xf numFmtId="0" fontId="8" fillId="0" borderId="0" xfId="0" applyFont="1"/>
    <xf numFmtId="0" fontId="48" fillId="0" borderId="0" xfId="0" applyFont="1"/>
    <xf numFmtId="43" fontId="48" fillId="0" borderId="0" xfId="33" applyFont="1" applyProtection="1"/>
    <xf numFmtId="0" fontId="40" fillId="0" borderId="0" xfId="0" applyFont="1"/>
    <xf numFmtId="0" fontId="23" fillId="0" borderId="8" xfId="0" applyFont="1" applyBorder="1"/>
    <xf numFmtId="0" fontId="23" fillId="0" borderId="10" xfId="0" applyFont="1" applyBorder="1" applyAlignment="1">
      <alignment horizontal="right"/>
    </xf>
    <xf numFmtId="37" fontId="23" fillId="0" borderId="8" xfId="0" applyNumberFormat="1" applyFont="1" applyBorder="1"/>
    <xf numFmtId="0" fontId="23" fillId="0" borderId="0" xfId="0" applyFont="1"/>
    <xf numFmtId="0" fontId="23" fillId="0" borderId="9" xfId="0" applyFont="1" applyBorder="1"/>
    <xf numFmtId="166" fontId="23" fillId="0" borderId="8" xfId="4" applyNumberFormat="1" applyFont="1" applyBorder="1" applyProtection="1">
      <protection locked="0"/>
    </xf>
    <xf numFmtId="43" fontId="16" fillId="0" borderId="10" xfId="33" applyFont="1" applyFill="1" applyBorder="1" applyProtection="1"/>
    <xf numFmtId="166" fontId="16" fillId="0" borderId="8" xfId="4" applyNumberFormat="1" applyFont="1" applyBorder="1" applyProtection="1">
      <protection locked="0"/>
    </xf>
    <xf numFmtId="0" fontId="15" fillId="0" borderId="0" xfId="12" applyFont="1"/>
    <xf numFmtId="0" fontId="8" fillId="0" borderId="0" xfId="12" applyFont="1"/>
    <xf numFmtId="43" fontId="16" fillId="0" borderId="18" xfId="33" applyFont="1" applyFill="1" applyBorder="1" applyAlignment="1" applyProtection="1">
      <alignment horizontal="center" vertical="center" wrapText="1"/>
    </xf>
    <xf numFmtId="43" fontId="12" fillId="0" borderId="16" xfId="33" applyFont="1" applyFill="1" applyBorder="1" applyAlignment="1" applyProtection="1">
      <alignment wrapText="1"/>
    </xf>
    <xf numFmtId="43" fontId="23" fillId="8" borderId="40" xfId="33" applyFont="1" applyFill="1" applyBorder="1" applyProtection="1">
      <protection locked="0"/>
    </xf>
    <xf numFmtId="43" fontId="23" fillId="9" borderId="39" xfId="33" applyFont="1" applyFill="1" applyBorder="1" applyProtection="1"/>
    <xf numFmtId="176" fontId="23" fillId="0" borderId="0" xfId="33" applyNumberFormat="1" applyFont="1" applyFill="1" applyBorder="1" applyProtection="1"/>
    <xf numFmtId="176" fontId="23" fillId="8" borderId="39" xfId="33" applyNumberFormat="1" applyFont="1" applyFill="1" applyBorder="1" applyProtection="1">
      <protection locked="0"/>
    </xf>
    <xf numFmtId="176" fontId="23" fillId="9" borderId="24" xfId="33" applyNumberFormat="1" applyFont="1" applyFill="1" applyBorder="1" applyProtection="1"/>
    <xf numFmtId="176" fontId="23" fillId="9" borderId="39" xfId="33" applyNumberFormat="1" applyFont="1" applyFill="1" applyBorder="1" applyProtection="1"/>
    <xf numFmtId="176" fontId="23" fillId="0" borderId="11" xfId="33" applyNumberFormat="1" applyFont="1" applyFill="1" applyBorder="1" applyProtection="1"/>
    <xf numFmtId="176" fontId="23" fillId="0" borderId="39" xfId="33" applyNumberFormat="1" applyFont="1" applyFill="1" applyBorder="1" applyProtection="1"/>
    <xf numFmtId="176" fontId="23" fillId="0" borderId="10" xfId="33" applyNumberFormat="1" applyFont="1" applyFill="1" applyBorder="1" applyProtection="1"/>
    <xf numFmtId="176" fontId="23" fillId="8" borderId="40" xfId="33" applyNumberFormat="1" applyFont="1" applyFill="1" applyBorder="1" applyProtection="1">
      <protection locked="0"/>
    </xf>
    <xf numFmtId="176" fontId="23" fillId="8" borderId="42" xfId="33" applyNumberFormat="1" applyFont="1" applyFill="1" applyBorder="1" applyProtection="1">
      <protection locked="0"/>
    </xf>
    <xf numFmtId="176" fontId="23" fillId="8" borderId="26" xfId="33" applyNumberFormat="1" applyFont="1" applyFill="1" applyBorder="1" applyProtection="1">
      <protection locked="0"/>
    </xf>
    <xf numFmtId="176" fontId="1" fillId="0" borderId="10" xfId="33" applyNumberFormat="1" applyFont="1" applyBorder="1"/>
    <xf numFmtId="176" fontId="28" fillId="0" borderId="0" xfId="33" applyNumberFormat="1" applyFont="1"/>
    <xf numFmtId="176" fontId="0" fillId="0" borderId="0" xfId="33" applyNumberFormat="1" applyFont="1"/>
    <xf numFmtId="176" fontId="23" fillId="9" borderId="27" xfId="33" applyNumberFormat="1" applyFont="1" applyFill="1" applyBorder="1" applyProtection="1"/>
    <xf numFmtId="176" fontId="23" fillId="9" borderId="23" xfId="33" applyNumberFormat="1" applyFont="1" applyFill="1" applyBorder="1" applyProtection="1"/>
    <xf numFmtId="176" fontId="23" fillId="9" borderId="25" xfId="33" applyNumberFormat="1" applyFont="1" applyFill="1" applyBorder="1" applyProtection="1"/>
    <xf numFmtId="176" fontId="0" fillId="0" borderId="0" xfId="0" applyNumberFormat="1"/>
    <xf numFmtId="43" fontId="0" fillId="0" borderId="0" xfId="0" applyNumberFormat="1"/>
    <xf numFmtId="43" fontId="23" fillId="8" borderId="0" xfId="33" applyFont="1" applyFill="1" applyBorder="1" applyProtection="1">
      <protection locked="0"/>
    </xf>
    <xf numFmtId="176" fontId="23" fillId="8" borderId="0" xfId="33" applyNumberFormat="1" applyFont="1" applyFill="1" applyBorder="1" applyProtection="1">
      <protection locked="0"/>
    </xf>
    <xf numFmtId="43" fontId="16" fillId="0" borderId="8" xfId="33" applyFont="1" applyFill="1" applyBorder="1" applyProtection="1"/>
    <xf numFmtId="165" fontId="12" fillId="0" borderId="11" xfId="4" applyNumberFormat="1" applyBorder="1"/>
    <xf numFmtId="176" fontId="4" fillId="3" borderId="43" xfId="33" applyNumberFormat="1" applyFont="1" applyFill="1" applyBorder="1" applyAlignment="1" applyProtection="1">
      <alignment horizontal="center" vertical="center"/>
      <protection locked="0"/>
    </xf>
    <xf numFmtId="0" fontId="4" fillId="3" borderId="43" xfId="4" applyFont="1" applyFill="1" applyBorder="1" applyAlignment="1" applyProtection="1">
      <alignment horizontal="center" vertical="center"/>
      <protection locked="0"/>
    </xf>
    <xf numFmtId="0" fontId="4" fillId="3" borderId="11" xfId="4" applyFont="1" applyFill="1" applyBorder="1" applyAlignment="1" applyProtection="1">
      <alignment horizontal="center" vertical="center"/>
      <protection locked="0"/>
    </xf>
    <xf numFmtId="165" fontId="12" fillId="0" borderId="11" xfId="4" applyNumberFormat="1" applyBorder="1" applyAlignment="1">
      <alignment horizontal="center"/>
    </xf>
    <xf numFmtId="165" fontId="12" fillId="0" borderId="8" xfId="4" applyNumberFormat="1" applyBorder="1"/>
    <xf numFmtId="165" fontId="23" fillId="0" borderId="11" xfId="4" applyNumberFormat="1" applyFont="1" applyBorder="1"/>
    <xf numFmtId="165" fontId="16" fillId="0" borderId="11" xfId="4" applyNumberFormat="1" applyFont="1" applyBorder="1"/>
    <xf numFmtId="165" fontId="12" fillId="0" borderId="28" xfId="4" applyNumberFormat="1" applyBorder="1"/>
    <xf numFmtId="43" fontId="12" fillId="0" borderId="10" xfId="33" applyFont="1" applyBorder="1" applyProtection="1"/>
    <xf numFmtId="176" fontId="23" fillId="0" borderId="10" xfId="33" applyNumberFormat="1" applyFont="1" applyBorder="1" applyProtection="1"/>
    <xf numFmtId="43" fontId="23" fillId="0" borderId="10" xfId="33" applyFont="1" applyBorder="1" applyProtection="1"/>
    <xf numFmtId="43" fontId="23" fillId="0" borderId="47" xfId="33" applyFont="1" applyFill="1" applyBorder="1" applyProtection="1">
      <protection locked="0"/>
    </xf>
    <xf numFmtId="176" fontId="23" fillId="9" borderId="47" xfId="33" applyNumberFormat="1" applyFont="1" applyFill="1" applyBorder="1" applyProtection="1"/>
    <xf numFmtId="0" fontId="23" fillId="0" borderId="50" xfId="4" applyFont="1" applyBorder="1" applyAlignment="1">
      <alignment horizontal="center"/>
    </xf>
    <xf numFmtId="166" fontId="23" fillId="0" borderId="51" xfId="4" applyNumberFormat="1" applyFont="1" applyBorder="1"/>
    <xf numFmtId="166" fontId="23" fillId="0" borderId="50" xfId="4" applyNumberFormat="1" applyFont="1" applyBorder="1"/>
    <xf numFmtId="0" fontId="23" fillId="0" borderId="50" xfId="0" applyFont="1" applyBorder="1"/>
    <xf numFmtId="0" fontId="5" fillId="10" borderId="2" xfId="3" applyFont="1" applyFill="1" applyBorder="1" applyAlignment="1" applyProtection="1">
      <alignment horizontal="left" vertical="center"/>
      <protection locked="0"/>
    </xf>
    <xf numFmtId="0" fontId="5" fillId="10" borderId="3" xfId="3" applyFont="1" applyFill="1" applyBorder="1" applyAlignment="1" applyProtection="1">
      <alignment horizontal="left" vertical="center"/>
      <protection locked="0"/>
    </xf>
    <xf numFmtId="0" fontId="5" fillId="10" borderId="4" xfId="3" applyFont="1" applyFill="1" applyBorder="1" applyAlignment="1" applyProtection="1">
      <alignment horizontal="left" vertical="center"/>
      <protection locked="0"/>
    </xf>
    <xf numFmtId="0" fontId="5" fillId="3" borderId="2" xfId="2" applyFont="1" applyFill="1" applyBorder="1" applyAlignment="1" applyProtection="1">
      <alignment horizontal="left" vertical="center" wrapText="1"/>
      <protection locked="0"/>
    </xf>
    <xf numFmtId="0" fontId="5" fillId="3" borderId="3" xfId="2" applyFont="1" applyFill="1" applyBorder="1" applyAlignment="1" applyProtection="1">
      <alignment horizontal="left" vertical="center" wrapText="1"/>
      <protection locked="0"/>
    </xf>
    <xf numFmtId="0" fontId="5" fillId="3" borderId="4" xfId="2" applyFont="1" applyFill="1" applyBorder="1" applyAlignment="1" applyProtection="1">
      <alignment horizontal="left" vertical="center" wrapText="1"/>
      <protection locked="0"/>
    </xf>
    <xf numFmtId="0" fontId="6" fillId="10" borderId="2" xfId="2" applyFont="1" applyFill="1" applyBorder="1" applyAlignment="1" applyProtection="1">
      <alignment horizontal="left" vertical="center"/>
      <protection locked="0"/>
    </xf>
    <xf numFmtId="0" fontId="6" fillId="10" borderId="3" xfId="2" applyFont="1" applyFill="1" applyBorder="1" applyAlignment="1" applyProtection="1">
      <alignment horizontal="left" vertical="center"/>
      <protection locked="0"/>
    </xf>
    <xf numFmtId="0" fontId="6" fillId="10" borderId="4" xfId="2" applyFont="1" applyFill="1" applyBorder="1" applyAlignment="1" applyProtection="1">
      <alignment horizontal="left" vertical="center"/>
      <protection locked="0"/>
    </xf>
    <xf numFmtId="0" fontId="5" fillId="0" borderId="0" xfId="2" applyFont="1" applyAlignment="1">
      <alignment wrapText="1"/>
    </xf>
    <xf numFmtId="0" fontId="0" fillId="0" borderId="0" xfId="0" applyAlignment="1">
      <alignment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5" fillId="0" borderId="0" xfId="2" applyFont="1" applyAlignment="1">
      <alignment horizontal="left" wrapText="1" indent="4"/>
    </xf>
    <xf numFmtId="0" fontId="0" fillId="0" borderId="0" xfId="0" applyAlignment="1">
      <alignment horizontal="left" wrapText="1" indent="4"/>
    </xf>
    <xf numFmtId="0" fontId="12" fillId="0" borderId="11" xfId="2" applyFont="1" applyBorder="1" applyAlignment="1">
      <alignment horizontal="left" vertical="top" wrapText="1"/>
    </xf>
    <xf numFmtId="0" fontId="12" fillId="0" borderId="0" xfId="2" applyFont="1" applyAlignment="1">
      <alignment horizontal="left" vertical="top" wrapText="1"/>
    </xf>
    <xf numFmtId="0" fontId="12" fillId="0" borderId="0" xfId="2" applyFont="1" applyAlignment="1">
      <alignment horizontal="left" wrapText="1"/>
    </xf>
    <xf numFmtId="0" fontId="1" fillId="0" borderId="0" xfId="2" applyAlignment="1">
      <alignment horizontal="left" wrapText="1"/>
    </xf>
    <xf numFmtId="0" fontId="12" fillId="0" borderId="1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5" fillId="0" borderId="0" xfId="2" applyFont="1" applyAlignment="1">
      <alignment horizontal="left" wrapText="1"/>
    </xf>
    <xf numFmtId="0" fontId="5" fillId="0" borderId="10" xfId="2" applyFont="1" applyBorder="1" applyAlignment="1">
      <alignment wrapText="1"/>
    </xf>
    <xf numFmtId="0" fontId="5" fillId="0" borderId="0" xfId="2" applyFont="1" applyAlignment="1">
      <alignment horizontal="left" vertical="top" wrapText="1"/>
    </xf>
    <xf numFmtId="0" fontId="1" fillId="0" borderId="0" xfId="2" applyAlignment="1">
      <alignment horizontal="left" vertical="top" wrapText="1"/>
    </xf>
    <xf numFmtId="0" fontId="1" fillId="0" borderId="0" xfId="2" applyAlignment="1">
      <alignment horizontal="left"/>
    </xf>
    <xf numFmtId="0" fontId="17" fillId="0" borderId="13" xfId="4" applyFont="1" applyBorder="1" applyAlignment="1">
      <alignment horizontal="center" vertical="center"/>
    </xf>
    <xf numFmtId="0" fontId="17" fillId="0" borderId="14" xfId="4" applyFont="1" applyBorder="1" applyAlignment="1">
      <alignment horizontal="center" vertical="center"/>
    </xf>
    <xf numFmtId="0" fontId="18" fillId="0" borderId="13" xfId="4" applyFont="1" applyBorder="1" applyAlignment="1">
      <alignment horizontal="center" wrapText="1"/>
    </xf>
    <xf numFmtId="0" fontId="18" fillId="0" borderId="14" xfId="4" applyFont="1" applyBorder="1" applyAlignment="1">
      <alignment horizontal="center" wrapText="1"/>
    </xf>
    <xf numFmtId="0" fontId="18" fillId="0" borderId="15" xfId="4" applyFont="1" applyBorder="1" applyAlignment="1">
      <alignment horizontal="center" wrapText="1"/>
    </xf>
    <xf numFmtId="0" fontId="19" fillId="0" borderId="16" xfId="4" applyFont="1" applyBorder="1" applyAlignment="1">
      <alignment horizontal="left" vertical="center"/>
    </xf>
    <xf numFmtId="0" fontId="19" fillId="0" borderId="11" xfId="4" applyFont="1" applyBorder="1" applyAlignment="1">
      <alignment horizontal="left" vertical="center"/>
    </xf>
    <xf numFmtId="0" fontId="20" fillId="0" borderId="17" xfId="4" applyFont="1" applyBorder="1" applyAlignment="1">
      <alignment horizontal="center" vertical="center" wrapText="1"/>
    </xf>
    <xf numFmtId="0" fontId="20" fillId="0" borderId="10" xfId="4" applyFont="1" applyBorder="1" applyAlignment="1">
      <alignment horizontal="center" vertical="center" wrapText="1"/>
    </xf>
    <xf numFmtId="0" fontId="17" fillId="0" borderId="13" xfId="4" applyFont="1" applyBorder="1" applyAlignment="1" applyProtection="1">
      <alignment horizontal="center" vertical="center"/>
      <protection locked="0"/>
    </xf>
    <xf numFmtId="0" fontId="17" fillId="0" borderId="14" xfId="4" applyFont="1" applyBorder="1" applyAlignment="1" applyProtection="1">
      <alignment horizontal="center" vertical="center"/>
      <protection locked="0"/>
    </xf>
    <xf numFmtId="0" fontId="17" fillId="0" borderId="15" xfId="4" applyFont="1" applyBorder="1" applyAlignment="1" applyProtection="1">
      <alignment horizontal="center" vertical="center"/>
      <protection locked="0"/>
    </xf>
    <xf numFmtId="165" fontId="20" fillId="0" borderId="18" xfId="4" applyNumberFormat="1" applyFont="1" applyBorder="1" applyAlignment="1">
      <alignment horizontal="center" vertical="center" wrapText="1"/>
    </xf>
    <xf numFmtId="165" fontId="21" fillId="8" borderId="0" xfId="4" applyNumberFormat="1" applyFont="1" applyFill="1" applyAlignment="1">
      <alignment horizontal="center" vertical="center" wrapText="1"/>
    </xf>
    <xf numFmtId="165" fontId="21" fillId="8" borderId="45" xfId="4" applyNumberFormat="1" applyFont="1" applyFill="1" applyBorder="1" applyAlignment="1">
      <alignment horizontal="center" vertical="center" wrapText="1"/>
    </xf>
    <xf numFmtId="165" fontId="20" fillId="0" borderId="19" xfId="4" applyNumberFormat="1" applyFont="1" applyBorder="1" applyAlignment="1">
      <alignment horizontal="center" vertical="center" wrapText="1"/>
    </xf>
    <xf numFmtId="165" fontId="20" fillId="8" borderId="20" xfId="4" applyNumberFormat="1" applyFont="1" applyFill="1" applyBorder="1" applyAlignment="1">
      <alignment horizontal="center" vertical="center" wrapText="1"/>
    </xf>
    <xf numFmtId="165" fontId="20" fillId="8" borderId="48" xfId="4" applyNumberFormat="1" applyFont="1" applyFill="1" applyBorder="1" applyAlignment="1">
      <alignment horizontal="center" vertical="center" wrapText="1"/>
    </xf>
    <xf numFmtId="165" fontId="20" fillId="8" borderId="0" xfId="4" applyNumberFormat="1" applyFont="1" applyFill="1" applyAlignment="1">
      <alignment horizontal="center" vertical="center" wrapText="1"/>
    </xf>
    <xf numFmtId="165" fontId="20" fillId="8" borderId="45" xfId="4" applyNumberFormat="1" applyFont="1" applyFill="1" applyBorder="1" applyAlignment="1">
      <alignment horizontal="center" vertical="center" wrapText="1"/>
    </xf>
    <xf numFmtId="0" fontId="17" fillId="0" borderId="15" xfId="4" applyFont="1" applyBorder="1" applyAlignment="1">
      <alignment horizontal="center" vertical="center"/>
    </xf>
    <xf numFmtId="165" fontId="21" fillId="0" borderId="0" xfId="4" applyNumberFormat="1" applyFont="1" applyAlignment="1">
      <alignment horizontal="center" vertical="center" wrapText="1"/>
    </xf>
    <xf numFmtId="165" fontId="21" fillId="0" borderId="45" xfId="4" applyNumberFormat="1" applyFont="1" applyBorder="1" applyAlignment="1">
      <alignment horizontal="center" vertical="center" wrapText="1"/>
    </xf>
    <xf numFmtId="165" fontId="20" fillId="0" borderId="17" xfId="4" applyNumberFormat="1" applyFont="1" applyBorder="1" applyAlignment="1">
      <alignment horizontal="center" vertical="center" wrapText="1"/>
    </xf>
    <xf numFmtId="165" fontId="20" fillId="0" borderId="10" xfId="4" applyNumberFormat="1" applyFont="1" applyBorder="1" applyAlignment="1">
      <alignment horizontal="center" vertical="center" wrapText="1"/>
    </xf>
    <xf numFmtId="165" fontId="20" fillId="0" borderId="46" xfId="4" applyNumberFormat="1" applyFont="1" applyBorder="1" applyAlignment="1">
      <alignment horizontal="center" vertical="center" wrapText="1"/>
    </xf>
    <xf numFmtId="0" fontId="16" fillId="0" borderId="0" xfId="14" applyFont="1" applyAlignment="1">
      <alignment horizontal="left" vertical="top" wrapText="1"/>
    </xf>
    <xf numFmtId="0" fontId="12" fillId="0" borderId="0" xfId="14" applyAlignment="1">
      <alignment horizontal="left" vertical="top" wrapText="1"/>
    </xf>
    <xf numFmtId="165" fontId="20" fillId="0" borderId="0" xfId="4" applyNumberFormat="1" applyFont="1" applyAlignment="1">
      <alignment horizontal="center" vertical="center" wrapText="1"/>
    </xf>
    <xf numFmtId="165" fontId="20" fillId="0" borderId="45" xfId="4" applyNumberFormat="1" applyFont="1" applyBorder="1" applyAlignment="1">
      <alignment horizontal="center" vertical="center" wrapText="1"/>
    </xf>
    <xf numFmtId="165" fontId="20" fillId="0" borderId="16" xfId="4" applyNumberFormat="1" applyFont="1" applyBorder="1" applyAlignment="1">
      <alignment horizontal="center" vertical="center" wrapText="1"/>
    </xf>
    <xf numFmtId="165" fontId="20" fillId="0" borderId="11" xfId="4" applyNumberFormat="1" applyFont="1" applyBorder="1" applyAlignment="1">
      <alignment horizontal="center" vertical="center" wrapText="1"/>
    </xf>
    <xf numFmtId="165" fontId="20" fillId="0" borderId="44" xfId="4" applyNumberFormat="1" applyFont="1" applyBorder="1" applyAlignment="1">
      <alignment horizontal="center" vertical="center" wrapText="1"/>
    </xf>
    <xf numFmtId="165" fontId="21" fillId="0" borderId="11" xfId="4" applyNumberFormat="1" applyFont="1" applyBorder="1" applyAlignment="1">
      <alignment horizontal="center" vertical="center" wrapText="1"/>
    </xf>
    <xf numFmtId="165" fontId="20" fillId="0" borderId="7" xfId="4" applyNumberFormat="1" applyFont="1" applyBorder="1" applyAlignment="1">
      <alignment horizontal="center" vertical="center" wrapText="1"/>
    </xf>
    <xf numFmtId="165" fontId="20" fillId="0" borderId="8" xfId="4" applyNumberFormat="1" applyFont="1" applyBorder="1" applyAlignment="1">
      <alignment horizontal="center" vertical="center" wrapText="1"/>
    </xf>
    <xf numFmtId="165" fontId="20" fillId="0" borderId="49" xfId="4" applyNumberFormat="1" applyFont="1" applyBorder="1" applyAlignment="1">
      <alignment horizontal="center" vertical="center" wrapText="1"/>
    </xf>
    <xf numFmtId="0" fontId="16" fillId="0" borderId="0" xfId="0" applyFont="1" applyAlignment="1">
      <alignment horizontal="left" vertical="top"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horizontal="left" vertical="top" wrapText="1"/>
    </xf>
    <xf numFmtId="0" fontId="12" fillId="0" borderId="1" xfId="0" quotePrefix="1" applyFont="1" applyBorder="1" applyAlignment="1">
      <alignment horizontal="center" vertical="center"/>
    </xf>
    <xf numFmtId="0" fontId="0" fillId="0" borderId="1" xfId="0" applyBorder="1" applyAlignment="1">
      <alignment horizontal="center" vertical="center"/>
    </xf>
    <xf numFmtId="0" fontId="29" fillId="2" borderId="1" xfId="15"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0" borderId="31" xfId="0" applyFont="1" applyBorder="1" applyAlignment="1">
      <alignment wrapText="1"/>
    </xf>
    <xf numFmtId="0" fontId="37" fillId="0" borderId="0" xfId="0" applyFont="1" applyAlignment="1">
      <alignment horizontal="left" vertical="top" wrapText="1"/>
    </xf>
    <xf numFmtId="167" fontId="29" fillId="2" borderId="1" xfId="15" applyNumberFormat="1" applyFont="1" applyFill="1" applyBorder="1" applyAlignment="1">
      <alignment horizontal="center" vertical="center" wrapText="1"/>
    </xf>
    <xf numFmtId="10" fontId="29" fillId="2" borderId="1" xfId="15" applyNumberFormat="1" applyFont="1" applyFill="1" applyBorder="1" applyAlignment="1">
      <alignment horizontal="center" vertical="center" wrapText="1"/>
    </xf>
    <xf numFmtId="167" fontId="29" fillId="7" borderId="1" xfId="15" applyNumberFormat="1" applyFont="1" applyFill="1" applyBorder="1" applyAlignment="1">
      <alignment horizontal="center" vertical="center" wrapText="1"/>
    </xf>
    <xf numFmtId="0" fontId="12" fillId="0" borderId="0" xfId="0" applyFont="1" applyAlignment="1">
      <alignment horizontal="left" wrapText="1"/>
    </xf>
    <xf numFmtId="0" fontId="29" fillId="0" borderId="1" xfId="15" applyFont="1" applyBorder="1" applyAlignment="1">
      <alignment horizontal="center" vertical="center" wrapText="1"/>
    </xf>
    <xf numFmtId="0" fontId="29" fillId="0" borderId="1" xfId="15" applyFont="1" applyBorder="1" applyAlignment="1">
      <alignment horizontal="center" vertical="center"/>
    </xf>
    <xf numFmtId="0" fontId="29" fillId="2" borderId="1" xfId="15" applyFont="1" applyFill="1" applyBorder="1" applyAlignment="1">
      <alignment horizontal="center" vertical="center"/>
    </xf>
    <xf numFmtId="167" fontId="29" fillId="2" borderId="1" xfId="15" applyNumberFormat="1" applyFont="1" applyFill="1" applyBorder="1" applyAlignment="1">
      <alignment horizontal="center" vertical="center"/>
    </xf>
    <xf numFmtId="0" fontId="29" fillId="12" borderId="1" xfId="0" applyFont="1" applyFill="1" applyBorder="1" applyAlignment="1">
      <alignment horizontal="left" vertical="center" wrapText="1" indent="1"/>
    </xf>
    <xf numFmtId="0" fontId="12" fillId="0" borderId="1" xfId="0" applyFont="1" applyBorder="1" applyAlignment="1">
      <alignment horizontal="right" vertical="center" wrapText="1" indent="1"/>
    </xf>
    <xf numFmtId="0" fontId="29" fillId="0" borderId="1" xfId="0" applyFont="1" applyBorder="1" applyAlignment="1">
      <alignment horizontal="right" vertical="center" wrapText="1" indent="1"/>
    </xf>
    <xf numFmtId="0" fontId="29" fillId="7" borderId="1" xfId="0" applyFont="1" applyFill="1" applyBorder="1" applyAlignment="1">
      <alignment horizontal="right" vertical="center" wrapText="1" indent="1"/>
    </xf>
    <xf numFmtId="169" fontId="0" fillId="4" borderId="33" xfId="24" applyNumberFormat="1" applyFont="1" applyFill="1" applyBorder="1" applyAlignment="1" applyProtection="1">
      <protection locked="0"/>
    </xf>
    <xf numFmtId="0" fontId="1" fillId="0" borderId="34" xfId="23" applyBorder="1" applyProtection="1">
      <protection locked="0"/>
    </xf>
    <xf numFmtId="169" fontId="0" fillId="4" borderId="1" xfId="24" applyNumberFormat="1" applyFont="1" applyFill="1" applyBorder="1" applyAlignment="1" applyProtection="1">
      <protection locked="0"/>
    </xf>
    <xf numFmtId="0" fontId="1" fillId="0" borderId="1" xfId="23" applyBorder="1" applyProtection="1">
      <protection locked="0"/>
    </xf>
    <xf numFmtId="0" fontId="4" fillId="0" borderId="1" xfId="23" applyFont="1" applyBorder="1" applyAlignment="1">
      <alignment horizontal="center" wrapText="1"/>
    </xf>
    <xf numFmtId="0" fontId="3" fillId="0" borderId="1" xfId="23" applyFont="1" applyBorder="1" applyAlignment="1">
      <alignment horizontal="center"/>
    </xf>
    <xf numFmtId="0" fontId="1" fillId="0" borderId="1" xfId="23" applyBorder="1" applyAlignment="1">
      <alignment horizontal="center"/>
    </xf>
    <xf numFmtId="0" fontId="1" fillId="0" borderId="33" xfId="23" applyBorder="1" applyAlignment="1">
      <alignment horizontal="center"/>
    </xf>
    <xf numFmtId="0" fontId="1" fillId="0" borderId="34" xfId="23" applyBorder="1"/>
    <xf numFmtId="0" fontId="3" fillId="0" borderId="30" xfId="23" applyFont="1" applyBorder="1" applyAlignment="1">
      <alignment horizontal="center"/>
    </xf>
    <xf numFmtId="0" fontId="3" fillId="0" borderId="31" xfId="23" applyFont="1" applyBorder="1" applyAlignment="1">
      <alignment horizontal="center"/>
    </xf>
    <xf numFmtId="0" fontId="3" fillId="0" borderId="33" xfId="23" applyFont="1" applyBorder="1" applyAlignment="1">
      <alignment horizontal="center"/>
    </xf>
    <xf numFmtId="0" fontId="1" fillId="0" borderId="34" xfId="23" applyBorder="1" applyAlignment="1">
      <alignment horizontal="center"/>
    </xf>
    <xf numFmtId="0" fontId="4" fillId="0" borderId="20" xfId="23" applyFont="1" applyBorder="1" applyAlignment="1">
      <alignment horizontal="left" vertical="center" wrapText="1" indent="1"/>
    </xf>
    <xf numFmtId="0" fontId="4" fillId="0" borderId="0" xfId="23" applyFont="1" applyAlignment="1">
      <alignment horizontal="left" vertical="center" wrapText="1" indent="1"/>
    </xf>
    <xf numFmtId="0" fontId="4" fillId="0" borderId="0" xfId="23" applyFont="1" applyAlignment="1">
      <alignment horizontal="left" vertical="center" wrapText="1"/>
    </xf>
    <xf numFmtId="0" fontId="1" fillId="0" borderId="0" xfId="23" applyAlignment="1">
      <alignment horizontal="left" vertical="center" wrapText="1"/>
    </xf>
    <xf numFmtId="0" fontId="1" fillId="0" borderId="32" xfId="23" applyBorder="1" applyAlignment="1">
      <alignment horizontal="left" vertical="center" wrapText="1"/>
    </xf>
    <xf numFmtId="0" fontId="4" fillId="0" borderId="0" xfId="26" applyFont="1" applyAlignment="1">
      <alignment horizontal="left" wrapText="1"/>
    </xf>
    <xf numFmtId="0" fontId="1" fillId="0" borderId="0" xfId="26" applyAlignment="1">
      <alignment wrapText="1"/>
    </xf>
    <xf numFmtId="0" fontId="4" fillId="0" borderId="20" xfId="26" applyFont="1" applyBorder="1" applyAlignment="1">
      <alignment horizontal="left" vertical="center" wrapText="1" indent="1"/>
    </xf>
    <xf numFmtId="0" fontId="4" fillId="0" borderId="0" xfId="26" applyFont="1" applyAlignment="1">
      <alignment horizontal="left" vertical="center" wrapText="1" indent="1"/>
    </xf>
    <xf numFmtId="0" fontId="4" fillId="0" borderId="0" xfId="26" applyFont="1" applyAlignment="1">
      <alignment horizontal="left"/>
    </xf>
    <xf numFmtId="0" fontId="4" fillId="0" borderId="5" xfId="26" applyFont="1" applyBorder="1" applyAlignment="1">
      <alignment horizontal="left" wrapText="1"/>
    </xf>
  </cellXfs>
  <cellStyles count="36">
    <cellStyle name="Comma" xfId="33" builtinId="3"/>
    <cellStyle name="Comma 10 27" xfId="34" xr:uid="{00000000-0005-0000-0000-000001000000}"/>
    <cellStyle name="Comma 2 2 2 5" xfId="24" xr:uid="{00000000-0005-0000-0000-000002000000}"/>
    <cellStyle name="Comma 2 2 4 2" xfId="28" xr:uid="{00000000-0005-0000-0000-000003000000}"/>
    <cellStyle name="Comma 32" xfId="16" xr:uid="{00000000-0005-0000-0000-000004000000}"/>
    <cellStyle name="Comma 33" xfId="17" xr:uid="{00000000-0005-0000-0000-000005000000}"/>
    <cellStyle name="Comma 34" xfId="18" xr:uid="{00000000-0005-0000-0000-000006000000}"/>
    <cellStyle name="Comma 35" xfId="19" xr:uid="{00000000-0005-0000-0000-000007000000}"/>
    <cellStyle name="Comma 36" xfId="20" xr:uid="{00000000-0005-0000-0000-000008000000}"/>
    <cellStyle name="Currency" xfId="1" builtinId="4"/>
    <cellStyle name="Currency 2" xfId="25" xr:uid="{00000000-0005-0000-0000-00000A000000}"/>
    <cellStyle name="Currency 4 2 4" xfId="31" xr:uid="{00000000-0005-0000-0000-00000B000000}"/>
    <cellStyle name="Normal" xfId="0" builtinId="0"/>
    <cellStyle name="Normal 10 12" xfId="14" xr:uid="{00000000-0005-0000-0000-00000D000000}"/>
    <cellStyle name="Normal 11 2" xfId="23" xr:uid="{00000000-0005-0000-0000-00000E000000}"/>
    <cellStyle name="Normal 12 2" xfId="27" xr:uid="{00000000-0005-0000-0000-00000F000000}"/>
    <cellStyle name="Normal 15" xfId="26" xr:uid="{00000000-0005-0000-0000-000010000000}"/>
    <cellStyle name="Normal 19" xfId="5" xr:uid="{00000000-0005-0000-0000-000011000000}"/>
    <cellStyle name="Normal 2" xfId="2" xr:uid="{00000000-0005-0000-0000-000012000000}"/>
    <cellStyle name="Normal 2 10 10" xfId="13" xr:uid="{00000000-0005-0000-0000-000013000000}"/>
    <cellStyle name="Normal 2 2" xfId="3" xr:uid="{00000000-0005-0000-0000-000014000000}"/>
    <cellStyle name="Normal 2 5" xfId="12" xr:uid="{00000000-0005-0000-0000-000015000000}"/>
    <cellStyle name="Normal 25" xfId="9" xr:uid="{00000000-0005-0000-0000-000016000000}"/>
    <cellStyle name="Normal 30" xfId="6" xr:uid="{00000000-0005-0000-0000-000017000000}"/>
    <cellStyle name="Normal 31" xfId="10" xr:uid="{00000000-0005-0000-0000-000018000000}"/>
    <cellStyle name="Normal 32" xfId="8" xr:uid="{00000000-0005-0000-0000-000019000000}"/>
    <cellStyle name="Normal 33" xfId="4" xr:uid="{00000000-0005-0000-0000-00001A000000}"/>
    <cellStyle name="Normal 41" xfId="7" xr:uid="{00000000-0005-0000-0000-00001B000000}"/>
    <cellStyle name="Normal 42" xfId="11" xr:uid="{00000000-0005-0000-0000-00001C000000}"/>
    <cellStyle name="Normal 5" xfId="35" xr:uid="{0989926A-53BD-49FD-9816-E2E2386E1179}"/>
    <cellStyle name="Normal 57" xfId="32" xr:uid="{00000000-0005-0000-0000-00001D000000}"/>
    <cellStyle name="Normal_6. Cost Allocation for Def-Var" xfId="15" xr:uid="{00000000-0005-0000-0000-00001E000000}"/>
    <cellStyle name="Percent 10" xfId="22" xr:uid="{00000000-0005-0000-0000-00001F000000}"/>
    <cellStyle name="Percent 10 3" xfId="30" xr:uid="{00000000-0005-0000-0000-000020000000}"/>
    <cellStyle name="Percent 48" xfId="21" xr:uid="{00000000-0005-0000-0000-000021000000}"/>
    <cellStyle name="Percent 54 2" xfId="29"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182217</xdr:colOff>
      <xdr:row>76</xdr:row>
      <xdr:rowOff>8266</xdr:rowOff>
    </xdr:from>
    <xdr:to>
      <xdr:col>14</xdr:col>
      <xdr:colOff>157368</xdr:colOff>
      <xdr:row>81</xdr:row>
      <xdr:rowOff>24838</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2217" y="17105641"/>
          <a:ext cx="9081051" cy="969072"/>
        </a:xfrm>
        <a:prstGeom prst="rect">
          <a:avLst/>
        </a:prstGeom>
        <a:noFill/>
        <a:ln>
          <a:noFill/>
        </a:ln>
        <a:effectLst>
          <a:softEdge rad="31750"/>
        </a:effectLst>
      </xdr:spPr>
      <xdr:txBody>
        <a:bodyPr vertOverflow="clip" wrap="square" lIns="27432" tIns="22860" rIns="0" bIns="0" anchor="t" upright="1"/>
        <a:lstStyle/>
        <a:p>
          <a:pPr rtl="0"/>
          <a:r>
            <a:rPr lang="en-CA" sz="800" b="1" i="1" baseline="0">
              <a:effectLst/>
              <a:latin typeface="Arial" pitchFamily="34" charset="0"/>
              <a:ea typeface="+mn-ea"/>
              <a:cs typeface="Arial" pitchFamily="34" charset="0"/>
            </a:rPr>
            <a:t>This Workbook Model is protected by copyright and is being made available to you solely for the purpose of preparing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or reviewing your draft rate order, you must ensure that the person understands and agrees to the restrictions noted above.</a:t>
          </a:r>
          <a:endParaRPr lang="en-CA" sz="800">
            <a:effectLst/>
            <a:latin typeface="Arial" pitchFamily="34" charset="0"/>
            <a:cs typeface="Arial" pitchFamily="34" charset="0"/>
          </a:endParaRPr>
        </a:p>
      </xdr:txBody>
    </xdr:sp>
    <xdr:clientData/>
  </xdr:twoCellAnchor>
  <xdr:twoCellAnchor>
    <xdr:from>
      <xdr:col>0</xdr:col>
      <xdr:colOff>0</xdr:colOff>
      <xdr:row>0</xdr:row>
      <xdr:rowOff>0</xdr:rowOff>
    </xdr:from>
    <xdr:to>
      <xdr:col>14</xdr:col>
      <xdr:colOff>46795</xdr:colOff>
      <xdr:row>10</xdr:row>
      <xdr:rowOff>10766</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0" y="0"/>
          <a:ext cx="9171745" cy="1915766"/>
          <a:chOff x="0" y="0"/>
          <a:chExt cx="8857420" cy="1915766"/>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sp macro="" textlink="">
        <xdr:nvSpPr>
          <xdr:cNvPr id="5" name="Rectangle 4">
            <a:extLst>
              <a:ext uri="{FF2B5EF4-FFF2-40B4-BE49-F238E27FC236}">
                <a16:creationId xmlns:a16="http://schemas.microsoft.com/office/drawing/2014/main" id="{00000000-0008-0000-0000-000005000000}"/>
              </a:ext>
            </a:extLst>
          </xdr:cNvPr>
          <xdr:cNvSpPr/>
        </xdr:nvSpPr>
        <xdr:spPr>
          <a:xfrm>
            <a:off x="13721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2024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000-000007000000}"/>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76200</xdr:rowOff>
    </xdr:from>
    <xdr:to>
      <xdr:col>8</xdr:col>
      <xdr:colOff>371475</xdr:colOff>
      <xdr:row>13</xdr:row>
      <xdr:rowOff>10766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7625" y="76200"/>
          <a:ext cx="10182225" cy="1915766"/>
        </a:xfrm>
        <a:prstGeom prst="rect">
          <a:avLst/>
        </a:prstGeom>
        <a:ln>
          <a:noFill/>
        </a:ln>
        <a:effectLst>
          <a:softEdge rad="112500"/>
        </a:effectLst>
      </xdr:spPr>
    </xdr:pic>
    <xdr:clientData/>
  </xdr:twoCellAnchor>
  <xdr:twoCellAnchor>
    <xdr:from>
      <xdr:col>0</xdr:col>
      <xdr:colOff>299136</xdr:colOff>
      <xdr:row>4</xdr:row>
      <xdr:rowOff>53861</xdr:rowOff>
    </xdr:from>
    <xdr:to>
      <xdr:col>7</xdr:col>
      <xdr:colOff>798031</xdr:colOff>
      <xdr:row>7</xdr:row>
      <xdr:rowOff>114715</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299136" y="701561"/>
          <a:ext cx="9509545"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2023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205824</xdr:colOff>
      <xdr:row>1</xdr:row>
      <xdr:rowOff>26550</xdr:rowOff>
    </xdr:from>
    <xdr:to>
      <xdr:col>0</xdr:col>
      <xdr:colOff>595106</xdr:colOff>
      <xdr:row>3</xdr:row>
      <xdr:rowOff>80845</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60596</xdr:colOff>
      <xdr:row>1</xdr:row>
      <xdr:rowOff>34396</xdr:rowOff>
    </xdr:from>
    <xdr:to>
      <xdr:col>1</xdr:col>
      <xdr:colOff>2643810</xdr:colOff>
      <xdr:row>3</xdr:row>
      <xdr:rowOff>46796</xdr:rowOff>
    </xdr:to>
    <xdr:sp macro="" textlink="">
      <xdr:nvSpPr>
        <xdr:cNvPr id="5" name="Rectangle 4">
          <a:extLst>
            <a:ext uri="{FF2B5EF4-FFF2-40B4-BE49-F238E27FC236}">
              <a16:creationId xmlns:a16="http://schemas.microsoft.com/office/drawing/2014/main" id="{00000000-0008-0000-0300-000005000000}"/>
            </a:ext>
          </a:extLst>
        </xdr:cNvPr>
        <xdr:cNvSpPr/>
      </xdr:nvSpPr>
      <xdr:spPr>
        <a:xfrm>
          <a:off x="660671" y="1963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295275</xdr:colOff>
      <xdr:row>0</xdr:row>
      <xdr:rowOff>0</xdr:rowOff>
    </xdr:from>
    <xdr:to>
      <xdr:col>6</xdr:col>
      <xdr:colOff>484945</xdr:colOff>
      <xdr:row>1</xdr:row>
      <xdr:rowOff>96491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943270" cy="1915766"/>
        </a:xfrm>
        <a:prstGeom prst="rect">
          <a:avLst/>
        </a:prstGeom>
        <a:ln>
          <a:noFill/>
        </a:ln>
        <a:effectLst>
          <a:softEdge rad="112500"/>
        </a:effectLst>
      </xdr:spPr>
    </xdr:pic>
    <xdr:clientData/>
  </xdr:twoCellAnchor>
  <xdr:twoCellAnchor>
    <xdr:from>
      <xdr:col>1</xdr:col>
      <xdr:colOff>61011</xdr:colOff>
      <xdr:row>0</xdr:row>
      <xdr:rowOff>701561</xdr:rowOff>
    </xdr:from>
    <xdr:to>
      <xdr:col>6</xdr:col>
      <xdr:colOff>36031</xdr:colOff>
      <xdr:row>0</xdr:row>
      <xdr:rowOff>1248190</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61011" y="701561"/>
          <a:ext cx="9433345"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2023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129624</xdr:colOff>
      <xdr:row>0</xdr:row>
      <xdr:rowOff>188475</xdr:rowOff>
    </xdr:from>
    <xdr:to>
      <xdr:col>1</xdr:col>
      <xdr:colOff>518906</xdr:colOff>
      <xdr:row>0</xdr:row>
      <xdr:rowOff>566620</xdr:rowOff>
    </xdr:to>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296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470171</xdr:colOff>
      <xdr:row>0</xdr:row>
      <xdr:rowOff>158221</xdr:rowOff>
    </xdr:from>
    <xdr:to>
      <xdr:col>1</xdr:col>
      <xdr:colOff>3053385</xdr:colOff>
      <xdr:row>0</xdr:row>
      <xdr:rowOff>494471</xdr:rowOff>
    </xdr:to>
    <xdr:sp macro="" textlink="">
      <xdr:nvSpPr>
        <xdr:cNvPr id="5" name="Rectangle 4">
          <a:extLst>
            <a:ext uri="{FF2B5EF4-FFF2-40B4-BE49-F238E27FC236}">
              <a16:creationId xmlns:a16="http://schemas.microsoft.com/office/drawing/2014/main" id="{00000000-0008-0000-0400-000005000000}"/>
            </a:ext>
          </a:extLst>
        </xdr:cNvPr>
        <xdr:cNvSpPr/>
      </xdr:nvSpPr>
      <xdr:spPr>
        <a:xfrm>
          <a:off x="4701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0</xdr:colOff>
      <xdr:row>11</xdr:row>
      <xdr:rowOff>47624</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1" y="0"/>
          <a:ext cx="12239624" cy="2143124"/>
          <a:chOff x="200024" y="4499942"/>
          <a:chExt cx="8891405" cy="1915766"/>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00000000-0008-0000-0500-000004000000}"/>
              </a:ext>
            </a:extLst>
          </xdr:cNvPr>
          <xdr:cNvSpPr txBox="1"/>
        </xdr:nvSpPr>
        <xdr:spPr>
          <a:xfrm>
            <a:off x="460952" y="526194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46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xdr:from>
          <xdr:col>3</xdr:col>
          <xdr:colOff>523875</xdr:colOff>
          <xdr:row>24</xdr:row>
          <xdr:rowOff>28575</xdr:rowOff>
        </xdr:from>
        <xdr:to>
          <xdr:col>3</xdr:col>
          <xdr:colOff>2238375</xdr:colOff>
          <xdr:row>25</xdr:row>
          <xdr:rowOff>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Clear All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485775</xdr:colOff>
          <xdr:row>486</xdr:row>
          <xdr:rowOff>180975</xdr:rowOff>
        </xdr:from>
        <xdr:to>
          <xdr:col>3</xdr:col>
          <xdr:colOff>2200275</xdr:colOff>
          <xdr:row>486</xdr:row>
          <xdr:rowOff>533400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Clear All</a:t>
              </a:r>
            </a:p>
          </xdr:txBody>
        </xdr:sp>
        <xdr:clientData fPrintsWithSheet="0"/>
      </xdr:twoCellAnchor>
    </mc:Choice>
    <mc:Fallback/>
  </mc:AlternateContent>
  <xdr:twoCellAnchor>
    <xdr:from>
      <xdr:col>1</xdr:col>
      <xdr:colOff>457201</xdr:colOff>
      <xdr:row>3</xdr:row>
      <xdr:rowOff>38100</xdr:rowOff>
    </xdr:from>
    <xdr:to>
      <xdr:col>4</xdr:col>
      <xdr:colOff>151275</xdr:colOff>
      <xdr:row>6</xdr:row>
      <xdr:rowOff>4419</xdr:rowOff>
    </xdr:to>
    <xdr:sp macro="" textlink="">
      <xdr:nvSpPr>
        <xdr:cNvPr id="9" name="Rectangle 8">
          <a:extLst>
            <a:ext uri="{FF2B5EF4-FFF2-40B4-BE49-F238E27FC236}">
              <a16:creationId xmlns:a16="http://schemas.microsoft.com/office/drawing/2014/main" id="{00000000-0008-0000-0500-000009000000}"/>
            </a:ext>
          </a:extLst>
        </xdr:cNvPr>
        <xdr:cNvSpPr/>
      </xdr:nvSpPr>
      <xdr:spPr>
        <a:xfrm>
          <a:off x="1371601" y="609600"/>
          <a:ext cx="9314324" cy="53781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2023 Deferral/Variance Account Workform</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8</xdr:col>
      <xdr:colOff>0</xdr:colOff>
      <xdr:row>10</xdr:row>
      <xdr:rowOff>133350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 y="0"/>
          <a:ext cx="12211049" cy="2038350"/>
          <a:chOff x="200024" y="4499942"/>
          <a:chExt cx="8857420" cy="1915766"/>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00000000-0008-0000-0600-000004000000}"/>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1219201</xdr:colOff>
      <xdr:row>3</xdr:row>
      <xdr:rowOff>95250</xdr:rowOff>
    </xdr:from>
    <xdr:to>
      <xdr:col>3</xdr:col>
      <xdr:colOff>809625</xdr:colOff>
      <xdr:row>6</xdr:row>
      <xdr:rowOff>70379</xdr:rowOff>
    </xdr:to>
    <xdr:sp macro="" textlink="">
      <xdr:nvSpPr>
        <xdr:cNvPr id="7" name="Rectangle 6">
          <a:extLst>
            <a:ext uri="{FF2B5EF4-FFF2-40B4-BE49-F238E27FC236}">
              <a16:creationId xmlns:a16="http://schemas.microsoft.com/office/drawing/2014/main" id="{00000000-0008-0000-0600-000007000000}"/>
            </a:ext>
          </a:extLst>
        </xdr:cNvPr>
        <xdr:cNvSpPr/>
      </xdr:nvSpPr>
      <xdr:spPr>
        <a:xfrm>
          <a:off x="1219201" y="666750"/>
          <a:ext cx="6038849"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0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2021 Deferral/Variance Account Workform</a:t>
          </a:r>
          <a:endParaRPr lang="en-CA" sz="3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BUT Judy" id="{9D6FEB43-39F0-4FF3-AB21-0C0F9274C78A}" userId="Judy.BUT@HydroOne.com" providerId="PeoplePicker"/>
  <person displayName="CHAN Norman" id="{1BF19D5D-E6EC-4AE7-B28D-A8B1F865C0E7}" userId="Norman.Chan@hydroone.com" providerId="PeoplePicker"/>
  <person displayName="BUT Judy" id="{B5224408-59E0-4D43-8898-085717EE90EF}" userId="S::judy.but@hydroone.com::89920310-8bf7-4b09-9abe-ee295829372c" providerId="AD"/>
  <person displayName="WALLIS Donna" id="{4FEEB81A-9DE1-4405-9473-9AA2B88D6935}" userId="S::donna.wallis@hydroone.com::b03633a7-47e2-4b25-90c1-151a5d2d0d8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8" dT="2023-08-11T15:31:06.03" personId="{4FEEB81A-9DE1-4405-9473-9AA2B88D6935}" id="{EE6863DD-7E35-4206-95B6-7912E10B7A99}">
    <text>@BUT Judy @CHAN Norman I notice that for all previous years we split out the Woodstock, Haldimand and Norfolk, but for 2022 we lump them all as one.  Is this OK for OEB purposes?</text>
    <mentions>
      <mention mentionpersonId="{9D6FEB43-39F0-4FF3-AB21-0C0F9274C78A}" mentionId="{1AC18D94-F56F-4341-9514-18CAA81EEB1C}" startIndex="0" length="9"/>
      <mention mentionpersonId="{1BF19D5D-E6EC-4AE7-B28D-A8B1F865C0E7}" mentionId="{69082B00-22AD-4704-90AA-8B5FA3DF62F3}" startIndex="10" length="12"/>
    </mentions>
  </threadedComment>
  <threadedComment ref="B28" dT="2023-08-11T18:42:56.53" personId="{B5224408-59E0-4D43-8898-085717EE90EF}" id="{90B57BB4-503E-4880-ADFF-EBEE09F2B12B}" parentId="{EE6863DD-7E35-4206-95B6-7912E10B7A99}">
    <text xml:space="preserve">Hi Donna, yes lumping it together is ok for 2022 as that vintage year corresponds to the rate year in which there was a decision to dispose of gr 2 balances for N, H and W in 2022, and the motion to dispose of accelerated CCA amounts in 1592.  I checked the accounting guidance and didn't find a requirement to report by entity.  For 1595 (2021), I remove the empty lines for N, H and W so it's less obvious.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15"/>
  <sheetViews>
    <sheetView showGridLines="0" tabSelected="1" zoomScaleNormal="100" workbookViewId="0">
      <selection activeCell="T33" sqref="T33"/>
    </sheetView>
  </sheetViews>
  <sheetFormatPr defaultColWidth="9" defaultRowHeight="15" x14ac:dyDescent="0.25"/>
  <cols>
    <col min="1" max="1" width="13.42578125" style="1" customWidth="1"/>
    <col min="2" max="4" width="9" style="1"/>
    <col min="5" max="5" width="9" style="1" customWidth="1"/>
    <col min="6" max="10" width="9" style="1"/>
    <col min="11" max="11" width="15.42578125" style="1" customWidth="1"/>
    <col min="12" max="12" width="9" style="2"/>
    <col min="13" max="21" width="9" style="1"/>
    <col min="22" max="22" width="54" style="1" hidden="1" customWidth="1"/>
    <col min="23" max="16384" width="9" style="1"/>
  </cols>
  <sheetData>
    <row r="1" spans="2:22" x14ac:dyDescent="0.25">
      <c r="V1" s="3" t="s">
        <v>0</v>
      </c>
    </row>
    <row r="2" spans="2:22" x14ac:dyDescent="0.25">
      <c r="V2" s="3" t="s">
        <v>1</v>
      </c>
    </row>
    <row r="3" spans="2:22" x14ac:dyDescent="0.25">
      <c r="V3" s="3" t="s">
        <v>2</v>
      </c>
    </row>
    <row r="4" spans="2:22" x14ac:dyDescent="0.25">
      <c r="V4" s="3" t="s">
        <v>3</v>
      </c>
    </row>
    <row r="5" spans="2:22" x14ac:dyDescent="0.25">
      <c r="V5" s="3" t="s">
        <v>4</v>
      </c>
    </row>
    <row r="6" spans="2:22" x14ac:dyDescent="0.25">
      <c r="V6" s="3" t="s">
        <v>5</v>
      </c>
    </row>
    <row r="7" spans="2:22" x14ac:dyDescent="0.25">
      <c r="V7" s="3" t="s">
        <v>6</v>
      </c>
    </row>
    <row r="8" spans="2:22" x14ac:dyDescent="0.25">
      <c r="V8" s="3" t="s">
        <v>7</v>
      </c>
    </row>
    <row r="9" spans="2:22" x14ac:dyDescent="0.25">
      <c r="V9" s="3" t="s">
        <v>8</v>
      </c>
    </row>
    <row r="10" spans="2:22" x14ac:dyDescent="0.25">
      <c r="P10" s="36"/>
      <c r="V10" s="3" t="s">
        <v>9</v>
      </c>
    </row>
    <row r="11" spans="2:22" x14ac:dyDescent="0.25">
      <c r="V11" s="3" t="s">
        <v>10</v>
      </c>
    </row>
    <row r="12" spans="2:22" x14ac:dyDescent="0.25">
      <c r="B12" s="4"/>
      <c r="C12" s="4"/>
      <c r="D12" s="4"/>
      <c r="E12" s="4"/>
      <c r="F12" s="4"/>
      <c r="M12" s="5"/>
      <c r="N12" s="6"/>
      <c r="V12" s="3" t="s">
        <v>11</v>
      </c>
    </row>
    <row r="13" spans="2:22" ht="15.75" thickBot="1" x14ac:dyDescent="0.3">
      <c r="V13" s="3" t="s">
        <v>12</v>
      </c>
    </row>
    <row r="14" spans="2:22" ht="16.5" thickTop="1" thickBot="1" x14ac:dyDescent="0.3">
      <c r="E14" s="7" t="s">
        <v>13</v>
      </c>
      <c r="F14" s="380" t="s">
        <v>14</v>
      </c>
      <c r="G14" s="381"/>
      <c r="H14" s="381"/>
      <c r="I14" s="381"/>
      <c r="J14" s="381"/>
      <c r="K14" s="381"/>
      <c r="L14" s="382"/>
      <c r="V14" s="3" t="s">
        <v>15</v>
      </c>
    </row>
    <row r="15" spans="2:22" ht="15.75" thickBot="1" x14ac:dyDescent="0.3">
      <c r="E15" s="8"/>
      <c r="F15" s="9"/>
      <c r="G15" s="9"/>
      <c r="H15" s="9"/>
      <c r="I15" s="9"/>
      <c r="J15" s="9"/>
      <c r="V15" s="3" t="s">
        <v>16</v>
      </c>
    </row>
    <row r="16" spans="2:22" ht="16.5" thickTop="1" thickBot="1" x14ac:dyDescent="0.3">
      <c r="E16" s="10" t="s">
        <v>17</v>
      </c>
      <c r="F16" s="383" t="s">
        <v>18</v>
      </c>
      <c r="G16" s="384"/>
      <c r="H16" s="384"/>
      <c r="I16" s="384"/>
      <c r="J16" s="385"/>
      <c r="V16" s="3" t="s">
        <v>19</v>
      </c>
    </row>
    <row r="17" spans="1:22" ht="15.75" thickBot="1" x14ac:dyDescent="0.3">
      <c r="E17" s="11"/>
      <c r="V17" s="3" t="s">
        <v>20</v>
      </c>
    </row>
    <row r="18" spans="1:22" ht="16.5" thickTop="1" thickBot="1" x14ac:dyDescent="0.3">
      <c r="E18" s="10" t="s">
        <v>21</v>
      </c>
      <c r="F18" s="377" t="s">
        <v>635</v>
      </c>
      <c r="G18" s="378"/>
      <c r="H18" s="378"/>
      <c r="I18" s="378"/>
      <c r="J18" s="379"/>
      <c r="V18" s="3" t="s">
        <v>22</v>
      </c>
    </row>
    <row r="19" spans="1:22" ht="12.75" customHeight="1" thickBot="1" x14ac:dyDescent="0.3">
      <c r="E19" s="11"/>
      <c r="V19" s="3" t="s">
        <v>23</v>
      </c>
    </row>
    <row r="20" spans="1:22" ht="16.5" thickTop="1" thickBot="1" x14ac:dyDescent="0.3">
      <c r="E20" s="10" t="s">
        <v>24</v>
      </c>
      <c r="F20" s="377"/>
      <c r="G20" s="378"/>
      <c r="H20" s="378"/>
      <c r="I20" s="378"/>
      <c r="J20" s="379"/>
      <c r="V20" s="3" t="s">
        <v>25</v>
      </c>
    </row>
    <row r="21" spans="1:22" ht="15.75" thickBot="1" x14ac:dyDescent="0.3">
      <c r="E21" s="12"/>
      <c r="F21" s="9"/>
      <c r="G21" s="9"/>
      <c r="H21" s="9"/>
      <c r="I21" s="9"/>
      <c r="J21" s="9"/>
      <c r="V21" s="3" t="s">
        <v>26</v>
      </c>
    </row>
    <row r="22" spans="1:22" ht="16.5" thickTop="1" thickBot="1" x14ac:dyDescent="0.3">
      <c r="E22" s="7" t="s">
        <v>27</v>
      </c>
      <c r="F22" s="377"/>
      <c r="G22" s="378"/>
      <c r="H22" s="378"/>
      <c r="I22" s="378"/>
      <c r="J22" s="379"/>
      <c r="V22" s="3" t="s">
        <v>28</v>
      </c>
    </row>
    <row r="23" spans="1:22" ht="15.75" thickBot="1" x14ac:dyDescent="0.3">
      <c r="E23" s="12"/>
      <c r="F23" s="9"/>
      <c r="G23" s="9"/>
      <c r="H23" s="9"/>
      <c r="I23" s="9"/>
      <c r="J23" s="9"/>
      <c r="V23" s="3" t="s">
        <v>29</v>
      </c>
    </row>
    <row r="24" spans="1:22" ht="16.5" thickTop="1" thickBot="1" x14ac:dyDescent="0.3">
      <c r="E24" s="7" t="s">
        <v>30</v>
      </c>
      <c r="F24" s="377"/>
      <c r="G24" s="378"/>
      <c r="H24" s="378"/>
      <c r="I24" s="378"/>
      <c r="J24" s="379"/>
      <c r="V24" s="3" t="s">
        <v>31</v>
      </c>
    </row>
    <row r="25" spans="1:22" x14ac:dyDescent="0.25">
      <c r="E25" s="12"/>
      <c r="F25" s="9"/>
      <c r="G25" s="9"/>
      <c r="H25" s="9"/>
      <c r="I25" s="9"/>
      <c r="J25" s="9"/>
      <c r="V25" s="3" t="s">
        <v>32</v>
      </c>
    </row>
    <row r="26" spans="1:22" x14ac:dyDescent="0.25">
      <c r="A26" s="13" t="s">
        <v>33</v>
      </c>
      <c r="E26" s="7"/>
      <c r="I26" s="9"/>
      <c r="J26" s="9"/>
      <c r="V26" s="3" t="s">
        <v>34</v>
      </c>
    </row>
    <row r="27" spans="1:22" x14ac:dyDescent="0.25">
      <c r="A27" s="14"/>
      <c r="B27" s="11"/>
      <c r="C27" s="11"/>
      <c r="D27" s="11"/>
      <c r="E27" s="12"/>
      <c r="F27" s="15"/>
      <c r="G27" s="15"/>
      <c r="H27" s="15"/>
      <c r="I27" s="15"/>
      <c r="J27" s="15"/>
      <c r="K27" s="11"/>
      <c r="L27" s="16"/>
      <c r="M27" s="11"/>
      <c r="N27" s="11"/>
      <c r="O27" s="11"/>
      <c r="P27" s="11"/>
      <c r="Q27" s="11"/>
      <c r="R27" s="11"/>
      <c r="S27" s="11"/>
      <c r="T27" s="11"/>
      <c r="V27" s="3" t="s">
        <v>35</v>
      </c>
    </row>
    <row r="28" spans="1:22" x14ac:dyDescent="0.25">
      <c r="A28" s="14" t="s">
        <v>36</v>
      </c>
      <c r="B28" s="11"/>
      <c r="C28" s="11"/>
      <c r="D28" s="11"/>
      <c r="E28" s="12"/>
      <c r="F28" s="15"/>
      <c r="G28" s="15"/>
      <c r="H28" s="15"/>
      <c r="I28" s="15"/>
      <c r="J28" s="15"/>
      <c r="K28" s="11"/>
      <c r="L28" s="16"/>
      <c r="M28" s="11"/>
      <c r="N28" s="11"/>
      <c r="O28" s="11"/>
      <c r="P28" s="11"/>
      <c r="Q28" s="11"/>
      <c r="R28" s="11"/>
      <c r="S28" s="11"/>
      <c r="T28" s="11"/>
      <c r="V28" s="3" t="s">
        <v>37</v>
      </c>
    </row>
    <row r="29" spans="1:22" ht="29.25" customHeight="1" x14ac:dyDescent="0.25">
      <c r="A29" s="17" t="s">
        <v>38</v>
      </c>
      <c r="B29" s="11"/>
      <c r="C29" s="11"/>
      <c r="D29" s="11"/>
      <c r="E29" s="12"/>
      <c r="F29" s="15"/>
      <c r="G29" s="15"/>
      <c r="H29" s="15"/>
      <c r="I29" s="15"/>
      <c r="J29" s="15"/>
      <c r="K29" s="11"/>
      <c r="L29" s="16"/>
      <c r="M29" s="11"/>
      <c r="N29" s="11"/>
      <c r="O29" s="11"/>
      <c r="P29" s="11"/>
      <c r="Q29" s="11"/>
      <c r="R29" s="11"/>
      <c r="S29" s="11"/>
      <c r="T29" s="11"/>
      <c r="V29" s="3" t="s">
        <v>39</v>
      </c>
    </row>
    <row r="30" spans="1:22" ht="17.25" customHeight="1" thickBot="1" x14ac:dyDescent="0.3">
      <c r="A30" s="386" t="s">
        <v>40</v>
      </c>
      <c r="B30" s="386"/>
      <c r="C30" s="386"/>
      <c r="D30" s="386"/>
      <c r="E30" s="386"/>
      <c r="F30" s="386"/>
      <c r="G30" s="386"/>
      <c r="H30" s="386"/>
      <c r="I30" s="386"/>
      <c r="J30" s="386"/>
      <c r="K30" s="386"/>
      <c r="M30"/>
      <c r="N30"/>
      <c r="O30"/>
      <c r="P30"/>
      <c r="Q30" s="11"/>
      <c r="R30" s="11"/>
      <c r="S30" s="11"/>
      <c r="T30" s="11"/>
      <c r="V30" s="3" t="s">
        <v>41</v>
      </c>
    </row>
    <row r="31" spans="1:22" ht="17.25" customHeight="1" thickBot="1" x14ac:dyDescent="0.3">
      <c r="A31" s="386" t="s">
        <v>42</v>
      </c>
      <c r="B31" s="387"/>
      <c r="C31" s="387"/>
      <c r="D31" s="387"/>
      <c r="E31" s="387"/>
      <c r="F31" s="387"/>
      <c r="G31" s="387"/>
      <c r="H31" s="387"/>
      <c r="I31" s="387"/>
      <c r="J31" s="387"/>
      <c r="K31" s="387"/>
      <c r="L31" s="272">
        <v>2020</v>
      </c>
      <c r="M31"/>
      <c r="N31"/>
      <c r="O31"/>
      <c r="P31"/>
      <c r="Q31" s="11"/>
      <c r="R31" s="11"/>
      <c r="S31" s="11"/>
      <c r="T31" s="11"/>
      <c r="V31" s="3" t="s">
        <v>43</v>
      </c>
    </row>
    <row r="32" spans="1:22" ht="17.25" customHeight="1" thickBot="1" x14ac:dyDescent="0.3">
      <c r="A32" s="18"/>
      <c r="B32" s="19"/>
      <c r="C32" s="19"/>
      <c r="D32" s="19"/>
      <c r="E32" s="19"/>
      <c r="F32" s="19"/>
      <c r="G32" s="19"/>
      <c r="H32" s="19"/>
      <c r="I32" s="19"/>
      <c r="J32" s="19"/>
      <c r="K32" s="19"/>
      <c r="L32" s="20"/>
      <c r="M32"/>
      <c r="N32"/>
      <c r="O32"/>
      <c r="P32"/>
      <c r="Q32" s="11"/>
      <c r="R32" s="11"/>
      <c r="S32" s="11"/>
      <c r="T32" s="11"/>
      <c r="V32" s="3" t="s">
        <v>44</v>
      </c>
    </row>
    <row r="33" spans="1:22" ht="27" customHeight="1" x14ac:dyDescent="0.25">
      <c r="A33" s="386" t="s">
        <v>45</v>
      </c>
      <c r="B33" s="387"/>
      <c r="C33" s="387"/>
      <c r="D33" s="387"/>
      <c r="E33" s="387"/>
      <c r="F33" s="387"/>
      <c r="G33" s="387"/>
      <c r="H33" s="387"/>
      <c r="I33" s="387"/>
      <c r="J33" s="387"/>
      <c r="K33" s="387"/>
      <c r="L33" s="388">
        <v>2020</v>
      </c>
      <c r="M33"/>
      <c r="N33"/>
      <c r="O33"/>
      <c r="P33"/>
      <c r="Q33" s="11"/>
      <c r="R33" s="11"/>
      <c r="S33" s="11"/>
      <c r="T33" s="11"/>
      <c r="V33" s="3" t="s">
        <v>46</v>
      </c>
    </row>
    <row r="34" spans="1:22" ht="18" customHeight="1" x14ac:dyDescent="0.25">
      <c r="A34" s="386" t="s">
        <v>47</v>
      </c>
      <c r="B34" s="387"/>
      <c r="C34" s="387"/>
      <c r="D34" s="387"/>
      <c r="E34" s="387"/>
      <c r="F34" s="387"/>
      <c r="G34" s="387"/>
      <c r="H34" s="387"/>
      <c r="I34" s="387"/>
      <c r="J34" s="387"/>
      <c r="K34" s="387"/>
      <c r="L34" s="389"/>
      <c r="M34"/>
      <c r="N34"/>
      <c r="O34"/>
      <c r="P34"/>
      <c r="Q34" s="11"/>
      <c r="R34" s="11"/>
      <c r="S34" s="11"/>
      <c r="T34" s="11"/>
      <c r="V34" s="3" t="s">
        <v>14</v>
      </c>
    </row>
    <row r="35" spans="1:22" ht="30" customHeight="1" x14ac:dyDescent="0.25">
      <c r="A35" s="391" t="s">
        <v>48</v>
      </c>
      <c r="B35" s="392"/>
      <c r="C35" s="392"/>
      <c r="D35" s="392"/>
      <c r="E35" s="392"/>
      <c r="F35" s="392"/>
      <c r="G35" s="392"/>
      <c r="H35" s="392"/>
      <c r="I35" s="392"/>
      <c r="J35" s="392"/>
      <c r="K35" s="392"/>
      <c r="L35" s="389"/>
      <c r="M35"/>
      <c r="N35"/>
      <c r="O35"/>
      <c r="P35"/>
      <c r="Q35" s="11"/>
      <c r="R35" s="11"/>
      <c r="S35" s="11"/>
      <c r="T35" s="11"/>
      <c r="V35" s="3" t="s">
        <v>49</v>
      </c>
    </row>
    <row r="36" spans="1:22" ht="33" customHeight="1" thickBot="1" x14ac:dyDescent="0.3">
      <c r="A36" s="391" t="s">
        <v>50</v>
      </c>
      <c r="B36" s="392"/>
      <c r="C36" s="392"/>
      <c r="D36" s="392"/>
      <c r="E36" s="392"/>
      <c r="F36" s="392"/>
      <c r="G36" s="392"/>
      <c r="H36" s="392"/>
      <c r="I36" s="392"/>
      <c r="J36" s="392"/>
      <c r="K36" s="392"/>
      <c r="L36" s="390"/>
      <c r="M36"/>
      <c r="N36"/>
      <c r="O36"/>
      <c r="P36"/>
      <c r="Q36" s="11"/>
      <c r="R36" s="11"/>
      <c r="S36" s="11"/>
      <c r="T36" s="11"/>
      <c r="V36" s="3" t="s">
        <v>51</v>
      </c>
    </row>
    <row r="37" spans="1:22" ht="16.5" customHeight="1" x14ac:dyDescent="0.25">
      <c r="A37" s="386" t="s">
        <v>52</v>
      </c>
      <c r="B37" s="387"/>
      <c r="C37" s="387"/>
      <c r="D37" s="387"/>
      <c r="E37" s="387"/>
      <c r="F37" s="387"/>
      <c r="G37" s="387"/>
      <c r="H37" s="387"/>
      <c r="I37" s="387"/>
      <c r="J37" s="387"/>
      <c r="K37" s="387"/>
      <c r="L37" s="20"/>
      <c r="M37"/>
      <c r="N37"/>
      <c r="O37"/>
      <c r="P37"/>
      <c r="Q37" s="11"/>
      <c r="R37" s="11"/>
      <c r="S37" s="11"/>
      <c r="T37" s="11"/>
      <c r="V37" s="3" t="s">
        <v>53</v>
      </c>
    </row>
    <row r="38" spans="1:22" x14ac:dyDescent="0.25">
      <c r="A38" s="14"/>
      <c r="B38" s="11"/>
      <c r="C38" s="11"/>
      <c r="D38" s="11"/>
      <c r="E38" s="12"/>
      <c r="F38" s="15"/>
      <c r="G38" s="15"/>
      <c r="H38" s="15"/>
      <c r="I38" s="15"/>
      <c r="J38" s="15"/>
      <c r="K38" s="11"/>
      <c r="L38" s="16"/>
      <c r="N38" s="11"/>
      <c r="O38" s="11"/>
      <c r="P38" s="11"/>
      <c r="Q38" s="11"/>
      <c r="R38" s="11"/>
      <c r="S38" s="11"/>
      <c r="T38" s="11"/>
      <c r="V38" s="3" t="s">
        <v>54</v>
      </c>
    </row>
    <row r="39" spans="1:22" x14ac:dyDescent="0.25">
      <c r="A39" s="17" t="s">
        <v>55</v>
      </c>
      <c r="B39" s="11"/>
      <c r="C39" s="11"/>
      <c r="D39" s="11"/>
      <c r="E39" s="12"/>
      <c r="F39" s="15"/>
      <c r="G39" s="15"/>
      <c r="H39" s="15"/>
      <c r="I39" s="15"/>
      <c r="J39" s="15"/>
      <c r="K39" s="11"/>
      <c r="L39" s="16"/>
      <c r="N39" s="11"/>
      <c r="O39" s="11"/>
      <c r="P39" s="11"/>
      <c r="Q39" s="11"/>
      <c r="R39" s="11"/>
      <c r="S39" s="11"/>
      <c r="T39" s="11"/>
      <c r="V39" s="3" t="s">
        <v>56</v>
      </c>
    </row>
    <row r="40" spans="1:22" ht="15.75" thickBot="1" x14ac:dyDescent="0.3">
      <c r="A40" s="386" t="s">
        <v>57</v>
      </c>
      <c r="B40" s="386"/>
      <c r="C40" s="386"/>
      <c r="D40" s="386"/>
      <c r="E40" s="386"/>
      <c r="F40" s="386"/>
      <c r="G40" s="386"/>
      <c r="H40" s="386"/>
      <c r="I40" s="386"/>
      <c r="J40" s="386"/>
      <c r="K40" s="386"/>
      <c r="L40" s="16"/>
      <c r="N40" s="11"/>
      <c r="O40" s="11"/>
      <c r="P40" s="11"/>
      <c r="Q40" s="11"/>
      <c r="R40" s="11"/>
      <c r="S40" s="11"/>
      <c r="T40" s="11"/>
      <c r="V40" s="3" t="s">
        <v>58</v>
      </c>
    </row>
    <row r="41" spans="1:22" ht="15.75" thickBot="1" x14ac:dyDescent="0.3">
      <c r="A41" s="386" t="s">
        <v>42</v>
      </c>
      <c r="B41" s="386"/>
      <c r="C41" s="386"/>
      <c r="D41" s="386"/>
      <c r="E41" s="386"/>
      <c r="F41" s="386"/>
      <c r="G41" s="386"/>
      <c r="H41" s="386"/>
      <c r="I41" s="386"/>
      <c r="J41" s="386"/>
      <c r="K41" s="386"/>
      <c r="L41" s="272">
        <v>2020</v>
      </c>
      <c r="N41" s="21"/>
      <c r="O41" s="11"/>
      <c r="P41" s="11"/>
      <c r="Q41" s="11"/>
      <c r="R41" s="11"/>
      <c r="S41" s="11"/>
      <c r="T41" s="11"/>
      <c r="V41" s="3" t="s">
        <v>59</v>
      </c>
    </row>
    <row r="42" spans="1:22" ht="15.75" thickBot="1" x14ac:dyDescent="0.3">
      <c r="A42" s="18"/>
      <c r="B42" s="18"/>
      <c r="C42" s="18"/>
      <c r="D42" s="18"/>
      <c r="E42" s="18"/>
      <c r="F42" s="18"/>
      <c r="G42" s="18"/>
      <c r="H42" s="18"/>
      <c r="I42" s="18"/>
      <c r="J42" s="18"/>
      <c r="K42" s="18"/>
      <c r="L42" s="20"/>
      <c r="N42" s="21"/>
      <c r="O42" s="11"/>
      <c r="P42" s="11"/>
      <c r="Q42" s="11"/>
      <c r="R42" s="11"/>
      <c r="S42" s="11"/>
      <c r="T42" s="11"/>
      <c r="V42" s="3" t="s">
        <v>60</v>
      </c>
    </row>
    <row r="43" spans="1:22" ht="27.75" customHeight="1" x14ac:dyDescent="0.25">
      <c r="A43" s="386" t="s">
        <v>45</v>
      </c>
      <c r="B43" s="387"/>
      <c r="C43" s="387"/>
      <c r="D43" s="387"/>
      <c r="E43" s="387"/>
      <c r="F43" s="387"/>
      <c r="G43" s="387"/>
      <c r="H43" s="387"/>
      <c r="I43" s="387"/>
      <c r="J43" s="387"/>
      <c r="K43" s="387"/>
      <c r="L43" s="388">
        <v>2020</v>
      </c>
      <c r="N43" s="21"/>
      <c r="O43" s="11"/>
      <c r="P43" s="11"/>
      <c r="Q43" s="11"/>
      <c r="R43" s="11"/>
      <c r="S43" s="11"/>
      <c r="T43" s="11"/>
      <c r="V43" s="3" t="s">
        <v>61</v>
      </c>
    </row>
    <row r="44" spans="1:22" ht="18.75" customHeight="1" x14ac:dyDescent="0.25">
      <c r="A44" s="386" t="s">
        <v>47</v>
      </c>
      <c r="B44" s="387"/>
      <c r="C44" s="387"/>
      <c r="D44" s="387"/>
      <c r="E44" s="387"/>
      <c r="F44" s="387"/>
      <c r="G44" s="387"/>
      <c r="H44" s="387"/>
      <c r="I44" s="387"/>
      <c r="J44" s="387"/>
      <c r="K44" s="387"/>
      <c r="L44" s="389"/>
      <c r="N44" s="21"/>
      <c r="O44" s="11"/>
      <c r="P44" s="11"/>
      <c r="Q44" s="11"/>
      <c r="R44" s="11"/>
      <c r="S44" s="11"/>
      <c r="T44" s="11"/>
      <c r="V44" s="3" t="s">
        <v>62</v>
      </c>
    </row>
    <row r="45" spans="1:22" ht="31.5" customHeight="1" x14ac:dyDescent="0.25">
      <c r="A45" s="391" t="s">
        <v>48</v>
      </c>
      <c r="B45" s="392"/>
      <c r="C45" s="392"/>
      <c r="D45" s="392"/>
      <c r="E45" s="392"/>
      <c r="F45" s="392"/>
      <c r="G45" s="392"/>
      <c r="H45" s="392"/>
      <c r="I45" s="392"/>
      <c r="J45" s="392"/>
      <c r="K45" s="392"/>
      <c r="L45" s="389"/>
      <c r="N45" s="21"/>
      <c r="O45" s="11"/>
      <c r="P45" s="11"/>
      <c r="Q45" s="11"/>
      <c r="R45" s="11"/>
      <c r="S45" s="11"/>
      <c r="T45" s="11"/>
      <c r="V45" s="3" t="s">
        <v>63</v>
      </c>
    </row>
    <row r="46" spans="1:22" ht="28.5" customHeight="1" thickBot="1" x14ac:dyDescent="0.3">
      <c r="A46" s="391" t="s">
        <v>50</v>
      </c>
      <c r="B46" s="392"/>
      <c r="C46" s="392"/>
      <c r="D46" s="392"/>
      <c r="E46" s="392"/>
      <c r="F46" s="392"/>
      <c r="G46" s="392"/>
      <c r="H46" s="392"/>
      <c r="I46" s="392"/>
      <c r="J46" s="392"/>
      <c r="K46" s="392"/>
      <c r="L46" s="390"/>
      <c r="N46" s="21"/>
      <c r="O46" s="11"/>
      <c r="P46" s="11"/>
      <c r="Q46" s="11"/>
      <c r="R46" s="11"/>
      <c r="S46" s="11"/>
      <c r="T46" s="11"/>
      <c r="V46" s="3" t="s">
        <v>64</v>
      </c>
    </row>
    <row r="47" spans="1:22" x14ac:dyDescent="0.25">
      <c r="A47" s="11"/>
      <c r="B47" s="11"/>
      <c r="C47" s="11"/>
      <c r="D47" s="11"/>
      <c r="E47" s="12"/>
      <c r="F47" s="15"/>
      <c r="G47" s="15"/>
      <c r="H47" s="15"/>
      <c r="I47" s="15"/>
      <c r="J47" s="15"/>
      <c r="K47" s="11"/>
      <c r="L47" s="20"/>
      <c r="N47" s="21"/>
      <c r="O47" s="11"/>
      <c r="P47" s="11"/>
      <c r="Q47" s="11"/>
      <c r="R47" s="11"/>
      <c r="S47" s="11"/>
      <c r="T47" s="11"/>
      <c r="V47" s="3" t="s">
        <v>65</v>
      </c>
    </row>
    <row r="48" spans="1:22" ht="15.75" thickBot="1" x14ac:dyDescent="0.3">
      <c r="A48" s="17" t="s">
        <v>66</v>
      </c>
      <c r="B48" s="11"/>
      <c r="C48" s="11"/>
      <c r="D48" s="11"/>
      <c r="E48" s="12"/>
      <c r="F48" s="15"/>
      <c r="G48" s="15"/>
      <c r="H48" s="15"/>
      <c r="I48" s="15"/>
      <c r="J48" s="15"/>
      <c r="K48" s="11"/>
      <c r="L48" s="20"/>
      <c r="N48" s="21"/>
      <c r="O48" s="11"/>
      <c r="P48" s="11"/>
      <c r="Q48" s="11"/>
      <c r="R48" s="11"/>
      <c r="S48" s="11"/>
      <c r="T48" s="11"/>
      <c r="V48" s="3" t="s">
        <v>67</v>
      </c>
    </row>
    <row r="49" spans="1:22" ht="16.5" customHeight="1" thickBot="1" x14ac:dyDescent="0.3">
      <c r="A49" s="399" t="s">
        <v>68</v>
      </c>
      <c r="B49" s="399"/>
      <c r="C49" s="399"/>
      <c r="D49" s="399"/>
      <c r="E49" s="399"/>
      <c r="F49" s="399"/>
      <c r="G49" s="399"/>
      <c r="H49" s="399"/>
      <c r="I49" s="399"/>
      <c r="J49" s="399"/>
      <c r="K49" s="399"/>
      <c r="L49" s="22"/>
      <c r="N49" s="21"/>
      <c r="O49" s="11"/>
      <c r="P49" s="11"/>
      <c r="Q49" s="11"/>
      <c r="R49" s="11"/>
      <c r="S49" s="11"/>
      <c r="T49" s="11"/>
      <c r="V49" s="3" t="s">
        <v>69</v>
      </c>
    </row>
    <row r="50" spans="1:22" x14ac:dyDescent="0.25">
      <c r="A50" s="23" t="s">
        <v>70</v>
      </c>
      <c r="B50" s="24"/>
      <c r="C50" s="24"/>
      <c r="D50" s="24"/>
      <c r="E50" s="24"/>
      <c r="F50" s="24"/>
      <c r="G50" s="24"/>
      <c r="H50" s="24"/>
      <c r="I50" s="24"/>
      <c r="J50" s="24"/>
      <c r="K50" s="24"/>
      <c r="L50" s="25"/>
      <c r="N50" s="21"/>
      <c r="O50" s="11"/>
      <c r="P50" s="11"/>
      <c r="Q50" s="11"/>
      <c r="R50" s="11"/>
      <c r="S50" s="11"/>
      <c r="T50" s="11"/>
      <c r="V50" s="3" t="s">
        <v>71</v>
      </c>
    </row>
    <row r="51" spans="1:22" x14ac:dyDescent="0.25">
      <c r="A51" s="11"/>
      <c r="B51" s="11"/>
      <c r="C51" s="11"/>
      <c r="D51" s="11"/>
      <c r="E51" s="12"/>
      <c r="F51" s="15"/>
      <c r="G51" s="15"/>
      <c r="H51" s="15"/>
      <c r="I51" s="15"/>
      <c r="J51" s="15"/>
      <c r="K51" s="11"/>
      <c r="L51" s="16"/>
      <c r="N51" s="11"/>
      <c r="O51" s="11"/>
      <c r="P51" s="11"/>
      <c r="Q51" s="11"/>
      <c r="R51" s="11"/>
      <c r="S51" s="11"/>
      <c r="T51" s="11"/>
      <c r="V51" s="3" t="s">
        <v>72</v>
      </c>
    </row>
    <row r="52" spans="1:22" ht="15.75" thickBot="1" x14ac:dyDescent="0.3">
      <c r="A52" s="17" t="s">
        <v>73</v>
      </c>
      <c r="B52" s="11"/>
      <c r="C52" s="11"/>
      <c r="D52" s="11"/>
      <c r="E52" s="12"/>
      <c r="F52" s="15"/>
      <c r="G52" s="15"/>
      <c r="H52" s="15"/>
      <c r="I52" s="15"/>
      <c r="J52" s="15"/>
      <c r="K52" s="11"/>
      <c r="L52" s="16"/>
      <c r="N52" s="11"/>
      <c r="O52" s="11"/>
      <c r="P52" s="11"/>
      <c r="Q52" s="11"/>
      <c r="R52" s="11"/>
      <c r="S52" s="11"/>
      <c r="T52" s="11"/>
      <c r="V52" s="3" t="s">
        <v>74</v>
      </c>
    </row>
    <row r="53" spans="1:22" ht="35.25" customHeight="1" thickBot="1" x14ac:dyDescent="0.3">
      <c r="A53" s="386" t="s">
        <v>75</v>
      </c>
      <c r="B53" s="386"/>
      <c r="C53" s="386"/>
      <c r="D53" s="386"/>
      <c r="E53" s="386"/>
      <c r="F53" s="386"/>
      <c r="G53" s="386"/>
      <c r="H53" s="386"/>
      <c r="I53" s="386"/>
      <c r="J53" s="386"/>
      <c r="K53" s="400"/>
      <c r="L53" s="22"/>
      <c r="N53" s="21"/>
      <c r="O53" s="11"/>
      <c r="P53" s="11"/>
      <c r="Q53" s="11"/>
      <c r="R53" s="11"/>
      <c r="S53" s="11"/>
      <c r="T53" s="11"/>
      <c r="V53" s="3" t="s">
        <v>76</v>
      </c>
    </row>
    <row r="54" spans="1:22" x14ac:dyDescent="0.25">
      <c r="A54" s="11"/>
      <c r="B54" s="11"/>
      <c r="C54" s="11"/>
      <c r="D54" s="11"/>
      <c r="E54" s="12"/>
      <c r="F54" s="15"/>
      <c r="G54" s="15"/>
      <c r="H54" s="15"/>
      <c r="I54" s="15"/>
      <c r="J54" s="15"/>
      <c r="K54" s="11"/>
      <c r="L54" s="16"/>
      <c r="N54" s="11"/>
      <c r="O54" s="11"/>
      <c r="P54" s="11"/>
      <c r="Q54" s="11"/>
      <c r="R54" s="11"/>
      <c r="S54" s="11"/>
      <c r="T54" s="11"/>
      <c r="V54" s="3" t="s">
        <v>77</v>
      </c>
    </row>
    <row r="55" spans="1:22" x14ac:dyDescent="0.25">
      <c r="A55" s="14" t="s">
        <v>78</v>
      </c>
      <c r="B55" s="11"/>
      <c r="C55" s="11"/>
      <c r="D55" s="11"/>
      <c r="E55" s="12"/>
      <c r="F55" s="15"/>
      <c r="G55" s="15"/>
      <c r="H55" s="15"/>
      <c r="I55" s="15"/>
      <c r="J55" s="15"/>
      <c r="K55" s="11"/>
      <c r="L55" s="16"/>
      <c r="N55" s="11"/>
      <c r="O55" s="11"/>
      <c r="P55" s="11"/>
      <c r="Q55" s="11"/>
      <c r="R55" s="11"/>
      <c r="S55" s="11"/>
      <c r="T55" s="11"/>
      <c r="V55" s="3" t="s">
        <v>79</v>
      </c>
    </row>
    <row r="56" spans="1:22" x14ac:dyDescent="0.25">
      <c r="A56" s="11"/>
      <c r="B56" s="11"/>
      <c r="C56" s="11"/>
      <c r="D56" s="11"/>
      <c r="E56" s="12"/>
      <c r="F56" s="15"/>
      <c r="G56" s="15"/>
      <c r="H56" s="15"/>
      <c r="I56" s="15"/>
      <c r="J56" s="15"/>
      <c r="K56" s="11"/>
      <c r="L56" s="16"/>
      <c r="N56" s="11"/>
      <c r="O56" s="11"/>
      <c r="P56" s="11"/>
      <c r="Q56" s="11"/>
      <c r="R56" s="11"/>
      <c r="S56" s="11"/>
      <c r="T56" s="11"/>
      <c r="V56" s="3" t="s">
        <v>80</v>
      </c>
    </row>
    <row r="57" spans="1:22" ht="15.75" thickBot="1" x14ac:dyDescent="0.3">
      <c r="A57" s="17" t="s">
        <v>81</v>
      </c>
      <c r="B57" s="11"/>
      <c r="C57" s="11"/>
      <c r="D57" s="11"/>
      <c r="E57" s="12"/>
      <c r="F57" s="15"/>
      <c r="G57" s="15"/>
      <c r="H57" s="15"/>
      <c r="I57" s="15"/>
      <c r="J57" s="15"/>
      <c r="K57" s="11"/>
      <c r="L57" s="16"/>
      <c r="N57" s="11"/>
      <c r="O57" s="11"/>
      <c r="P57" s="11"/>
      <c r="Q57" s="11"/>
      <c r="R57" s="11"/>
      <c r="S57" s="11"/>
      <c r="T57" s="11"/>
      <c r="V57" s="3" t="s">
        <v>82</v>
      </c>
    </row>
    <row r="58" spans="1:22" ht="30.75" customHeight="1" thickBot="1" x14ac:dyDescent="0.3">
      <c r="A58" s="401" t="s">
        <v>83</v>
      </c>
      <c r="B58" s="401"/>
      <c r="C58" s="401"/>
      <c r="D58" s="401"/>
      <c r="E58" s="401"/>
      <c r="F58" s="401"/>
      <c r="G58" s="401"/>
      <c r="H58" s="401"/>
      <c r="I58" s="401"/>
      <c r="J58" s="401"/>
      <c r="K58" s="401"/>
      <c r="L58" s="22" t="s">
        <v>149</v>
      </c>
      <c r="N58" s="21"/>
      <c r="O58" s="11"/>
      <c r="P58" s="11"/>
      <c r="Q58" s="11"/>
      <c r="R58" s="11"/>
      <c r="S58" s="11"/>
      <c r="T58" s="11"/>
      <c r="V58" s="3" t="s">
        <v>84</v>
      </c>
    </row>
    <row r="59" spans="1:22" ht="15" customHeight="1" x14ac:dyDescent="0.25">
      <c r="A59" s="26"/>
      <c r="B59" s="26"/>
      <c r="C59" s="26"/>
      <c r="D59" s="26"/>
      <c r="E59" s="26"/>
      <c r="F59" s="26"/>
      <c r="G59" s="26"/>
      <c r="H59" s="26"/>
      <c r="I59" s="26"/>
      <c r="J59" s="26"/>
      <c r="K59" s="26"/>
      <c r="L59" s="20"/>
      <c r="N59" s="21"/>
      <c r="O59" s="11"/>
      <c r="P59" s="11"/>
      <c r="Q59" s="11"/>
      <c r="R59" s="11"/>
      <c r="S59" s="11"/>
      <c r="T59" s="11"/>
      <c r="V59" s="3" t="s">
        <v>85</v>
      </c>
    </row>
    <row r="60" spans="1:22" ht="15.75" thickBot="1" x14ac:dyDescent="0.3">
      <c r="A60" s="17" t="s">
        <v>86</v>
      </c>
      <c r="B60" s="11"/>
      <c r="C60" s="11"/>
      <c r="D60" s="11"/>
      <c r="E60" s="12"/>
      <c r="F60" s="15"/>
      <c r="G60" s="15"/>
      <c r="H60" s="15"/>
      <c r="I60" s="15"/>
      <c r="J60" s="15"/>
      <c r="K60" s="11"/>
      <c r="L60" s="16"/>
      <c r="N60" s="11"/>
      <c r="O60" s="11"/>
      <c r="P60" s="11"/>
      <c r="Q60" s="11"/>
      <c r="R60" s="11"/>
      <c r="S60" s="11"/>
      <c r="T60" s="11"/>
      <c r="V60" s="3" t="s">
        <v>87</v>
      </c>
    </row>
    <row r="61" spans="1:22" ht="45" customHeight="1" thickBot="1" x14ac:dyDescent="0.3">
      <c r="A61" s="386" t="s">
        <v>88</v>
      </c>
      <c r="B61" s="386"/>
      <c r="C61" s="386"/>
      <c r="D61" s="386"/>
      <c r="E61" s="386"/>
      <c r="F61" s="386"/>
      <c r="G61" s="386"/>
      <c r="H61" s="386"/>
      <c r="I61" s="386"/>
      <c r="J61" s="386"/>
      <c r="K61" s="386"/>
      <c r="L61" s="22" t="s">
        <v>149</v>
      </c>
      <c r="N61" s="21"/>
      <c r="O61" s="11"/>
      <c r="P61" s="11"/>
      <c r="Q61" s="11"/>
      <c r="R61" s="11"/>
      <c r="S61" s="11"/>
      <c r="T61" s="11"/>
      <c r="V61" s="3" t="s">
        <v>89</v>
      </c>
    </row>
    <row r="62" spans="1:22" x14ac:dyDescent="0.25">
      <c r="A62" s="26"/>
      <c r="B62" s="26"/>
      <c r="C62" s="26"/>
      <c r="D62" s="26"/>
      <c r="E62" s="26"/>
      <c r="F62" s="26"/>
      <c r="G62" s="26"/>
      <c r="H62" s="26"/>
      <c r="I62" s="26"/>
      <c r="J62" s="26"/>
      <c r="K62" s="26"/>
      <c r="L62" s="27"/>
      <c r="M62" s="11"/>
      <c r="N62" s="21"/>
      <c r="O62" s="11"/>
      <c r="P62" s="11"/>
      <c r="Q62" s="11"/>
      <c r="R62" s="11"/>
      <c r="S62" s="11"/>
      <c r="T62" s="11"/>
      <c r="V62" s="3" t="s">
        <v>90</v>
      </c>
    </row>
    <row r="63" spans="1:22" x14ac:dyDescent="0.25">
      <c r="E63" s="7"/>
      <c r="I63" s="9"/>
      <c r="J63" s="9"/>
      <c r="V63" s="3" t="s">
        <v>91</v>
      </c>
    </row>
    <row r="64" spans="1:22" x14ac:dyDescent="0.25">
      <c r="E64" s="7"/>
      <c r="I64" s="9"/>
      <c r="J64" s="9"/>
      <c r="V64" s="3" t="s">
        <v>92</v>
      </c>
    </row>
    <row r="65" spans="2:22" x14ac:dyDescent="0.25">
      <c r="B65" s="402" t="s">
        <v>93</v>
      </c>
      <c r="C65" s="402"/>
      <c r="D65" s="402"/>
      <c r="E65" s="402"/>
      <c r="F65" s="402"/>
      <c r="G65" s="402"/>
      <c r="H65" s="402"/>
      <c r="I65" s="402"/>
      <c r="J65" s="402"/>
      <c r="K65" s="402"/>
      <c r="L65" s="402"/>
      <c r="M65" s="402"/>
      <c r="V65" s="3" t="s">
        <v>94</v>
      </c>
    </row>
    <row r="66" spans="2:22" x14ac:dyDescent="0.25">
      <c r="V66" s="3" t="s">
        <v>95</v>
      </c>
    </row>
    <row r="67" spans="2:22" x14ac:dyDescent="0.25">
      <c r="B67" s="28" t="s">
        <v>96</v>
      </c>
      <c r="V67" s="3" t="s">
        <v>97</v>
      </c>
    </row>
    <row r="68" spans="2:22" ht="15.75" thickBot="1" x14ac:dyDescent="0.3">
      <c r="V68" s="3" t="s">
        <v>98</v>
      </c>
    </row>
    <row r="69" spans="2:22" ht="15.75" thickBot="1" x14ac:dyDescent="0.3">
      <c r="B69" s="271"/>
      <c r="C69" s="403" t="s">
        <v>99</v>
      </c>
      <c r="D69" s="403"/>
      <c r="E69" s="403"/>
      <c r="F69" s="403"/>
      <c r="G69" s="403"/>
      <c r="H69" s="403"/>
      <c r="I69" s="403"/>
      <c r="J69" s="403"/>
      <c r="K69" s="403"/>
      <c r="L69" s="403"/>
      <c r="V69" s="3" t="s">
        <v>100</v>
      </c>
    </row>
    <row r="70" spans="2:22" ht="15.75" thickBot="1" x14ac:dyDescent="0.3">
      <c r="V70" s="3" t="s">
        <v>101</v>
      </c>
    </row>
    <row r="71" spans="2:22" ht="15.75" thickBot="1" x14ac:dyDescent="0.3">
      <c r="B71" s="29"/>
      <c r="C71" s="393" t="s">
        <v>102</v>
      </c>
      <c r="D71" s="394"/>
      <c r="E71" s="394"/>
      <c r="F71" s="394"/>
      <c r="G71" s="394"/>
      <c r="H71" s="394"/>
      <c r="I71" s="394"/>
      <c r="J71" s="394"/>
      <c r="K71" s="394"/>
      <c r="L71" s="394"/>
      <c r="M71" s="394"/>
      <c r="N71" s="394"/>
      <c r="V71" s="3" t="s">
        <v>103</v>
      </c>
    </row>
    <row r="72" spans="2:22" ht="15.75" thickBot="1" x14ac:dyDescent="0.3">
      <c r="B72" s="30"/>
      <c r="V72" s="3" t="s">
        <v>104</v>
      </c>
    </row>
    <row r="73" spans="2:22" ht="15.75" thickBot="1" x14ac:dyDescent="0.3">
      <c r="B73" s="31"/>
      <c r="C73" s="395" t="s">
        <v>105</v>
      </c>
      <c r="D73" s="396"/>
      <c r="E73" s="396"/>
      <c r="F73" s="396"/>
      <c r="G73" s="396"/>
      <c r="H73" s="396"/>
      <c r="I73" s="396"/>
      <c r="J73" s="396"/>
      <c r="K73" s="396"/>
      <c r="L73" s="396"/>
      <c r="M73" s="396"/>
      <c r="V73" s="3" t="s">
        <v>106</v>
      </c>
    </row>
    <row r="74" spans="2:22" ht="15.75" thickBot="1" x14ac:dyDescent="0.3">
      <c r="V74" s="32"/>
    </row>
    <row r="75" spans="2:22" ht="15.75" thickBot="1" x14ac:dyDescent="0.3">
      <c r="B75" s="33"/>
      <c r="C75" s="397" t="s">
        <v>107</v>
      </c>
      <c r="D75" s="398"/>
      <c r="E75" s="398"/>
      <c r="F75" s="398"/>
      <c r="G75" s="398"/>
      <c r="H75" s="398"/>
      <c r="I75" s="398"/>
      <c r="J75" s="398"/>
      <c r="K75" s="398"/>
      <c r="L75" s="398"/>
      <c r="V75" s="32"/>
    </row>
    <row r="76" spans="2:22" x14ac:dyDescent="0.25">
      <c r="V76" s="32"/>
    </row>
    <row r="77" spans="2:22" x14ac:dyDescent="0.25">
      <c r="V77" s="32"/>
    </row>
    <row r="78" spans="2:22" x14ac:dyDescent="0.25">
      <c r="V78" s="32"/>
    </row>
    <row r="79" spans="2:22" x14ac:dyDescent="0.25">
      <c r="V79" s="32"/>
    </row>
    <row r="80" spans="2:22" x14ac:dyDescent="0.25">
      <c r="V80" s="32"/>
    </row>
    <row r="81" spans="22:22" x14ac:dyDescent="0.25">
      <c r="V81" s="3"/>
    </row>
    <row r="82" spans="22:22" x14ac:dyDescent="0.25">
      <c r="V82" s="3"/>
    </row>
    <row r="83" spans="22:22" x14ac:dyDescent="0.25">
      <c r="V83" s="3"/>
    </row>
    <row r="84" spans="22:22" x14ac:dyDescent="0.25">
      <c r="V84" s="3"/>
    </row>
    <row r="85" spans="22:22" x14ac:dyDescent="0.25">
      <c r="V85" s="3"/>
    </row>
    <row r="86" spans="22:22" x14ac:dyDescent="0.25">
      <c r="V86" s="3"/>
    </row>
    <row r="87" spans="22:22" x14ac:dyDescent="0.25">
      <c r="V87" s="3"/>
    </row>
    <row r="88" spans="22:22" x14ac:dyDescent="0.25">
      <c r="V88" s="3"/>
    </row>
    <row r="89" spans="22:22" x14ac:dyDescent="0.25">
      <c r="V89" s="3"/>
    </row>
    <row r="90" spans="22:22" x14ac:dyDescent="0.25">
      <c r="V90" s="3"/>
    </row>
    <row r="104" spans="22:22" x14ac:dyDescent="0.25">
      <c r="V104"/>
    </row>
    <row r="105" spans="22:22" x14ac:dyDescent="0.25">
      <c r="V105"/>
    </row>
    <row r="106" spans="22:22" x14ac:dyDescent="0.25">
      <c r="V106"/>
    </row>
    <row r="107" spans="22:22" x14ac:dyDescent="0.25">
      <c r="V107"/>
    </row>
    <row r="108" spans="22:22" x14ac:dyDescent="0.25">
      <c r="V108"/>
    </row>
    <row r="109" spans="22:22" x14ac:dyDescent="0.25">
      <c r="V109"/>
    </row>
    <row r="110" spans="22:22" x14ac:dyDescent="0.25">
      <c r="V110"/>
    </row>
    <row r="111" spans="22:22" x14ac:dyDescent="0.25">
      <c r="V111" s="34"/>
    </row>
    <row r="112" spans="22:22" x14ac:dyDescent="0.25">
      <c r="V112" s="34"/>
    </row>
    <row r="113" spans="22:22" x14ac:dyDescent="0.25">
      <c r="V113" s="34"/>
    </row>
    <row r="114" spans="22:22" x14ac:dyDescent="0.25">
      <c r="V114" s="35"/>
    </row>
    <row r="115" spans="22:22" x14ac:dyDescent="0.25">
      <c r="V115"/>
    </row>
  </sheetData>
  <mergeCells count="30">
    <mergeCell ref="C71:N71"/>
    <mergeCell ref="C73:M73"/>
    <mergeCell ref="C75:L75"/>
    <mergeCell ref="A49:K49"/>
    <mergeCell ref="A53:K53"/>
    <mergeCell ref="A58:K58"/>
    <mergeCell ref="A61:K61"/>
    <mergeCell ref="B65:M65"/>
    <mergeCell ref="C69:L69"/>
    <mergeCell ref="A37:K37"/>
    <mergeCell ref="A40:K40"/>
    <mergeCell ref="A41:K41"/>
    <mergeCell ref="A43:K43"/>
    <mergeCell ref="L43:L46"/>
    <mergeCell ref="A44:K44"/>
    <mergeCell ref="A45:K45"/>
    <mergeCell ref="A46:K46"/>
    <mergeCell ref="A30:K30"/>
    <mergeCell ref="A31:K31"/>
    <mergeCell ref="A33:K33"/>
    <mergeCell ref="L33:L36"/>
    <mergeCell ref="A34:K34"/>
    <mergeCell ref="A35:K35"/>
    <mergeCell ref="A36:K36"/>
    <mergeCell ref="F24:J24"/>
    <mergeCell ref="F14:L14"/>
    <mergeCell ref="F16:J16"/>
    <mergeCell ref="F18:J18"/>
    <mergeCell ref="F20:J20"/>
    <mergeCell ref="F22:J22"/>
  </mergeCells>
  <dataValidations count="4">
    <dataValidation type="list" allowBlank="1" showInputMessage="1" showErrorMessage="1" sqref="F14:L14" xr:uid="{00000000-0002-0000-0000-000000000000}">
      <formula1>$V$1:$V$73</formula1>
    </dataValidation>
    <dataValidation type="list" allowBlank="1" showInputMessage="1" showErrorMessage="1" sqref="L61 L58" xr:uid="{00000000-0002-0000-0000-000001000000}">
      <formula1>"Yes,No"</formula1>
    </dataValidation>
    <dataValidation type="list" allowBlank="1" showInputMessage="1" showErrorMessage="1" sqref="L53 L47:L49" xr:uid="{00000000-0002-0000-0000-000002000000}">
      <formula1>"2014,2015,2016,2017,2018"</formula1>
    </dataValidation>
    <dataValidation allowBlank="1" showInputMessage="1" showErrorMessage="1" prompt="First and last name, title" sqref="F20:J20" xr:uid="{00000000-0002-0000-0000-000003000000}"/>
  </dataValidations>
  <pageMargins left="0.7" right="0.7" top="0.75" bottom="0.75" header="0.3" footer="0.3"/>
  <pageSetup scale="36"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54"/>
  <sheetViews>
    <sheetView showGridLines="0" zoomScale="90" zoomScaleNormal="90" workbookViewId="0">
      <pane xSplit="3" ySplit="6" topLeftCell="AH14" activePane="bottomRight" state="frozen"/>
      <selection pane="topRight" activeCell="D1" sqref="D1"/>
      <selection pane="bottomLeft" activeCell="A9" sqref="A9"/>
      <selection pane="bottomRight" activeCell="B28" sqref="B28"/>
    </sheetView>
  </sheetViews>
  <sheetFormatPr defaultColWidth="8.42578125" defaultRowHeight="15" x14ac:dyDescent="0.25"/>
  <cols>
    <col min="2" max="2" width="75.5703125" customWidth="1"/>
    <col min="3" max="3" width="11.42578125" customWidth="1"/>
    <col min="4" max="4" width="11.5703125" customWidth="1"/>
    <col min="5" max="5" width="22.42578125" customWidth="1"/>
    <col min="6" max="6" width="12.42578125" customWidth="1"/>
    <col min="7" max="7" width="19.42578125" customWidth="1"/>
    <col min="8" max="8" width="20.5703125" customWidth="1"/>
    <col min="9" max="9" width="11.7109375" customWidth="1"/>
    <col min="10" max="10" width="16" customWidth="1"/>
    <col min="11" max="11" width="13.5703125" customWidth="1"/>
    <col min="12" max="12" width="18.42578125" customWidth="1"/>
    <col min="13" max="13" width="16.5703125" customWidth="1"/>
    <col min="14" max="14" width="22.42578125" customWidth="1"/>
    <col min="15" max="15" width="23.42578125" customWidth="1"/>
    <col min="16" max="16" width="21.140625" customWidth="1"/>
    <col min="17" max="17" width="17.42578125" customWidth="1"/>
    <col min="18" max="18" width="19.5703125" customWidth="1"/>
    <col min="19" max="20" width="18.5703125" customWidth="1"/>
    <col min="21" max="21" width="17.42578125" customWidth="1"/>
    <col min="22" max="22" width="15.42578125" customWidth="1"/>
    <col min="23" max="23" width="17" customWidth="1"/>
    <col min="24" max="24" width="20.42578125" customWidth="1"/>
    <col min="25" max="25" width="19.42578125" customWidth="1"/>
    <col min="26" max="26" width="20.42578125" customWidth="1"/>
    <col min="27" max="27" width="18.5703125" customWidth="1"/>
    <col min="28" max="28" width="19.42578125" customWidth="1"/>
    <col min="29" max="29" width="16.42578125" customWidth="1"/>
    <col min="30" max="31" width="17.5703125" customWidth="1"/>
    <col min="32" max="32" width="17" customWidth="1"/>
    <col min="33" max="33" width="18.5703125" customWidth="1"/>
    <col min="34" max="34" width="23.5703125" customWidth="1"/>
    <col min="35" max="35" width="19.85546875" customWidth="1"/>
    <col min="36" max="36" width="20.42578125" customWidth="1"/>
    <col min="37" max="37" width="18.42578125" customWidth="1"/>
    <col min="38" max="38" width="25.5703125" customWidth="1"/>
    <col min="39" max="39" width="18.5703125" customWidth="1"/>
    <col min="40" max="40" width="30.5703125" bestFit="1" customWidth="1"/>
    <col min="41" max="41" width="13.42578125" customWidth="1"/>
    <col min="42" max="42" width="16.5703125" customWidth="1"/>
    <col min="43" max="43" width="13.42578125" customWidth="1"/>
    <col min="45" max="45" width="13" customWidth="1"/>
    <col min="46" max="46" width="10.42578125" bestFit="1" customWidth="1"/>
  </cols>
  <sheetData>
    <row r="1" spans="2:45" x14ac:dyDescent="0.25">
      <c r="M1" s="354"/>
      <c r="Z1" s="283"/>
      <c r="AJ1" s="60"/>
      <c r="AM1" s="60"/>
      <c r="AN1" s="60"/>
    </row>
    <row r="2" spans="2:45" ht="15.75" thickBot="1" x14ac:dyDescent="0.3"/>
    <row r="3" spans="2:45" ht="56.25" customHeight="1" thickBot="1" x14ac:dyDescent="0.5">
      <c r="B3" s="37"/>
      <c r="C3" s="38"/>
      <c r="D3" s="413">
        <v>2020</v>
      </c>
      <c r="E3" s="414"/>
      <c r="F3" s="414"/>
      <c r="G3" s="414"/>
      <c r="H3" s="414"/>
      <c r="I3" s="414"/>
      <c r="J3" s="414"/>
      <c r="K3" s="414"/>
      <c r="L3" s="414"/>
      <c r="M3" s="415"/>
      <c r="N3" s="404">
        <v>2021</v>
      </c>
      <c r="O3" s="405"/>
      <c r="P3" s="405"/>
      <c r="Q3" s="405"/>
      <c r="R3" s="405"/>
      <c r="S3" s="405"/>
      <c r="T3" s="405"/>
      <c r="U3" s="405"/>
      <c r="V3" s="405"/>
      <c r="W3" s="424"/>
      <c r="X3" s="404">
        <v>2022</v>
      </c>
      <c r="Y3" s="405"/>
      <c r="Z3" s="405"/>
      <c r="AA3" s="405"/>
      <c r="AB3" s="405"/>
      <c r="AC3" s="405"/>
      <c r="AD3" s="405"/>
      <c r="AE3" s="405"/>
      <c r="AF3" s="405"/>
      <c r="AG3" s="405"/>
      <c r="AH3" s="404">
        <v>2023</v>
      </c>
      <c r="AI3" s="405"/>
      <c r="AJ3" s="405"/>
      <c r="AK3" s="405"/>
      <c r="AL3" s="406" t="s">
        <v>637</v>
      </c>
      <c r="AM3" s="407"/>
      <c r="AN3" s="408"/>
      <c r="AO3" s="39"/>
      <c r="AP3" s="39" t="s">
        <v>108</v>
      </c>
      <c r="AQ3" s="40"/>
      <c r="AR3" s="61"/>
    </row>
    <row r="4" spans="2:45" ht="15" customHeight="1" x14ac:dyDescent="0.25">
      <c r="B4" s="409" t="s">
        <v>109</v>
      </c>
      <c r="C4" s="411" t="s">
        <v>110</v>
      </c>
      <c r="D4" s="419" t="s">
        <v>111</v>
      </c>
      <c r="E4" s="416" t="s">
        <v>112</v>
      </c>
      <c r="F4" s="416" t="s">
        <v>113</v>
      </c>
      <c r="G4" s="416" t="s">
        <v>114</v>
      </c>
      <c r="H4" s="416" t="s">
        <v>115</v>
      </c>
      <c r="I4" s="416" t="s">
        <v>116</v>
      </c>
      <c r="J4" s="416" t="s">
        <v>117</v>
      </c>
      <c r="K4" s="416" t="s">
        <v>113</v>
      </c>
      <c r="L4" s="416" t="s">
        <v>118</v>
      </c>
      <c r="M4" s="416" t="s">
        <v>119</v>
      </c>
      <c r="N4" s="434" t="s">
        <v>120</v>
      </c>
      <c r="O4" s="416" t="s">
        <v>121</v>
      </c>
      <c r="P4" s="416" t="s">
        <v>122</v>
      </c>
      <c r="Q4" s="416" t="s">
        <v>123</v>
      </c>
      <c r="R4" s="416" t="s">
        <v>124</v>
      </c>
      <c r="S4" s="416" t="s">
        <v>125</v>
      </c>
      <c r="T4" s="416" t="s">
        <v>126</v>
      </c>
      <c r="U4" s="416" t="s">
        <v>122</v>
      </c>
      <c r="V4" s="416" t="s">
        <v>127</v>
      </c>
      <c r="W4" s="427" t="s">
        <v>128</v>
      </c>
      <c r="X4" s="434" t="s">
        <v>129</v>
      </c>
      <c r="Y4" s="416" t="s">
        <v>130</v>
      </c>
      <c r="Z4" s="416" t="s">
        <v>131</v>
      </c>
      <c r="AA4" s="416" t="s">
        <v>123</v>
      </c>
      <c r="AB4" s="416" t="s">
        <v>132</v>
      </c>
      <c r="AC4" s="416" t="s">
        <v>133</v>
      </c>
      <c r="AD4" s="416" t="s">
        <v>134</v>
      </c>
      <c r="AE4" s="416" t="s">
        <v>131</v>
      </c>
      <c r="AF4" s="416" t="s">
        <v>127</v>
      </c>
      <c r="AG4" s="416" t="s">
        <v>135</v>
      </c>
      <c r="AH4" s="434" t="s">
        <v>136</v>
      </c>
      <c r="AI4" s="416" t="s">
        <v>137</v>
      </c>
      <c r="AJ4" s="416" t="s">
        <v>138</v>
      </c>
      <c r="AK4" s="416" t="s">
        <v>139</v>
      </c>
      <c r="AL4" s="434" t="s">
        <v>140</v>
      </c>
      <c r="AM4" s="416" t="s">
        <v>141</v>
      </c>
      <c r="AN4" s="427" t="s">
        <v>142</v>
      </c>
      <c r="AO4" s="438" t="s">
        <v>143</v>
      </c>
      <c r="AP4" s="427" t="s">
        <v>144</v>
      </c>
      <c r="AQ4" s="427" t="s">
        <v>145</v>
      </c>
      <c r="AR4" s="62"/>
    </row>
    <row r="5" spans="2:45" x14ac:dyDescent="0.25">
      <c r="B5" s="410"/>
      <c r="C5" s="412"/>
      <c r="D5" s="420"/>
      <c r="E5" s="422"/>
      <c r="F5" s="417"/>
      <c r="G5" s="417"/>
      <c r="H5" s="425"/>
      <c r="I5" s="422"/>
      <c r="J5" s="417"/>
      <c r="K5" s="417"/>
      <c r="L5" s="417"/>
      <c r="M5" s="432"/>
      <c r="N5" s="435"/>
      <c r="O5" s="422"/>
      <c r="P5" s="417"/>
      <c r="Q5" s="417"/>
      <c r="R5" s="425"/>
      <c r="S5" s="432"/>
      <c r="T5" s="417"/>
      <c r="U5" s="417"/>
      <c r="V5" s="417"/>
      <c r="W5" s="428"/>
      <c r="X5" s="435"/>
      <c r="Y5" s="422"/>
      <c r="Z5" s="417"/>
      <c r="AA5" s="425"/>
      <c r="AB5" s="425"/>
      <c r="AC5" s="432"/>
      <c r="AD5" s="417"/>
      <c r="AE5" s="425"/>
      <c r="AF5" s="425"/>
      <c r="AG5" s="432"/>
      <c r="AH5" s="437"/>
      <c r="AI5" s="425"/>
      <c r="AJ5" s="425"/>
      <c r="AK5" s="425"/>
      <c r="AL5" s="435"/>
      <c r="AM5" s="432"/>
      <c r="AN5" s="428"/>
      <c r="AO5" s="439"/>
      <c r="AP5" s="428"/>
      <c r="AQ5" s="428"/>
      <c r="AR5" s="62"/>
    </row>
    <row r="6" spans="2:45" ht="52.5" customHeight="1" thickBot="1" x14ac:dyDescent="0.3">
      <c r="B6" s="410"/>
      <c r="C6" s="412"/>
      <c r="D6" s="421"/>
      <c r="E6" s="423"/>
      <c r="F6" s="418"/>
      <c r="G6" s="418"/>
      <c r="H6" s="426"/>
      <c r="I6" s="423"/>
      <c r="J6" s="418"/>
      <c r="K6" s="418"/>
      <c r="L6" s="418"/>
      <c r="M6" s="433"/>
      <c r="N6" s="436"/>
      <c r="O6" s="423"/>
      <c r="P6" s="418"/>
      <c r="Q6" s="418"/>
      <c r="R6" s="426"/>
      <c r="S6" s="433"/>
      <c r="T6" s="418"/>
      <c r="U6" s="418"/>
      <c r="V6" s="418"/>
      <c r="W6" s="429"/>
      <c r="X6" s="435"/>
      <c r="Y6" s="422"/>
      <c r="Z6" s="417"/>
      <c r="AA6" s="425"/>
      <c r="AB6" s="425"/>
      <c r="AC6" s="432"/>
      <c r="AD6" s="417"/>
      <c r="AE6" s="425"/>
      <c r="AF6" s="425"/>
      <c r="AG6" s="432"/>
      <c r="AH6" s="437"/>
      <c r="AI6" s="425"/>
      <c r="AJ6" s="425"/>
      <c r="AK6" s="425"/>
      <c r="AL6" s="436"/>
      <c r="AM6" s="433" t="s">
        <v>146</v>
      </c>
      <c r="AN6" s="429" t="s">
        <v>146</v>
      </c>
      <c r="AO6" s="440"/>
      <c r="AP6" s="429"/>
      <c r="AQ6" s="429"/>
      <c r="AR6" s="62"/>
    </row>
    <row r="7" spans="2:45" ht="24.75" customHeight="1" thickBot="1" x14ac:dyDescent="0.3">
      <c r="B7" s="41" t="s">
        <v>147</v>
      </c>
      <c r="C7" s="42"/>
      <c r="D7" s="284"/>
      <c r="E7" s="285"/>
      <c r="F7" s="286"/>
      <c r="G7" s="286"/>
      <c r="H7" s="286"/>
      <c r="I7" s="286"/>
      <c r="J7" s="286"/>
      <c r="K7" s="286"/>
      <c r="L7" s="286"/>
      <c r="M7" s="287"/>
      <c r="N7" s="288"/>
      <c r="O7" s="285"/>
      <c r="P7" s="286"/>
      <c r="Q7" s="286"/>
      <c r="R7" s="286"/>
      <c r="S7" s="286"/>
      <c r="T7" s="286"/>
      <c r="U7" s="286"/>
      <c r="V7" s="286"/>
      <c r="W7" s="289"/>
      <c r="X7" s="290"/>
      <c r="Y7" s="291"/>
      <c r="Z7" s="292"/>
      <c r="AA7" s="292"/>
      <c r="AB7" s="292"/>
      <c r="AC7" s="292"/>
      <c r="AD7" s="292"/>
      <c r="AE7" s="292"/>
      <c r="AF7" s="292"/>
      <c r="AG7" s="334"/>
      <c r="AH7" s="335"/>
      <c r="AI7" s="292"/>
      <c r="AJ7" s="292"/>
      <c r="AK7" s="292"/>
      <c r="AL7" s="293"/>
      <c r="AM7" s="294"/>
      <c r="AN7" s="368"/>
      <c r="AO7" s="359"/>
      <c r="AP7" s="72"/>
      <c r="AQ7" s="276"/>
      <c r="AR7" s="63"/>
    </row>
    <row r="8" spans="2:45" s="350" customFormat="1" ht="15.75" thickBot="1" x14ac:dyDescent="0.3">
      <c r="B8" s="46" t="s">
        <v>148</v>
      </c>
      <c r="C8" s="44">
        <v>1550</v>
      </c>
      <c r="D8" s="340"/>
      <c r="E8" s="372"/>
      <c r="F8" s="341"/>
      <c r="G8" s="339">
        <v>10924412.75</v>
      </c>
      <c r="H8" s="338">
        <f>G8</f>
        <v>10924412.75</v>
      </c>
      <c r="I8" s="341"/>
      <c r="J8" s="341"/>
      <c r="K8" s="341"/>
      <c r="L8" s="339">
        <v>217711.33</v>
      </c>
      <c r="M8" s="338">
        <f>L8</f>
        <v>217711.33</v>
      </c>
      <c r="N8" s="342">
        <f>H8</f>
        <v>10924412.75</v>
      </c>
      <c r="O8" s="339">
        <f>9405462.7-N8+P8</f>
        <v>7379576.6999999993</v>
      </c>
      <c r="P8" s="339">
        <v>8898526.75</v>
      </c>
      <c r="Q8" s="339"/>
      <c r="R8" s="338">
        <f>N8+O8-P8+Q8</f>
        <v>9405462.6999999993</v>
      </c>
      <c r="S8" s="343">
        <f>M8</f>
        <v>217711.33</v>
      </c>
      <c r="T8" s="339">
        <f>202132.95-S8+U8</f>
        <v>194346.20281250004</v>
      </c>
      <c r="U8" s="339">
        <v>209924.58281250001</v>
      </c>
      <c r="V8" s="339"/>
      <c r="W8" s="344">
        <f>S8+T8-U8+V8</f>
        <v>202132.95</v>
      </c>
      <c r="X8" s="342">
        <f>R8</f>
        <v>9405462.6999999993</v>
      </c>
      <c r="Y8" s="339">
        <f>11269560.93-X8</f>
        <v>1864098.2300000004</v>
      </c>
      <c r="Z8" s="339"/>
      <c r="AA8" s="339"/>
      <c r="AB8" s="338">
        <f>X8+Y8-Z8+AA8</f>
        <v>11269560.93</v>
      </c>
      <c r="AC8" s="338">
        <f>W8</f>
        <v>202132.95</v>
      </c>
      <c r="AD8" s="339">
        <f>407040.65-AC8</f>
        <v>204907.7</v>
      </c>
      <c r="AE8" s="339"/>
      <c r="AF8" s="339"/>
      <c r="AG8" s="338">
        <f>AC8+AD8-AE8+AF8</f>
        <v>407040.65</v>
      </c>
      <c r="AH8" s="345">
        <v>6851133.6100000003</v>
      </c>
      <c r="AI8" s="339">
        <v>344056.65</v>
      </c>
      <c r="AJ8" s="338">
        <f>AB8-AH8</f>
        <v>4418427.3199999994</v>
      </c>
      <c r="AK8" s="338">
        <f>AG8-AI8</f>
        <v>62984</v>
      </c>
      <c r="AL8" s="346">
        <f t="shared" ref="AL8:AL14" si="0">(AB8+AJ8)/2*4.98%</f>
        <v>390630.90742500004</v>
      </c>
      <c r="AM8" s="339">
        <f>AK8+AL8</f>
        <v>453614.90742500004</v>
      </c>
      <c r="AN8" s="369">
        <f>AJ8+AM8</f>
        <v>4872042.2274249997</v>
      </c>
      <c r="AO8" s="360" t="s">
        <v>149</v>
      </c>
      <c r="AP8" s="347">
        <v>11676601.58</v>
      </c>
      <c r="AQ8" s="348">
        <f>AP8-SUM(AB8,AG8)</f>
        <v>0</v>
      </c>
      <c r="AR8" s="349"/>
    </row>
    <row r="9" spans="2:45" s="350" customFormat="1" ht="15.75" thickBot="1" x14ac:dyDescent="0.3">
      <c r="B9" s="46" t="s">
        <v>150</v>
      </c>
      <c r="C9" s="44">
        <v>1551</v>
      </c>
      <c r="D9" s="340"/>
      <c r="E9" s="372"/>
      <c r="F9" s="341"/>
      <c r="G9" s="339">
        <v>-2266398.9300000002</v>
      </c>
      <c r="H9" s="338">
        <f t="shared" ref="H9:H17" si="1">G9</f>
        <v>-2266398.9300000002</v>
      </c>
      <c r="I9" s="351"/>
      <c r="J9" s="341"/>
      <c r="K9" s="341"/>
      <c r="L9" s="339">
        <v>-109163.78</v>
      </c>
      <c r="M9" s="338">
        <f t="shared" ref="M9:M16" si="2">L9</f>
        <v>-109163.78</v>
      </c>
      <c r="N9" s="342">
        <f t="shared" ref="N9:N28" si="3">H9</f>
        <v>-2266398.9300000002</v>
      </c>
      <c r="O9" s="339">
        <f>-1100746.81-N9+P9</f>
        <v>-954109.61585233966</v>
      </c>
      <c r="P9" s="339">
        <v>-2119761.7358523398</v>
      </c>
      <c r="Q9" s="339"/>
      <c r="R9" s="338">
        <f>N9+O9-P9+Q9</f>
        <v>-1100746.81</v>
      </c>
      <c r="S9" s="343">
        <f t="shared" ref="S9:S28" si="4">M9</f>
        <v>-109163.78</v>
      </c>
      <c r="T9" s="339">
        <f>-5601.53-S9+U9</f>
        <v>-5768.323906606005</v>
      </c>
      <c r="U9" s="339">
        <v>-109330.57390660601</v>
      </c>
      <c r="V9" s="339"/>
      <c r="W9" s="344">
        <f t="shared" ref="W9:W24" si="5">S9+T9-U9+V9</f>
        <v>-5601.5299999999988</v>
      </c>
      <c r="X9" s="342">
        <f t="shared" ref="X9:X23" si="6">R9</f>
        <v>-1100746.81</v>
      </c>
      <c r="Y9" s="339">
        <f>-4879429.86-X9-Z9</f>
        <v>-3778683.0500000003</v>
      </c>
      <c r="Z9" s="339"/>
      <c r="AA9" s="339"/>
      <c r="AB9" s="338">
        <f>X9+Y9-Z9+AA9</f>
        <v>-4879429.8600000003</v>
      </c>
      <c r="AC9" s="338">
        <f t="shared" ref="AC9:AC24" si="7">W9</f>
        <v>-5601.5299999999988</v>
      </c>
      <c r="AD9" s="339">
        <v>-47036.79</v>
      </c>
      <c r="AE9" s="339"/>
      <c r="AF9" s="339"/>
      <c r="AG9" s="338">
        <f>AC9+AD9-AE9+AF9</f>
        <v>-52638.32</v>
      </c>
      <c r="AH9" s="345">
        <v>-198260.7</v>
      </c>
      <c r="AI9" s="339">
        <v>-11216.62</v>
      </c>
      <c r="AJ9" s="338">
        <f t="shared" ref="AJ9:AJ25" si="8">AB9-AH9</f>
        <v>-4681169.16</v>
      </c>
      <c r="AK9" s="338">
        <f>AG9-AI9</f>
        <v>-41421.699999999997</v>
      </c>
      <c r="AL9" s="346">
        <f>(AB9+AJ9)/2*4.98%</f>
        <v>-238058.91559800002</v>
      </c>
      <c r="AM9" s="339">
        <f t="shared" ref="AM9:AM14" si="9">AK9+AL9</f>
        <v>-279480.615598</v>
      </c>
      <c r="AN9" s="369">
        <f t="shared" ref="AN9:AN14" si="10">AJ9+AM9</f>
        <v>-4960649.7755979998</v>
      </c>
      <c r="AO9" s="360" t="s">
        <v>149</v>
      </c>
      <c r="AP9" s="347">
        <f>-4929877.46-2190.72</f>
        <v>-4932068.18</v>
      </c>
      <c r="AQ9" s="348">
        <f t="shared" ref="AQ9:AQ31" si="11">AP9-SUM(AB9,AG9)</f>
        <v>0</v>
      </c>
      <c r="AR9" s="349"/>
      <c r="AS9" s="350">
        <v>0</v>
      </c>
    </row>
    <row r="10" spans="2:45" s="350" customFormat="1" ht="18" thickBot="1" x14ac:dyDescent="0.3">
      <c r="B10" s="46" t="s">
        <v>151</v>
      </c>
      <c r="C10" s="44">
        <v>1580</v>
      </c>
      <c r="D10" s="352"/>
      <c r="E10" s="341"/>
      <c r="F10" s="341"/>
      <c r="G10" s="339">
        <f>-95184590.6-G12</f>
        <v>-91321535.147890627</v>
      </c>
      <c r="H10" s="338">
        <f t="shared" si="1"/>
        <v>-91321535.147890627</v>
      </c>
      <c r="I10" s="351"/>
      <c r="J10" s="341"/>
      <c r="K10" s="341"/>
      <c r="L10" s="339">
        <f>-206218.12-L12</f>
        <v>-385838.41778693919</v>
      </c>
      <c r="M10" s="338">
        <f t="shared" si="2"/>
        <v>-385838.41778693919</v>
      </c>
      <c r="N10" s="342">
        <f t="shared" si="3"/>
        <v>-91321535.147890627</v>
      </c>
      <c r="O10" s="339">
        <f>-23060665.45-N10-N12+P10+P12-O12</f>
        <v>6278680.7314779889</v>
      </c>
      <c r="P10" s="339">
        <v>-69917742.296412632</v>
      </c>
      <c r="Q10" s="339"/>
      <c r="R10" s="338">
        <f>N10+O10-P10+Q10</f>
        <v>-15125112.120000005</v>
      </c>
      <c r="S10" s="343">
        <f t="shared" si="4"/>
        <v>-385838.41778693919</v>
      </c>
      <c r="T10" s="339">
        <f>-446099.99-S10-S12+U10+U12-T12</f>
        <v>-309245.21745195379</v>
      </c>
      <c r="U10" s="339">
        <f>-100247.489337635-U12</f>
        <v>-296496.69523889304</v>
      </c>
      <c r="V10" s="339"/>
      <c r="W10" s="344">
        <f t="shared" si="5"/>
        <v>-398586.93999999994</v>
      </c>
      <c r="X10" s="342">
        <f t="shared" si="6"/>
        <v>-15125112.120000005</v>
      </c>
      <c r="Y10" s="339">
        <f>16263052.69-X10-X12-Y12</f>
        <v>44524268.625280261</v>
      </c>
      <c r="Z10" s="339"/>
      <c r="AA10" s="339"/>
      <c r="AB10" s="338">
        <f>X10+Y10-Z10+AA10</f>
        <v>29399156.505280256</v>
      </c>
      <c r="AC10" s="338">
        <f t="shared" si="7"/>
        <v>-398586.93999999994</v>
      </c>
      <c r="AD10" s="339">
        <f>-277862.72-AC10-AC12-AD12</f>
        <v>406312.78773421689</v>
      </c>
      <c r="AE10" s="339"/>
      <c r="AF10" s="339"/>
      <c r="AG10" s="338">
        <f>AC10+AD10-AE10+AF10</f>
        <v>7725.8477342169499</v>
      </c>
      <c r="AH10" s="345">
        <v>-24955530.609508026</v>
      </c>
      <c r="AI10" s="339">
        <v>-998621.25845608499</v>
      </c>
      <c r="AJ10" s="338">
        <f>AB10-AH10</f>
        <v>54354687.114788279</v>
      </c>
      <c r="AK10" s="338">
        <f>AG10-AI10</f>
        <v>1006347.1061903019</v>
      </c>
      <c r="AL10" s="346">
        <f>(AB10+AJ10)/2*4.98%</f>
        <v>2085470.7061397068</v>
      </c>
      <c r="AM10" s="339">
        <f t="shared" si="9"/>
        <v>3091817.8123300085</v>
      </c>
      <c r="AN10" s="369">
        <f>AJ10+AM10</f>
        <v>57446504.927118286</v>
      </c>
      <c r="AO10" s="360" t="s">
        <v>149</v>
      </c>
      <c r="AP10" s="347">
        <v>15985189.969999999</v>
      </c>
      <c r="AQ10" s="348">
        <f>AP10-SUM(AB10,AG10,AB12,AG12)</f>
        <v>0</v>
      </c>
      <c r="AR10" s="349"/>
    </row>
    <row r="11" spans="2:45" s="350" customFormat="1" ht="18" thickBot="1" x14ac:dyDescent="0.3">
      <c r="B11" s="46" t="s">
        <v>152</v>
      </c>
      <c r="C11" s="44">
        <v>1580</v>
      </c>
      <c r="D11" s="352"/>
      <c r="E11" s="341"/>
      <c r="F11" s="341"/>
      <c r="G11" s="339"/>
      <c r="H11" s="338">
        <f t="shared" si="1"/>
        <v>0</v>
      </c>
      <c r="I11" s="353"/>
      <c r="J11" s="353"/>
      <c r="K11" s="341"/>
      <c r="L11" s="339"/>
      <c r="M11" s="338">
        <f t="shared" si="2"/>
        <v>0</v>
      </c>
      <c r="N11" s="342">
        <f t="shared" si="3"/>
        <v>0</v>
      </c>
      <c r="O11" s="339"/>
      <c r="P11" s="339">
        <v>0</v>
      </c>
      <c r="Q11" s="339"/>
      <c r="R11" s="338">
        <f t="shared" ref="R11:R24" si="12">N11+O11-P11+Q11</f>
        <v>0</v>
      </c>
      <c r="S11" s="343">
        <f t="shared" si="4"/>
        <v>0</v>
      </c>
      <c r="T11" s="339"/>
      <c r="U11" s="339"/>
      <c r="V11" s="339"/>
      <c r="W11" s="344">
        <f t="shared" si="5"/>
        <v>0</v>
      </c>
      <c r="X11" s="342">
        <f t="shared" si="6"/>
        <v>0</v>
      </c>
      <c r="Y11" s="339"/>
      <c r="Z11" s="339"/>
      <c r="AA11" s="339"/>
      <c r="AB11" s="338">
        <f t="shared" ref="AB11:AB24" si="13">X11+Y11-Z11+AA11</f>
        <v>0</v>
      </c>
      <c r="AC11" s="338">
        <f t="shared" si="7"/>
        <v>0</v>
      </c>
      <c r="AD11" s="339"/>
      <c r="AE11" s="339"/>
      <c r="AF11" s="339"/>
      <c r="AG11" s="338">
        <f t="shared" ref="AG11:AG27" si="14">AC11+AD11-AE11+AF11</f>
        <v>0</v>
      </c>
      <c r="AH11" s="345"/>
      <c r="AI11" s="339"/>
      <c r="AJ11" s="338">
        <f t="shared" si="8"/>
        <v>0</v>
      </c>
      <c r="AK11" s="338">
        <f t="shared" ref="AK11:AK29" si="15">AG11-AI11</f>
        <v>0</v>
      </c>
      <c r="AL11" s="346">
        <f t="shared" si="0"/>
        <v>0</v>
      </c>
      <c r="AM11" s="339">
        <f t="shared" si="9"/>
        <v>0</v>
      </c>
      <c r="AN11" s="369">
        <f t="shared" si="10"/>
        <v>0</v>
      </c>
      <c r="AO11" s="360" t="s">
        <v>153</v>
      </c>
      <c r="AP11" s="347"/>
      <c r="AQ11" s="348">
        <f t="shared" si="11"/>
        <v>0</v>
      </c>
      <c r="AR11" s="349"/>
    </row>
    <row r="12" spans="2:45" s="350" customFormat="1" ht="18" thickBot="1" x14ac:dyDescent="0.3">
      <c r="B12" s="46" t="s">
        <v>154</v>
      </c>
      <c r="C12" s="44">
        <v>1580</v>
      </c>
      <c r="D12" s="352"/>
      <c r="E12" s="341"/>
      <c r="F12" s="341"/>
      <c r="G12" s="339">
        <v>-3863055.4521093694</v>
      </c>
      <c r="H12" s="338">
        <f t="shared" si="1"/>
        <v>-3863055.4521093694</v>
      </c>
      <c r="I12" s="353"/>
      <c r="J12" s="353"/>
      <c r="K12" s="341"/>
      <c r="L12" s="339">
        <v>179620.29778693922</v>
      </c>
      <c r="M12" s="338">
        <f t="shared" si="2"/>
        <v>179620.29778693922</v>
      </c>
      <c r="N12" s="342">
        <f t="shared" si="3"/>
        <v>-3863055.4521093694</v>
      </c>
      <c r="O12" s="339">
        <f>-7935553.33-N12+P12</f>
        <v>-5190642.9714779966</v>
      </c>
      <c r="P12" s="339">
        <v>-1118145.0935873664</v>
      </c>
      <c r="Q12" s="339"/>
      <c r="R12" s="338">
        <f>N12+O12-P12+Q12</f>
        <v>-7935553.3300000001</v>
      </c>
      <c r="S12" s="343">
        <f t="shared" si="4"/>
        <v>179620.29778693922</v>
      </c>
      <c r="T12" s="339">
        <f>-47513.05-S12+U12</f>
        <v>-30884.141885681223</v>
      </c>
      <c r="U12" s="339">
        <v>196249.20590125801</v>
      </c>
      <c r="V12" s="339"/>
      <c r="W12" s="344">
        <f>S12+T12-U12+V12</f>
        <v>-47513.050000000017</v>
      </c>
      <c r="X12" s="342">
        <f t="shared" si="6"/>
        <v>-7935553.3300000001</v>
      </c>
      <c r="Y12" s="339">
        <v>-5200550.4852802604</v>
      </c>
      <c r="Z12" s="339"/>
      <c r="AA12" s="339"/>
      <c r="AB12" s="338">
        <f>X12+Y12-Z12+AA12</f>
        <v>-13136103.815280261</v>
      </c>
      <c r="AC12" s="338">
        <f t="shared" si="7"/>
        <v>-47513.050000000017</v>
      </c>
      <c r="AD12" s="339">
        <v>-238075.5177342169</v>
      </c>
      <c r="AE12" s="339"/>
      <c r="AF12" s="339"/>
      <c r="AG12" s="338">
        <f>AC12+AD12-AE12+AF12</f>
        <v>-285588.56773421692</v>
      </c>
      <c r="AH12" s="345">
        <v>-3277802.1621093694</v>
      </c>
      <c r="AI12" s="339">
        <v>133378.50894239239</v>
      </c>
      <c r="AJ12" s="338">
        <f t="shared" si="8"/>
        <v>-9858301.6531708911</v>
      </c>
      <c r="AK12" s="338">
        <f t="shared" si="15"/>
        <v>-418967.07667660934</v>
      </c>
      <c r="AL12" s="346">
        <f t="shared" si="0"/>
        <v>-572560.69616443373</v>
      </c>
      <c r="AM12" s="339">
        <f t="shared" si="9"/>
        <v>-991527.77284104307</v>
      </c>
      <c r="AN12" s="369">
        <f t="shared" si="10"/>
        <v>-10849829.426011935</v>
      </c>
      <c r="AO12" s="360" t="s">
        <v>149</v>
      </c>
      <c r="AP12" s="347"/>
      <c r="AQ12" s="348"/>
      <c r="AR12" s="349"/>
    </row>
    <row r="13" spans="2:45" s="350" customFormat="1" ht="14.1" customHeight="1" thickBot="1" x14ac:dyDescent="0.3">
      <c r="B13" s="46" t="s">
        <v>155</v>
      </c>
      <c r="C13" s="44">
        <v>1584</v>
      </c>
      <c r="D13" s="352"/>
      <c r="E13" s="341"/>
      <c r="F13" s="341"/>
      <c r="G13" s="339">
        <v>-61067610.420000002</v>
      </c>
      <c r="H13" s="338">
        <f t="shared" si="1"/>
        <v>-61067610.420000002</v>
      </c>
      <c r="I13" s="372"/>
      <c r="J13" s="341"/>
      <c r="K13" s="341"/>
      <c r="L13" s="339">
        <v>-4693264.75</v>
      </c>
      <c r="M13" s="338">
        <f t="shared" si="2"/>
        <v>-4693264.75</v>
      </c>
      <c r="N13" s="342">
        <f t="shared" si="3"/>
        <v>-61067610.420000002</v>
      </c>
      <c r="O13" s="339">
        <f>20606489.06-N13+P13</f>
        <v>35247155.260409296</v>
      </c>
      <c r="P13" s="339">
        <v>-46426944.219590709</v>
      </c>
      <c r="Q13" s="339"/>
      <c r="R13" s="338">
        <f t="shared" si="12"/>
        <v>20606489.060000002</v>
      </c>
      <c r="S13" s="343">
        <f t="shared" si="4"/>
        <v>-4693264.75</v>
      </c>
      <c r="T13" s="339">
        <f>-136489.99-S13+U13</f>
        <v>-52391.388460259885</v>
      </c>
      <c r="U13" s="339">
        <v>-4609166.1484602597</v>
      </c>
      <c r="V13" s="339"/>
      <c r="W13" s="344">
        <f t="shared" si="5"/>
        <v>-136489.99000000022</v>
      </c>
      <c r="X13" s="342">
        <f t="shared" si="6"/>
        <v>20606489.060000002</v>
      </c>
      <c r="Y13" s="339">
        <f>25511733.3-X13</f>
        <v>4905244.2399999984</v>
      </c>
      <c r="Z13" s="339"/>
      <c r="AA13" s="339"/>
      <c r="AB13" s="338">
        <f t="shared" si="13"/>
        <v>25511733.300000001</v>
      </c>
      <c r="AC13" s="338">
        <f t="shared" si="7"/>
        <v>-136489.99000000022</v>
      </c>
      <c r="AD13" s="339">
        <f>247395.09-AC13</f>
        <v>383885.08000000019</v>
      </c>
      <c r="AE13" s="339"/>
      <c r="AF13" s="339"/>
      <c r="AG13" s="338">
        <f>AC13+AD13-AE13+AF13</f>
        <v>247395.08999999997</v>
      </c>
      <c r="AH13" s="345">
        <v>-14167062.460000001</v>
      </c>
      <c r="AI13" s="339">
        <v>-394703.79</v>
      </c>
      <c r="AJ13" s="338">
        <f>AB13-AH13</f>
        <v>39678795.760000005</v>
      </c>
      <c r="AK13" s="338">
        <f t="shared" si="15"/>
        <v>642098.87999999989</v>
      </c>
      <c r="AL13" s="346">
        <f t="shared" si="0"/>
        <v>1623244.1735940003</v>
      </c>
      <c r="AM13" s="339">
        <f t="shared" si="9"/>
        <v>2265343.0535940002</v>
      </c>
      <c r="AN13" s="369">
        <f t="shared" si="10"/>
        <v>41944138.813594006</v>
      </c>
      <c r="AO13" s="360" t="s">
        <v>149</v>
      </c>
      <c r="AP13" s="347">
        <v>25759128.390000001</v>
      </c>
      <c r="AQ13" s="348">
        <f t="shared" si="11"/>
        <v>0</v>
      </c>
      <c r="AR13" s="349"/>
    </row>
    <row r="14" spans="2:45" s="350" customFormat="1" ht="15.75" thickBot="1" x14ac:dyDescent="0.3">
      <c r="B14" s="46" t="s">
        <v>156</v>
      </c>
      <c r="C14" s="44">
        <v>1586</v>
      </c>
      <c r="D14" s="352"/>
      <c r="E14" s="341"/>
      <c r="F14" s="341"/>
      <c r="G14" s="339">
        <v>86000190.620000005</v>
      </c>
      <c r="H14" s="338">
        <f t="shared" si="1"/>
        <v>86000190.620000005</v>
      </c>
      <c r="I14" s="341"/>
      <c r="J14" s="341"/>
      <c r="K14" s="341"/>
      <c r="L14" s="339">
        <v>5208438.8099999996</v>
      </c>
      <c r="M14" s="338">
        <f t="shared" si="2"/>
        <v>5208438.8099999996</v>
      </c>
      <c r="N14" s="342">
        <f t="shared" si="3"/>
        <v>86000190.620000005</v>
      </c>
      <c r="O14" s="339">
        <f>-26534892.14-N14+P14</f>
        <v>-11680602.863405123</v>
      </c>
      <c r="P14" s="339">
        <v>100854479.89659488</v>
      </c>
      <c r="Q14" s="339"/>
      <c r="R14" s="338">
        <f t="shared" si="12"/>
        <v>-26534892.140000001</v>
      </c>
      <c r="S14" s="343">
        <f t="shared" si="4"/>
        <v>5208438.8099999996</v>
      </c>
      <c r="T14" s="339">
        <f>-180616.67-S14+U14</f>
        <v>-85909.401314919814</v>
      </c>
      <c r="U14" s="339">
        <v>5303146.0786850797</v>
      </c>
      <c r="V14" s="339"/>
      <c r="W14" s="344">
        <f t="shared" si="5"/>
        <v>-180616.66999999993</v>
      </c>
      <c r="X14" s="342">
        <f t="shared" si="6"/>
        <v>-26534892.140000001</v>
      </c>
      <c r="Y14" s="339">
        <f>-29709975.71-X14</f>
        <v>-3175083.5700000003</v>
      </c>
      <c r="Z14" s="339"/>
      <c r="AA14" s="339"/>
      <c r="AB14" s="338">
        <f t="shared" si="13"/>
        <v>-29709975.710000001</v>
      </c>
      <c r="AC14" s="338">
        <f t="shared" si="7"/>
        <v>-180616.66999999993</v>
      </c>
      <c r="AD14" s="339">
        <f>-763551.49-AC14</f>
        <v>-582934.82000000007</v>
      </c>
      <c r="AE14" s="339"/>
      <c r="AF14" s="339"/>
      <c r="AG14" s="338">
        <f t="shared" si="14"/>
        <v>-763551.49</v>
      </c>
      <c r="AH14" s="345">
        <v>-14093701.43</v>
      </c>
      <c r="AI14" s="339">
        <v>39082.959999999999</v>
      </c>
      <c r="AJ14" s="338">
        <f t="shared" si="8"/>
        <v>-15616274.280000001</v>
      </c>
      <c r="AK14" s="338">
        <f t="shared" si="15"/>
        <v>-802634.45</v>
      </c>
      <c r="AL14" s="346">
        <f t="shared" si="0"/>
        <v>-1128623.6247510002</v>
      </c>
      <c r="AM14" s="339">
        <f t="shared" si="9"/>
        <v>-1931258.0747510002</v>
      </c>
      <c r="AN14" s="369">
        <f t="shared" si="10"/>
        <v>-17547532.354751002</v>
      </c>
      <c r="AO14" s="360" t="s">
        <v>149</v>
      </c>
      <c r="AP14" s="347">
        <v>-30473527.199999999</v>
      </c>
      <c r="AQ14" s="348">
        <f t="shared" si="11"/>
        <v>0</v>
      </c>
      <c r="AR14" s="349"/>
    </row>
    <row r="15" spans="2:45" s="350" customFormat="1" ht="18" thickBot="1" x14ac:dyDescent="0.3">
      <c r="B15" s="46" t="s">
        <v>157</v>
      </c>
      <c r="C15" s="44">
        <v>1588</v>
      </c>
      <c r="D15" s="352"/>
      <c r="E15" s="341"/>
      <c r="F15" s="341"/>
      <c r="G15" s="339">
        <v>9852971.4000000004</v>
      </c>
      <c r="H15" s="338">
        <f t="shared" si="1"/>
        <v>9852971.4000000004</v>
      </c>
      <c r="I15" s="341"/>
      <c r="J15" s="341"/>
      <c r="K15" s="341"/>
      <c r="L15" s="339">
        <v>1508048.75</v>
      </c>
      <c r="M15" s="338">
        <f t="shared" si="2"/>
        <v>1508048.75</v>
      </c>
      <c r="N15" s="342">
        <f t="shared" si="3"/>
        <v>9852971.4000000004</v>
      </c>
      <c r="O15" s="339">
        <f>-40030275.88-N15+P15</f>
        <v>-37083614.640973747</v>
      </c>
      <c r="P15" s="339">
        <v>12799632.639026254</v>
      </c>
      <c r="Q15" s="339">
        <v>24748877.379999999</v>
      </c>
      <c r="R15" s="338">
        <f>N15+O15-P15+Q15</f>
        <v>-15281398.500000004</v>
      </c>
      <c r="S15" s="343">
        <f t="shared" si="4"/>
        <v>1508048.75</v>
      </c>
      <c r="T15" s="339">
        <f>-381610.38-S15+U15</f>
        <v>-322252.88343766984</v>
      </c>
      <c r="U15" s="339">
        <v>1567406.2465623301</v>
      </c>
      <c r="V15" s="339">
        <v>67874.64</v>
      </c>
      <c r="W15" s="344">
        <f t="shared" si="5"/>
        <v>-313735.73999999987</v>
      </c>
      <c r="X15" s="342">
        <f t="shared" si="6"/>
        <v>-15281398.500000004</v>
      </c>
      <c r="Y15" s="339">
        <f>-85348701.43--40030275.88</f>
        <v>-45318425.550000004</v>
      </c>
      <c r="Z15" s="339"/>
      <c r="AA15" s="339">
        <v>20162335.274034601</v>
      </c>
      <c r="AB15" s="338">
        <f>X15+Y15-Z15+AA15</f>
        <v>-40437488.775965407</v>
      </c>
      <c r="AC15" s="338">
        <f t="shared" si="7"/>
        <v>-313735.73999999987</v>
      </c>
      <c r="AD15" s="339">
        <f>-1819984.96--381610.38</f>
        <v>-1438374.58</v>
      </c>
      <c r="AE15" s="339"/>
      <c r="AF15" s="339">
        <v>756256.17</v>
      </c>
      <c r="AG15" s="338">
        <f t="shared" si="14"/>
        <v>-995854.14999999979</v>
      </c>
      <c r="AH15" s="345">
        <v>-4231111.24</v>
      </c>
      <c r="AI15" s="339">
        <v>-113230.14</v>
      </c>
      <c r="AJ15" s="338">
        <f>AB15-AH15</f>
        <v>-36206377.535965405</v>
      </c>
      <c r="AK15" s="338">
        <f t="shared" si="15"/>
        <v>-882624.00999999978</v>
      </c>
      <c r="AL15" s="346">
        <f>(AB15+AJ15)/2*4.98%</f>
        <v>-1908432.2711670771</v>
      </c>
      <c r="AM15" s="339">
        <f>AK15+AL15</f>
        <v>-2791056.2811670769</v>
      </c>
      <c r="AN15" s="369">
        <f>AJ15+AM15</f>
        <v>-38997433.81713248</v>
      </c>
      <c r="AO15" s="360" t="s">
        <v>149</v>
      </c>
      <c r="AP15" s="347">
        <v>-87168686.390000001</v>
      </c>
      <c r="AQ15" s="348">
        <f>AP15-SUM(AB15,AG15)</f>
        <v>-45735343.464034595</v>
      </c>
      <c r="AR15" s="349"/>
    </row>
    <row r="16" spans="2:45" s="350" customFormat="1" ht="18" thickBot="1" x14ac:dyDescent="0.3">
      <c r="B16" s="46" t="s">
        <v>158</v>
      </c>
      <c r="C16" s="44">
        <v>1589</v>
      </c>
      <c r="D16" s="352"/>
      <c r="E16" s="341"/>
      <c r="F16" s="341"/>
      <c r="G16" s="339">
        <v>-45910647.052300036</v>
      </c>
      <c r="H16" s="338">
        <f t="shared" si="1"/>
        <v>-45910647.052300036</v>
      </c>
      <c r="I16" s="341"/>
      <c r="J16" s="341"/>
      <c r="K16" s="341"/>
      <c r="L16" s="339">
        <v>1428771</v>
      </c>
      <c r="M16" s="338">
        <f t="shared" si="2"/>
        <v>1428771</v>
      </c>
      <c r="N16" s="342">
        <f t="shared" si="3"/>
        <v>-45910647.052300036</v>
      </c>
      <c r="O16" s="339">
        <f>2827919.33-N16+P16</f>
        <v>16298778.231182456</v>
      </c>
      <c r="P16" s="339">
        <v>-32439788.151117578</v>
      </c>
      <c r="Q16" s="339">
        <v>-24748877.379999999</v>
      </c>
      <c r="R16" s="338">
        <f>N16+O16-P16+Q16</f>
        <v>-21920958.050000001</v>
      </c>
      <c r="S16" s="343">
        <f t="shared" si="4"/>
        <v>1428771</v>
      </c>
      <c r="T16" s="339">
        <f>-21177.69-S16+U16</f>
        <v>67807.676642730134</v>
      </c>
      <c r="U16" s="339">
        <v>1517756.3666427301</v>
      </c>
      <c r="V16" s="339">
        <f>-V15</f>
        <v>-67874.64</v>
      </c>
      <c r="W16" s="344">
        <f t="shared" si="5"/>
        <v>-89052.329999999944</v>
      </c>
      <c r="X16" s="342">
        <f t="shared" si="6"/>
        <v>-21920958.050000001</v>
      </c>
      <c r="Y16" s="339">
        <f>11367536.45-2827919.33</f>
        <v>8539617.1199999992</v>
      </c>
      <c r="Z16" s="339"/>
      <c r="AA16" s="339">
        <f>-AA15</f>
        <v>-20162335.274034601</v>
      </c>
      <c r="AB16" s="338">
        <f t="shared" si="13"/>
        <v>-33543676.204034604</v>
      </c>
      <c r="AC16" s="338">
        <f t="shared" si="7"/>
        <v>-89052.329999999944</v>
      </c>
      <c r="AD16" s="339">
        <f>184458.04--21177.69</f>
        <v>205635.73</v>
      </c>
      <c r="AE16" s="339"/>
      <c r="AF16" s="339">
        <f>-AF15</f>
        <v>-756256.17</v>
      </c>
      <c r="AG16" s="338">
        <f>AC16+AD16-AE16+AF16</f>
        <v>-639672.77</v>
      </c>
      <c r="AH16" s="345">
        <v>-11520395.949999999</v>
      </c>
      <c r="AI16" s="339">
        <v>-246274.33</v>
      </c>
      <c r="AJ16" s="338">
        <f t="shared" si="8"/>
        <v>-22023280.254034605</v>
      </c>
      <c r="AK16" s="338">
        <f t="shared" si="15"/>
        <v>-393398.44000000006</v>
      </c>
      <c r="AL16" s="346">
        <f>(AB16+AJ16)/2*4.98%</f>
        <v>-1383617.2158059233</v>
      </c>
      <c r="AM16" s="339">
        <f>AK16+AL16</f>
        <v>-1777015.6558059235</v>
      </c>
      <c r="AN16" s="369">
        <f>AJ16+AM16</f>
        <v>-23800295.909840528</v>
      </c>
      <c r="AO16" s="360" t="s">
        <v>149</v>
      </c>
      <c r="AP16" s="347">
        <v>11551994.489999998</v>
      </c>
      <c r="AQ16" s="348">
        <f t="shared" si="11"/>
        <v>45735343.464034602</v>
      </c>
      <c r="AR16" s="349"/>
    </row>
    <row r="17" spans="2:46" ht="18" thickBot="1" x14ac:dyDescent="0.3">
      <c r="B17" s="46" t="s">
        <v>159</v>
      </c>
      <c r="C17" s="44">
        <v>1595</v>
      </c>
      <c r="D17" s="299"/>
      <c r="E17" s="337"/>
      <c r="F17" s="337"/>
      <c r="G17" s="295">
        <v>-6553235.7699999996</v>
      </c>
      <c r="H17" s="285">
        <f t="shared" si="1"/>
        <v>-6553235.7699999996</v>
      </c>
      <c r="I17" s="337"/>
      <c r="J17" s="337"/>
      <c r="K17" s="337"/>
      <c r="L17" s="295">
        <v>36097.350000000006</v>
      </c>
      <c r="M17" s="285">
        <f t="shared" ref="M17:M23" si="16">I17+J17-K17+L17</f>
        <v>36097.350000000006</v>
      </c>
      <c r="N17" s="288">
        <f>H17</f>
        <v>-6553235.7699999996</v>
      </c>
      <c r="O17" s="295">
        <v>-501.77</v>
      </c>
      <c r="P17" s="295">
        <v>-6553737.54</v>
      </c>
      <c r="Q17" s="295"/>
      <c r="R17" s="285">
        <f t="shared" si="12"/>
        <v>9.3132257461547852E-10</v>
      </c>
      <c r="S17" s="296">
        <f t="shared" si="4"/>
        <v>36097.350000000006</v>
      </c>
      <c r="T17" s="295">
        <f>-11219.24</f>
        <v>-11219.24</v>
      </c>
      <c r="U17" s="295">
        <v>24878.108824999999</v>
      </c>
      <c r="V17" s="295"/>
      <c r="W17" s="297">
        <f t="shared" si="5"/>
        <v>1.1750000085157808E-3</v>
      </c>
      <c r="X17" s="288">
        <f t="shared" si="6"/>
        <v>9.3132257461547852E-10</v>
      </c>
      <c r="Y17" s="295"/>
      <c r="Z17" s="295"/>
      <c r="AA17" s="295"/>
      <c r="AB17" s="285">
        <f t="shared" si="13"/>
        <v>9.3132257461547852E-10</v>
      </c>
      <c r="AC17" s="285">
        <f t="shared" si="7"/>
        <v>1.1750000085157808E-3</v>
      </c>
      <c r="AD17" s="295"/>
      <c r="AE17" s="295"/>
      <c r="AF17" s="295"/>
      <c r="AG17" s="285">
        <f t="shared" si="14"/>
        <v>1.1750000085157808E-3</v>
      </c>
      <c r="AH17" s="336"/>
      <c r="AI17" s="295"/>
      <c r="AJ17" s="285">
        <f t="shared" si="8"/>
        <v>9.3132257461547852E-10</v>
      </c>
      <c r="AK17" s="338">
        <f t="shared" si="15"/>
        <v>1.1750000085157808E-3</v>
      </c>
      <c r="AL17" s="298"/>
      <c r="AM17" s="295"/>
      <c r="AN17" s="369">
        <f t="shared" ref="AN17:AN24" si="17">AJ17+AM17</f>
        <v>9.3132257461547852E-10</v>
      </c>
      <c r="AO17" s="361" t="s">
        <v>153</v>
      </c>
      <c r="AP17" s="73"/>
      <c r="AQ17" s="348">
        <f t="shared" si="11"/>
        <v>-1.1750009398383554E-3</v>
      </c>
      <c r="AR17" s="64"/>
      <c r="AS17" s="60"/>
    </row>
    <row r="18" spans="2:46" ht="15.75" thickBot="1" x14ac:dyDescent="0.3">
      <c r="B18" s="46" t="s">
        <v>160</v>
      </c>
      <c r="C18" s="44">
        <v>1595</v>
      </c>
      <c r="D18" s="299"/>
      <c r="E18" s="337"/>
      <c r="F18" s="337"/>
      <c r="G18" s="295"/>
      <c r="H18" s="285">
        <f t="shared" ref="H18:H23" si="18">D18+E18-F18+G18</f>
        <v>0</v>
      </c>
      <c r="I18" s="337"/>
      <c r="J18" s="337"/>
      <c r="K18" s="337"/>
      <c r="L18" s="295">
        <v>0</v>
      </c>
      <c r="M18" s="285">
        <f t="shared" si="16"/>
        <v>0</v>
      </c>
      <c r="N18" s="288">
        <f t="shared" si="3"/>
        <v>0</v>
      </c>
      <c r="O18" s="295"/>
      <c r="P18" s="295">
        <v>0</v>
      </c>
      <c r="Q18" s="295"/>
      <c r="R18" s="285">
        <f t="shared" si="12"/>
        <v>0</v>
      </c>
      <c r="S18" s="296">
        <f t="shared" si="4"/>
        <v>0</v>
      </c>
      <c r="T18" s="295"/>
      <c r="U18" s="295"/>
      <c r="V18" s="295"/>
      <c r="W18" s="297">
        <f t="shared" si="5"/>
        <v>0</v>
      </c>
      <c r="X18" s="288">
        <f t="shared" si="6"/>
        <v>0</v>
      </c>
      <c r="Y18" s="295"/>
      <c r="Z18" s="295"/>
      <c r="AA18" s="295"/>
      <c r="AB18" s="285">
        <f t="shared" si="13"/>
        <v>0</v>
      </c>
      <c r="AC18" s="285">
        <f t="shared" si="7"/>
        <v>0</v>
      </c>
      <c r="AD18" s="295"/>
      <c r="AE18" s="295"/>
      <c r="AF18" s="295"/>
      <c r="AG18" s="285">
        <f t="shared" si="14"/>
        <v>0</v>
      </c>
      <c r="AH18" s="336"/>
      <c r="AI18" s="295"/>
      <c r="AJ18" s="285">
        <f t="shared" si="8"/>
        <v>0</v>
      </c>
      <c r="AK18" s="338">
        <f t="shared" si="15"/>
        <v>0</v>
      </c>
      <c r="AL18" s="298"/>
      <c r="AM18" s="295"/>
      <c r="AN18" s="369">
        <f t="shared" si="17"/>
        <v>0</v>
      </c>
      <c r="AO18" s="361" t="s">
        <v>153</v>
      </c>
      <c r="AP18" s="73"/>
      <c r="AQ18" s="348">
        <f t="shared" si="11"/>
        <v>0</v>
      </c>
      <c r="AR18" s="64"/>
      <c r="AS18" s="60"/>
    </row>
    <row r="19" spans="2:46" ht="15.75" thickBot="1" x14ac:dyDescent="0.3">
      <c r="B19" s="46" t="s">
        <v>161</v>
      </c>
      <c r="C19" s="44">
        <v>1595</v>
      </c>
      <c r="D19" s="299"/>
      <c r="E19" s="337"/>
      <c r="F19" s="337"/>
      <c r="G19" s="295">
        <v>-3904.2200000001976</v>
      </c>
      <c r="H19" s="285">
        <f t="shared" si="18"/>
        <v>-3904.2200000001976</v>
      </c>
      <c r="I19" s="337"/>
      <c r="J19" s="337"/>
      <c r="K19" s="337"/>
      <c r="L19" s="295">
        <v>-172096.71</v>
      </c>
      <c r="M19" s="285">
        <f t="shared" si="16"/>
        <v>-172096.71</v>
      </c>
      <c r="N19" s="288">
        <f t="shared" si="3"/>
        <v>-3904.2200000001976</v>
      </c>
      <c r="O19" s="295"/>
      <c r="P19" s="295">
        <v>-3904.2200000001976</v>
      </c>
      <c r="Q19" s="295"/>
      <c r="R19" s="285">
        <f t="shared" si="12"/>
        <v>0</v>
      </c>
      <c r="S19" s="296">
        <f t="shared" si="4"/>
        <v>-172096.71</v>
      </c>
      <c r="T19" s="295"/>
      <c r="U19" s="295">
        <v>-172096.71</v>
      </c>
      <c r="V19" s="295"/>
      <c r="W19" s="297">
        <f t="shared" si="5"/>
        <v>0</v>
      </c>
      <c r="X19" s="288">
        <f>R19</f>
        <v>0</v>
      </c>
      <c r="Y19" s="295"/>
      <c r="Z19" s="295"/>
      <c r="AA19" s="295"/>
      <c r="AB19" s="285">
        <f t="shared" si="13"/>
        <v>0</v>
      </c>
      <c r="AC19" s="285">
        <f t="shared" si="7"/>
        <v>0</v>
      </c>
      <c r="AD19" s="295"/>
      <c r="AE19" s="295"/>
      <c r="AF19" s="295"/>
      <c r="AG19" s="285">
        <f t="shared" si="14"/>
        <v>0</v>
      </c>
      <c r="AH19" s="336"/>
      <c r="AI19" s="295"/>
      <c r="AJ19" s="285">
        <f t="shared" si="8"/>
        <v>0</v>
      </c>
      <c r="AK19" s="338">
        <f t="shared" si="15"/>
        <v>0</v>
      </c>
      <c r="AL19" s="298"/>
      <c r="AM19" s="295"/>
      <c r="AN19" s="369">
        <f t="shared" si="17"/>
        <v>0</v>
      </c>
      <c r="AO19" s="361" t="s">
        <v>153</v>
      </c>
      <c r="AP19" s="73"/>
      <c r="AQ19" s="348">
        <f t="shared" si="11"/>
        <v>0</v>
      </c>
      <c r="AR19" s="64"/>
    </row>
    <row r="20" spans="2:46" ht="15.75" thickBot="1" x14ac:dyDescent="0.3">
      <c r="B20" s="47" t="s">
        <v>162</v>
      </c>
      <c r="C20" s="48">
        <v>1595</v>
      </c>
      <c r="D20" s="299"/>
      <c r="E20" s="337"/>
      <c r="F20" s="337"/>
      <c r="G20" s="295">
        <v>0</v>
      </c>
      <c r="H20" s="285">
        <f t="shared" si="18"/>
        <v>0</v>
      </c>
      <c r="I20" s="337"/>
      <c r="J20" s="337"/>
      <c r="K20" s="337"/>
      <c r="L20" s="295">
        <v>0</v>
      </c>
      <c r="M20" s="285">
        <f t="shared" si="16"/>
        <v>0</v>
      </c>
      <c r="N20" s="288">
        <f t="shared" si="3"/>
        <v>0</v>
      </c>
      <c r="O20" s="295"/>
      <c r="P20" s="295"/>
      <c r="Q20" s="295"/>
      <c r="R20" s="285">
        <f t="shared" si="12"/>
        <v>0</v>
      </c>
      <c r="S20" s="296">
        <f t="shared" si="4"/>
        <v>0</v>
      </c>
      <c r="T20" s="295"/>
      <c r="U20" s="295"/>
      <c r="V20" s="295"/>
      <c r="W20" s="297">
        <f t="shared" si="5"/>
        <v>0</v>
      </c>
      <c r="X20" s="288">
        <f t="shared" si="6"/>
        <v>0</v>
      </c>
      <c r="Y20" s="295"/>
      <c r="Z20" s="295"/>
      <c r="AA20" s="295"/>
      <c r="AB20" s="285">
        <f t="shared" si="13"/>
        <v>0</v>
      </c>
      <c r="AC20" s="285">
        <f t="shared" si="7"/>
        <v>0</v>
      </c>
      <c r="AD20" s="295"/>
      <c r="AE20" s="295"/>
      <c r="AF20" s="295"/>
      <c r="AG20" s="285">
        <f t="shared" si="14"/>
        <v>0</v>
      </c>
      <c r="AH20" s="336"/>
      <c r="AI20" s="295"/>
      <c r="AJ20" s="285">
        <f t="shared" si="8"/>
        <v>0</v>
      </c>
      <c r="AK20" s="338">
        <f t="shared" si="15"/>
        <v>0</v>
      </c>
      <c r="AL20" s="298"/>
      <c r="AM20" s="295"/>
      <c r="AN20" s="369">
        <f t="shared" si="17"/>
        <v>0</v>
      </c>
      <c r="AO20" s="361" t="s">
        <v>153</v>
      </c>
      <c r="AP20" s="73"/>
      <c r="AQ20" s="348">
        <f t="shared" si="11"/>
        <v>0</v>
      </c>
      <c r="AR20" s="64"/>
      <c r="AS20" s="60"/>
    </row>
    <row r="21" spans="2:46" ht="15.75" thickBot="1" x14ac:dyDescent="0.3">
      <c r="B21" s="49" t="s">
        <v>163</v>
      </c>
      <c r="C21" s="48">
        <v>1595</v>
      </c>
      <c r="D21" s="299"/>
      <c r="E21" s="337"/>
      <c r="F21" s="337"/>
      <c r="G21" s="295">
        <v>-70978.19</v>
      </c>
      <c r="H21" s="285">
        <f>D21+E21-F21+G21</f>
        <v>-70978.19</v>
      </c>
      <c r="I21" s="337"/>
      <c r="J21" s="337"/>
      <c r="K21" s="337"/>
      <c r="L21" s="295">
        <v>16843.240000000002</v>
      </c>
      <c r="M21" s="285">
        <f>I21+J21-K21+L21</f>
        <v>16843.240000000002</v>
      </c>
      <c r="N21" s="288">
        <f t="shared" si="3"/>
        <v>-70978.19</v>
      </c>
      <c r="O21" s="295">
        <f>-70950.97-N21</f>
        <v>27.220000000001164</v>
      </c>
      <c r="P21" s="295"/>
      <c r="Q21" s="295"/>
      <c r="R21" s="338">
        <f t="shared" si="12"/>
        <v>-70950.97</v>
      </c>
      <c r="S21" s="343">
        <f t="shared" si="4"/>
        <v>16843.240000000002</v>
      </c>
      <c r="T21" s="339">
        <f>16438.74-S21</f>
        <v>-404.5</v>
      </c>
      <c r="U21" s="339"/>
      <c r="V21" s="339"/>
      <c r="W21" s="344">
        <f t="shared" si="5"/>
        <v>16438.740000000002</v>
      </c>
      <c r="X21" s="342">
        <f t="shared" si="6"/>
        <v>-70950.97</v>
      </c>
      <c r="Y21" s="339">
        <f>-70947.24-X21</f>
        <v>3.7299999999959255</v>
      </c>
      <c r="Z21" s="339"/>
      <c r="AA21" s="339"/>
      <c r="AB21" s="338">
        <f t="shared" si="13"/>
        <v>-70947.240000000005</v>
      </c>
      <c r="AC21" s="338">
        <f t="shared" si="7"/>
        <v>16438.740000000002</v>
      </c>
      <c r="AD21" s="339">
        <f>15073.15-AC21</f>
        <v>-1365.590000000002</v>
      </c>
      <c r="AE21" s="339"/>
      <c r="AF21" s="339"/>
      <c r="AG21" s="338">
        <f t="shared" si="14"/>
        <v>15073.15</v>
      </c>
      <c r="AH21" s="345">
        <v>-70978.19</v>
      </c>
      <c r="AI21" s="339">
        <v>16034.09</v>
      </c>
      <c r="AJ21" s="338">
        <f>AB21-AH21</f>
        <v>30.94999999999709</v>
      </c>
      <c r="AK21" s="338">
        <f t="shared" si="15"/>
        <v>-960.94000000000051</v>
      </c>
      <c r="AL21" s="346">
        <f t="shared" ref="AL21:AL22" si="19">(AB21+AJ21)/2*4.98%</f>
        <v>-1765.8156210000004</v>
      </c>
      <c r="AM21" s="339">
        <f t="shared" ref="AM21:AM22" si="20">AK21+AL21</f>
        <v>-2726.7556210000012</v>
      </c>
      <c r="AN21" s="369"/>
      <c r="AO21" s="361" t="s">
        <v>153</v>
      </c>
      <c r="AP21" s="73">
        <v>-55874.090000000004</v>
      </c>
      <c r="AQ21" s="348">
        <f t="shared" si="11"/>
        <v>0</v>
      </c>
      <c r="AR21" s="64"/>
      <c r="AS21" s="60"/>
    </row>
    <row r="22" spans="2:46" ht="15.75" thickBot="1" x14ac:dyDescent="0.3">
      <c r="B22" s="49" t="s">
        <v>164</v>
      </c>
      <c r="C22" s="48">
        <v>1595</v>
      </c>
      <c r="D22" s="299"/>
      <c r="E22" s="337"/>
      <c r="F22" s="337"/>
      <c r="G22" s="295">
        <v>-125470.08</v>
      </c>
      <c r="H22" s="285">
        <f t="shared" si="18"/>
        <v>-125470.08</v>
      </c>
      <c r="I22" s="337"/>
      <c r="J22" s="337"/>
      <c r="K22" s="337"/>
      <c r="L22" s="295">
        <v>100526.5</v>
      </c>
      <c r="M22" s="285">
        <f t="shared" si="16"/>
        <v>100526.5</v>
      </c>
      <c r="N22" s="288">
        <f t="shared" si="3"/>
        <v>-125470.08</v>
      </c>
      <c r="O22" s="295">
        <f>-125467.06-N22</f>
        <v>3.0200000000040745</v>
      </c>
      <c r="P22" s="295"/>
      <c r="Q22" s="295"/>
      <c r="R22" s="338">
        <f t="shared" si="12"/>
        <v>-125467.06</v>
      </c>
      <c r="S22" s="343">
        <f t="shared" si="4"/>
        <v>100526.5</v>
      </c>
      <c r="T22" s="339">
        <f>99811.34-S22</f>
        <v>-715.16000000000349</v>
      </c>
      <c r="U22" s="339"/>
      <c r="V22" s="339"/>
      <c r="W22" s="344">
        <f t="shared" si="5"/>
        <v>99811.34</v>
      </c>
      <c r="X22" s="342">
        <f t="shared" si="6"/>
        <v>-125467.06</v>
      </c>
      <c r="Y22" s="339">
        <f>-125449.38-X22</f>
        <v>17.679999999993015</v>
      </c>
      <c r="Z22" s="339"/>
      <c r="AA22" s="339"/>
      <c r="AB22" s="338">
        <f t="shared" si="13"/>
        <v>-125449.38</v>
      </c>
      <c r="AC22" s="338">
        <f t="shared" si="7"/>
        <v>99811.34</v>
      </c>
      <c r="AD22" s="339">
        <f>97396.51-AC22</f>
        <v>-2414.8300000000017</v>
      </c>
      <c r="AE22" s="339"/>
      <c r="AF22" s="339"/>
      <c r="AG22" s="338">
        <f t="shared" si="14"/>
        <v>97396.51</v>
      </c>
      <c r="AH22" s="345">
        <v>-125470.08</v>
      </c>
      <c r="AI22" s="339">
        <v>99096.141088000004</v>
      </c>
      <c r="AJ22" s="338">
        <f t="shared" si="8"/>
        <v>20.69999999999709</v>
      </c>
      <c r="AK22" s="338">
        <f t="shared" si="15"/>
        <v>-1699.6310880000092</v>
      </c>
      <c r="AL22" s="346">
        <f t="shared" si="19"/>
        <v>-3123.1741320000006</v>
      </c>
      <c r="AM22" s="339">
        <f t="shared" si="20"/>
        <v>-4822.8052200000093</v>
      </c>
      <c r="AN22" s="369"/>
      <c r="AO22" s="361" t="s">
        <v>153</v>
      </c>
      <c r="AP22" s="73">
        <v>-28052.87000000001</v>
      </c>
      <c r="AQ22" s="348">
        <f t="shared" si="11"/>
        <v>0</v>
      </c>
      <c r="AR22" s="64"/>
      <c r="AS22" s="60"/>
    </row>
    <row r="23" spans="2:46" ht="15.75" thickBot="1" x14ac:dyDescent="0.3">
      <c r="B23" s="47" t="s">
        <v>165</v>
      </c>
      <c r="C23" s="48">
        <v>1595</v>
      </c>
      <c r="D23" s="299"/>
      <c r="E23" s="337"/>
      <c r="F23" s="337"/>
      <c r="G23" s="295">
        <v>9024716.75</v>
      </c>
      <c r="H23" s="285">
        <f t="shared" si="18"/>
        <v>9024716.75</v>
      </c>
      <c r="I23" s="337"/>
      <c r="J23" s="337"/>
      <c r="K23" s="337"/>
      <c r="L23" s="295">
        <v>-3523711.98</v>
      </c>
      <c r="M23" s="285">
        <f t="shared" si="16"/>
        <v>-3523711.98</v>
      </c>
      <c r="N23" s="288">
        <f t="shared" si="3"/>
        <v>9024716.75</v>
      </c>
      <c r="O23" s="295">
        <f>9032974.93000001-N23</f>
        <v>8258.1800000108778</v>
      </c>
      <c r="P23" s="295"/>
      <c r="Q23" s="295"/>
      <c r="R23" s="338">
        <f>N23+O23-P23+Q23</f>
        <v>9032974.9300000109</v>
      </c>
      <c r="S23" s="343">
        <f t="shared" si="4"/>
        <v>-3523711.98</v>
      </c>
      <c r="T23" s="339">
        <f>-3472712.05-S23</f>
        <v>50999.930000000168</v>
      </c>
      <c r="U23" s="339"/>
      <c r="V23" s="339"/>
      <c r="W23" s="344">
        <f t="shared" si="5"/>
        <v>-3472712.05</v>
      </c>
      <c r="X23" s="342">
        <f t="shared" si="6"/>
        <v>9032974.9300000109</v>
      </c>
      <c r="Y23" s="339">
        <f>9026160.26000001-X23</f>
        <v>-6814.6700000017881</v>
      </c>
      <c r="Z23" s="339"/>
      <c r="AA23" s="339"/>
      <c r="AB23" s="338">
        <f t="shared" si="13"/>
        <v>9026160.2600000091</v>
      </c>
      <c r="AC23" s="338">
        <f t="shared" si="7"/>
        <v>-3472712.05</v>
      </c>
      <c r="AD23" s="339">
        <f>-3299285.46-AC23</f>
        <v>173426.58999999985</v>
      </c>
      <c r="AE23" s="339"/>
      <c r="AF23" s="339"/>
      <c r="AG23" s="338">
        <f t="shared" si="14"/>
        <v>-3299285.46</v>
      </c>
      <c r="AH23" s="345"/>
      <c r="AI23" s="339"/>
      <c r="AJ23" s="338">
        <f t="shared" si="8"/>
        <v>9026160.2600000091</v>
      </c>
      <c r="AK23" s="338">
        <f t="shared" si="15"/>
        <v>-3299285.46</v>
      </c>
      <c r="AL23" s="346">
        <f>(AB23+AJ23)/2*4.98%</f>
        <v>449502.78094800049</v>
      </c>
      <c r="AM23" s="339">
        <f>AK23+AL23</f>
        <v>-2849782.6790519995</v>
      </c>
      <c r="AN23" s="369">
        <f>AJ23+AM23</f>
        <v>6176377.5809480101</v>
      </c>
      <c r="AO23" s="361" t="s">
        <v>149</v>
      </c>
      <c r="AP23" s="73">
        <v>5726874.799999997</v>
      </c>
      <c r="AQ23" s="348">
        <f t="shared" si="11"/>
        <v>-1.2107193470001221E-8</v>
      </c>
      <c r="AR23" s="64"/>
      <c r="AS23" s="60"/>
      <c r="AT23" s="60"/>
    </row>
    <row r="24" spans="2:46" ht="15.75" thickBot="1" x14ac:dyDescent="0.3">
      <c r="B24" s="47" t="s">
        <v>166</v>
      </c>
      <c r="C24" s="48">
        <v>1595</v>
      </c>
      <c r="D24" s="300"/>
      <c r="E24" s="301"/>
      <c r="F24" s="301"/>
      <c r="G24" s="301"/>
      <c r="H24" s="285">
        <f t="shared" ref="H24:H28" si="21">G24</f>
        <v>0</v>
      </c>
      <c r="I24" s="301"/>
      <c r="J24" s="301"/>
      <c r="K24" s="301"/>
      <c r="L24" s="301"/>
      <c r="M24" s="285">
        <f t="shared" ref="M24:M28" si="22">L24</f>
        <v>0</v>
      </c>
      <c r="N24" s="288">
        <f t="shared" si="3"/>
        <v>0</v>
      </c>
      <c r="O24" s="295"/>
      <c r="P24" s="295"/>
      <c r="Q24" s="295"/>
      <c r="R24" s="338">
        <f t="shared" si="12"/>
        <v>0</v>
      </c>
      <c r="S24" s="343">
        <f t="shared" si="4"/>
        <v>0</v>
      </c>
      <c r="T24" s="339"/>
      <c r="U24" s="339"/>
      <c r="V24" s="339"/>
      <c r="W24" s="344">
        <f t="shared" si="5"/>
        <v>0</v>
      </c>
      <c r="X24" s="342">
        <f t="shared" ref="X24:X26" si="23">R24</f>
        <v>0</v>
      </c>
      <c r="Y24" s="339"/>
      <c r="Z24" s="339"/>
      <c r="AA24" s="339"/>
      <c r="AB24" s="338">
        <f t="shared" si="13"/>
        <v>0</v>
      </c>
      <c r="AC24" s="338">
        <f t="shared" si="7"/>
        <v>0</v>
      </c>
      <c r="AD24" s="339"/>
      <c r="AE24" s="339"/>
      <c r="AF24" s="339"/>
      <c r="AG24" s="338">
        <f t="shared" si="14"/>
        <v>0</v>
      </c>
      <c r="AH24" s="345"/>
      <c r="AI24" s="339"/>
      <c r="AJ24" s="338">
        <f t="shared" si="8"/>
        <v>0</v>
      </c>
      <c r="AK24" s="338">
        <f t="shared" si="15"/>
        <v>0</v>
      </c>
      <c r="AL24" s="346"/>
      <c r="AM24" s="339"/>
      <c r="AN24" s="369">
        <f t="shared" si="17"/>
        <v>0</v>
      </c>
      <c r="AO24" s="361" t="s">
        <v>153</v>
      </c>
      <c r="AP24" s="73"/>
      <c r="AQ24" s="348">
        <f t="shared" si="11"/>
        <v>0</v>
      </c>
      <c r="AR24" s="64"/>
    </row>
    <row r="25" spans="2:46" ht="30.95" customHeight="1" thickBot="1" x14ac:dyDescent="0.3">
      <c r="B25" s="47" t="s">
        <v>638</v>
      </c>
      <c r="C25" s="48">
        <v>1595</v>
      </c>
      <c r="D25" s="300"/>
      <c r="E25" s="301"/>
      <c r="F25" s="301"/>
      <c r="G25" s="301"/>
      <c r="H25" s="285">
        <f t="shared" si="21"/>
        <v>0</v>
      </c>
      <c r="I25" s="301"/>
      <c r="J25" s="301"/>
      <c r="K25" s="301"/>
      <c r="L25" s="301"/>
      <c r="M25" s="285">
        <f t="shared" si="22"/>
        <v>0</v>
      </c>
      <c r="N25" s="288">
        <f t="shared" si="3"/>
        <v>0</v>
      </c>
      <c r="O25" s="295">
        <v>49367731.439999998</v>
      </c>
      <c r="P25" s="295">
        <v>57447913.109322101</v>
      </c>
      <c r="Q25" s="295"/>
      <c r="R25" s="338">
        <f t="shared" ref="R25:R28" si="24">N25+O25-P25+Q25</f>
        <v>-8080181.6693221033</v>
      </c>
      <c r="S25" s="343">
        <f t="shared" ref="S25:S27" si="25">M25</f>
        <v>0</v>
      </c>
      <c r="T25" s="339">
        <v>-180758.62</v>
      </c>
      <c r="U25" s="339">
        <v>-3337737.9947731402</v>
      </c>
      <c r="V25" s="339"/>
      <c r="W25" s="344">
        <f t="shared" ref="W25:W27" si="26">S25+T25-U25+V25</f>
        <v>3156979.3747731401</v>
      </c>
      <c r="X25" s="342">
        <f t="shared" si="23"/>
        <v>-8080181.6693221033</v>
      </c>
      <c r="Y25" s="339">
        <f>-5050078.76999999-X25</f>
        <v>3030102.899322113</v>
      </c>
      <c r="Z25" s="339"/>
      <c r="AA25" s="339"/>
      <c r="AB25" s="338">
        <f t="shared" ref="AB25:AB27" si="27">X25+Y25-Z25+AA25</f>
        <v>-5050078.7699999902</v>
      </c>
      <c r="AC25" s="338">
        <f>W25</f>
        <v>3156979.3747731401</v>
      </c>
      <c r="AD25" s="339">
        <f>3073744.91-AC25</f>
        <v>-83234.464773139916</v>
      </c>
      <c r="AE25" s="339"/>
      <c r="AF25" s="339"/>
      <c r="AG25" s="338">
        <f>AC25+AD25-AE25+AF25</f>
        <v>3073744.91</v>
      </c>
      <c r="AH25" s="345"/>
      <c r="AI25" s="339"/>
      <c r="AJ25" s="338">
        <f t="shared" si="8"/>
        <v>-5050078.7699999902</v>
      </c>
      <c r="AK25" s="338">
        <f t="shared" si="15"/>
        <v>3073744.91</v>
      </c>
      <c r="AL25" s="346">
        <f>(AB25+AJ25)/2*4.98%</f>
        <v>-251493.92274599953</v>
      </c>
      <c r="AM25" s="339">
        <f t="shared" ref="AM25" si="28">AK25+AL25</f>
        <v>2822250.9872540007</v>
      </c>
      <c r="AN25" s="369"/>
      <c r="AO25" s="361" t="s">
        <v>153</v>
      </c>
      <c r="AP25" s="73">
        <v>-1976333.8599999901</v>
      </c>
      <c r="AQ25" s="348">
        <f>AP25-SUM(AB25,AG25)</f>
        <v>0</v>
      </c>
      <c r="AR25" s="64"/>
      <c r="AT25" s="60"/>
    </row>
    <row r="26" spans="2:46" ht="22.15" customHeight="1" thickBot="1" x14ac:dyDescent="0.3">
      <c r="B26" s="47" t="s">
        <v>167</v>
      </c>
      <c r="C26" s="48">
        <v>1595</v>
      </c>
      <c r="D26" s="300"/>
      <c r="E26" s="301"/>
      <c r="F26" s="301"/>
      <c r="G26" s="301"/>
      <c r="H26" s="285"/>
      <c r="I26" s="301"/>
      <c r="J26" s="301"/>
      <c r="K26" s="301"/>
      <c r="L26" s="301"/>
      <c r="M26" s="285"/>
      <c r="N26" s="288"/>
      <c r="O26" s="295">
        <f>334602.38-8519.66</f>
        <v>326082.72000000003</v>
      </c>
      <c r="P26" s="295"/>
      <c r="Q26" s="295"/>
      <c r="R26" s="338">
        <f t="shared" ref="R26" si="29">N26+O26-P26+Q26</f>
        <v>326082.72000000003</v>
      </c>
      <c r="S26" s="343">
        <f t="shared" si="25"/>
        <v>0</v>
      </c>
      <c r="T26" s="339">
        <f>33220.67+160080.56-1357+941.1</f>
        <v>192885.33</v>
      </c>
      <c r="U26" s="339"/>
      <c r="V26" s="339"/>
      <c r="W26" s="344">
        <f t="shared" si="26"/>
        <v>192885.33</v>
      </c>
      <c r="X26" s="342">
        <f t="shared" si="23"/>
        <v>326082.72000000003</v>
      </c>
      <c r="Y26" s="339">
        <v>0</v>
      </c>
      <c r="Z26" s="339"/>
      <c r="AA26" s="339"/>
      <c r="AB26" s="338">
        <f t="shared" si="27"/>
        <v>326082.72000000003</v>
      </c>
      <c r="AC26" s="338">
        <f>W26</f>
        <v>192885.33</v>
      </c>
      <c r="AD26" s="339">
        <f>199161.87-AC26</f>
        <v>6276.5400000000081</v>
      </c>
      <c r="AE26" s="339"/>
      <c r="AF26" s="339"/>
      <c r="AG26" s="338">
        <f>AC26+AD26-AE26+AF26</f>
        <v>199161.87</v>
      </c>
      <c r="AH26" s="345">
        <v>326081.26</v>
      </c>
      <c r="AI26" s="339">
        <v>200856.633737</v>
      </c>
      <c r="AJ26" s="338">
        <f>AB26-AH26</f>
        <v>1.4600000000209548</v>
      </c>
      <c r="AK26" s="338">
        <f t="shared" ref="AK26" si="30">AG26-AI26</f>
        <v>-1694.7637370000011</v>
      </c>
      <c r="AL26" s="346">
        <f>(AB26+AJ26)/2*4.98%</f>
        <v>8119.4960820000015</v>
      </c>
      <c r="AM26" s="339">
        <f>AK26+AL26</f>
        <v>6424.7323450000004</v>
      </c>
      <c r="AN26" s="369"/>
      <c r="AO26" s="361" t="s">
        <v>153</v>
      </c>
      <c r="AP26" s="73">
        <v>525244.59000000008</v>
      </c>
      <c r="AQ26" s="348">
        <f t="shared" si="11"/>
        <v>0</v>
      </c>
      <c r="AR26" s="64"/>
      <c r="AT26" s="60"/>
    </row>
    <row r="27" spans="2:46" ht="22.15" customHeight="1" thickBot="1" x14ac:dyDescent="0.3">
      <c r="B27" s="47" t="s">
        <v>168</v>
      </c>
      <c r="C27" s="48">
        <v>1595</v>
      </c>
      <c r="D27" s="300"/>
      <c r="E27" s="301"/>
      <c r="F27" s="301"/>
      <c r="G27" s="301"/>
      <c r="H27" s="285"/>
      <c r="I27" s="301"/>
      <c r="J27" s="301"/>
      <c r="K27" s="301"/>
      <c r="L27" s="301"/>
      <c r="M27" s="285"/>
      <c r="N27" s="288"/>
      <c r="O27" s="295">
        <f>70121114.33+P27</f>
        <v>-22260161.060000002</v>
      </c>
      <c r="P27" s="295">
        <v>-92381275.390000001</v>
      </c>
      <c r="Q27" s="295"/>
      <c r="R27" s="338">
        <f t="shared" si="24"/>
        <v>70121114.329999998</v>
      </c>
      <c r="S27" s="343">
        <f t="shared" si="25"/>
        <v>0</v>
      </c>
      <c r="T27" s="339">
        <f>3519067.54+U27</f>
        <v>-43749.066369149834</v>
      </c>
      <c r="U27" s="339">
        <v>-3562816.6063691499</v>
      </c>
      <c r="V27" s="339"/>
      <c r="W27" s="344">
        <f t="shared" si="26"/>
        <v>3519067.54</v>
      </c>
      <c r="X27" s="342">
        <f t="shared" ref="X27:X28" si="31">R27</f>
        <v>70121114.329999998</v>
      </c>
      <c r="Y27" s="339">
        <f>20891046.26-X27</f>
        <v>-49230068.069999993</v>
      </c>
      <c r="Z27" s="339"/>
      <c r="AA27" s="339"/>
      <c r="AB27" s="338">
        <f t="shared" si="27"/>
        <v>20891046.260000005</v>
      </c>
      <c r="AC27" s="338">
        <f t="shared" ref="AC27:AC28" si="32">W27</f>
        <v>3519067.54</v>
      </c>
      <c r="AD27" s="339">
        <f>3394799.02-AC27</f>
        <v>-124268.52000000002</v>
      </c>
      <c r="AE27" s="339"/>
      <c r="AF27" s="339"/>
      <c r="AG27" s="338">
        <f t="shared" si="14"/>
        <v>3394799.02</v>
      </c>
      <c r="AH27" s="345"/>
      <c r="AI27" s="339"/>
      <c r="AJ27" s="338">
        <f t="shared" ref="AJ27:AJ32" si="33">AB27-AH27</f>
        <v>20891046.260000005</v>
      </c>
      <c r="AK27" s="338">
        <f t="shared" si="15"/>
        <v>3394799.02</v>
      </c>
      <c r="AL27" s="346">
        <f t="shared" ref="AL27:AL33" si="34">(AB27+AJ27)/2*4.98%</f>
        <v>1040374.1037480003</v>
      </c>
      <c r="AM27" s="339">
        <f t="shared" ref="AM27:AM33" si="35">AK27+AL27</f>
        <v>4435173.1237480007</v>
      </c>
      <c r="AN27" s="369"/>
      <c r="AO27" s="361" t="s">
        <v>153</v>
      </c>
      <c r="AP27" s="73">
        <v>24285845.280000005</v>
      </c>
      <c r="AQ27" s="348">
        <f>AP27-SUM(AB27,AG27)</f>
        <v>0</v>
      </c>
      <c r="AR27" s="64"/>
    </row>
    <row r="28" spans="2:46" ht="34.9" customHeight="1" thickBot="1" x14ac:dyDescent="0.3">
      <c r="B28" s="47" t="s">
        <v>639</v>
      </c>
      <c r="C28" s="48">
        <v>1595</v>
      </c>
      <c r="D28" s="300"/>
      <c r="E28" s="301"/>
      <c r="F28" s="301"/>
      <c r="G28" s="301"/>
      <c r="H28" s="285">
        <f t="shared" si="21"/>
        <v>0</v>
      </c>
      <c r="I28" s="301"/>
      <c r="J28" s="301"/>
      <c r="K28" s="301"/>
      <c r="L28" s="301"/>
      <c r="M28" s="285">
        <f t="shared" si="22"/>
        <v>0</v>
      </c>
      <c r="N28" s="288">
        <f t="shared" si="3"/>
        <v>0</v>
      </c>
      <c r="O28" s="295"/>
      <c r="P28" s="295"/>
      <c r="Q28" s="295"/>
      <c r="R28" s="338">
        <f t="shared" si="24"/>
        <v>0</v>
      </c>
      <c r="S28" s="343">
        <f t="shared" si="4"/>
        <v>0</v>
      </c>
      <c r="T28" s="339"/>
      <c r="U28" s="339"/>
      <c r="V28" s="339"/>
      <c r="W28" s="344">
        <f t="shared" ref="W28" si="36">S28+T28-U28+V28</f>
        <v>0</v>
      </c>
      <c r="X28" s="342">
        <f t="shared" si="31"/>
        <v>0</v>
      </c>
      <c r="Y28" s="339">
        <f>147649.5</f>
        <v>147649.5</v>
      </c>
      <c r="Z28" s="339">
        <v>181940.35</v>
      </c>
      <c r="AA28" s="339"/>
      <c r="AB28" s="338">
        <f t="shared" ref="AB28" si="37">X28+Y28-Z28+AA28</f>
        <v>-34290.850000000006</v>
      </c>
      <c r="AC28" s="338">
        <f t="shared" si="32"/>
        <v>0</v>
      </c>
      <c r="AD28" s="339">
        <f>29635.4+AE28</f>
        <v>-1647.7799999999988</v>
      </c>
      <c r="AE28" s="339">
        <v>-31283.18</v>
      </c>
      <c r="AF28" s="339"/>
      <c r="AG28" s="338">
        <f>AC28+AD28-AE28+AF28</f>
        <v>29635.4</v>
      </c>
      <c r="AH28" s="345">
        <v>-1229609.3741496599</v>
      </c>
      <c r="AI28" s="339">
        <v>-29686.937754081639</v>
      </c>
      <c r="AJ28" s="338">
        <f t="shared" si="33"/>
        <v>1195318.5241496598</v>
      </c>
      <c r="AK28" s="338">
        <f t="shared" si="15"/>
        <v>59322.337754081644</v>
      </c>
      <c r="AL28" s="346">
        <f t="shared" si="34"/>
        <v>28909.58908632653</v>
      </c>
      <c r="AM28" s="339">
        <f t="shared" si="35"/>
        <v>88231.926840408181</v>
      </c>
      <c r="AN28" s="370"/>
      <c r="AO28" s="361" t="s">
        <v>153</v>
      </c>
      <c r="AP28" s="73">
        <v>-4655.4500000000116</v>
      </c>
      <c r="AQ28" s="348">
        <f t="shared" si="11"/>
        <v>-7.2759576141834259E-12</v>
      </c>
      <c r="AR28" s="64"/>
    </row>
    <row r="29" spans="2:46" ht="30" customHeight="1" thickBot="1" x14ac:dyDescent="0.3">
      <c r="B29" s="47" t="s">
        <v>640</v>
      </c>
      <c r="C29" s="48">
        <v>1595</v>
      </c>
      <c r="D29" s="300"/>
      <c r="E29" s="301"/>
      <c r="F29" s="301"/>
      <c r="G29" s="301"/>
      <c r="H29" s="285"/>
      <c r="I29" s="301"/>
      <c r="J29" s="301"/>
      <c r="K29" s="301"/>
      <c r="L29" s="301"/>
      <c r="M29" s="285"/>
      <c r="N29" s="288"/>
      <c r="O29" s="356"/>
      <c r="P29" s="356"/>
      <c r="Q29" s="356"/>
      <c r="R29" s="338"/>
      <c r="S29" s="338"/>
      <c r="T29" s="357"/>
      <c r="U29" s="357"/>
      <c r="V29" s="357"/>
      <c r="W29" s="344">
        <f t="shared" ref="W29" si="38">S29+T29-U29+V29</f>
        <v>0</v>
      </c>
      <c r="X29" s="342">
        <f t="shared" ref="X29:X31" si="39">R29</f>
        <v>0</v>
      </c>
      <c r="Y29" s="357">
        <v>-1151701.44</v>
      </c>
      <c r="Z29" s="357">
        <v>-2135458.5499999998</v>
      </c>
      <c r="AA29" s="357"/>
      <c r="AB29" s="338">
        <f>X29+Y29-Z29+AA29</f>
        <v>983757.10999999987</v>
      </c>
      <c r="AC29" s="338">
        <f t="shared" ref="AC29" si="40">W29</f>
        <v>0</v>
      </c>
      <c r="AD29" s="357">
        <v>25692.05</v>
      </c>
      <c r="AE29" s="339">
        <v>-140627.160965238</v>
      </c>
      <c r="AF29" s="357"/>
      <c r="AG29" s="338">
        <f>AC29+AD29-AE29+AF29</f>
        <v>166319.21096523799</v>
      </c>
      <c r="AH29" s="345"/>
      <c r="AI29" s="339"/>
      <c r="AJ29" s="338">
        <f t="shared" si="33"/>
        <v>983757.10999999987</v>
      </c>
      <c r="AK29" s="338">
        <f t="shared" si="15"/>
        <v>166319.21096523799</v>
      </c>
      <c r="AL29" s="346">
        <f t="shared" si="34"/>
        <v>48991.104077999997</v>
      </c>
      <c r="AM29" s="339">
        <f t="shared" si="35"/>
        <v>215310.31504323799</v>
      </c>
      <c r="AN29" s="370"/>
      <c r="AO29" s="362" t="s">
        <v>153</v>
      </c>
      <c r="AP29" s="73">
        <v>1150076.3200000003</v>
      </c>
      <c r="AQ29" s="348">
        <f t="shared" si="11"/>
        <v>-9.6523761749267578E-4</v>
      </c>
      <c r="AR29" s="64"/>
    </row>
    <row r="30" spans="2:46" ht="32.450000000000003" customHeight="1" thickBot="1" x14ac:dyDescent="0.3">
      <c r="B30" s="47" t="s">
        <v>169</v>
      </c>
      <c r="C30" s="48">
        <v>1595</v>
      </c>
      <c r="D30" s="300"/>
      <c r="E30" s="301"/>
      <c r="F30" s="301"/>
      <c r="G30" s="301"/>
      <c r="H30" s="285"/>
      <c r="I30" s="301"/>
      <c r="J30" s="301"/>
      <c r="K30" s="301"/>
      <c r="L30" s="301"/>
      <c r="M30" s="285"/>
      <c r="N30" s="288"/>
      <c r="O30" s="356"/>
      <c r="P30" s="356"/>
      <c r="Q30" s="356"/>
      <c r="R30" s="338"/>
      <c r="S30" s="338"/>
      <c r="T30" s="357"/>
      <c r="U30" s="357"/>
      <c r="V30" s="357"/>
      <c r="W30" s="344"/>
      <c r="X30" s="342"/>
      <c r="Y30" s="357">
        <f>-106026.54-X30+Z30</f>
        <v>2018632.3399999999</v>
      </c>
      <c r="Z30" s="357">
        <v>2124658.88</v>
      </c>
      <c r="AA30" s="357"/>
      <c r="AB30" s="338">
        <f>X30+Y30-Z30+AA30</f>
        <v>-106026.54000000004</v>
      </c>
      <c r="AC30" s="338">
        <f t="shared" ref="AC30" si="41">W30</f>
        <v>0</v>
      </c>
      <c r="AD30" s="357">
        <f>AE30</f>
        <v>143202.03</v>
      </c>
      <c r="AE30" s="357">
        <v>143202.03</v>
      </c>
      <c r="AF30" s="357"/>
      <c r="AG30" s="338">
        <f>AC30+AD30-AE30+AF30</f>
        <v>0</v>
      </c>
      <c r="AH30" s="345"/>
      <c r="AI30" s="339"/>
      <c r="AJ30" s="338">
        <f t="shared" si="33"/>
        <v>-106026.54000000004</v>
      </c>
      <c r="AK30" s="338">
        <f t="shared" ref="AK30" si="42">AG30-AI30</f>
        <v>0</v>
      </c>
      <c r="AL30" s="346"/>
      <c r="AM30" s="339"/>
      <c r="AN30" s="370"/>
      <c r="AO30" s="362" t="s">
        <v>153</v>
      </c>
      <c r="AP30" s="73">
        <v>-106026.53999999998</v>
      </c>
      <c r="AQ30" s="348">
        <f t="shared" si="11"/>
        <v>0</v>
      </c>
      <c r="AR30" s="64"/>
    </row>
    <row r="31" spans="2:46" ht="17.25" customHeight="1" thickBot="1" x14ac:dyDescent="0.3">
      <c r="B31" s="47" t="s">
        <v>170</v>
      </c>
      <c r="C31" s="48">
        <v>1595</v>
      </c>
      <c r="D31" s="300"/>
      <c r="E31" s="301"/>
      <c r="F31" s="301"/>
      <c r="G31" s="301"/>
      <c r="H31" s="285"/>
      <c r="I31" s="301"/>
      <c r="J31" s="301"/>
      <c r="K31" s="301"/>
      <c r="L31" s="301"/>
      <c r="M31" s="285"/>
      <c r="N31" s="288"/>
      <c r="O31" s="356"/>
      <c r="P31" s="356"/>
      <c r="Q31" s="356"/>
      <c r="R31" s="338"/>
      <c r="S31" s="338"/>
      <c r="T31" s="357"/>
      <c r="U31" s="357"/>
      <c r="V31" s="357"/>
      <c r="W31" s="344"/>
      <c r="X31" s="342">
        <f t="shared" si="39"/>
        <v>0</v>
      </c>
      <c r="Y31" s="357">
        <f>-2342725.2-X31+Z31</f>
        <v>1264160.8499999996</v>
      </c>
      <c r="Z31" s="357">
        <v>3606886.05</v>
      </c>
      <c r="AA31" s="357"/>
      <c r="AB31" s="338">
        <f>X31+Y31-Z31+AA31</f>
        <v>-2342725.2000000002</v>
      </c>
      <c r="AC31" s="338">
        <f t="shared" ref="AC31" si="43">W31</f>
        <v>0</v>
      </c>
      <c r="AD31" s="357">
        <f>AE31</f>
        <v>751869.8</v>
      </c>
      <c r="AE31" s="357">
        <v>751869.8</v>
      </c>
      <c r="AF31" s="357"/>
      <c r="AG31" s="338">
        <f>AC31+AD31-AE31+AF31</f>
        <v>0</v>
      </c>
      <c r="AH31" s="345"/>
      <c r="AI31" s="339"/>
      <c r="AJ31" s="338">
        <f t="shared" si="33"/>
        <v>-2342725.2000000002</v>
      </c>
      <c r="AK31" s="338">
        <f t="shared" ref="AK31" si="44">AG31-AI31</f>
        <v>0</v>
      </c>
      <c r="AL31" s="346"/>
      <c r="AM31" s="339"/>
      <c r="AN31" s="370"/>
      <c r="AO31" s="362" t="s">
        <v>153</v>
      </c>
      <c r="AP31" s="73">
        <v>-2342725.2000000002</v>
      </c>
      <c r="AQ31" s="348">
        <f t="shared" si="11"/>
        <v>0</v>
      </c>
      <c r="AR31" s="64"/>
    </row>
    <row r="32" spans="2:46" ht="17.25" customHeight="1" thickBot="1" x14ac:dyDescent="0.3">
      <c r="B32" s="47" t="s">
        <v>641</v>
      </c>
      <c r="C32" s="48">
        <v>1595</v>
      </c>
      <c r="D32" s="300"/>
      <c r="E32" s="301"/>
      <c r="F32" s="301"/>
      <c r="G32" s="301"/>
      <c r="H32" s="285"/>
      <c r="I32" s="301"/>
      <c r="J32" s="301"/>
      <c r="K32" s="301"/>
      <c r="L32" s="301"/>
      <c r="M32" s="285"/>
      <c r="N32" s="288"/>
      <c r="O32" s="356"/>
      <c r="P32" s="356"/>
      <c r="Q32" s="356"/>
      <c r="R32" s="338"/>
      <c r="S32" s="338"/>
      <c r="T32" s="357"/>
      <c r="U32" s="357"/>
      <c r="V32" s="357"/>
      <c r="W32" s="344"/>
      <c r="X32" s="342"/>
      <c r="Y32" s="357"/>
      <c r="Z32" s="357"/>
      <c r="AA32" s="357"/>
      <c r="AB32" s="338"/>
      <c r="AC32" s="338"/>
      <c r="AD32" s="357"/>
      <c r="AE32" s="357"/>
      <c r="AF32" s="357"/>
      <c r="AG32" s="338"/>
      <c r="AH32" s="345">
        <v>-82246562.246131018</v>
      </c>
      <c r="AI32" s="339">
        <v>-3662139.1803547791</v>
      </c>
      <c r="AJ32" s="338">
        <f t="shared" si="33"/>
        <v>82246562.246131018</v>
      </c>
      <c r="AK32" s="338">
        <f t="shared" ref="AK32:AK34" si="45">AG32-AI32</f>
        <v>3662139.1803547791</v>
      </c>
      <c r="AL32" s="346">
        <f t="shared" si="34"/>
        <v>2047939.3999286625</v>
      </c>
      <c r="AM32" s="339">
        <f t="shared" si="35"/>
        <v>5710078.5802834416</v>
      </c>
      <c r="AN32" s="370"/>
      <c r="AO32" s="362" t="s">
        <v>153</v>
      </c>
      <c r="AP32" s="73"/>
      <c r="AQ32" s="348"/>
      <c r="AR32" s="64"/>
    </row>
    <row r="33" spans="1:44" ht="17.25" customHeight="1" thickBot="1" x14ac:dyDescent="0.3">
      <c r="B33" s="47" t="s">
        <v>171</v>
      </c>
      <c r="C33" s="48">
        <v>1595</v>
      </c>
      <c r="D33" s="300"/>
      <c r="E33" s="301"/>
      <c r="F33" s="301"/>
      <c r="G33" s="301"/>
      <c r="H33" s="285"/>
      <c r="I33" s="301"/>
      <c r="J33" s="301"/>
      <c r="K33" s="301"/>
      <c r="L33" s="301"/>
      <c r="M33" s="285"/>
      <c r="N33" s="288"/>
      <c r="O33" s="356"/>
      <c r="P33" s="356"/>
      <c r="Q33" s="356"/>
      <c r="R33" s="338"/>
      <c r="S33" s="338"/>
      <c r="T33" s="357"/>
      <c r="U33" s="357"/>
      <c r="V33" s="357"/>
      <c r="W33" s="344"/>
      <c r="X33" s="342"/>
      <c r="Y33" s="357"/>
      <c r="Z33" s="357"/>
      <c r="AA33" s="357"/>
      <c r="AB33" s="338"/>
      <c r="AC33" s="338"/>
      <c r="AD33" s="357"/>
      <c r="AE33" s="357"/>
      <c r="AF33" s="357"/>
      <c r="AG33" s="338"/>
      <c r="AH33" s="345">
        <v>3519898.6227461146</v>
      </c>
      <c r="AI33" s="339">
        <v>329676.31157088501</v>
      </c>
      <c r="AJ33" s="338">
        <f t="shared" ref="AJ33:AJ34" si="46">AB33-AH33</f>
        <v>-3519898.6227461146</v>
      </c>
      <c r="AK33" s="338">
        <f t="shared" si="45"/>
        <v>-329676.31157088501</v>
      </c>
      <c r="AL33" s="346">
        <f t="shared" si="34"/>
        <v>-87645.47570637826</v>
      </c>
      <c r="AM33" s="339">
        <f t="shared" si="35"/>
        <v>-417321.78727726324</v>
      </c>
      <c r="AN33" s="370"/>
      <c r="AO33" s="362" t="s">
        <v>153</v>
      </c>
      <c r="AP33" s="73"/>
      <c r="AQ33" s="348"/>
      <c r="AR33" s="64"/>
    </row>
    <row r="34" spans="1:44" ht="15.75" thickBot="1" x14ac:dyDescent="0.3">
      <c r="B34" s="47"/>
      <c r="C34" s="48"/>
      <c r="D34" s="302"/>
      <c r="E34" s="285"/>
      <c r="F34" s="285"/>
      <c r="G34" s="285"/>
      <c r="H34" s="285"/>
      <c r="I34" s="285"/>
      <c r="J34" s="285"/>
      <c r="K34" s="285"/>
      <c r="L34" s="285"/>
      <c r="M34" s="285"/>
      <c r="N34" s="288"/>
      <c r="O34" s="285"/>
      <c r="P34" s="285"/>
      <c r="Q34" s="285"/>
      <c r="R34" s="285"/>
      <c r="S34" s="285"/>
      <c r="T34" s="285"/>
      <c r="U34" s="285"/>
      <c r="V34" s="285"/>
      <c r="W34" s="297"/>
      <c r="X34" s="288"/>
      <c r="Y34" s="285"/>
      <c r="Z34" s="285"/>
      <c r="AA34" s="285"/>
      <c r="AB34" s="285"/>
      <c r="AC34" s="285"/>
      <c r="AD34" s="285"/>
      <c r="AE34" s="285"/>
      <c r="AF34" s="285"/>
      <c r="AG34" s="285"/>
      <c r="AH34" s="304"/>
      <c r="AI34" s="303"/>
      <c r="AJ34" s="338">
        <f t="shared" si="46"/>
        <v>0</v>
      </c>
      <c r="AK34" s="338">
        <f t="shared" si="45"/>
        <v>0</v>
      </c>
      <c r="AL34" s="304"/>
      <c r="AM34" s="371"/>
      <c r="AN34" s="297"/>
      <c r="AO34" s="363"/>
      <c r="AP34" s="51"/>
      <c r="AQ34" s="277"/>
      <c r="AR34" s="64"/>
    </row>
    <row r="35" spans="1:44" ht="15.75" thickBot="1" x14ac:dyDescent="0.3">
      <c r="B35" s="50" t="s">
        <v>172</v>
      </c>
      <c r="C35" s="44"/>
      <c r="D35" s="305"/>
      <c r="E35" s="306"/>
      <c r="F35" s="306"/>
      <c r="G35" s="306"/>
      <c r="H35" s="285"/>
      <c r="I35" s="306"/>
      <c r="J35" s="306"/>
      <c r="K35" s="306"/>
      <c r="L35" s="306"/>
      <c r="M35" s="285"/>
      <c r="N35" s="288"/>
      <c r="O35" s="285"/>
      <c r="P35" s="285"/>
      <c r="Q35" s="285"/>
      <c r="R35" s="285"/>
      <c r="S35" s="285"/>
      <c r="T35" s="285"/>
      <c r="U35" s="285"/>
      <c r="V35" s="285"/>
      <c r="W35" s="297"/>
      <c r="X35" s="288"/>
      <c r="Y35" s="285"/>
      <c r="Z35" s="285"/>
      <c r="AA35" s="285"/>
      <c r="AB35" s="285"/>
      <c r="AC35" s="285"/>
      <c r="AD35" s="285"/>
      <c r="AE35" s="285"/>
      <c r="AF35" s="285"/>
      <c r="AG35" s="285"/>
      <c r="AH35" s="307"/>
      <c r="AI35" s="306"/>
      <c r="AJ35" s="338">
        <f t="shared" ref="AJ35" si="47">AB35-AH35</f>
        <v>0</v>
      </c>
      <c r="AK35" s="338">
        <f t="shared" ref="AK35" si="48">AG35-AI35</f>
        <v>0</v>
      </c>
      <c r="AL35" s="307"/>
      <c r="AM35" s="303"/>
      <c r="AN35" s="297"/>
      <c r="AO35" s="359"/>
      <c r="AP35" s="51"/>
      <c r="AQ35" s="45"/>
      <c r="AR35" s="64"/>
    </row>
    <row r="36" spans="1:44" ht="15.75" thickBot="1" x14ac:dyDescent="0.3">
      <c r="B36" s="43"/>
      <c r="C36" s="52"/>
      <c r="D36" s="302"/>
      <c r="E36" s="285"/>
      <c r="F36" s="285"/>
      <c r="G36" s="285"/>
      <c r="H36" s="285"/>
      <c r="I36" s="285"/>
      <c r="J36" s="285"/>
      <c r="K36" s="285"/>
      <c r="L36" s="285"/>
      <c r="M36" s="285"/>
      <c r="N36" s="288"/>
      <c r="O36" s="285"/>
      <c r="P36" s="285"/>
      <c r="Q36" s="285"/>
      <c r="R36" s="285"/>
      <c r="S36" s="285"/>
      <c r="T36" s="285"/>
      <c r="U36" s="285"/>
      <c r="V36" s="285"/>
      <c r="W36" s="297"/>
      <c r="X36" s="288"/>
      <c r="Y36" s="285"/>
      <c r="Z36" s="285"/>
      <c r="AA36" s="285"/>
      <c r="AB36" s="285"/>
      <c r="AC36" s="285"/>
      <c r="AD36" s="285"/>
      <c r="AE36" s="285"/>
      <c r="AF36" s="285"/>
      <c r="AG36" s="285"/>
      <c r="AH36" s="288"/>
      <c r="AI36" s="285"/>
      <c r="AJ36" s="285"/>
      <c r="AK36" s="285"/>
      <c r="AL36" s="308"/>
      <c r="AM36" s="309"/>
      <c r="AN36" s="370"/>
      <c r="AO36" s="359"/>
      <c r="AP36" s="51"/>
      <c r="AQ36" s="45"/>
      <c r="AR36" s="64"/>
    </row>
    <row r="37" spans="1:44" s="279" customFormat="1" ht="15.75" thickBot="1" x14ac:dyDescent="0.3">
      <c r="B37" s="53" t="s">
        <v>173</v>
      </c>
      <c r="C37" s="54"/>
      <c r="D37" s="310">
        <f t="shared" ref="D37:Q37" si="49">SUM(D8:D28)</f>
        <v>0</v>
      </c>
      <c r="E37" s="311">
        <f t="shared" si="49"/>
        <v>0</v>
      </c>
      <c r="F37" s="311">
        <f t="shared" si="49"/>
        <v>0</v>
      </c>
      <c r="G37" s="311">
        <f t="shared" si="49"/>
        <v>-95380543.742300004</v>
      </c>
      <c r="H37" s="311">
        <f t="shared" si="49"/>
        <v>-95380543.742300004</v>
      </c>
      <c r="I37" s="311">
        <f t="shared" si="49"/>
        <v>0</v>
      </c>
      <c r="J37" s="311">
        <f t="shared" si="49"/>
        <v>0</v>
      </c>
      <c r="K37" s="311">
        <f t="shared" si="49"/>
        <v>0</v>
      </c>
      <c r="L37" s="311">
        <f t="shared" si="49"/>
        <v>-188018.36000000034</v>
      </c>
      <c r="M37" s="311">
        <f t="shared" si="49"/>
        <v>-188018.36000000034</v>
      </c>
      <c r="N37" s="312">
        <f t="shared" si="49"/>
        <v>-95380543.742300004</v>
      </c>
      <c r="O37" s="311">
        <f t="shared" si="49"/>
        <v>37736660.581360541</v>
      </c>
      <c r="P37" s="311">
        <f t="shared" si="49"/>
        <v>-70960746.251617372</v>
      </c>
      <c r="Q37" s="311">
        <f t="shared" si="49"/>
        <v>0</v>
      </c>
      <c r="R37" s="312">
        <f t="shared" ref="R37:AN37" si="50">SUM(R8:R33)</f>
        <v>13316863.090677887</v>
      </c>
      <c r="S37" s="312">
        <f t="shared" si="50"/>
        <v>-188018.36000000034</v>
      </c>
      <c r="T37" s="312">
        <f t="shared" si="50"/>
        <v>-537258.80337101012</v>
      </c>
      <c r="U37" s="312">
        <f t="shared" si="50"/>
        <v>-3268284.1393191507</v>
      </c>
      <c r="V37" s="312">
        <f t="shared" si="50"/>
        <v>0</v>
      </c>
      <c r="W37" s="312">
        <f t="shared" si="50"/>
        <v>2543006.97594814</v>
      </c>
      <c r="X37" s="312">
        <f t="shared" si="50"/>
        <v>13316863.090677887</v>
      </c>
      <c r="Y37" s="312">
        <f t="shared" si="50"/>
        <v>-41567531.620677881</v>
      </c>
      <c r="Z37" s="312">
        <f t="shared" si="50"/>
        <v>3778026.73</v>
      </c>
      <c r="AA37" s="312">
        <f t="shared" si="50"/>
        <v>0</v>
      </c>
      <c r="AB37" s="312">
        <f t="shared" si="50"/>
        <v>-32028695.259999994</v>
      </c>
      <c r="AC37" s="312">
        <f t="shared" si="50"/>
        <v>2543006.97594814</v>
      </c>
      <c r="AD37" s="312">
        <f t="shared" si="50"/>
        <v>-218144.58477314003</v>
      </c>
      <c r="AE37" s="312">
        <f t="shared" si="50"/>
        <v>723161.48903476202</v>
      </c>
      <c r="AF37" s="312">
        <f t="shared" si="50"/>
        <v>0</v>
      </c>
      <c r="AG37" s="312">
        <f t="shared" si="50"/>
        <v>1601700.9021402388</v>
      </c>
      <c r="AH37" s="312">
        <f t="shared" si="50"/>
        <v>-145419370.94915196</v>
      </c>
      <c r="AI37" s="312">
        <f t="shared" si="50"/>
        <v>-4293690.9612266682</v>
      </c>
      <c r="AJ37" s="312">
        <f t="shared" si="50"/>
        <v>113390675.68915197</v>
      </c>
      <c r="AK37" s="312">
        <f t="shared" si="50"/>
        <v>5895391.8633669075</v>
      </c>
      <c r="AL37" s="312">
        <f t="shared" si="50"/>
        <v>2147861.1493378845</v>
      </c>
      <c r="AM37" s="312">
        <f t="shared" si="50"/>
        <v>8043253.0115297912</v>
      </c>
      <c r="AN37" s="358">
        <f t="shared" si="50"/>
        <v>14283322.265751351</v>
      </c>
      <c r="AO37" s="364"/>
      <c r="AP37" s="280"/>
      <c r="AQ37" s="281"/>
      <c r="AR37" s="282"/>
    </row>
    <row r="38" spans="1:44" ht="15.75" thickBot="1" x14ac:dyDescent="0.3">
      <c r="B38" s="53" t="s">
        <v>174</v>
      </c>
      <c r="C38" s="54"/>
      <c r="D38" s="302">
        <f t="shared" ref="D38:AN38" si="51">D37-D16</f>
        <v>0</v>
      </c>
      <c r="E38" s="285">
        <f t="shared" si="51"/>
        <v>0</v>
      </c>
      <c r="F38" s="285">
        <f t="shared" si="51"/>
        <v>0</v>
      </c>
      <c r="G38" s="285">
        <f t="shared" si="51"/>
        <v>-49469896.689999968</v>
      </c>
      <c r="H38" s="285">
        <f t="shared" si="51"/>
        <v>-49469896.689999968</v>
      </c>
      <c r="I38" s="285">
        <f t="shared" si="51"/>
        <v>0</v>
      </c>
      <c r="J38" s="285">
        <f t="shared" si="51"/>
        <v>0</v>
      </c>
      <c r="K38" s="285">
        <f t="shared" si="51"/>
        <v>0</v>
      </c>
      <c r="L38" s="285">
        <f t="shared" si="51"/>
        <v>-1616789.3600000003</v>
      </c>
      <c r="M38" s="285">
        <f t="shared" si="51"/>
        <v>-1616789.3600000003</v>
      </c>
      <c r="N38" s="288">
        <f t="shared" si="51"/>
        <v>-49469896.689999968</v>
      </c>
      <c r="O38" s="285">
        <f t="shared" si="51"/>
        <v>21437882.350178085</v>
      </c>
      <c r="P38" s="285">
        <f t="shared" si="51"/>
        <v>-38520958.100499794</v>
      </c>
      <c r="Q38" s="285">
        <f t="shared" si="51"/>
        <v>24748877.379999999</v>
      </c>
      <c r="R38" s="285">
        <f t="shared" si="51"/>
        <v>35237821.140677884</v>
      </c>
      <c r="S38" s="285">
        <f t="shared" si="51"/>
        <v>-1616789.3600000003</v>
      </c>
      <c r="T38" s="285">
        <f t="shared" si="51"/>
        <v>-605066.48001374025</v>
      </c>
      <c r="U38" s="285">
        <f t="shared" si="51"/>
        <v>-4786040.505961881</v>
      </c>
      <c r="V38" s="285">
        <f t="shared" si="51"/>
        <v>67874.64</v>
      </c>
      <c r="W38" s="297">
        <f t="shared" si="51"/>
        <v>2632059.3059481401</v>
      </c>
      <c r="X38" s="288">
        <f t="shared" si="51"/>
        <v>35237821.140677884</v>
      </c>
      <c r="Y38" s="285">
        <f t="shared" si="51"/>
        <v>-50107148.740677878</v>
      </c>
      <c r="Z38" s="285">
        <f t="shared" si="51"/>
        <v>3778026.73</v>
      </c>
      <c r="AA38" s="285">
        <f t="shared" si="51"/>
        <v>20162335.274034601</v>
      </c>
      <c r="AB38" s="285">
        <f t="shared" si="51"/>
        <v>1514980.9440346099</v>
      </c>
      <c r="AC38" s="285">
        <f t="shared" si="51"/>
        <v>2632059.3059481401</v>
      </c>
      <c r="AD38" s="285">
        <f t="shared" si="51"/>
        <v>-423780.31477314001</v>
      </c>
      <c r="AE38" s="285">
        <f t="shared" si="51"/>
        <v>723161.48903476202</v>
      </c>
      <c r="AF38" s="285">
        <f t="shared" si="51"/>
        <v>756256.17</v>
      </c>
      <c r="AG38" s="285">
        <f t="shared" si="51"/>
        <v>2241373.6721402388</v>
      </c>
      <c r="AH38" s="288">
        <f t="shared" si="51"/>
        <v>-133898974.99915196</v>
      </c>
      <c r="AI38" s="285">
        <f t="shared" si="51"/>
        <v>-4047416.6312266681</v>
      </c>
      <c r="AJ38" s="285">
        <f t="shared" si="51"/>
        <v>135413955.94318658</v>
      </c>
      <c r="AK38" s="285">
        <f t="shared" si="51"/>
        <v>6288790.3033669079</v>
      </c>
      <c r="AL38" s="288">
        <f t="shared" si="51"/>
        <v>3531478.3651438076</v>
      </c>
      <c r="AM38" s="285">
        <f t="shared" si="51"/>
        <v>9820268.6673357151</v>
      </c>
      <c r="AN38" s="297">
        <f t="shared" si="51"/>
        <v>38083618.175591879</v>
      </c>
      <c r="AO38" s="365"/>
      <c r="AP38" s="51"/>
      <c r="AQ38" s="45"/>
      <c r="AR38" s="64"/>
    </row>
    <row r="39" spans="1:44" ht="15.75" thickBot="1" x14ac:dyDescent="0.3">
      <c r="B39" s="55" t="s">
        <v>175</v>
      </c>
      <c r="C39" s="56">
        <v>1589</v>
      </c>
      <c r="D39" s="302">
        <f t="shared" ref="D39:AN39" si="52">D16</f>
        <v>0</v>
      </c>
      <c r="E39" s="285">
        <f t="shared" si="52"/>
        <v>0</v>
      </c>
      <c r="F39" s="285">
        <f t="shared" si="52"/>
        <v>0</v>
      </c>
      <c r="G39" s="285">
        <f t="shared" si="52"/>
        <v>-45910647.052300036</v>
      </c>
      <c r="H39" s="285">
        <f t="shared" si="52"/>
        <v>-45910647.052300036</v>
      </c>
      <c r="I39" s="285">
        <f t="shared" si="52"/>
        <v>0</v>
      </c>
      <c r="J39" s="285">
        <f t="shared" si="52"/>
        <v>0</v>
      </c>
      <c r="K39" s="285">
        <f t="shared" si="52"/>
        <v>0</v>
      </c>
      <c r="L39" s="285">
        <f t="shared" si="52"/>
        <v>1428771</v>
      </c>
      <c r="M39" s="285">
        <f t="shared" si="52"/>
        <v>1428771</v>
      </c>
      <c r="N39" s="288">
        <f t="shared" si="52"/>
        <v>-45910647.052300036</v>
      </c>
      <c r="O39" s="285">
        <f t="shared" si="52"/>
        <v>16298778.231182456</v>
      </c>
      <c r="P39" s="285">
        <f t="shared" si="52"/>
        <v>-32439788.151117578</v>
      </c>
      <c r="Q39" s="285">
        <f t="shared" si="52"/>
        <v>-24748877.379999999</v>
      </c>
      <c r="R39" s="285">
        <f t="shared" si="52"/>
        <v>-21920958.050000001</v>
      </c>
      <c r="S39" s="285">
        <f t="shared" si="52"/>
        <v>1428771</v>
      </c>
      <c r="T39" s="285">
        <f t="shared" si="52"/>
        <v>67807.676642730134</v>
      </c>
      <c r="U39" s="285">
        <f t="shared" si="52"/>
        <v>1517756.3666427301</v>
      </c>
      <c r="V39" s="285">
        <f t="shared" si="52"/>
        <v>-67874.64</v>
      </c>
      <c r="W39" s="297">
        <f t="shared" si="52"/>
        <v>-89052.329999999944</v>
      </c>
      <c r="X39" s="288">
        <f t="shared" si="52"/>
        <v>-21920958.050000001</v>
      </c>
      <c r="Y39" s="285">
        <f t="shared" si="52"/>
        <v>8539617.1199999992</v>
      </c>
      <c r="Z39" s="285">
        <f t="shared" si="52"/>
        <v>0</v>
      </c>
      <c r="AA39" s="285">
        <f t="shared" si="52"/>
        <v>-20162335.274034601</v>
      </c>
      <c r="AB39" s="285">
        <f t="shared" si="52"/>
        <v>-33543676.204034604</v>
      </c>
      <c r="AC39" s="285">
        <f t="shared" si="52"/>
        <v>-89052.329999999944</v>
      </c>
      <c r="AD39" s="285">
        <f t="shared" si="52"/>
        <v>205635.73</v>
      </c>
      <c r="AE39" s="285">
        <f t="shared" si="52"/>
        <v>0</v>
      </c>
      <c r="AF39" s="285">
        <f t="shared" si="52"/>
        <v>-756256.17</v>
      </c>
      <c r="AG39" s="285">
        <f t="shared" si="52"/>
        <v>-639672.77</v>
      </c>
      <c r="AH39" s="288">
        <f t="shared" si="52"/>
        <v>-11520395.949999999</v>
      </c>
      <c r="AI39" s="285">
        <f t="shared" si="52"/>
        <v>-246274.33</v>
      </c>
      <c r="AJ39" s="285">
        <f t="shared" si="52"/>
        <v>-22023280.254034605</v>
      </c>
      <c r="AK39" s="285">
        <f t="shared" si="52"/>
        <v>-393398.44000000006</v>
      </c>
      <c r="AL39" s="288">
        <f t="shared" si="52"/>
        <v>-1383617.2158059233</v>
      </c>
      <c r="AM39" s="285">
        <f t="shared" si="52"/>
        <v>-1777015.6558059235</v>
      </c>
      <c r="AN39" s="297">
        <f t="shared" si="52"/>
        <v>-23800295.909840528</v>
      </c>
      <c r="AO39" s="365"/>
      <c r="AP39" s="51"/>
      <c r="AQ39" s="45"/>
      <c r="AR39" s="64"/>
    </row>
    <row r="40" spans="1:44" x14ac:dyDescent="0.25">
      <c r="B40" s="55"/>
      <c r="C40" s="56"/>
      <c r="D40" s="302"/>
      <c r="E40" s="285"/>
      <c r="F40" s="285"/>
      <c r="G40" s="285"/>
      <c r="H40" s="285"/>
      <c r="I40" s="285"/>
      <c r="J40" s="285"/>
      <c r="K40" s="285"/>
      <c r="L40" s="285"/>
      <c r="M40" s="285"/>
      <c r="N40" s="288"/>
      <c r="O40" s="285"/>
      <c r="P40" s="285"/>
      <c r="Q40" s="285"/>
      <c r="R40" s="285"/>
      <c r="S40" s="285"/>
      <c r="T40" s="285"/>
      <c r="U40" s="285"/>
      <c r="V40" s="285"/>
      <c r="W40" s="297"/>
      <c r="X40" s="288"/>
      <c r="Y40" s="285"/>
      <c r="Z40" s="285"/>
      <c r="AA40" s="285"/>
      <c r="AB40" s="285"/>
      <c r="AC40" s="285"/>
      <c r="AD40" s="285"/>
      <c r="AE40" s="285"/>
      <c r="AF40" s="285"/>
      <c r="AG40" s="285"/>
      <c r="AH40" s="288"/>
      <c r="AI40" s="285"/>
      <c r="AJ40" s="285"/>
      <c r="AK40" s="285"/>
      <c r="AL40" s="288"/>
      <c r="AM40" s="285"/>
      <c r="AN40" s="297"/>
      <c r="AO40" s="365"/>
      <c r="AP40" s="329"/>
      <c r="AQ40" s="45"/>
      <c r="AR40" s="64"/>
    </row>
    <row r="41" spans="1:44" s="279" customFormat="1" ht="18" customHeight="1" x14ac:dyDescent="0.25">
      <c r="B41" s="53" t="s">
        <v>176</v>
      </c>
      <c r="C41" s="56"/>
      <c r="D41" s="310"/>
      <c r="E41" s="311"/>
      <c r="F41" s="311"/>
      <c r="G41" s="311"/>
      <c r="H41" s="311"/>
      <c r="I41" s="311"/>
      <c r="J41" s="311"/>
      <c r="K41" s="311"/>
      <c r="L41" s="311"/>
      <c r="M41" s="311"/>
      <c r="N41" s="312"/>
      <c r="O41" s="311"/>
      <c r="P41" s="311"/>
      <c r="Q41" s="311"/>
      <c r="R41" s="311"/>
      <c r="S41" s="311"/>
      <c r="T41" s="311"/>
      <c r="U41" s="311"/>
      <c r="V41" s="311"/>
      <c r="W41" s="330"/>
      <c r="X41" s="312"/>
      <c r="Y41" s="311"/>
      <c r="Z41" s="311"/>
      <c r="AA41" s="311"/>
      <c r="AB41" s="311"/>
      <c r="AC41" s="311"/>
      <c r="AD41" s="311"/>
      <c r="AE41" s="311"/>
      <c r="AF41" s="311"/>
      <c r="AG41" s="311"/>
      <c r="AH41" s="312"/>
      <c r="AI41" s="311"/>
      <c r="AJ41" s="311">
        <f>SUM(AJ8:AJ16,AJ23,)</f>
        <v>19092667.571617395</v>
      </c>
      <c r="AK41" s="311">
        <f>SUM(AK8:AK16,AK23,)</f>
        <v>-4126901.1504863072</v>
      </c>
      <c r="AL41" s="312">
        <f>SUM(AL8:AL16,AL23,)</f>
        <v>-682444.15537972678</v>
      </c>
      <c r="AM41" s="311">
        <f>SUM(AM8:AM16,AM23,)</f>
        <v>-4809345.3058660347</v>
      </c>
      <c r="AN41" s="330">
        <f>AJ41+AK41+AL41</f>
        <v>14283322.26575136</v>
      </c>
      <c r="AO41" s="366"/>
      <c r="AP41" s="331"/>
      <c r="AQ41" s="281"/>
      <c r="AR41" s="332"/>
    </row>
    <row r="42" spans="1:44" s="279" customFormat="1" ht="18" customHeight="1" x14ac:dyDescent="0.25">
      <c r="B42" s="53" t="s">
        <v>177</v>
      </c>
      <c r="C42" s="56"/>
      <c r="D42" s="310"/>
      <c r="E42" s="311"/>
      <c r="F42" s="311"/>
      <c r="G42" s="311"/>
      <c r="H42" s="311"/>
      <c r="I42" s="311"/>
      <c r="J42" s="311"/>
      <c r="K42" s="311"/>
      <c r="L42" s="311"/>
      <c r="M42" s="311"/>
      <c r="N42" s="312"/>
      <c r="O42" s="311"/>
      <c r="P42" s="311"/>
      <c r="Q42" s="311"/>
      <c r="R42" s="311"/>
      <c r="S42" s="311"/>
      <c r="T42" s="311"/>
      <c r="U42" s="311"/>
      <c r="V42" s="311"/>
      <c r="W42" s="330"/>
      <c r="X42" s="312"/>
      <c r="Y42" s="311"/>
      <c r="Z42" s="311"/>
      <c r="AA42" s="311"/>
      <c r="AB42" s="311"/>
      <c r="AC42" s="311"/>
      <c r="AD42" s="311"/>
      <c r="AE42" s="311"/>
      <c r="AF42" s="311"/>
      <c r="AG42" s="311"/>
      <c r="AH42" s="312"/>
      <c r="AI42" s="311"/>
      <c r="AJ42" s="311">
        <f>SUM(AJ21:AJ22,AJ26:AJ33,AJ25)</f>
        <v>94298008.117534578</v>
      </c>
      <c r="AK42" s="311">
        <f>SUM(AK21:AK22,AK26:AK33,AK25)</f>
        <v>10022293.012678213</v>
      </c>
      <c r="AL42" s="311">
        <f>SUM(AL21:AL22,AL26:AL33,AL25)</f>
        <v>2830305.3047176115</v>
      </c>
      <c r="AM42" s="311">
        <f>SUM(AM21:AM22,AM26:AM33,AM25)</f>
        <v>12852598.317395827</v>
      </c>
      <c r="AN42" s="311">
        <f>SUM(AN21:AN22,AN26:AN33,AN25)</f>
        <v>0</v>
      </c>
      <c r="AO42" s="366"/>
      <c r="AP42" s="331"/>
      <c r="AQ42" s="281"/>
      <c r="AR42" s="332"/>
    </row>
    <row r="43" spans="1:44" ht="13.5" customHeight="1" thickBot="1" x14ac:dyDescent="0.3">
      <c r="B43" s="55"/>
      <c r="C43" s="56"/>
      <c r="D43" s="302"/>
      <c r="E43" s="285"/>
      <c r="F43" s="285"/>
      <c r="G43" s="285"/>
      <c r="H43" s="285"/>
      <c r="I43" s="285"/>
      <c r="J43" s="285"/>
      <c r="K43" s="285"/>
      <c r="L43" s="285"/>
      <c r="M43" s="285"/>
      <c r="N43" s="288"/>
      <c r="O43" s="285"/>
      <c r="P43" s="285"/>
      <c r="Q43" s="285"/>
      <c r="R43" s="285"/>
      <c r="S43" s="285"/>
      <c r="T43" s="285"/>
      <c r="U43" s="285"/>
      <c r="V43" s="285"/>
      <c r="W43" s="297"/>
      <c r="X43" s="288"/>
      <c r="Y43" s="285"/>
      <c r="Z43" s="285"/>
      <c r="AA43" s="285"/>
      <c r="AB43" s="285"/>
      <c r="AC43" s="285"/>
      <c r="AD43" s="285"/>
      <c r="AE43" s="285"/>
      <c r="AF43" s="285"/>
      <c r="AG43" s="285"/>
      <c r="AH43" s="288"/>
      <c r="AI43" s="285"/>
      <c r="AJ43" s="285"/>
      <c r="AK43" s="285"/>
      <c r="AL43" s="288"/>
      <c r="AM43" s="285"/>
      <c r="AN43" s="297"/>
      <c r="AO43" s="365"/>
      <c r="AP43" s="329"/>
      <c r="AQ43" s="45"/>
      <c r="AR43" s="333"/>
    </row>
    <row r="44" spans="1:44" ht="15.75" thickBot="1" x14ac:dyDescent="0.3">
      <c r="B44" s="57"/>
      <c r="C44" s="373"/>
      <c r="D44" s="58"/>
      <c r="E44" s="374"/>
      <c r="F44" s="374"/>
      <c r="G44" s="374"/>
      <c r="H44" s="374"/>
      <c r="I44" s="374"/>
      <c r="J44" s="374"/>
      <c r="K44" s="374"/>
      <c r="L44" s="374"/>
      <c r="M44" s="374"/>
      <c r="N44" s="275"/>
      <c r="O44" s="374"/>
      <c r="P44" s="374"/>
      <c r="Q44" s="374"/>
      <c r="R44" s="374"/>
      <c r="S44" s="374"/>
      <c r="T44" s="374"/>
      <c r="U44" s="374"/>
      <c r="V44" s="374"/>
      <c r="W44" s="375"/>
      <c r="X44" s="59"/>
      <c r="Y44" s="374"/>
      <c r="Z44" s="374"/>
      <c r="AA44" s="374"/>
      <c r="AB44" s="374"/>
      <c r="AC44" s="374"/>
      <c r="AD44" s="374"/>
      <c r="AE44" s="374"/>
      <c r="AF44" s="374"/>
      <c r="AG44" s="374"/>
      <c r="AH44" s="59"/>
      <c r="AI44" s="374"/>
      <c r="AJ44" s="374"/>
      <c r="AK44" s="374"/>
      <c r="AL44" s="275"/>
      <c r="AM44" s="374"/>
      <c r="AN44" s="375"/>
      <c r="AO44" s="367"/>
      <c r="AP44" s="74"/>
      <c r="AQ44" s="375"/>
      <c r="AR44" s="63"/>
    </row>
    <row r="45" spans="1:44" x14ac:dyDescent="0.25">
      <c r="AK45" s="355"/>
      <c r="AQ45" s="278"/>
    </row>
    <row r="46" spans="1:44" x14ac:dyDescent="0.25">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Q46" s="278"/>
    </row>
    <row r="47" spans="1:44" ht="45" customHeight="1" x14ac:dyDescent="0.25">
      <c r="A47" s="66"/>
      <c r="B47" s="430" t="s">
        <v>178</v>
      </c>
      <c r="C47" s="430"/>
      <c r="D47" s="430"/>
      <c r="E47" s="430"/>
      <c r="Z47" s="60"/>
      <c r="AC47" s="355"/>
    </row>
    <row r="48" spans="1:44" ht="16.5" x14ac:dyDescent="0.25">
      <c r="A48" s="67"/>
      <c r="D48" s="68"/>
      <c r="E48" s="68"/>
    </row>
    <row r="49" spans="1:40" ht="47.25" customHeight="1" x14ac:dyDescent="0.25">
      <c r="A49" s="67">
        <v>1</v>
      </c>
      <c r="B49" s="431" t="s">
        <v>179</v>
      </c>
      <c r="C49" s="431"/>
      <c r="D49" s="69"/>
      <c r="E49" s="69"/>
      <c r="F49" s="69"/>
      <c r="G49" s="69"/>
      <c r="H49" s="69"/>
      <c r="I49" s="69"/>
      <c r="J49" s="69"/>
      <c r="K49" s="69"/>
      <c r="L49" s="69"/>
      <c r="M49" s="69"/>
      <c r="N49" s="69"/>
      <c r="O49" s="69"/>
      <c r="P49" s="69"/>
      <c r="Q49" s="69"/>
      <c r="R49" s="69"/>
      <c r="S49" s="69"/>
      <c r="T49" s="69"/>
      <c r="U49" s="69"/>
      <c r="V49" s="69"/>
      <c r="W49" s="69"/>
      <c r="X49" s="69"/>
      <c r="Y49" s="69"/>
      <c r="Z49" s="60"/>
      <c r="AA49" s="69"/>
      <c r="AB49" s="69"/>
      <c r="AC49" s="69"/>
      <c r="AD49" s="69"/>
      <c r="AE49" s="69"/>
      <c r="AF49" s="69"/>
      <c r="AG49" s="69"/>
      <c r="AH49" s="69"/>
      <c r="AI49" s="69"/>
      <c r="AJ49" s="69"/>
      <c r="AK49" s="69"/>
      <c r="AL49" s="69"/>
      <c r="AM49" s="69"/>
      <c r="AN49" s="69"/>
    </row>
    <row r="50" spans="1:40" ht="78" customHeight="1" x14ac:dyDescent="0.25">
      <c r="A50" s="67">
        <v>2</v>
      </c>
      <c r="B50" s="431" t="s">
        <v>180</v>
      </c>
      <c r="C50" s="431"/>
      <c r="D50" s="70"/>
      <c r="E50" s="69"/>
    </row>
    <row r="51" spans="1:40" ht="78" customHeight="1" x14ac:dyDescent="0.25">
      <c r="A51" s="67">
        <v>3</v>
      </c>
      <c r="B51" s="431" t="s">
        <v>181</v>
      </c>
      <c r="C51" s="431"/>
      <c r="D51" s="68"/>
      <c r="E51" s="68"/>
    </row>
    <row r="52" spans="1:40" ht="96.75" customHeight="1" x14ac:dyDescent="0.25">
      <c r="A52" s="67">
        <v>4</v>
      </c>
      <c r="B52" s="431" t="s">
        <v>182</v>
      </c>
      <c r="C52" s="431"/>
      <c r="D52" s="68"/>
      <c r="E52" s="68"/>
    </row>
    <row r="53" spans="1:40" ht="78" customHeight="1" x14ac:dyDescent="0.25">
      <c r="A53" s="67">
        <v>5</v>
      </c>
      <c r="B53" s="431" t="s">
        <v>183</v>
      </c>
      <c r="C53" s="431"/>
      <c r="D53" s="68"/>
      <c r="E53" s="68"/>
    </row>
    <row r="54" spans="1:40" ht="51" customHeight="1" x14ac:dyDescent="0.25">
      <c r="A54" s="67">
        <v>6</v>
      </c>
      <c r="B54" s="431" t="s">
        <v>184</v>
      </c>
      <c r="C54" s="431"/>
      <c r="D54" s="68"/>
      <c r="E54" s="68"/>
    </row>
  </sheetData>
  <mergeCells count="54">
    <mergeCell ref="B51:C51"/>
    <mergeCell ref="B52:C52"/>
    <mergeCell ref="B53:C53"/>
    <mergeCell ref="B54:C54"/>
    <mergeCell ref="AO4:AO6"/>
    <mergeCell ref="AI4:AI6"/>
    <mergeCell ref="X4:X6"/>
    <mergeCell ref="Y4:Y6"/>
    <mergeCell ref="Z4:Z6"/>
    <mergeCell ref="AA4:AA6"/>
    <mergeCell ref="AB4:AB6"/>
    <mergeCell ref="AC4:AC6"/>
    <mergeCell ref="R4:R6"/>
    <mergeCell ref="S4:S6"/>
    <mergeCell ref="T4:T6"/>
    <mergeCell ref="U4:U6"/>
    <mergeCell ref="B50:C50"/>
    <mergeCell ref="AJ4:AJ6"/>
    <mergeCell ref="AK4:AK6"/>
    <mergeCell ref="AL4:AL6"/>
    <mergeCell ref="AM4:AM6"/>
    <mergeCell ref="AD4:AD6"/>
    <mergeCell ref="AE4:AE6"/>
    <mergeCell ref="AF4:AF6"/>
    <mergeCell ref="AG4:AG6"/>
    <mergeCell ref="AH4:AH6"/>
    <mergeCell ref="W4:W6"/>
    <mergeCell ref="P4:P6"/>
    <mergeCell ref="AP4:AP6"/>
    <mergeCell ref="AQ4:AQ6"/>
    <mergeCell ref="B47:E47"/>
    <mergeCell ref="B49:C49"/>
    <mergeCell ref="AN4:AN6"/>
    <mergeCell ref="J4:J6"/>
    <mergeCell ref="L4:L6"/>
    <mergeCell ref="M4:M6"/>
    <mergeCell ref="N4:N6"/>
    <mergeCell ref="O4:O6"/>
    <mergeCell ref="V4:V6"/>
    <mergeCell ref="Q4:Q6"/>
    <mergeCell ref="AH3:AK3"/>
    <mergeCell ref="AL3:AN3"/>
    <mergeCell ref="B4:B6"/>
    <mergeCell ref="C4:C6"/>
    <mergeCell ref="D3:M3"/>
    <mergeCell ref="K4:K6"/>
    <mergeCell ref="D4:D6"/>
    <mergeCell ref="E4:E6"/>
    <mergeCell ref="N3:W3"/>
    <mergeCell ref="X3:AG3"/>
    <mergeCell ref="F4:F6"/>
    <mergeCell ref="G4:G6"/>
    <mergeCell ref="H4:H6"/>
    <mergeCell ref="I4:I6"/>
  </mergeCells>
  <pageMargins left="0.7" right="0.7" top="0.75" bottom="0.75" header="0.3" footer="0.3"/>
  <pageSetup paperSize="5" scale="37" fitToWidth="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33"/>
  <sheetViews>
    <sheetView showGridLines="0" zoomScale="90" zoomScaleNormal="90" workbookViewId="0">
      <selection activeCell="F31" sqref="F31"/>
    </sheetView>
  </sheetViews>
  <sheetFormatPr defaultColWidth="9" defaultRowHeight="15" x14ac:dyDescent="0.25"/>
  <cols>
    <col min="1" max="1" width="4.42578125" customWidth="1"/>
    <col min="2" max="2" width="2.5703125" customWidth="1"/>
    <col min="3" max="3" width="78.42578125" customWidth="1"/>
    <col min="4" max="4" width="11.42578125" customWidth="1"/>
    <col min="5" max="5" width="24.42578125" customWidth="1"/>
    <col min="6" max="6" width="94.5703125" customWidth="1"/>
    <col min="8" max="8" width="12.42578125" bestFit="1" customWidth="1"/>
  </cols>
  <sheetData>
    <row r="2" spans="1:8" x14ac:dyDescent="0.25">
      <c r="A2" s="71"/>
    </row>
    <row r="3" spans="1:8" x14ac:dyDescent="0.25">
      <c r="A3" s="71"/>
      <c r="B3" s="313"/>
      <c r="C3" s="313"/>
      <c r="D3" s="313"/>
      <c r="E3" s="313"/>
      <c r="F3" s="313"/>
    </row>
    <row r="4" spans="1:8" x14ac:dyDescent="0.25">
      <c r="A4" s="71"/>
      <c r="B4" s="441" t="s">
        <v>185</v>
      </c>
      <c r="C4" s="441"/>
      <c r="D4" s="441"/>
      <c r="E4" s="441"/>
      <c r="F4" s="313"/>
    </row>
    <row r="5" spans="1:8" x14ac:dyDescent="0.25">
      <c r="A5" s="71"/>
      <c r="B5" s="313"/>
      <c r="C5" s="313"/>
      <c r="D5" s="313"/>
      <c r="E5" s="313"/>
      <c r="F5" s="313"/>
    </row>
    <row r="6" spans="1:8" ht="15.75" thickBot="1" x14ac:dyDescent="0.3">
      <c r="A6" s="71"/>
      <c r="B6" s="313"/>
      <c r="C6" s="313"/>
      <c r="D6" s="313"/>
      <c r="E6" s="313"/>
      <c r="F6" s="313"/>
    </row>
    <row r="7" spans="1:8" s="274" customFormat="1" ht="16.5" thickBot="1" x14ac:dyDescent="0.3">
      <c r="A7" s="273"/>
      <c r="B7" s="313"/>
      <c r="C7" s="314"/>
      <c r="D7" s="315"/>
      <c r="E7" s="314"/>
      <c r="F7" s="314"/>
    </row>
    <row r="8" spans="1:8" s="274" customFormat="1" ht="15.6" customHeight="1" x14ac:dyDescent="0.25">
      <c r="A8" s="273"/>
      <c r="B8" s="313"/>
      <c r="C8" s="442" t="s">
        <v>109</v>
      </c>
      <c r="D8" s="445" t="s">
        <v>110</v>
      </c>
      <c r="E8" s="445" t="s">
        <v>145</v>
      </c>
      <c r="F8" s="445" t="s">
        <v>186</v>
      </c>
    </row>
    <row r="9" spans="1:8" s="274" customFormat="1" ht="15.75" customHeight="1" x14ac:dyDescent="0.25">
      <c r="A9" s="273"/>
      <c r="B9" s="313"/>
      <c r="C9" s="443"/>
      <c r="D9" s="446"/>
      <c r="E9" s="446"/>
      <c r="F9" s="446"/>
    </row>
    <row r="10" spans="1:8" s="274" customFormat="1" ht="22.35" customHeight="1" thickBot="1" x14ac:dyDescent="0.3">
      <c r="A10" s="273"/>
      <c r="B10" s="316"/>
      <c r="C10" s="444"/>
      <c r="D10" s="447"/>
      <c r="E10" s="447"/>
      <c r="F10" s="447"/>
    </row>
    <row r="11" spans="1:8" s="321" customFormat="1" ht="15.75" x14ac:dyDescent="0.25">
      <c r="A11" s="319"/>
      <c r="B11" s="320"/>
      <c r="C11" s="324" t="s">
        <v>233</v>
      </c>
      <c r="D11" s="325">
        <v>1588</v>
      </c>
      <c r="E11" s="326">
        <f>'2. Continuity Schedule'!AQ15</f>
        <v>-45735343.464034595</v>
      </c>
      <c r="F11" s="324" t="s">
        <v>636</v>
      </c>
      <c r="H11" s="322"/>
    </row>
    <row r="12" spans="1:8" s="321" customFormat="1" ht="15.75" x14ac:dyDescent="0.25">
      <c r="B12" s="320"/>
      <c r="C12" s="324" t="s">
        <v>234</v>
      </c>
      <c r="D12" s="65">
        <v>1589</v>
      </c>
      <c r="E12" s="326">
        <f>-E11</f>
        <v>45735343.464034595</v>
      </c>
      <c r="F12" s="324" t="s">
        <v>636</v>
      </c>
      <c r="H12" s="322"/>
    </row>
    <row r="13" spans="1:8" s="321" customFormat="1" ht="15.75" x14ac:dyDescent="0.25">
      <c r="B13" s="320"/>
      <c r="C13" s="324"/>
      <c r="D13" s="65"/>
      <c r="E13" s="326"/>
      <c r="F13" s="324"/>
      <c r="H13" s="322"/>
    </row>
    <row r="14" spans="1:8" s="323" customFormat="1" x14ac:dyDescent="0.25">
      <c r="B14" s="320"/>
      <c r="C14" s="324"/>
      <c r="D14" s="327"/>
      <c r="E14" s="326"/>
      <c r="F14" s="324"/>
    </row>
    <row r="15" spans="1:8" s="274" customFormat="1" ht="15.75" x14ac:dyDescent="0.25">
      <c r="B15" s="313"/>
      <c r="C15" s="324"/>
      <c r="D15" s="65"/>
      <c r="E15" s="324"/>
      <c r="F15" s="324"/>
    </row>
    <row r="16" spans="1:8" s="274" customFormat="1" ht="15.75" x14ac:dyDescent="0.25">
      <c r="B16" s="313"/>
      <c r="C16" s="324"/>
      <c r="D16" s="65"/>
      <c r="E16" s="324"/>
      <c r="F16" s="324"/>
    </row>
    <row r="17" spans="2:6" s="274" customFormat="1" ht="16.5" thickBot="1" x14ac:dyDescent="0.3">
      <c r="B17" s="313"/>
      <c r="C17" s="328"/>
      <c r="D17" s="376"/>
      <c r="E17" s="328"/>
      <c r="F17" s="328"/>
    </row>
    <row r="18" spans="2:6" s="274" customFormat="1" ht="15.75" x14ac:dyDescent="0.25">
      <c r="B18" s="313"/>
      <c r="C18" s="313"/>
      <c r="D18" s="313"/>
      <c r="E18" s="313"/>
      <c r="F18" s="313"/>
    </row>
    <row r="19" spans="2:6" x14ac:dyDescent="0.25">
      <c r="B19" s="313"/>
      <c r="C19" s="313"/>
      <c r="D19" s="313"/>
      <c r="E19" s="313"/>
      <c r="F19" s="313"/>
    </row>
    <row r="20" spans="2:6" x14ac:dyDescent="0.25">
      <c r="B20" s="313"/>
      <c r="C20" s="313"/>
      <c r="D20" s="313"/>
      <c r="E20" s="313"/>
      <c r="F20" s="317"/>
    </row>
    <row r="21" spans="2:6" x14ac:dyDescent="0.25">
      <c r="B21" s="313"/>
      <c r="C21" s="313"/>
      <c r="D21" s="313"/>
      <c r="E21" s="313"/>
      <c r="F21" s="317"/>
    </row>
    <row r="22" spans="2:6" x14ac:dyDescent="0.25">
      <c r="B22" s="313"/>
      <c r="C22" s="313"/>
      <c r="D22" s="313"/>
      <c r="E22" s="313"/>
      <c r="F22" s="317"/>
    </row>
    <row r="23" spans="2:6" x14ac:dyDescent="0.25">
      <c r="F23" s="318"/>
    </row>
    <row r="24" spans="2:6" x14ac:dyDescent="0.25">
      <c r="F24" s="318"/>
    </row>
    <row r="25" spans="2:6" x14ac:dyDescent="0.25">
      <c r="F25" s="318"/>
    </row>
    <row r="26" spans="2:6" x14ac:dyDescent="0.25">
      <c r="F26" s="318"/>
    </row>
    <row r="27" spans="2:6" x14ac:dyDescent="0.25">
      <c r="F27" s="318"/>
    </row>
    <row r="28" spans="2:6" x14ac:dyDescent="0.25">
      <c r="F28" s="318"/>
    </row>
    <row r="29" spans="2:6" x14ac:dyDescent="0.25">
      <c r="F29" s="318"/>
    </row>
    <row r="30" spans="2:6" x14ac:dyDescent="0.25">
      <c r="F30" s="318"/>
    </row>
    <row r="31" spans="2:6" x14ac:dyDescent="0.25">
      <c r="F31" s="318"/>
    </row>
    <row r="32" spans="2:6" x14ac:dyDescent="0.25">
      <c r="F32" s="318"/>
    </row>
    <row r="33" spans="6:6" x14ac:dyDescent="0.25">
      <c r="F33" s="318"/>
    </row>
  </sheetData>
  <mergeCells count="5">
    <mergeCell ref="B4:E4"/>
    <mergeCell ref="C8:C10"/>
    <mergeCell ref="D8:D10"/>
    <mergeCell ref="E8:E10"/>
    <mergeCell ref="F8:F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EV55"/>
  <sheetViews>
    <sheetView topLeftCell="A13" workbookViewId="0">
      <selection activeCell="K10" sqref="K10"/>
    </sheetView>
  </sheetViews>
  <sheetFormatPr defaultColWidth="9" defaultRowHeight="15" x14ac:dyDescent="0.25"/>
  <cols>
    <col min="2" max="2" width="54" bestFit="1" customWidth="1"/>
    <col min="3" max="3" width="9.42578125" customWidth="1"/>
    <col min="4" max="4" width="14.5703125" customWidth="1"/>
    <col min="5" max="6" width="17" customWidth="1"/>
    <col min="7" max="7" width="14" bestFit="1" customWidth="1"/>
    <col min="8" max="8" width="12.5703125" bestFit="1" customWidth="1"/>
    <col min="9" max="9" width="16" bestFit="1" customWidth="1"/>
    <col min="10" max="10" width="19.5703125" customWidth="1"/>
    <col min="11" max="11" width="19.42578125" customWidth="1"/>
    <col min="12" max="12" width="17" customWidth="1"/>
    <col min="13" max="13" width="18" bestFit="1" customWidth="1"/>
    <col min="14" max="14" width="17" hidden="1" customWidth="1"/>
    <col min="15" max="15" width="19" hidden="1" customWidth="1"/>
    <col min="16" max="16" width="19.5703125" hidden="1" customWidth="1"/>
    <col min="17" max="17" width="21.42578125" hidden="1" customWidth="1"/>
    <col min="18" max="18" width="21.5703125" hidden="1" customWidth="1"/>
    <col min="19" max="19" width="26.5703125" customWidth="1"/>
    <col min="20" max="20" width="20.5703125" hidden="1" customWidth="1"/>
    <col min="21" max="22" width="21.42578125" hidden="1" customWidth="1"/>
    <col min="23" max="26" width="21.42578125" customWidth="1"/>
    <col min="27" max="28" width="21.42578125" hidden="1" customWidth="1"/>
    <col min="29" max="30" width="17.42578125" customWidth="1"/>
  </cols>
  <sheetData>
    <row r="1" spans="2:16" x14ac:dyDescent="0.25">
      <c r="J1" s="75"/>
      <c r="K1" s="75"/>
      <c r="L1" s="75"/>
    </row>
    <row r="2" spans="2:16" x14ac:dyDescent="0.25">
      <c r="B2" s="75"/>
      <c r="J2" s="75"/>
      <c r="K2" s="75"/>
      <c r="L2" s="75"/>
    </row>
    <row r="3" spans="2:16" x14ac:dyDescent="0.25">
      <c r="J3" s="75"/>
      <c r="K3" s="75"/>
      <c r="L3" s="75"/>
    </row>
    <row r="4" spans="2:16" x14ac:dyDescent="0.25">
      <c r="J4" s="75"/>
      <c r="K4" s="75"/>
      <c r="L4" s="75"/>
    </row>
    <row r="5" spans="2:16" x14ac:dyDescent="0.25">
      <c r="J5" s="75"/>
      <c r="K5" s="75"/>
      <c r="L5" s="75"/>
    </row>
    <row r="6" spans="2:16" x14ac:dyDescent="0.25">
      <c r="J6" s="75"/>
      <c r="K6" s="75"/>
      <c r="L6" s="75"/>
    </row>
    <row r="7" spans="2:16" x14ac:dyDescent="0.25">
      <c r="J7" s="75"/>
      <c r="K7" s="75"/>
      <c r="L7" s="75"/>
    </row>
    <row r="8" spans="2:16" x14ac:dyDescent="0.25">
      <c r="J8" s="75"/>
      <c r="K8" s="75"/>
      <c r="L8" s="75"/>
    </row>
    <row r="9" spans="2:16" x14ac:dyDescent="0.25">
      <c r="J9" s="75"/>
      <c r="K9" s="75"/>
      <c r="L9" s="75"/>
    </row>
    <row r="10" spans="2:16" x14ac:dyDescent="0.25">
      <c r="J10" s="75"/>
      <c r="K10" s="75"/>
      <c r="L10" s="75"/>
    </row>
    <row r="11" spans="2:16" x14ac:dyDescent="0.25">
      <c r="J11" s="75"/>
      <c r="K11" s="75"/>
      <c r="L11" s="75"/>
    </row>
    <row r="12" spans="2:16" x14ac:dyDescent="0.25">
      <c r="J12" s="75"/>
      <c r="K12" s="75"/>
      <c r="L12" s="75"/>
    </row>
    <row r="13" spans="2:16" ht="3" customHeight="1" x14ac:dyDescent="0.25">
      <c r="J13" s="75"/>
      <c r="K13" s="75"/>
      <c r="L13" s="75"/>
    </row>
    <row r="14" spans="2:16" ht="3" customHeight="1" x14ac:dyDescent="0.25">
      <c r="J14" s="75"/>
      <c r="K14" s="75"/>
      <c r="L14" s="75"/>
    </row>
    <row r="15" spans="2:16" ht="3" customHeight="1" x14ac:dyDescent="0.25"/>
    <row r="16" spans="2:16" ht="12.75" customHeight="1" x14ac:dyDescent="0.25">
      <c r="B16" s="449" t="s">
        <v>187</v>
      </c>
      <c r="C16" s="449"/>
      <c r="D16" s="449"/>
      <c r="E16" s="449"/>
      <c r="F16" s="449"/>
      <c r="G16" s="449"/>
      <c r="H16" s="449"/>
      <c r="I16" s="449"/>
      <c r="J16" s="76"/>
      <c r="K16" s="76"/>
      <c r="L16" s="76"/>
      <c r="M16" s="76"/>
      <c r="N16" s="76"/>
      <c r="O16" s="76"/>
      <c r="P16" s="76"/>
    </row>
    <row r="17" spans="1:16376" x14ac:dyDescent="0.25">
      <c r="B17" s="449"/>
      <c r="C17" s="449"/>
      <c r="D17" s="449"/>
      <c r="E17" s="449"/>
      <c r="F17" s="449"/>
      <c r="G17" s="449"/>
      <c r="H17" s="449"/>
      <c r="I17" s="449"/>
      <c r="J17" s="76"/>
      <c r="K17" s="76"/>
      <c r="L17" s="76"/>
      <c r="M17" s="76"/>
      <c r="N17" s="76"/>
      <c r="O17" s="76"/>
      <c r="P17" s="76"/>
    </row>
    <row r="18" spans="1:16376" ht="26.25" x14ac:dyDescent="0.25">
      <c r="B18" s="77"/>
      <c r="C18" s="77"/>
      <c r="D18" s="77"/>
      <c r="E18" s="448" t="s">
        <v>188</v>
      </c>
      <c r="F18" s="448"/>
      <c r="G18" s="448" t="s">
        <v>189</v>
      </c>
      <c r="H18" s="448"/>
      <c r="I18" s="77"/>
      <c r="J18" s="448" t="s">
        <v>190</v>
      </c>
      <c r="K18" s="448"/>
      <c r="L18" s="450" t="s">
        <v>191</v>
      </c>
      <c r="M18" s="451"/>
      <c r="N18" s="77"/>
      <c r="O18" s="448" t="s">
        <v>192</v>
      </c>
      <c r="P18" s="448"/>
      <c r="Q18" s="448"/>
      <c r="R18" s="77"/>
      <c r="S18" s="79" t="s">
        <v>193</v>
      </c>
    </row>
    <row r="19" spans="1:16376" ht="12.75" customHeight="1" x14ac:dyDescent="0.25">
      <c r="B19" s="460" t="s">
        <v>194</v>
      </c>
      <c r="C19" s="462" t="s">
        <v>195</v>
      </c>
      <c r="D19" s="463" t="s">
        <v>196</v>
      </c>
      <c r="E19" s="456" t="s">
        <v>197</v>
      </c>
      <c r="F19" s="456" t="s">
        <v>198</v>
      </c>
      <c r="G19" s="456" t="s">
        <v>199</v>
      </c>
      <c r="H19" s="456" t="s">
        <v>200</v>
      </c>
      <c r="I19" s="456" t="s">
        <v>201</v>
      </c>
      <c r="J19" s="456" t="s">
        <v>202</v>
      </c>
      <c r="K19" s="456" t="s">
        <v>203</v>
      </c>
      <c r="L19" s="456" t="s">
        <v>204</v>
      </c>
      <c r="M19" s="456" t="s">
        <v>205</v>
      </c>
      <c r="N19" s="458" t="s">
        <v>206</v>
      </c>
      <c r="O19" s="456" t="s">
        <v>207</v>
      </c>
      <c r="P19" s="457" t="s">
        <v>208</v>
      </c>
      <c r="Q19" s="457"/>
      <c r="R19" s="457" t="s">
        <v>209</v>
      </c>
      <c r="S19" s="456" t="s">
        <v>210</v>
      </c>
      <c r="T19" s="456" t="s">
        <v>211</v>
      </c>
      <c r="U19" s="457" t="s">
        <v>212</v>
      </c>
      <c r="V19" s="457" t="s">
        <v>213</v>
      </c>
      <c r="W19" s="457" t="s">
        <v>214</v>
      </c>
      <c r="X19" s="457" t="s">
        <v>215</v>
      </c>
      <c r="Y19" s="457" t="s">
        <v>216</v>
      </c>
      <c r="Z19" s="457" t="s">
        <v>217</v>
      </c>
      <c r="AA19" s="457" t="s">
        <v>217</v>
      </c>
      <c r="AB19" s="457" t="s">
        <v>218</v>
      </c>
      <c r="AC19" s="452" t="s">
        <v>219</v>
      </c>
      <c r="AD19" s="453" t="s">
        <v>220</v>
      </c>
    </row>
    <row r="20" spans="1:16376" ht="101.25" customHeight="1" x14ac:dyDescent="0.25">
      <c r="B20" s="461"/>
      <c r="C20" s="462"/>
      <c r="D20" s="463"/>
      <c r="E20" s="463"/>
      <c r="F20" s="463"/>
      <c r="G20" s="456"/>
      <c r="H20" s="456"/>
      <c r="I20" s="456"/>
      <c r="J20" s="456"/>
      <c r="K20" s="456"/>
      <c r="L20" s="456"/>
      <c r="M20" s="456"/>
      <c r="N20" s="458"/>
      <c r="O20" s="456"/>
      <c r="P20" s="457"/>
      <c r="Q20" s="457"/>
      <c r="R20" s="457"/>
      <c r="S20" s="456"/>
      <c r="T20" s="456"/>
      <c r="U20" s="457"/>
      <c r="V20" s="457"/>
      <c r="W20" s="457"/>
      <c r="X20" s="457"/>
      <c r="Y20" s="457"/>
      <c r="Z20" s="457"/>
      <c r="AA20" s="457"/>
      <c r="AB20" s="457"/>
      <c r="AC20" s="452"/>
      <c r="AD20" s="454"/>
    </row>
    <row r="21" spans="1:16376" x14ac:dyDescent="0.25">
      <c r="B21" s="80"/>
      <c r="C21" s="81"/>
      <c r="D21" s="82"/>
      <c r="E21" s="83"/>
      <c r="F21" s="84"/>
      <c r="G21" s="85"/>
      <c r="H21" s="85"/>
      <c r="I21" s="86"/>
      <c r="J21" s="82"/>
      <c r="K21" s="82"/>
      <c r="L21" s="87">
        <f>E21-J21</f>
        <v>0</v>
      </c>
      <c r="M21" s="87">
        <f>F21-K21</f>
        <v>0</v>
      </c>
      <c r="N21" s="88"/>
      <c r="O21" s="89">
        <v>0</v>
      </c>
      <c r="P21" s="89">
        <v>0</v>
      </c>
      <c r="Q21" s="90">
        <f>L21-O21-P21</f>
        <v>0</v>
      </c>
      <c r="R21" s="91"/>
      <c r="S21" s="87">
        <f>IF(OR(G21=0, ISBLANK(G21)), 0, G21-J21-O21-P21)</f>
        <v>0</v>
      </c>
      <c r="T21" s="87">
        <f>IF(OR(H21=0, ISBLANK(H21)), 0, H21-K21-P21-R21)</f>
        <v>0</v>
      </c>
      <c r="U21" s="92"/>
      <c r="V21" s="91"/>
      <c r="W21" s="91"/>
      <c r="X21" s="91"/>
      <c r="Y21" s="91"/>
      <c r="Z21" s="93"/>
      <c r="AA21" s="93"/>
      <c r="AB21" s="93"/>
      <c r="AC21" s="94"/>
      <c r="AD21" s="94">
        <f>D21</f>
        <v>0</v>
      </c>
    </row>
    <row r="22" spans="1:16376" x14ac:dyDescent="0.25">
      <c r="B22" s="80"/>
      <c r="C22" s="81"/>
      <c r="D22" s="82"/>
      <c r="E22" s="83"/>
      <c r="F22" s="84"/>
      <c r="G22" s="85"/>
      <c r="H22" s="85"/>
      <c r="I22" s="86"/>
      <c r="J22" s="82"/>
      <c r="K22" s="82"/>
      <c r="L22" s="87">
        <f t="shared" ref="L22:M40" si="0">E22-J22</f>
        <v>0</v>
      </c>
      <c r="M22" s="87">
        <f t="shared" si="0"/>
        <v>0</v>
      </c>
      <c r="N22" s="88"/>
      <c r="O22" s="89">
        <v>0</v>
      </c>
      <c r="P22" s="89">
        <v>0</v>
      </c>
      <c r="Q22" s="90">
        <f t="shared" ref="Q22:Q41" si="1">L22-O22-P22</f>
        <v>0</v>
      </c>
      <c r="R22" s="91"/>
      <c r="S22" s="87">
        <f t="shared" ref="S22:S41" si="2">IF(OR(G22=0, ISBLANK(G22)), 0, G22-J22-O22-P22)</f>
        <v>0</v>
      </c>
      <c r="T22" s="87">
        <f t="shared" ref="T22:T40" si="3">IF(OR(H22=0, ISBLANK(H22)), 0, H22-K22-P22-R22)</f>
        <v>0</v>
      </c>
      <c r="U22" s="92"/>
      <c r="V22" s="91"/>
      <c r="W22" s="91"/>
      <c r="X22" s="91"/>
      <c r="Y22" s="91"/>
      <c r="Z22" s="93"/>
      <c r="AA22" s="93"/>
      <c r="AB22" s="93"/>
      <c r="AC22" s="94"/>
      <c r="AD22" s="94">
        <f>D22</f>
        <v>0</v>
      </c>
    </row>
    <row r="23" spans="1:16376" x14ac:dyDescent="0.25">
      <c r="B23" s="80"/>
      <c r="C23" s="81"/>
      <c r="D23" s="82"/>
      <c r="E23" s="83"/>
      <c r="F23" s="84"/>
      <c r="G23" s="85"/>
      <c r="H23" s="85"/>
      <c r="I23" s="86"/>
      <c r="J23" s="95"/>
      <c r="K23" s="95"/>
      <c r="L23" s="87">
        <f t="shared" si="0"/>
        <v>0</v>
      </c>
      <c r="M23" s="87">
        <f t="shared" si="0"/>
        <v>0</v>
      </c>
      <c r="N23" s="88"/>
      <c r="O23" s="89">
        <v>0</v>
      </c>
      <c r="P23" s="89">
        <v>0</v>
      </c>
      <c r="Q23" s="90">
        <f t="shared" si="1"/>
        <v>0</v>
      </c>
      <c r="R23" s="91"/>
      <c r="S23" s="87">
        <f t="shared" si="2"/>
        <v>0</v>
      </c>
      <c r="T23" s="87">
        <f t="shared" si="3"/>
        <v>0</v>
      </c>
      <c r="U23" s="92"/>
      <c r="V23" s="91"/>
      <c r="W23" s="91"/>
      <c r="X23" s="91"/>
      <c r="Y23" s="91"/>
      <c r="Z23" s="93"/>
      <c r="AA23" s="93"/>
      <c r="AB23" s="93"/>
      <c r="AC23" s="94"/>
      <c r="AD23" s="94"/>
    </row>
    <row r="24" spans="1:16376" x14ac:dyDescent="0.25">
      <c r="B24" s="80"/>
      <c r="C24" s="81"/>
      <c r="D24" s="82"/>
      <c r="E24" s="83"/>
      <c r="F24" s="84"/>
      <c r="G24" s="85"/>
      <c r="H24" s="85"/>
      <c r="I24" s="86"/>
      <c r="J24" s="95"/>
      <c r="K24" s="95"/>
      <c r="L24" s="87">
        <f t="shared" si="0"/>
        <v>0</v>
      </c>
      <c r="M24" s="87">
        <f t="shared" si="0"/>
        <v>0</v>
      </c>
      <c r="N24" s="88"/>
      <c r="O24" s="89">
        <v>0</v>
      </c>
      <c r="P24" s="89">
        <v>0</v>
      </c>
      <c r="Q24" s="90">
        <f t="shared" si="1"/>
        <v>0</v>
      </c>
      <c r="R24" s="91"/>
      <c r="S24" s="87">
        <f t="shared" si="2"/>
        <v>0</v>
      </c>
      <c r="T24" s="87">
        <f t="shared" si="3"/>
        <v>0</v>
      </c>
      <c r="U24" s="92"/>
      <c r="V24" s="91"/>
      <c r="W24" s="91"/>
      <c r="X24" s="91"/>
      <c r="Y24" s="91"/>
      <c r="Z24" s="93"/>
      <c r="AA24" s="93"/>
      <c r="AB24" s="93"/>
      <c r="AC24" s="94"/>
      <c r="AD24" s="94"/>
    </row>
    <row r="25" spans="1:16376" x14ac:dyDescent="0.25">
      <c r="B25" s="80"/>
      <c r="C25" s="81"/>
      <c r="D25" s="82"/>
      <c r="E25" s="83"/>
      <c r="F25" s="84"/>
      <c r="G25" s="85"/>
      <c r="H25" s="85"/>
      <c r="I25" s="86"/>
      <c r="J25" s="82"/>
      <c r="K25" s="82"/>
      <c r="L25" s="87">
        <f t="shared" si="0"/>
        <v>0</v>
      </c>
      <c r="M25" s="87">
        <f t="shared" si="0"/>
        <v>0</v>
      </c>
      <c r="N25" s="88">
        <v>0</v>
      </c>
      <c r="O25" s="89">
        <v>0</v>
      </c>
      <c r="P25" s="89">
        <v>0</v>
      </c>
      <c r="Q25" s="90">
        <f t="shared" si="1"/>
        <v>0</v>
      </c>
      <c r="R25" s="91"/>
      <c r="S25" s="87">
        <f t="shared" si="2"/>
        <v>0</v>
      </c>
      <c r="T25" s="87">
        <f t="shared" si="3"/>
        <v>0</v>
      </c>
      <c r="U25" s="92"/>
      <c r="V25" s="91"/>
      <c r="W25" s="91"/>
      <c r="X25" s="91"/>
      <c r="Y25" s="91"/>
      <c r="Z25" s="93"/>
      <c r="AA25" s="93"/>
      <c r="AB25" s="93"/>
      <c r="AC25" s="94"/>
      <c r="AD25" s="94"/>
    </row>
    <row r="26" spans="1:16376" s="98" customFormat="1" x14ac:dyDescent="0.25">
      <c r="A26"/>
      <c r="B26" s="80"/>
      <c r="C26" s="81"/>
      <c r="D26" s="82"/>
      <c r="E26" s="83"/>
      <c r="F26" s="84"/>
      <c r="G26" s="85"/>
      <c r="H26" s="85"/>
      <c r="I26" s="86"/>
      <c r="J26" s="95"/>
      <c r="K26" s="95"/>
      <c r="L26" s="87">
        <f t="shared" si="0"/>
        <v>0</v>
      </c>
      <c r="M26" s="87">
        <f t="shared" si="0"/>
        <v>0</v>
      </c>
      <c r="N26" s="88">
        <v>0</v>
      </c>
      <c r="O26" s="89">
        <v>0</v>
      </c>
      <c r="P26" s="89">
        <v>0</v>
      </c>
      <c r="Q26" s="90">
        <f t="shared" si="1"/>
        <v>0</v>
      </c>
      <c r="R26" s="91"/>
      <c r="S26" s="87">
        <f t="shared" si="2"/>
        <v>0</v>
      </c>
      <c r="T26" s="87">
        <f t="shared" si="3"/>
        <v>0</v>
      </c>
      <c r="U26" s="92"/>
      <c r="V26" s="91"/>
      <c r="W26" s="91"/>
      <c r="X26" s="91"/>
      <c r="Y26" s="91"/>
      <c r="Z26" s="93"/>
      <c r="AA26" s="93"/>
      <c r="AB26" s="93"/>
      <c r="AC26" s="94"/>
      <c r="AD26" s="94"/>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c r="AMK26"/>
      <c r="AML26"/>
      <c r="AMM26"/>
      <c r="AMN26"/>
      <c r="AMO26"/>
      <c r="AMP26"/>
      <c r="AMQ26"/>
      <c r="AMR26"/>
      <c r="AMS26"/>
      <c r="AMT26"/>
      <c r="AMU26"/>
      <c r="AMV26"/>
      <c r="AMW26"/>
      <c r="AMX26"/>
      <c r="AMY26"/>
      <c r="AMZ26"/>
      <c r="ANA26"/>
      <c r="ANB26"/>
      <c r="ANC26"/>
      <c r="AND26"/>
      <c r="ANE26"/>
      <c r="ANF26"/>
      <c r="ANG26"/>
      <c r="ANH26"/>
      <c r="ANI26"/>
      <c r="ANJ26"/>
      <c r="ANK26"/>
      <c r="ANL26"/>
      <c r="ANM26"/>
      <c r="ANN26"/>
      <c r="ANO26"/>
      <c r="ANP26"/>
      <c r="ANQ26"/>
      <c r="ANR26"/>
      <c r="ANS26"/>
      <c r="ANT26"/>
      <c r="ANU26"/>
      <c r="ANV26"/>
      <c r="ANW26"/>
      <c r="ANX26"/>
      <c r="ANY26"/>
      <c r="ANZ26"/>
      <c r="AOA26"/>
      <c r="AOB26"/>
      <c r="AOC26"/>
      <c r="AOD26"/>
      <c r="AOE26"/>
      <c r="AOF26"/>
      <c r="AOG26"/>
      <c r="AOH26"/>
      <c r="AOI26"/>
      <c r="AOJ26"/>
      <c r="AOK26"/>
      <c r="AOL26"/>
      <c r="AOM26"/>
      <c r="AON26"/>
      <c r="AOO26"/>
      <c r="AOP26"/>
      <c r="AOQ26"/>
      <c r="AOR26"/>
      <c r="AOS26"/>
      <c r="AOT26"/>
      <c r="AOU26"/>
      <c r="AOV26"/>
      <c r="AOW26"/>
      <c r="AOX26"/>
      <c r="AOY26"/>
      <c r="AOZ26"/>
      <c r="APA26"/>
      <c r="APB26"/>
      <c r="APC26"/>
      <c r="APD26"/>
      <c r="APE26"/>
      <c r="APF26"/>
      <c r="APG26"/>
      <c r="APH26"/>
      <c r="API26"/>
      <c r="APJ26"/>
      <c r="APK26"/>
      <c r="APL26"/>
      <c r="APM26"/>
      <c r="APN26"/>
      <c r="APO26"/>
      <c r="APP26"/>
      <c r="APQ26"/>
      <c r="APR26"/>
      <c r="APS26"/>
      <c r="APT26"/>
      <c r="APU26"/>
      <c r="APV26"/>
      <c r="APW26"/>
      <c r="APX26"/>
      <c r="APY26"/>
      <c r="APZ26"/>
      <c r="AQA26"/>
      <c r="AQB26"/>
      <c r="AQC26"/>
      <c r="AQD26"/>
      <c r="AQE26"/>
      <c r="AQF26"/>
      <c r="AQG26"/>
      <c r="AQH26"/>
      <c r="AQI26"/>
      <c r="AQJ26"/>
      <c r="AQK26"/>
      <c r="AQL26"/>
      <c r="AQM26"/>
      <c r="AQN26"/>
      <c r="AQO26"/>
      <c r="AQP26"/>
      <c r="AQQ26"/>
      <c r="AQR26"/>
      <c r="AQS26"/>
      <c r="AQT26"/>
      <c r="AQU26"/>
      <c r="AQV26"/>
      <c r="AQW26"/>
      <c r="AQX26"/>
      <c r="AQY26"/>
      <c r="AQZ26"/>
      <c r="ARA26"/>
      <c r="ARB26"/>
      <c r="ARC26"/>
      <c r="ARD26"/>
      <c r="ARE26"/>
      <c r="ARF26"/>
      <c r="ARG26"/>
      <c r="ARH26"/>
      <c r="ARI26"/>
      <c r="ARJ26"/>
      <c r="ARK26"/>
      <c r="ARL26"/>
      <c r="ARM26"/>
      <c r="ARN26"/>
      <c r="ARO26"/>
      <c r="ARP26"/>
      <c r="ARQ26"/>
      <c r="ARR26"/>
      <c r="ARS26"/>
      <c r="ART26"/>
      <c r="ARU26"/>
      <c r="ARV26"/>
      <c r="ARW26"/>
      <c r="ARX26"/>
      <c r="ARY26"/>
      <c r="ARZ26"/>
      <c r="ASA26"/>
      <c r="ASB26"/>
      <c r="ASC26"/>
      <c r="ASD26"/>
      <c r="ASE26"/>
      <c r="ASF26"/>
      <c r="ASG26"/>
      <c r="ASH26"/>
      <c r="ASI26"/>
      <c r="ASJ26"/>
      <c r="ASK26"/>
      <c r="ASL26"/>
      <c r="ASM26"/>
      <c r="ASN26"/>
      <c r="ASO26"/>
      <c r="ASP26"/>
      <c r="ASQ26"/>
      <c r="ASR26"/>
      <c r="ASS26"/>
      <c r="AST26"/>
      <c r="ASU26"/>
      <c r="ASV26"/>
      <c r="ASW26"/>
      <c r="ASX26"/>
      <c r="ASY26"/>
      <c r="ASZ26"/>
      <c r="ATA26"/>
      <c r="ATB26"/>
      <c r="ATC26"/>
      <c r="ATD26"/>
      <c r="ATE26"/>
      <c r="ATF26"/>
      <c r="ATG26"/>
      <c r="ATH26"/>
      <c r="ATI26"/>
      <c r="ATJ26"/>
      <c r="ATK26"/>
      <c r="ATL26"/>
      <c r="ATM26"/>
      <c r="ATN26"/>
      <c r="ATO26"/>
      <c r="ATP26"/>
      <c r="ATQ26"/>
      <c r="ATR26"/>
      <c r="ATS26"/>
      <c r="ATT26"/>
      <c r="ATU26"/>
      <c r="ATV26"/>
      <c r="ATW26"/>
      <c r="ATX26"/>
      <c r="ATY26"/>
      <c r="ATZ26"/>
      <c r="AUA26"/>
      <c r="AUB26"/>
      <c r="AUC26"/>
      <c r="AUD26"/>
      <c r="AUE26"/>
      <c r="AUF26"/>
      <c r="AUG26"/>
      <c r="AUH26"/>
      <c r="AUI26"/>
      <c r="AUJ26"/>
      <c r="AUK26"/>
      <c r="AUL26"/>
      <c r="AUM26"/>
      <c r="AUN26"/>
      <c r="AUO26"/>
      <c r="AUP26"/>
      <c r="AUQ26"/>
      <c r="AUR26"/>
      <c r="AUS26"/>
      <c r="AUT26"/>
      <c r="AUU26"/>
      <c r="AUV26"/>
      <c r="AUW26"/>
      <c r="AUX26"/>
      <c r="AUY26"/>
      <c r="AUZ26"/>
      <c r="AVA26"/>
      <c r="AVB26"/>
      <c r="AVC26"/>
      <c r="AVD26"/>
      <c r="AVE26"/>
      <c r="AVF26"/>
      <c r="AVG26"/>
      <c r="AVH26"/>
      <c r="AVI26"/>
      <c r="AVJ26"/>
      <c r="AVK26"/>
      <c r="AVL26"/>
      <c r="AVM26"/>
      <c r="AVN26"/>
      <c r="AVO26"/>
      <c r="AVP26"/>
      <c r="AVQ26"/>
      <c r="AVR26"/>
      <c r="AVS26"/>
      <c r="AVT26"/>
      <c r="AVU26"/>
      <c r="AVV26"/>
      <c r="AVW26"/>
      <c r="AVX26"/>
      <c r="AVY26"/>
      <c r="AVZ26"/>
      <c r="AWA26"/>
      <c r="AWB26"/>
      <c r="AWC26"/>
      <c r="AWD26"/>
      <c r="AWE26"/>
      <c r="AWF26"/>
      <c r="AWG26"/>
      <c r="AWH26"/>
      <c r="AWI26"/>
      <c r="AWJ26"/>
      <c r="AWK26"/>
      <c r="AWL26"/>
      <c r="AWM26"/>
      <c r="AWN26"/>
      <c r="AWO26"/>
      <c r="AWP26"/>
      <c r="AWQ26"/>
      <c r="AWR26"/>
      <c r="AWS26"/>
      <c r="AWT26"/>
      <c r="AWU26"/>
      <c r="AWV26"/>
      <c r="AWW26"/>
      <c r="AWX26"/>
      <c r="AWY26"/>
      <c r="AWZ26"/>
      <c r="AXA26"/>
      <c r="AXB26"/>
      <c r="AXC26"/>
      <c r="AXD26"/>
      <c r="AXE26"/>
      <c r="AXF26"/>
      <c r="AXG26"/>
      <c r="AXH26"/>
      <c r="AXI26"/>
      <c r="AXJ26"/>
      <c r="AXK26"/>
      <c r="AXL26"/>
      <c r="AXM26"/>
      <c r="AXN26"/>
      <c r="AXO26"/>
      <c r="AXP26"/>
      <c r="AXQ26"/>
      <c r="AXR26"/>
      <c r="AXS26"/>
      <c r="AXT26"/>
      <c r="AXU26"/>
      <c r="AXV26"/>
      <c r="AXW26"/>
      <c r="AXX26"/>
      <c r="AXY26"/>
      <c r="AXZ26"/>
      <c r="AYA26"/>
      <c r="AYB26"/>
      <c r="AYC26"/>
      <c r="AYD26"/>
      <c r="AYE26"/>
      <c r="AYF26"/>
      <c r="AYG26"/>
      <c r="AYH26"/>
      <c r="AYI26"/>
      <c r="AYJ26"/>
      <c r="AYK26"/>
      <c r="AYL26"/>
      <c r="AYM26"/>
      <c r="AYN26"/>
      <c r="AYO26"/>
      <c r="AYP26"/>
      <c r="AYQ26"/>
      <c r="AYR26"/>
      <c r="AYS26"/>
      <c r="AYT26"/>
      <c r="AYU26"/>
      <c r="AYV26"/>
      <c r="AYW26"/>
      <c r="AYX26"/>
      <c r="AYY26"/>
      <c r="AYZ26"/>
      <c r="AZA26"/>
      <c r="AZB26"/>
      <c r="AZC26"/>
      <c r="AZD26"/>
      <c r="AZE26"/>
      <c r="AZF26"/>
      <c r="AZG26"/>
      <c r="AZH26"/>
      <c r="AZI26"/>
      <c r="AZJ26"/>
      <c r="AZK26"/>
      <c r="AZL26"/>
      <c r="AZM26"/>
      <c r="AZN26"/>
      <c r="AZO26"/>
      <c r="AZP26"/>
      <c r="AZQ26"/>
      <c r="AZR26"/>
      <c r="AZS26"/>
      <c r="AZT26"/>
      <c r="AZU26"/>
      <c r="AZV26"/>
      <c r="AZW26"/>
      <c r="AZX26"/>
      <c r="AZY26"/>
      <c r="AZZ26"/>
      <c r="BAA26"/>
      <c r="BAB26"/>
      <c r="BAC26"/>
      <c r="BAD26"/>
      <c r="BAE26"/>
      <c r="BAF26"/>
      <c r="BAG26"/>
      <c r="BAH26"/>
      <c r="BAI26"/>
      <c r="BAJ26"/>
      <c r="BAK26"/>
      <c r="BAL26"/>
      <c r="BAM26"/>
      <c r="BAN26"/>
      <c r="BAO26"/>
      <c r="BAP26"/>
      <c r="BAQ26"/>
      <c r="BAR26"/>
      <c r="BAS26"/>
      <c r="BAT26"/>
      <c r="BAU26"/>
      <c r="BAV26"/>
      <c r="BAW26"/>
      <c r="BAX26"/>
      <c r="BAY26"/>
      <c r="BAZ26"/>
      <c r="BBA26"/>
      <c r="BBB26"/>
      <c r="BBC26"/>
      <c r="BBD26"/>
      <c r="BBE26"/>
      <c r="BBF26"/>
      <c r="BBG26"/>
      <c r="BBH26"/>
      <c r="BBI26"/>
      <c r="BBJ26"/>
      <c r="BBK26"/>
      <c r="BBL26"/>
      <c r="BBM26"/>
      <c r="BBN26"/>
      <c r="BBO26"/>
      <c r="BBP26"/>
      <c r="BBQ26"/>
      <c r="BBR26"/>
      <c r="BBS26"/>
      <c r="BBT26"/>
      <c r="BBU26"/>
      <c r="BBV26"/>
      <c r="BBW26"/>
      <c r="BBX26"/>
      <c r="BBY26"/>
      <c r="BBZ26"/>
      <c r="BCA26"/>
      <c r="BCB26"/>
      <c r="BCC26"/>
      <c r="BCD26"/>
      <c r="BCE26"/>
      <c r="BCF26"/>
      <c r="BCG26"/>
      <c r="BCH26"/>
      <c r="BCI26"/>
      <c r="BCJ26"/>
      <c r="BCK26"/>
      <c r="BCL26"/>
      <c r="BCM26"/>
      <c r="BCN26"/>
      <c r="BCO26"/>
      <c r="BCP26"/>
      <c r="BCQ26"/>
      <c r="BCR26"/>
      <c r="BCS26"/>
      <c r="BCT26"/>
      <c r="BCU26"/>
      <c r="BCV26"/>
      <c r="BCW26"/>
      <c r="BCX26"/>
      <c r="BCY26"/>
      <c r="BCZ26"/>
      <c r="BDA26"/>
      <c r="BDB26"/>
      <c r="BDC26"/>
      <c r="BDD26"/>
      <c r="BDE26"/>
      <c r="BDF26"/>
      <c r="BDG26"/>
      <c r="BDH26"/>
      <c r="BDI26"/>
      <c r="BDJ26"/>
      <c r="BDK26"/>
      <c r="BDL26"/>
      <c r="BDM26"/>
      <c r="BDN26"/>
      <c r="BDO26"/>
      <c r="BDP26"/>
      <c r="BDQ26"/>
      <c r="BDR26"/>
      <c r="BDS26"/>
      <c r="BDT26"/>
      <c r="BDU26"/>
      <c r="BDV26"/>
      <c r="BDW26"/>
      <c r="BDX26"/>
      <c r="BDY26"/>
      <c r="BDZ26"/>
      <c r="BEA26"/>
      <c r="BEB26"/>
      <c r="BEC26"/>
      <c r="BED26"/>
      <c r="BEE26"/>
      <c r="BEF26"/>
      <c r="BEG26"/>
      <c r="BEH26"/>
      <c r="BEI26"/>
      <c r="BEJ26"/>
      <c r="BEK26"/>
      <c r="BEL26"/>
      <c r="BEM26"/>
      <c r="BEN26"/>
      <c r="BEO26"/>
      <c r="BEP26"/>
      <c r="BEQ26"/>
      <c r="BER26"/>
      <c r="BES26"/>
      <c r="BET26"/>
      <c r="BEU26"/>
      <c r="BEV26"/>
      <c r="BEW26"/>
      <c r="BEX26"/>
      <c r="BEY26"/>
      <c r="BEZ26"/>
      <c r="BFA26"/>
      <c r="BFB26"/>
      <c r="BFC26"/>
      <c r="BFD26"/>
      <c r="BFE26"/>
      <c r="BFF26"/>
      <c r="BFG26"/>
      <c r="BFH26"/>
      <c r="BFI26"/>
      <c r="BFJ26"/>
      <c r="BFK26"/>
      <c r="BFL26"/>
      <c r="BFM26"/>
      <c r="BFN26"/>
      <c r="BFO26"/>
      <c r="BFP26"/>
      <c r="BFQ26"/>
      <c r="BFR26"/>
      <c r="BFS26"/>
      <c r="BFT26"/>
      <c r="BFU26"/>
      <c r="BFV26"/>
      <c r="BFW26"/>
      <c r="BFX26"/>
      <c r="BFY26"/>
      <c r="BFZ26"/>
      <c r="BGA26"/>
      <c r="BGB26"/>
      <c r="BGC26"/>
      <c r="BGD26"/>
      <c r="BGE26"/>
      <c r="BGF26"/>
      <c r="BGG26"/>
      <c r="BGH26"/>
      <c r="BGI26"/>
      <c r="BGJ26"/>
      <c r="BGK26"/>
      <c r="BGL26"/>
      <c r="BGM26"/>
      <c r="BGN26"/>
      <c r="BGO26"/>
      <c r="BGP26"/>
      <c r="BGQ26"/>
      <c r="BGR26"/>
      <c r="BGS26"/>
      <c r="BGT26"/>
      <c r="BGU26"/>
      <c r="BGV26"/>
      <c r="BGW26"/>
      <c r="BGX26"/>
      <c r="BGY26"/>
      <c r="BGZ26"/>
      <c r="BHA26"/>
      <c r="BHB26"/>
      <c r="BHC26"/>
      <c r="BHD26"/>
      <c r="BHE26"/>
      <c r="BHF26"/>
      <c r="BHG26"/>
      <c r="BHH26"/>
      <c r="BHI26"/>
      <c r="BHJ26"/>
      <c r="BHK26"/>
      <c r="BHL26"/>
      <c r="BHM26"/>
      <c r="BHN26"/>
      <c r="BHO26"/>
      <c r="BHP26"/>
      <c r="BHQ26"/>
      <c r="BHR26"/>
      <c r="BHS26"/>
      <c r="BHT26"/>
      <c r="BHU26"/>
      <c r="BHV26"/>
      <c r="BHW26"/>
      <c r="BHX26"/>
      <c r="BHY26"/>
      <c r="BHZ26"/>
      <c r="BIA26"/>
      <c r="BIB26"/>
      <c r="BIC26"/>
      <c r="BID26"/>
      <c r="BIE26"/>
      <c r="BIF26"/>
      <c r="BIG26"/>
      <c r="BIH26"/>
      <c r="BII26"/>
      <c r="BIJ26"/>
      <c r="BIK26"/>
      <c r="BIL26"/>
      <c r="BIM26"/>
      <c r="BIN26"/>
      <c r="BIO26"/>
      <c r="BIP26"/>
      <c r="BIQ26"/>
      <c r="BIR26"/>
      <c r="BIS26"/>
      <c r="BIT26"/>
      <c r="BIU26"/>
      <c r="BIV26"/>
      <c r="BIW26"/>
      <c r="BIX26"/>
      <c r="BIY26"/>
      <c r="BIZ26"/>
      <c r="BJA26"/>
      <c r="BJB26"/>
      <c r="BJC26"/>
      <c r="BJD26"/>
      <c r="BJE26"/>
      <c r="BJF26"/>
      <c r="BJG26"/>
      <c r="BJH26"/>
      <c r="BJI26"/>
      <c r="BJJ26"/>
      <c r="BJK26"/>
      <c r="BJL26"/>
      <c r="BJM26"/>
      <c r="BJN26"/>
      <c r="BJO26"/>
      <c r="BJP26"/>
      <c r="BJQ26"/>
      <c r="BJR26"/>
      <c r="BJS26"/>
      <c r="BJT26"/>
      <c r="BJU26"/>
      <c r="BJV26"/>
      <c r="BJW26"/>
      <c r="BJX26"/>
      <c r="BJY26"/>
      <c r="BJZ26"/>
      <c r="BKA26"/>
      <c r="BKB26"/>
      <c r="BKC26"/>
      <c r="BKD26"/>
      <c r="BKE26"/>
      <c r="BKF26"/>
      <c r="BKG26"/>
      <c r="BKH26"/>
      <c r="BKI26"/>
      <c r="BKJ26"/>
      <c r="BKK26"/>
      <c r="BKL26"/>
      <c r="BKM26"/>
      <c r="BKN26"/>
      <c r="BKO26"/>
      <c r="BKP26"/>
      <c r="BKQ26"/>
      <c r="BKR26"/>
      <c r="BKS26"/>
      <c r="BKT26"/>
      <c r="BKU26"/>
      <c r="BKV26"/>
      <c r="BKW26"/>
      <c r="BKX26"/>
      <c r="BKY26"/>
      <c r="BKZ26"/>
      <c r="BLA26"/>
      <c r="BLB26"/>
      <c r="BLC26"/>
      <c r="BLD26"/>
      <c r="BLE26"/>
      <c r="BLF26"/>
      <c r="BLG26"/>
      <c r="BLH26"/>
      <c r="BLI26"/>
      <c r="BLJ26"/>
      <c r="BLK26"/>
      <c r="BLL26"/>
      <c r="BLM26"/>
      <c r="BLN26"/>
      <c r="BLO26"/>
      <c r="BLP26"/>
      <c r="BLQ26"/>
      <c r="BLR26"/>
      <c r="BLS26"/>
      <c r="BLT26"/>
      <c r="BLU26"/>
      <c r="BLV26"/>
      <c r="BLW26"/>
      <c r="BLX26"/>
      <c r="BLY26"/>
      <c r="BLZ26"/>
      <c r="BMA26"/>
      <c r="BMB26"/>
      <c r="BMC26"/>
      <c r="BMD26"/>
      <c r="BME26"/>
      <c r="BMF26"/>
      <c r="BMG26"/>
      <c r="BMH26"/>
      <c r="BMI26"/>
      <c r="BMJ26"/>
      <c r="BMK26"/>
      <c r="BML26"/>
      <c r="BMM26"/>
      <c r="BMN26"/>
      <c r="BMO26"/>
      <c r="BMP26"/>
      <c r="BMQ26"/>
      <c r="BMR26"/>
      <c r="BMS26"/>
      <c r="BMT26"/>
      <c r="BMU26"/>
      <c r="BMV26"/>
      <c r="BMW26"/>
      <c r="BMX26"/>
      <c r="BMY26"/>
      <c r="BMZ26"/>
      <c r="BNA26"/>
      <c r="BNB26"/>
      <c r="BNC26"/>
      <c r="BND26"/>
      <c r="BNE26"/>
      <c r="BNF26"/>
      <c r="BNG26"/>
      <c r="BNH26"/>
      <c r="BNI26"/>
      <c r="BNJ26"/>
      <c r="BNK26"/>
      <c r="BNL26"/>
      <c r="BNM26"/>
      <c r="BNN26"/>
      <c r="BNO26"/>
      <c r="BNP26"/>
      <c r="BNQ26"/>
      <c r="BNR26"/>
      <c r="BNS26"/>
      <c r="BNT26"/>
      <c r="BNU26"/>
      <c r="BNV26"/>
      <c r="BNW26"/>
      <c r="BNX26"/>
      <c r="BNY26"/>
      <c r="BNZ26"/>
      <c r="BOA26"/>
      <c r="BOB26"/>
      <c r="BOC26"/>
      <c r="BOD26"/>
      <c r="BOE26"/>
      <c r="BOF26"/>
      <c r="BOG26"/>
      <c r="BOH26"/>
      <c r="BOI26"/>
      <c r="BOJ26"/>
      <c r="BOK26"/>
      <c r="BOL26"/>
      <c r="BOM26"/>
      <c r="BON26"/>
      <c r="BOO26"/>
      <c r="BOP26"/>
      <c r="BOQ26"/>
      <c r="BOR26"/>
      <c r="BOS26"/>
      <c r="BOT26"/>
      <c r="BOU26"/>
      <c r="BOV26"/>
      <c r="BOW26"/>
      <c r="BOX26"/>
      <c r="BOY26"/>
      <c r="BOZ26"/>
      <c r="BPA26"/>
      <c r="BPB26"/>
      <c r="BPC26"/>
      <c r="BPD26"/>
      <c r="BPE26"/>
      <c r="BPF26"/>
      <c r="BPG26"/>
      <c r="BPH26"/>
      <c r="BPI26"/>
      <c r="BPJ26"/>
      <c r="BPK26"/>
      <c r="BPL26"/>
      <c r="BPM26"/>
      <c r="BPN26"/>
      <c r="BPO26"/>
      <c r="BPP26"/>
      <c r="BPQ26"/>
      <c r="BPR26"/>
      <c r="BPS26"/>
      <c r="BPT26"/>
      <c r="BPU26"/>
      <c r="BPV26"/>
      <c r="BPW26"/>
      <c r="BPX26"/>
      <c r="BPY26"/>
      <c r="BPZ26"/>
      <c r="BQA26"/>
      <c r="BQB26"/>
      <c r="BQC26"/>
      <c r="BQD26"/>
      <c r="BQE26"/>
      <c r="BQF26"/>
      <c r="BQG26"/>
      <c r="BQH26"/>
      <c r="BQI26"/>
      <c r="BQJ26"/>
      <c r="BQK26"/>
      <c r="BQL26"/>
      <c r="BQM26"/>
      <c r="BQN26"/>
      <c r="BQO26"/>
      <c r="BQP26"/>
      <c r="BQQ26"/>
      <c r="BQR26"/>
      <c r="BQS26"/>
      <c r="BQT26"/>
      <c r="BQU26"/>
      <c r="BQV26"/>
      <c r="BQW26"/>
      <c r="BQX26"/>
      <c r="BQY26"/>
      <c r="BQZ26"/>
      <c r="BRA26"/>
      <c r="BRB26"/>
      <c r="BRC26"/>
      <c r="BRD26"/>
      <c r="BRE26"/>
      <c r="BRF26"/>
      <c r="BRG26"/>
      <c r="BRH26"/>
      <c r="BRI26"/>
      <c r="BRJ26"/>
      <c r="BRK26"/>
      <c r="BRL26"/>
      <c r="BRM26"/>
      <c r="BRN26"/>
      <c r="BRO26"/>
      <c r="BRP26"/>
      <c r="BRQ26"/>
      <c r="BRR26"/>
      <c r="BRS26"/>
      <c r="BRT26"/>
      <c r="BRU26"/>
      <c r="BRV26"/>
      <c r="BRW26"/>
      <c r="BRX26"/>
      <c r="BRY26"/>
      <c r="BRZ26"/>
      <c r="BSA26"/>
      <c r="BSB26"/>
      <c r="BSC26"/>
      <c r="BSD26"/>
      <c r="BSE26"/>
      <c r="BSF26"/>
      <c r="BSG26"/>
      <c r="BSH26"/>
      <c r="BSI26"/>
      <c r="BSJ26"/>
      <c r="BSK26"/>
      <c r="BSL26"/>
      <c r="BSM26"/>
      <c r="BSN26"/>
      <c r="BSO26"/>
      <c r="BSP26"/>
      <c r="BSQ26"/>
      <c r="BSR26"/>
      <c r="BSS26"/>
      <c r="BST26"/>
      <c r="BSU26"/>
      <c r="BSV26"/>
      <c r="BSW26"/>
      <c r="BSX26"/>
      <c r="BSY26"/>
      <c r="BSZ26"/>
      <c r="BTA26"/>
      <c r="BTB26"/>
      <c r="BTC26"/>
      <c r="BTD26"/>
      <c r="BTE26"/>
      <c r="BTF26"/>
      <c r="BTG26"/>
      <c r="BTH26"/>
      <c r="BTI26"/>
      <c r="BTJ26"/>
      <c r="BTK26"/>
      <c r="BTL26"/>
      <c r="BTM26"/>
      <c r="BTN26"/>
      <c r="BTO26"/>
      <c r="BTP26"/>
      <c r="BTQ26"/>
      <c r="BTR26"/>
      <c r="BTS26"/>
      <c r="BTT26"/>
      <c r="BTU26"/>
      <c r="BTV26"/>
      <c r="BTW26"/>
      <c r="BTX26"/>
      <c r="BTY26"/>
      <c r="BTZ26"/>
      <c r="BUA26"/>
      <c r="BUB26"/>
      <c r="BUC26"/>
      <c r="BUD26"/>
      <c r="BUE26"/>
      <c r="BUF26"/>
      <c r="BUG26"/>
      <c r="BUH26"/>
      <c r="BUI26"/>
      <c r="BUJ26"/>
      <c r="BUK26"/>
      <c r="BUL26"/>
      <c r="BUM26"/>
      <c r="BUN26"/>
      <c r="BUO26"/>
      <c r="BUP26"/>
      <c r="BUQ26"/>
      <c r="BUR26"/>
      <c r="BUS26"/>
      <c r="BUT26"/>
      <c r="BUU26"/>
      <c r="BUV26"/>
      <c r="BUW26"/>
      <c r="BUX26"/>
      <c r="BUY26"/>
      <c r="BUZ26"/>
      <c r="BVA26"/>
      <c r="BVB26"/>
      <c r="BVC26"/>
      <c r="BVD26"/>
      <c r="BVE26"/>
      <c r="BVF26"/>
      <c r="BVG26"/>
      <c r="BVH26"/>
      <c r="BVI26"/>
      <c r="BVJ26"/>
      <c r="BVK26"/>
      <c r="BVL26"/>
      <c r="BVM26"/>
      <c r="BVN26"/>
      <c r="BVO26"/>
      <c r="BVP26"/>
      <c r="BVQ26"/>
      <c r="BVR26"/>
      <c r="BVS26"/>
      <c r="BVT26"/>
      <c r="BVU26"/>
      <c r="BVV26"/>
      <c r="BVW26"/>
      <c r="BVX26"/>
      <c r="BVY26"/>
      <c r="BVZ26"/>
      <c r="BWA26"/>
      <c r="BWB26"/>
      <c r="BWC26"/>
      <c r="BWD26"/>
      <c r="BWE26"/>
      <c r="BWF26"/>
      <c r="BWG26"/>
      <c r="BWH26"/>
      <c r="BWI26"/>
      <c r="BWJ26"/>
      <c r="BWK26"/>
      <c r="BWL26"/>
      <c r="BWM26"/>
      <c r="BWN26"/>
      <c r="BWO26"/>
      <c r="BWP26"/>
      <c r="BWQ26"/>
      <c r="BWR26"/>
      <c r="BWS26"/>
      <c r="BWT26"/>
      <c r="BWU26"/>
      <c r="BWV26"/>
      <c r="BWW26"/>
      <c r="BWX26"/>
      <c r="BWY26"/>
      <c r="BWZ26"/>
      <c r="BXA26"/>
      <c r="BXB26"/>
      <c r="BXC26"/>
      <c r="BXD26"/>
      <c r="BXE26"/>
      <c r="BXF26"/>
      <c r="BXG26"/>
      <c r="BXH26"/>
      <c r="BXI26"/>
      <c r="BXJ26"/>
      <c r="BXK26"/>
      <c r="BXL26"/>
      <c r="BXM26"/>
      <c r="BXN26"/>
      <c r="BXO26"/>
      <c r="BXP26"/>
      <c r="BXQ26"/>
      <c r="BXR26"/>
      <c r="BXS26"/>
      <c r="BXT26"/>
      <c r="BXU26"/>
      <c r="BXV26"/>
      <c r="BXW26"/>
      <c r="BXX26"/>
      <c r="BXY26"/>
      <c r="BXZ26"/>
      <c r="BYA26"/>
      <c r="BYB26"/>
      <c r="BYC26"/>
      <c r="BYD26"/>
      <c r="BYE26"/>
      <c r="BYF26"/>
      <c r="BYG26"/>
      <c r="BYH26"/>
      <c r="BYI26"/>
      <c r="BYJ26"/>
      <c r="BYK26"/>
      <c r="BYL26"/>
      <c r="BYM26"/>
      <c r="BYN26"/>
      <c r="BYO26"/>
      <c r="BYP26"/>
      <c r="BYQ26"/>
      <c r="BYR26"/>
      <c r="BYS26"/>
      <c r="BYT26"/>
      <c r="BYU26"/>
      <c r="BYV26"/>
      <c r="BYW26"/>
      <c r="BYX26"/>
      <c r="BYY26"/>
      <c r="BYZ26"/>
      <c r="BZA26"/>
      <c r="BZB26"/>
      <c r="BZC26"/>
      <c r="BZD26"/>
      <c r="BZE26"/>
      <c r="BZF26"/>
      <c r="BZG26"/>
      <c r="BZH26"/>
      <c r="BZI26"/>
      <c r="BZJ26"/>
      <c r="BZK26"/>
      <c r="BZL26"/>
      <c r="BZM26"/>
      <c r="BZN26"/>
      <c r="BZO26"/>
      <c r="BZP26"/>
      <c r="BZQ26"/>
      <c r="BZR26"/>
      <c r="BZS26"/>
      <c r="BZT26"/>
      <c r="BZU26"/>
      <c r="BZV26"/>
      <c r="BZW26"/>
      <c r="BZX26"/>
      <c r="BZY26"/>
      <c r="BZZ26"/>
      <c r="CAA26"/>
      <c r="CAB26"/>
      <c r="CAC26"/>
      <c r="CAD26"/>
      <c r="CAE26"/>
      <c r="CAF26"/>
      <c r="CAG26"/>
      <c r="CAH26"/>
      <c r="CAI26"/>
      <c r="CAJ26"/>
      <c r="CAK26"/>
      <c r="CAL26"/>
      <c r="CAM26"/>
      <c r="CAN26"/>
      <c r="CAO26"/>
      <c r="CAP26"/>
      <c r="CAQ26"/>
      <c r="CAR26"/>
      <c r="CAS26"/>
      <c r="CAT26"/>
      <c r="CAU26"/>
      <c r="CAV26"/>
      <c r="CAW26"/>
      <c r="CAX26"/>
      <c r="CAY26"/>
      <c r="CAZ26"/>
      <c r="CBA26"/>
      <c r="CBB26"/>
      <c r="CBC26"/>
      <c r="CBD26"/>
      <c r="CBE26"/>
      <c r="CBF26"/>
      <c r="CBG26"/>
      <c r="CBH26"/>
      <c r="CBI26"/>
      <c r="CBJ26"/>
      <c r="CBK26"/>
      <c r="CBL26"/>
      <c r="CBM26"/>
      <c r="CBN26"/>
      <c r="CBO26"/>
      <c r="CBP26"/>
      <c r="CBQ26"/>
      <c r="CBR26"/>
      <c r="CBS26"/>
      <c r="CBT26"/>
      <c r="CBU26"/>
      <c r="CBV26"/>
      <c r="CBW26"/>
      <c r="CBX26"/>
      <c r="CBY26"/>
      <c r="CBZ26"/>
      <c r="CCA26"/>
      <c r="CCB26"/>
      <c r="CCC26"/>
      <c r="CCD26"/>
      <c r="CCE26"/>
      <c r="CCF26"/>
      <c r="CCG26"/>
      <c r="CCH26"/>
      <c r="CCI26"/>
      <c r="CCJ26"/>
      <c r="CCK26"/>
      <c r="CCL26"/>
      <c r="CCM26"/>
      <c r="CCN26"/>
      <c r="CCO26"/>
      <c r="CCP26"/>
      <c r="CCQ26"/>
      <c r="CCR26"/>
      <c r="CCS26"/>
      <c r="CCT26"/>
      <c r="CCU26"/>
      <c r="CCV26"/>
      <c r="CCW26"/>
      <c r="CCX26"/>
      <c r="CCY26"/>
      <c r="CCZ26"/>
      <c r="CDA26"/>
      <c r="CDB26"/>
      <c r="CDC26"/>
      <c r="CDD26"/>
      <c r="CDE26"/>
      <c r="CDF26"/>
      <c r="CDG26"/>
      <c r="CDH26"/>
      <c r="CDI26"/>
      <c r="CDJ26"/>
      <c r="CDK26"/>
      <c r="CDL26"/>
      <c r="CDM26"/>
      <c r="CDN26"/>
      <c r="CDO26"/>
      <c r="CDP26"/>
      <c r="CDQ26"/>
      <c r="CDR26"/>
      <c r="CDS26"/>
      <c r="CDT26"/>
      <c r="CDU26"/>
      <c r="CDV26"/>
      <c r="CDW26"/>
      <c r="CDX26"/>
      <c r="CDY26"/>
      <c r="CDZ26"/>
      <c r="CEA26"/>
      <c r="CEB26"/>
      <c r="CEC26"/>
      <c r="CED26"/>
      <c r="CEE26"/>
      <c r="CEF26"/>
      <c r="CEG26"/>
      <c r="CEH26"/>
      <c r="CEI26"/>
      <c r="CEJ26"/>
      <c r="CEK26"/>
      <c r="CEL26"/>
      <c r="CEM26"/>
      <c r="CEN26"/>
      <c r="CEO26"/>
      <c r="CEP26"/>
      <c r="CEQ26"/>
      <c r="CER26"/>
      <c r="CES26"/>
      <c r="CET26"/>
      <c r="CEU26"/>
      <c r="CEV26"/>
      <c r="CEW26"/>
      <c r="CEX26"/>
      <c r="CEY26"/>
      <c r="CEZ26"/>
      <c r="CFA26"/>
      <c r="CFB26"/>
      <c r="CFC26"/>
      <c r="CFD26"/>
      <c r="CFE26"/>
      <c r="CFF26"/>
      <c r="CFG26"/>
      <c r="CFH26"/>
      <c r="CFI26"/>
      <c r="CFJ26"/>
      <c r="CFK26"/>
      <c r="CFL26"/>
      <c r="CFM26"/>
      <c r="CFN26"/>
      <c r="CFO26"/>
      <c r="CFP26"/>
      <c r="CFQ26"/>
      <c r="CFR26"/>
      <c r="CFS26"/>
      <c r="CFT26"/>
      <c r="CFU26"/>
      <c r="CFV26"/>
      <c r="CFW26"/>
      <c r="CFX26"/>
      <c r="CFY26"/>
      <c r="CFZ26"/>
      <c r="CGA26"/>
      <c r="CGB26"/>
      <c r="CGC26"/>
      <c r="CGD26"/>
      <c r="CGE26"/>
      <c r="CGF26"/>
      <c r="CGG26"/>
      <c r="CGH26"/>
      <c r="CGI26"/>
      <c r="CGJ26"/>
      <c r="CGK26"/>
      <c r="CGL26"/>
      <c r="CGM26"/>
      <c r="CGN26"/>
      <c r="CGO26"/>
      <c r="CGP26"/>
      <c r="CGQ26"/>
      <c r="CGR26"/>
      <c r="CGS26"/>
      <c r="CGT26"/>
      <c r="CGU26"/>
      <c r="CGV26"/>
      <c r="CGW26"/>
      <c r="CGX26"/>
      <c r="CGY26"/>
      <c r="CGZ26"/>
      <c r="CHA26"/>
      <c r="CHB26"/>
      <c r="CHC26"/>
      <c r="CHD26"/>
      <c r="CHE26"/>
      <c r="CHF26"/>
      <c r="CHG26"/>
      <c r="CHH26"/>
      <c r="CHI26"/>
      <c r="CHJ26"/>
      <c r="CHK26"/>
      <c r="CHL26"/>
      <c r="CHM26"/>
      <c r="CHN26"/>
      <c r="CHO26"/>
      <c r="CHP26"/>
      <c r="CHQ26"/>
      <c r="CHR26"/>
      <c r="CHS26"/>
      <c r="CHT26"/>
      <c r="CHU26"/>
      <c r="CHV26"/>
      <c r="CHW26"/>
      <c r="CHX26"/>
      <c r="CHY26"/>
      <c r="CHZ26"/>
      <c r="CIA26"/>
      <c r="CIB26"/>
      <c r="CIC26"/>
      <c r="CID26"/>
      <c r="CIE26"/>
      <c r="CIF26"/>
      <c r="CIG26"/>
      <c r="CIH26"/>
      <c r="CII26"/>
      <c r="CIJ26"/>
      <c r="CIK26"/>
      <c r="CIL26"/>
      <c r="CIM26"/>
      <c r="CIN26"/>
      <c r="CIO26"/>
      <c r="CIP26"/>
      <c r="CIQ26"/>
      <c r="CIR26"/>
      <c r="CIS26"/>
      <c r="CIT26"/>
      <c r="CIU26"/>
      <c r="CIV26"/>
      <c r="CIW26"/>
      <c r="CIX26"/>
      <c r="CIY26"/>
      <c r="CIZ26"/>
      <c r="CJA26"/>
      <c r="CJB26"/>
      <c r="CJC26"/>
      <c r="CJD26"/>
      <c r="CJE26"/>
      <c r="CJF26"/>
      <c r="CJG26"/>
      <c r="CJH26"/>
      <c r="CJI26"/>
      <c r="CJJ26"/>
      <c r="CJK26"/>
      <c r="CJL26"/>
      <c r="CJM26"/>
      <c r="CJN26"/>
      <c r="CJO26"/>
      <c r="CJP26"/>
      <c r="CJQ26"/>
      <c r="CJR26"/>
      <c r="CJS26"/>
      <c r="CJT26"/>
      <c r="CJU26"/>
      <c r="CJV26"/>
      <c r="CJW26"/>
      <c r="CJX26"/>
      <c r="CJY26"/>
      <c r="CJZ26"/>
      <c r="CKA26"/>
      <c r="CKB26"/>
      <c r="CKC26"/>
      <c r="CKD26"/>
      <c r="CKE26"/>
      <c r="CKF26"/>
      <c r="CKG26"/>
      <c r="CKH26"/>
      <c r="CKI26"/>
      <c r="CKJ26"/>
      <c r="CKK26"/>
      <c r="CKL26"/>
      <c r="CKM26"/>
      <c r="CKN26"/>
      <c r="CKO26"/>
      <c r="CKP26"/>
      <c r="CKQ26"/>
      <c r="CKR26"/>
      <c r="CKS26"/>
      <c r="CKT26"/>
      <c r="CKU26"/>
      <c r="CKV26"/>
      <c r="CKW26"/>
      <c r="CKX26"/>
      <c r="CKY26"/>
      <c r="CKZ26"/>
      <c r="CLA26"/>
      <c r="CLB26"/>
      <c r="CLC26"/>
      <c r="CLD26"/>
      <c r="CLE26"/>
      <c r="CLF26"/>
      <c r="CLG26"/>
      <c r="CLH26"/>
      <c r="CLI26"/>
      <c r="CLJ26"/>
      <c r="CLK26"/>
      <c r="CLL26"/>
      <c r="CLM26"/>
      <c r="CLN26"/>
      <c r="CLO26"/>
      <c r="CLP26"/>
      <c r="CLQ26"/>
      <c r="CLR26"/>
      <c r="CLS26"/>
      <c r="CLT26"/>
      <c r="CLU26"/>
      <c r="CLV26"/>
      <c r="CLW26"/>
      <c r="CLX26"/>
      <c r="CLY26"/>
      <c r="CLZ26"/>
      <c r="CMA26"/>
      <c r="CMB26"/>
      <c r="CMC26"/>
      <c r="CMD26"/>
      <c r="CME26"/>
      <c r="CMF26"/>
      <c r="CMG26"/>
      <c r="CMH26"/>
      <c r="CMI26"/>
      <c r="CMJ26"/>
      <c r="CMK26"/>
      <c r="CML26"/>
      <c r="CMM26"/>
      <c r="CMN26"/>
      <c r="CMO26"/>
      <c r="CMP26"/>
      <c r="CMQ26"/>
      <c r="CMR26"/>
      <c r="CMS26"/>
      <c r="CMT26"/>
      <c r="CMU26"/>
      <c r="CMV26"/>
      <c r="CMW26"/>
      <c r="CMX26"/>
      <c r="CMY26"/>
      <c r="CMZ26"/>
      <c r="CNA26"/>
      <c r="CNB26"/>
      <c r="CNC26"/>
      <c r="CND26"/>
      <c r="CNE26"/>
      <c r="CNF26"/>
      <c r="CNG26"/>
      <c r="CNH26"/>
      <c r="CNI26"/>
      <c r="CNJ26"/>
      <c r="CNK26"/>
      <c r="CNL26"/>
      <c r="CNM26"/>
      <c r="CNN26"/>
      <c r="CNO26"/>
      <c r="CNP26"/>
      <c r="CNQ26"/>
      <c r="CNR26"/>
      <c r="CNS26"/>
      <c r="CNT26"/>
      <c r="CNU26"/>
      <c r="CNV26"/>
      <c r="CNW26"/>
      <c r="CNX26"/>
      <c r="CNY26"/>
      <c r="CNZ26"/>
      <c r="COA26"/>
      <c r="COB26"/>
      <c r="COC26"/>
      <c r="COD26"/>
      <c r="COE26"/>
      <c r="COF26"/>
      <c r="COG26"/>
      <c r="COH26"/>
      <c r="COI26"/>
      <c r="COJ26"/>
      <c r="COK26"/>
      <c r="COL26"/>
      <c r="COM26"/>
      <c r="CON26"/>
      <c r="COO26"/>
      <c r="COP26"/>
      <c r="COQ26"/>
      <c r="COR26"/>
      <c r="COS26"/>
      <c r="COT26"/>
      <c r="COU26"/>
      <c r="COV26"/>
      <c r="COW26"/>
      <c r="COX26"/>
      <c r="COY26"/>
      <c r="COZ26"/>
      <c r="CPA26"/>
      <c r="CPB26"/>
      <c r="CPC26"/>
      <c r="CPD26"/>
      <c r="CPE26"/>
      <c r="CPF26"/>
      <c r="CPG26"/>
      <c r="CPH26"/>
      <c r="CPI26"/>
      <c r="CPJ26"/>
      <c r="CPK26"/>
      <c r="CPL26"/>
      <c r="CPM26"/>
      <c r="CPN26"/>
      <c r="CPO26"/>
      <c r="CPP26"/>
      <c r="CPQ26"/>
      <c r="CPR26"/>
      <c r="CPS26"/>
      <c r="CPT26"/>
      <c r="CPU26"/>
      <c r="CPV26"/>
      <c r="CPW26"/>
      <c r="CPX26"/>
      <c r="CPY26"/>
      <c r="CPZ26"/>
      <c r="CQA26"/>
      <c r="CQB26"/>
      <c r="CQC26"/>
      <c r="CQD26"/>
      <c r="CQE26"/>
      <c r="CQF26"/>
      <c r="CQG26"/>
      <c r="CQH26"/>
      <c r="CQI26"/>
      <c r="CQJ26"/>
      <c r="CQK26"/>
      <c r="CQL26"/>
      <c r="CQM26"/>
      <c r="CQN26"/>
      <c r="CQO26"/>
      <c r="CQP26"/>
      <c r="CQQ26"/>
      <c r="CQR26"/>
      <c r="CQS26"/>
      <c r="CQT26"/>
      <c r="CQU26"/>
      <c r="CQV26"/>
      <c r="CQW26"/>
      <c r="CQX26"/>
      <c r="CQY26"/>
      <c r="CQZ26"/>
      <c r="CRA26"/>
      <c r="CRB26"/>
      <c r="CRC26"/>
      <c r="CRD26"/>
      <c r="CRE26"/>
      <c r="CRF26"/>
      <c r="CRG26"/>
      <c r="CRH26"/>
      <c r="CRI26"/>
      <c r="CRJ26"/>
      <c r="CRK26"/>
      <c r="CRL26"/>
      <c r="CRM26"/>
      <c r="CRN26"/>
      <c r="CRO26"/>
      <c r="CRP26"/>
      <c r="CRQ26"/>
      <c r="CRR26"/>
      <c r="CRS26"/>
      <c r="CRT26"/>
      <c r="CRU26"/>
      <c r="CRV26"/>
      <c r="CRW26"/>
      <c r="CRX26"/>
      <c r="CRY26"/>
      <c r="CRZ26"/>
      <c r="CSA26"/>
      <c r="CSB26"/>
      <c r="CSC26"/>
      <c r="CSD26"/>
      <c r="CSE26"/>
      <c r="CSF26"/>
      <c r="CSG26"/>
      <c r="CSH26"/>
      <c r="CSI26"/>
      <c r="CSJ26"/>
      <c r="CSK26"/>
      <c r="CSL26"/>
      <c r="CSM26"/>
      <c r="CSN26"/>
      <c r="CSO26"/>
      <c r="CSP26"/>
      <c r="CSQ26"/>
      <c r="CSR26"/>
      <c r="CSS26"/>
      <c r="CST26"/>
      <c r="CSU26"/>
      <c r="CSV26"/>
      <c r="CSW26"/>
      <c r="CSX26"/>
      <c r="CSY26"/>
      <c r="CSZ26"/>
      <c r="CTA26"/>
      <c r="CTB26"/>
      <c r="CTC26"/>
      <c r="CTD26"/>
      <c r="CTE26"/>
      <c r="CTF26"/>
      <c r="CTG26"/>
      <c r="CTH26"/>
      <c r="CTI26"/>
      <c r="CTJ26"/>
      <c r="CTK26"/>
      <c r="CTL26"/>
      <c r="CTM26"/>
      <c r="CTN26"/>
      <c r="CTO26"/>
      <c r="CTP26"/>
      <c r="CTQ26"/>
      <c r="CTR26"/>
      <c r="CTS26"/>
      <c r="CTT26"/>
      <c r="CTU26"/>
      <c r="CTV26"/>
      <c r="CTW26"/>
      <c r="CTX26"/>
      <c r="CTY26"/>
      <c r="CTZ26"/>
      <c r="CUA26"/>
      <c r="CUB26"/>
      <c r="CUC26"/>
      <c r="CUD26"/>
      <c r="CUE26"/>
      <c r="CUF26"/>
      <c r="CUG26"/>
      <c r="CUH26"/>
      <c r="CUI26"/>
      <c r="CUJ26"/>
      <c r="CUK26"/>
      <c r="CUL26"/>
      <c r="CUM26"/>
      <c r="CUN26"/>
      <c r="CUO26"/>
      <c r="CUP26"/>
      <c r="CUQ26"/>
      <c r="CUR26"/>
      <c r="CUS26"/>
      <c r="CUT26"/>
      <c r="CUU26"/>
      <c r="CUV26"/>
      <c r="CUW26"/>
      <c r="CUX26"/>
      <c r="CUY26"/>
      <c r="CUZ26"/>
      <c r="CVA26"/>
      <c r="CVB26"/>
      <c r="CVC26"/>
      <c r="CVD26"/>
      <c r="CVE26"/>
      <c r="CVF26"/>
      <c r="CVG26"/>
      <c r="CVH26"/>
      <c r="CVI26"/>
      <c r="CVJ26"/>
      <c r="CVK26"/>
      <c r="CVL26"/>
      <c r="CVM26"/>
      <c r="CVN26"/>
      <c r="CVO26"/>
      <c r="CVP26"/>
      <c r="CVQ26"/>
      <c r="CVR26"/>
      <c r="CVS26"/>
      <c r="CVT26"/>
      <c r="CVU26"/>
      <c r="CVV26"/>
      <c r="CVW26"/>
      <c r="CVX26"/>
      <c r="CVY26"/>
      <c r="CVZ26"/>
      <c r="CWA26"/>
      <c r="CWB26"/>
      <c r="CWC26"/>
      <c r="CWD26"/>
      <c r="CWE26"/>
      <c r="CWF26"/>
      <c r="CWG26"/>
      <c r="CWH26"/>
      <c r="CWI26"/>
      <c r="CWJ26"/>
      <c r="CWK26"/>
      <c r="CWL26"/>
      <c r="CWM26"/>
      <c r="CWN26"/>
      <c r="CWO26"/>
      <c r="CWP26"/>
      <c r="CWQ26"/>
      <c r="CWR26"/>
      <c r="CWS26"/>
      <c r="CWT26"/>
      <c r="CWU26"/>
      <c r="CWV26"/>
      <c r="CWW26"/>
      <c r="CWX26"/>
      <c r="CWY26"/>
      <c r="CWZ26"/>
      <c r="CXA26"/>
      <c r="CXB26"/>
      <c r="CXC26"/>
      <c r="CXD26"/>
      <c r="CXE26"/>
      <c r="CXF26"/>
      <c r="CXG26"/>
      <c r="CXH26"/>
      <c r="CXI26"/>
      <c r="CXJ26"/>
      <c r="CXK26"/>
      <c r="CXL26"/>
      <c r="CXM26"/>
      <c r="CXN26"/>
      <c r="CXO26"/>
      <c r="CXP26"/>
      <c r="CXQ26"/>
      <c r="CXR26"/>
      <c r="CXS26"/>
      <c r="CXT26"/>
      <c r="CXU26"/>
      <c r="CXV26"/>
      <c r="CXW26"/>
      <c r="CXX26"/>
      <c r="CXY26"/>
      <c r="CXZ26"/>
      <c r="CYA26"/>
      <c r="CYB26"/>
      <c r="CYC26"/>
      <c r="CYD26"/>
      <c r="CYE26"/>
      <c r="CYF26"/>
      <c r="CYG26"/>
      <c r="CYH26"/>
      <c r="CYI26"/>
      <c r="CYJ26"/>
      <c r="CYK26"/>
      <c r="CYL26"/>
      <c r="CYM26"/>
      <c r="CYN26"/>
      <c r="CYO26"/>
      <c r="CYP26"/>
      <c r="CYQ26"/>
      <c r="CYR26"/>
      <c r="CYS26"/>
      <c r="CYT26"/>
      <c r="CYU26"/>
      <c r="CYV26"/>
      <c r="CYW26"/>
      <c r="CYX26"/>
      <c r="CYY26"/>
      <c r="CYZ26"/>
      <c r="CZA26"/>
      <c r="CZB26"/>
      <c r="CZC26"/>
      <c r="CZD26"/>
      <c r="CZE26"/>
      <c r="CZF26"/>
      <c r="CZG26"/>
      <c r="CZH26"/>
      <c r="CZI26"/>
      <c r="CZJ26"/>
      <c r="CZK26"/>
      <c r="CZL26"/>
      <c r="CZM26"/>
      <c r="CZN26"/>
      <c r="CZO26"/>
      <c r="CZP26"/>
      <c r="CZQ26"/>
      <c r="CZR26"/>
      <c r="CZS26"/>
      <c r="CZT26"/>
      <c r="CZU26"/>
      <c r="CZV26"/>
      <c r="CZW26"/>
      <c r="CZX26"/>
      <c r="CZY26"/>
      <c r="CZZ26"/>
      <c r="DAA26"/>
      <c r="DAB26"/>
      <c r="DAC26"/>
      <c r="DAD26"/>
      <c r="DAE26"/>
      <c r="DAF26"/>
      <c r="DAG26"/>
      <c r="DAH26"/>
      <c r="DAI26"/>
      <c r="DAJ26"/>
      <c r="DAK26"/>
      <c r="DAL26"/>
      <c r="DAM26"/>
      <c r="DAN26"/>
      <c r="DAO26"/>
      <c r="DAP26"/>
      <c r="DAQ26"/>
      <c r="DAR26"/>
      <c r="DAS26"/>
      <c r="DAT26"/>
      <c r="DAU26"/>
      <c r="DAV26"/>
      <c r="DAW26"/>
      <c r="DAX26"/>
      <c r="DAY26"/>
      <c r="DAZ26"/>
      <c r="DBA26"/>
      <c r="DBB26"/>
      <c r="DBC26"/>
      <c r="DBD26"/>
      <c r="DBE26"/>
      <c r="DBF26"/>
      <c r="DBG26"/>
      <c r="DBH26"/>
      <c r="DBI26"/>
      <c r="DBJ26"/>
      <c r="DBK26"/>
      <c r="DBL26"/>
      <c r="DBM26"/>
      <c r="DBN26"/>
      <c r="DBO26"/>
      <c r="DBP26"/>
      <c r="DBQ26"/>
      <c r="DBR26"/>
      <c r="DBS26"/>
      <c r="DBT26"/>
      <c r="DBU26"/>
      <c r="DBV26"/>
      <c r="DBW26"/>
      <c r="DBX26"/>
      <c r="DBY26"/>
      <c r="DBZ26"/>
      <c r="DCA26"/>
      <c r="DCB26"/>
      <c r="DCC26"/>
      <c r="DCD26"/>
      <c r="DCE26"/>
      <c r="DCF26"/>
      <c r="DCG26"/>
      <c r="DCH26"/>
      <c r="DCI26"/>
      <c r="DCJ26"/>
      <c r="DCK26"/>
      <c r="DCL26"/>
      <c r="DCM26"/>
      <c r="DCN26"/>
      <c r="DCO26"/>
      <c r="DCP26"/>
      <c r="DCQ26"/>
      <c r="DCR26"/>
      <c r="DCS26"/>
      <c r="DCT26"/>
      <c r="DCU26"/>
      <c r="DCV26"/>
      <c r="DCW26"/>
      <c r="DCX26"/>
      <c r="DCY26"/>
      <c r="DCZ26"/>
      <c r="DDA26"/>
      <c r="DDB26"/>
      <c r="DDC26"/>
      <c r="DDD26"/>
      <c r="DDE26"/>
      <c r="DDF26"/>
      <c r="DDG26"/>
      <c r="DDH26"/>
      <c r="DDI26"/>
      <c r="DDJ26"/>
      <c r="DDK26"/>
      <c r="DDL26"/>
      <c r="DDM26"/>
      <c r="DDN26"/>
      <c r="DDO26"/>
      <c r="DDP26"/>
      <c r="DDQ26"/>
      <c r="DDR26"/>
      <c r="DDS26"/>
      <c r="DDT26"/>
      <c r="DDU26"/>
      <c r="DDV26"/>
      <c r="DDW26"/>
      <c r="DDX26"/>
      <c r="DDY26"/>
      <c r="DDZ26"/>
      <c r="DEA26"/>
      <c r="DEB26"/>
      <c r="DEC26"/>
      <c r="DED26"/>
      <c r="DEE26"/>
      <c r="DEF26"/>
      <c r="DEG26"/>
      <c r="DEH26"/>
      <c r="DEI26"/>
      <c r="DEJ26"/>
      <c r="DEK26"/>
      <c r="DEL26"/>
      <c r="DEM26"/>
      <c r="DEN26"/>
      <c r="DEO26"/>
      <c r="DEP26"/>
      <c r="DEQ26"/>
      <c r="DER26"/>
      <c r="DES26"/>
      <c r="DET26"/>
      <c r="DEU26"/>
      <c r="DEV26"/>
      <c r="DEW26"/>
      <c r="DEX26"/>
      <c r="DEY26"/>
      <c r="DEZ26"/>
      <c r="DFA26"/>
      <c r="DFB26"/>
      <c r="DFC26"/>
      <c r="DFD26"/>
      <c r="DFE26"/>
      <c r="DFF26"/>
      <c r="DFG26"/>
      <c r="DFH26"/>
      <c r="DFI26"/>
      <c r="DFJ26"/>
      <c r="DFK26"/>
      <c r="DFL26"/>
      <c r="DFM26"/>
      <c r="DFN26"/>
      <c r="DFO26"/>
      <c r="DFP26"/>
      <c r="DFQ26"/>
      <c r="DFR26"/>
      <c r="DFS26"/>
      <c r="DFT26"/>
      <c r="DFU26"/>
      <c r="DFV26"/>
      <c r="DFW26"/>
      <c r="DFX26"/>
      <c r="DFY26"/>
      <c r="DFZ26"/>
      <c r="DGA26"/>
      <c r="DGB26"/>
      <c r="DGC26"/>
      <c r="DGD26"/>
      <c r="DGE26"/>
      <c r="DGF26"/>
      <c r="DGG26"/>
      <c r="DGH26"/>
      <c r="DGI26"/>
      <c r="DGJ26"/>
      <c r="DGK26"/>
      <c r="DGL26"/>
      <c r="DGM26"/>
      <c r="DGN26"/>
      <c r="DGO26"/>
      <c r="DGP26"/>
      <c r="DGQ26"/>
      <c r="DGR26"/>
      <c r="DGS26"/>
      <c r="DGT26"/>
      <c r="DGU26"/>
      <c r="DGV26"/>
      <c r="DGW26"/>
      <c r="DGX26"/>
      <c r="DGY26"/>
      <c r="DGZ26"/>
      <c r="DHA26"/>
      <c r="DHB26"/>
      <c r="DHC26"/>
      <c r="DHD26"/>
      <c r="DHE26"/>
      <c r="DHF26"/>
      <c r="DHG26"/>
      <c r="DHH26"/>
      <c r="DHI26"/>
      <c r="DHJ26"/>
      <c r="DHK26"/>
      <c r="DHL26"/>
      <c r="DHM26"/>
      <c r="DHN26"/>
      <c r="DHO26"/>
      <c r="DHP26"/>
      <c r="DHQ26"/>
      <c r="DHR26"/>
      <c r="DHS26"/>
      <c r="DHT26"/>
      <c r="DHU26"/>
      <c r="DHV26"/>
      <c r="DHW26"/>
      <c r="DHX26"/>
      <c r="DHY26"/>
      <c r="DHZ26"/>
      <c r="DIA26"/>
      <c r="DIB26"/>
      <c r="DIC26"/>
      <c r="DID26"/>
      <c r="DIE26"/>
      <c r="DIF26"/>
      <c r="DIG26"/>
      <c r="DIH26"/>
      <c r="DII26"/>
      <c r="DIJ26"/>
      <c r="DIK26"/>
      <c r="DIL26"/>
      <c r="DIM26"/>
      <c r="DIN26"/>
      <c r="DIO26"/>
      <c r="DIP26"/>
      <c r="DIQ26"/>
      <c r="DIR26"/>
      <c r="DIS26"/>
      <c r="DIT26"/>
      <c r="DIU26"/>
      <c r="DIV26"/>
      <c r="DIW26"/>
      <c r="DIX26"/>
      <c r="DIY26"/>
      <c r="DIZ26"/>
      <c r="DJA26"/>
      <c r="DJB26"/>
      <c r="DJC26"/>
      <c r="DJD26"/>
      <c r="DJE26"/>
      <c r="DJF26"/>
      <c r="DJG26"/>
      <c r="DJH26"/>
      <c r="DJI26"/>
      <c r="DJJ26"/>
      <c r="DJK26"/>
      <c r="DJL26"/>
      <c r="DJM26"/>
      <c r="DJN26"/>
      <c r="DJO26"/>
      <c r="DJP26"/>
      <c r="DJQ26"/>
      <c r="DJR26"/>
      <c r="DJS26"/>
      <c r="DJT26"/>
      <c r="DJU26"/>
      <c r="DJV26"/>
      <c r="DJW26"/>
      <c r="DJX26"/>
      <c r="DJY26"/>
      <c r="DJZ26"/>
      <c r="DKA26"/>
      <c r="DKB26"/>
      <c r="DKC26"/>
      <c r="DKD26"/>
      <c r="DKE26"/>
      <c r="DKF26"/>
      <c r="DKG26"/>
      <c r="DKH26"/>
      <c r="DKI26"/>
      <c r="DKJ26"/>
      <c r="DKK26"/>
      <c r="DKL26"/>
      <c r="DKM26"/>
      <c r="DKN26"/>
      <c r="DKO26"/>
      <c r="DKP26"/>
      <c r="DKQ26"/>
      <c r="DKR26"/>
      <c r="DKS26"/>
      <c r="DKT26"/>
      <c r="DKU26"/>
      <c r="DKV26"/>
      <c r="DKW26"/>
      <c r="DKX26"/>
      <c r="DKY26"/>
      <c r="DKZ26"/>
      <c r="DLA26"/>
      <c r="DLB26"/>
      <c r="DLC26"/>
      <c r="DLD26"/>
      <c r="DLE26"/>
      <c r="DLF26"/>
      <c r="DLG26"/>
      <c r="DLH26"/>
      <c r="DLI26"/>
      <c r="DLJ26"/>
      <c r="DLK26"/>
      <c r="DLL26"/>
      <c r="DLM26"/>
      <c r="DLN26"/>
      <c r="DLO26"/>
      <c r="DLP26"/>
      <c r="DLQ26"/>
      <c r="DLR26"/>
      <c r="DLS26"/>
      <c r="DLT26"/>
      <c r="DLU26"/>
      <c r="DLV26"/>
      <c r="DLW26"/>
      <c r="DLX26"/>
      <c r="DLY26"/>
      <c r="DLZ26"/>
      <c r="DMA26"/>
      <c r="DMB26"/>
      <c r="DMC26"/>
      <c r="DMD26"/>
      <c r="DME26"/>
      <c r="DMF26"/>
      <c r="DMG26"/>
      <c r="DMH26"/>
      <c r="DMI26"/>
      <c r="DMJ26"/>
      <c r="DMK26"/>
      <c r="DML26"/>
      <c r="DMM26"/>
      <c r="DMN26"/>
      <c r="DMO26"/>
      <c r="DMP26"/>
      <c r="DMQ26"/>
      <c r="DMR26"/>
      <c r="DMS26"/>
      <c r="DMT26"/>
      <c r="DMU26"/>
      <c r="DMV26"/>
      <c r="DMW26"/>
      <c r="DMX26"/>
      <c r="DMY26"/>
      <c r="DMZ26"/>
      <c r="DNA26"/>
      <c r="DNB26"/>
      <c r="DNC26"/>
      <c r="DND26"/>
      <c r="DNE26"/>
      <c r="DNF26"/>
      <c r="DNG26"/>
      <c r="DNH26"/>
      <c r="DNI26"/>
      <c r="DNJ26"/>
      <c r="DNK26"/>
      <c r="DNL26"/>
      <c r="DNM26"/>
      <c r="DNN26"/>
      <c r="DNO26"/>
      <c r="DNP26"/>
      <c r="DNQ26"/>
      <c r="DNR26"/>
      <c r="DNS26"/>
      <c r="DNT26"/>
      <c r="DNU26"/>
      <c r="DNV26"/>
      <c r="DNW26"/>
      <c r="DNX26"/>
      <c r="DNY26"/>
      <c r="DNZ26"/>
      <c r="DOA26"/>
      <c r="DOB26"/>
      <c r="DOC26"/>
      <c r="DOD26"/>
      <c r="DOE26"/>
      <c r="DOF26"/>
      <c r="DOG26"/>
      <c r="DOH26"/>
      <c r="DOI26"/>
      <c r="DOJ26"/>
      <c r="DOK26"/>
      <c r="DOL26"/>
      <c r="DOM26"/>
      <c r="DON26"/>
      <c r="DOO26"/>
      <c r="DOP26"/>
      <c r="DOQ26"/>
      <c r="DOR26"/>
      <c r="DOS26"/>
      <c r="DOT26"/>
      <c r="DOU26"/>
      <c r="DOV26"/>
      <c r="DOW26"/>
      <c r="DOX26"/>
      <c r="DOY26"/>
      <c r="DOZ26"/>
      <c r="DPA26"/>
      <c r="DPB26"/>
      <c r="DPC26"/>
      <c r="DPD26"/>
      <c r="DPE26"/>
      <c r="DPF26"/>
      <c r="DPG26"/>
      <c r="DPH26"/>
      <c r="DPI26"/>
      <c r="DPJ26"/>
      <c r="DPK26"/>
      <c r="DPL26"/>
      <c r="DPM26"/>
      <c r="DPN26"/>
      <c r="DPO26"/>
      <c r="DPP26"/>
      <c r="DPQ26"/>
      <c r="DPR26"/>
      <c r="DPS26"/>
      <c r="DPT26"/>
      <c r="DPU26"/>
      <c r="DPV26"/>
      <c r="DPW26"/>
      <c r="DPX26"/>
      <c r="DPY26"/>
      <c r="DPZ26"/>
      <c r="DQA26"/>
      <c r="DQB26"/>
      <c r="DQC26"/>
      <c r="DQD26"/>
      <c r="DQE26"/>
      <c r="DQF26"/>
      <c r="DQG26"/>
      <c r="DQH26"/>
      <c r="DQI26"/>
      <c r="DQJ26"/>
      <c r="DQK26"/>
      <c r="DQL26"/>
      <c r="DQM26"/>
      <c r="DQN26"/>
      <c r="DQO26"/>
      <c r="DQP26"/>
      <c r="DQQ26"/>
      <c r="DQR26"/>
      <c r="DQS26"/>
      <c r="DQT26"/>
      <c r="DQU26"/>
      <c r="DQV26"/>
      <c r="DQW26"/>
      <c r="DQX26"/>
      <c r="DQY26"/>
      <c r="DQZ26"/>
      <c r="DRA26"/>
      <c r="DRB26"/>
      <c r="DRC26"/>
      <c r="DRD26"/>
      <c r="DRE26"/>
      <c r="DRF26"/>
      <c r="DRG26"/>
      <c r="DRH26"/>
      <c r="DRI26"/>
      <c r="DRJ26"/>
      <c r="DRK26"/>
      <c r="DRL26"/>
      <c r="DRM26"/>
      <c r="DRN26"/>
      <c r="DRO26"/>
      <c r="DRP26"/>
      <c r="DRQ26"/>
      <c r="DRR26"/>
      <c r="DRS26"/>
      <c r="DRT26"/>
      <c r="DRU26"/>
      <c r="DRV26"/>
      <c r="DRW26"/>
      <c r="DRX26"/>
      <c r="DRY26"/>
      <c r="DRZ26"/>
      <c r="DSA26"/>
      <c r="DSB26"/>
      <c r="DSC26"/>
      <c r="DSD26"/>
      <c r="DSE26"/>
      <c r="DSF26"/>
      <c r="DSG26"/>
      <c r="DSH26"/>
      <c r="DSI26"/>
      <c r="DSJ26"/>
      <c r="DSK26"/>
      <c r="DSL26"/>
      <c r="DSM26"/>
      <c r="DSN26"/>
      <c r="DSO26"/>
      <c r="DSP26"/>
      <c r="DSQ26"/>
      <c r="DSR26"/>
      <c r="DSS26"/>
      <c r="DST26"/>
      <c r="DSU26"/>
      <c r="DSV26"/>
      <c r="DSW26"/>
      <c r="DSX26"/>
      <c r="DSY26"/>
      <c r="DSZ26"/>
      <c r="DTA26"/>
      <c r="DTB26"/>
      <c r="DTC26"/>
      <c r="DTD26"/>
      <c r="DTE26"/>
      <c r="DTF26"/>
      <c r="DTG26"/>
      <c r="DTH26"/>
      <c r="DTI26"/>
      <c r="DTJ26"/>
      <c r="DTK26"/>
      <c r="DTL26"/>
      <c r="DTM26"/>
      <c r="DTN26"/>
      <c r="DTO26"/>
      <c r="DTP26"/>
      <c r="DTQ26"/>
      <c r="DTR26"/>
      <c r="DTS26"/>
      <c r="DTT26"/>
      <c r="DTU26"/>
      <c r="DTV26"/>
      <c r="DTW26"/>
      <c r="DTX26"/>
      <c r="DTY26"/>
      <c r="DTZ26"/>
      <c r="DUA26"/>
      <c r="DUB26"/>
      <c r="DUC26"/>
      <c r="DUD26"/>
      <c r="DUE26"/>
      <c r="DUF26"/>
      <c r="DUG26"/>
      <c r="DUH26"/>
      <c r="DUI26"/>
      <c r="DUJ26"/>
      <c r="DUK26"/>
      <c r="DUL26"/>
      <c r="DUM26"/>
      <c r="DUN26"/>
      <c r="DUO26"/>
      <c r="DUP26"/>
      <c r="DUQ26"/>
      <c r="DUR26"/>
      <c r="DUS26"/>
      <c r="DUT26"/>
      <c r="DUU26"/>
      <c r="DUV26"/>
      <c r="DUW26"/>
      <c r="DUX26"/>
      <c r="DUY26"/>
      <c r="DUZ26"/>
      <c r="DVA26"/>
      <c r="DVB26"/>
      <c r="DVC26"/>
      <c r="DVD26"/>
      <c r="DVE26"/>
      <c r="DVF26"/>
      <c r="DVG26"/>
      <c r="DVH26"/>
      <c r="DVI26"/>
      <c r="DVJ26"/>
      <c r="DVK26"/>
      <c r="DVL26"/>
      <c r="DVM26"/>
      <c r="DVN26"/>
      <c r="DVO26"/>
      <c r="DVP26"/>
      <c r="DVQ26"/>
      <c r="DVR26"/>
      <c r="DVS26"/>
      <c r="DVT26"/>
      <c r="DVU26"/>
      <c r="DVV26"/>
      <c r="DVW26"/>
      <c r="DVX26"/>
      <c r="DVY26"/>
      <c r="DVZ26"/>
      <c r="DWA26"/>
      <c r="DWB26"/>
      <c r="DWC26"/>
      <c r="DWD26"/>
      <c r="DWE26"/>
      <c r="DWF26"/>
      <c r="DWG26"/>
      <c r="DWH26"/>
      <c r="DWI26"/>
      <c r="DWJ26"/>
      <c r="DWK26"/>
      <c r="DWL26"/>
      <c r="DWM26"/>
      <c r="DWN26"/>
      <c r="DWO26"/>
      <c r="DWP26"/>
      <c r="DWQ26"/>
      <c r="DWR26"/>
      <c r="DWS26"/>
      <c r="DWT26"/>
      <c r="DWU26"/>
      <c r="DWV26"/>
      <c r="DWW26"/>
      <c r="DWX26"/>
      <c r="DWY26"/>
      <c r="DWZ26"/>
      <c r="DXA26"/>
      <c r="DXB26"/>
      <c r="DXC26"/>
      <c r="DXD26"/>
      <c r="DXE26"/>
      <c r="DXF26"/>
      <c r="DXG26"/>
      <c r="DXH26"/>
      <c r="DXI26"/>
      <c r="DXJ26"/>
      <c r="DXK26"/>
      <c r="DXL26"/>
      <c r="DXM26"/>
      <c r="DXN26"/>
      <c r="DXO26"/>
      <c r="DXP26"/>
      <c r="DXQ26"/>
      <c r="DXR26"/>
      <c r="DXS26"/>
      <c r="DXT26"/>
      <c r="DXU26"/>
      <c r="DXV26"/>
      <c r="DXW26"/>
      <c r="DXX26"/>
      <c r="DXY26"/>
      <c r="DXZ26"/>
      <c r="DYA26"/>
      <c r="DYB26"/>
      <c r="DYC26"/>
      <c r="DYD26"/>
      <c r="DYE26"/>
      <c r="DYF26"/>
      <c r="DYG26"/>
      <c r="DYH26"/>
      <c r="DYI26"/>
      <c r="DYJ26"/>
      <c r="DYK26"/>
      <c r="DYL26"/>
      <c r="DYM26"/>
      <c r="DYN26"/>
      <c r="DYO26"/>
      <c r="DYP26"/>
      <c r="DYQ26"/>
      <c r="DYR26"/>
      <c r="DYS26"/>
      <c r="DYT26"/>
      <c r="DYU26"/>
      <c r="DYV26"/>
      <c r="DYW26"/>
      <c r="DYX26"/>
      <c r="DYY26"/>
      <c r="DYZ26"/>
      <c r="DZA26"/>
      <c r="DZB26"/>
      <c r="DZC26"/>
      <c r="DZD26"/>
      <c r="DZE26"/>
      <c r="DZF26"/>
      <c r="DZG26"/>
      <c r="DZH26"/>
      <c r="DZI26"/>
      <c r="DZJ26"/>
      <c r="DZK26"/>
      <c r="DZL26"/>
      <c r="DZM26"/>
      <c r="DZN26"/>
      <c r="DZO26"/>
      <c r="DZP26"/>
      <c r="DZQ26"/>
      <c r="DZR26"/>
      <c r="DZS26"/>
      <c r="DZT26"/>
      <c r="DZU26"/>
      <c r="DZV26"/>
      <c r="DZW26"/>
      <c r="DZX26"/>
      <c r="DZY26"/>
      <c r="DZZ26"/>
      <c r="EAA26"/>
      <c r="EAB26"/>
      <c r="EAC26"/>
      <c r="EAD26"/>
      <c r="EAE26"/>
      <c r="EAF26"/>
      <c r="EAG26"/>
      <c r="EAH26"/>
      <c r="EAI26"/>
      <c r="EAJ26"/>
      <c r="EAK26"/>
      <c r="EAL26"/>
      <c r="EAM26"/>
      <c r="EAN26"/>
      <c r="EAO26"/>
      <c r="EAP26"/>
      <c r="EAQ26"/>
      <c r="EAR26"/>
      <c r="EAS26"/>
      <c r="EAT26"/>
      <c r="EAU26"/>
      <c r="EAV26"/>
      <c r="EAW26"/>
      <c r="EAX26"/>
      <c r="EAY26"/>
      <c r="EAZ26"/>
      <c r="EBA26"/>
      <c r="EBB26"/>
      <c r="EBC26"/>
      <c r="EBD26"/>
      <c r="EBE26"/>
      <c r="EBF26"/>
      <c r="EBG26"/>
      <c r="EBH26"/>
      <c r="EBI26"/>
      <c r="EBJ26"/>
      <c r="EBK26"/>
      <c r="EBL26"/>
      <c r="EBM26"/>
      <c r="EBN26"/>
      <c r="EBO26"/>
      <c r="EBP26"/>
      <c r="EBQ26"/>
      <c r="EBR26"/>
      <c r="EBS26"/>
      <c r="EBT26"/>
      <c r="EBU26"/>
      <c r="EBV26"/>
      <c r="EBW26"/>
      <c r="EBX26"/>
      <c r="EBY26"/>
      <c r="EBZ26"/>
      <c r="ECA26"/>
      <c r="ECB26"/>
      <c r="ECC26"/>
      <c r="ECD26"/>
      <c r="ECE26"/>
      <c r="ECF26"/>
      <c r="ECG26"/>
      <c r="ECH26"/>
      <c r="ECI26"/>
      <c r="ECJ26"/>
      <c r="ECK26"/>
      <c r="ECL26"/>
      <c r="ECM26"/>
      <c r="ECN26"/>
      <c r="ECO26"/>
      <c r="ECP26"/>
      <c r="ECQ26"/>
      <c r="ECR26"/>
      <c r="ECS26"/>
      <c r="ECT26"/>
      <c r="ECU26"/>
      <c r="ECV26"/>
      <c r="ECW26"/>
      <c r="ECX26"/>
      <c r="ECY26"/>
      <c r="ECZ26"/>
      <c r="EDA26"/>
      <c r="EDB26"/>
      <c r="EDC26"/>
      <c r="EDD26"/>
      <c r="EDE26"/>
      <c r="EDF26"/>
      <c r="EDG26"/>
      <c r="EDH26"/>
      <c r="EDI26"/>
      <c r="EDJ26"/>
      <c r="EDK26"/>
      <c r="EDL26"/>
      <c r="EDM26"/>
      <c r="EDN26"/>
      <c r="EDO26"/>
      <c r="EDP26"/>
      <c r="EDQ26"/>
      <c r="EDR26"/>
      <c r="EDS26"/>
      <c r="EDT26"/>
      <c r="EDU26"/>
      <c r="EDV26"/>
      <c r="EDW26"/>
      <c r="EDX26"/>
      <c r="EDY26"/>
      <c r="EDZ26"/>
      <c r="EEA26"/>
      <c r="EEB26"/>
      <c r="EEC26"/>
      <c r="EED26"/>
      <c r="EEE26"/>
      <c r="EEF26"/>
      <c r="EEG26"/>
      <c r="EEH26"/>
      <c r="EEI26"/>
      <c r="EEJ26"/>
      <c r="EEK26"/>
      <c r="EEL26"/>
      <c r="EEM26"/>
      <c r="EEN26"/>
      <c r="EEO26"/>
      <c r="EEP26"/>
      <c r="EEQ26"/>
      <c r="EER26"/>
      <c r="EES26"/>
      <c r="EET26"/>
      <c r="EEU26"/>
      <c r="EEV26"/>
      <c r="EEW26"/>
      <c r="EEX26"/>
      <c r="EEY26"/>
      <c r="EEZ26"/>
      <c r="EFA26"/>
      <c r="EFB26"/>
      <c r="EFC26"/>
      <c r="EFD26"/>
      <c r="EFE26"/>
      <c r="EFF26"/>
      <c r="EFG26"/>
      <c r="EFH26"/>
      <c r="EFI26"/>
      <c r="EFJ26"/>
      <c r="EFK26"/>
      <c r="EFL26"/>
      <c r="EFM26"/>
      <c r="EFN26"/>
      <c r="EFO26"/>
      <c r="EFP26"/>
      <c r="EFQ26"/>
      <c r="EFR26"/>
      <c r="EFS26"/>
      <c r="EFT26"/>
      <c r="EFU26"/>
      <c r="EFV26"/>
      <c r="EFW26"/>
      <c r="EFX26"/>
      <c r="EFY26"/>
      <c r="EFZ26"/>
      <c r="EGA26"/>
      <c r="EGB26"/>
      <c r="EGC26"/>
      <c r="EGD26"/>
      <c r="EGE26"/>
      <c r="EGF26"/>
      <c r="EGG26"/>
      <c r="EGH26"/>
      <c r="EGI26"/>
      <c r="EGJ26"/>
      <c r="EGK26"/>
      <c r="EGL26"/>
      <c r="EGM26"/>
      <c r="EGN26"/>
      <c r="EGO26"/>
      <c r="EGP26"/>
      <c r="EGQ26"/>
      <c r="EGR26"/>
      <c r="EGS26"/>
      <c r="EGT26"/>
      <c r="EGU26"/>
      <c r="EGV26"/>
      <c r="EGW26"/>
      <c r="EGX26"/>
      <c r="EGY26"/>
      <c r="EGZ26"/>
      <c r="EHA26"/>
      <c r="EHB26"/>
      <c r="EHC26"/>
      <c r="EHD26"/>
      <c r="EHE26"/>
      <c r="EHF26"/>
      <c r="EHG26"/>
      <c r="EHH26"/>
      <c r="EHI26"/>
      <c r="EHJ26"/>
      <c r="EHK26"/>
      <c r="EHL26"/>
      <c r="EHM26"/>
      <c r="EHN26"/>
      <c r="EHO26"/>
      <c r="EHP26"/>
      <c r="EHQ26"/>
      <c r="EHR26"/>
      <c r="EHS26"/>
      <c r="EHT26"/>
      <c r="EHU26"/>
      <c r="EHV26"/>
      <c r="EHW26"/>
      <c r="EHX26"/>
      <c r="EHY26"/>
      <c r="EHZ26"/>
      <c r="EIA26"/>
      <c r="EIB26"/>
      <c r="EIC26"/>
      <c r="EID26"/>
      <c r="EIE26"/>
      <c r="EIF26"/>
      <c r="EIG26"/>
      <c r="EIH26"/>
      <c r="EII26"/>
      <c r="EIJ26"/>
      <c r="EIK26"/>
      <c r="EIL26"/>
      <c r="EIM26"/>
      <c r="EIN26"/>
      <c r="EIO26"/>
      <c r="EIP26"/>
      <c r="EIQ26"/>
      <c r="EIR26"/>
      <c r="EIS26"/>
      <c r="EIT26"/>
      <c r="EIU26"/>
      <c r="EIV26"/>
      <c r="EIW26"/>
      <c r="EIX26"/>
      <c r="EIY26"/>
      <c r="EIZ26"/>
      <c r="EJA26"/>
      <c r="EJB26"/>
      <c r="EJC26"/>
      <c r="EJD26"/>
      <c r="EJE26"/>
      <c r="EJF26"/>
      <c r="EJG26"/>
      <c r="EJH26"/>
      <c r="EJI26"/>
      <c r="EJJ26"/>
      <c r="EJK26"/>
      <c r="EJL26"/>
      <c r="EJM26"/>
      <c r="EJN26"/>
      <c r="EJO26"/>
      <c r="EJP26"/>
      <c r="EJQ26"/>
      <c r="EJR26"/>
      <c r="EJS26"/>
      <c r="EJT26"/>
      <c r="EJU26"/>
      <c r="EJV26"/>
      <c r="EJW26"/>
      <c r="EJX26"/>
      <c r="EJY26"/>
      <c r="EJZ26"/>
      <c r="EKA26"/>
      <c r="EKB26"/>
      <c r="EKC26"/>
      <c r="EKD26"/>
      <c r="EKE26"/>
      <c r="EKF26"/>
      <c r="EKG26"/>
      <c r="EKH26"/>
      <c r="EKI26"/>
      <c r="EKJ26"/>
      <c r="EKK26"/>
      <c r="EKL26"/>
      <c r="EKM26"/>
      <c r="EKN26"/>
      <c r="EKO26"/>
      <c r="EKP26"/>
      <c r="EKQ26"/>
      <c r="EKR26"/>
      <c r="EKS26"/>
      <c r="EKT26"/>
      <c r="EKU26"/>
      <c r="EKV26"/>
      <c r="EKW26"/>
      <c r="EKX26"/>
      <c r="EKY26"/>
      <c r="EKZ26"/>
      <c r="ELA26"/>
      <c r="ELB26"/>
      <c r="ELC26"/>
      <c r="ELD26"/>
      <c r="ELE26"/>
      <c r="ELF26"/>
      <c r="ELG26"/>
      <c r="ELH26"/>
      <c r="ELI26"/>
      <c r="ELJ26"/>
      <c r="ELK26"/>
      <c r="ELL26"/>
      <c r="ELM26"/>
      <c r="ELN26"/>
      <c r="ELO26"/>
      <c r="ELP26"/>
      <c r="ELQ26"/>
      <c r="ELR26"/>
      <c r="ELS26"/>
      <c r="ELT26"/>
      <c r="ELU26"/>
      <c r="ELV26"/>
      <c r="ELW26"/>
      <c r="ELX26"/>
      <c r="ELY26"/>
      <c r="ELZ26"/>
      <c r="EMA26"/>
      <c r="EMB26"/>
      <c r="EMC26"/>
      <c r="EMD26"/>
      <c r="EME26"/>
      <c r="EMF26"/>
      <c r="EMG26"/>
      <c r="EMH26"/>
      <c r="EMI26"/>
      <c r="EMJ26"/>
      <c r="EMK26"/>
      <c r="EML26"/>
      <c r="EMM26"/>
      <c r="EMN26"/>
      <c r="EMO26"/>
      <c r="EMP26"/>
      <c r="EMQ26"/>
      <c r="EMR26"/>
      <c r="EMS26"/>
      <c r="EMT26"/>
      <c r="EMU26"/>
      <c r="EMV26"/>
      <c r="EMW26"/>
      <c r="EMX26"/>
      <c r="EMY26"/>
      <c r="EMZ26"/>
      <c r="ENA26"/>
      <c r="ENB26"/>
      <c r="ENC26"/>
      <c r="END26"/>
      <c r="ENE26"/>
      <c r="ENF26"/>
      <c r="ENG26"/>
      <c r="ENH26"/>
      <c r="ENI26"/>
      <c r="ENJ26"/>
      <c r="ENK26"/>
      <c r="ENL26"/>
      <c r="ENM26"/>
      <c r="ENN26"/>
      <c r="ENO26"/>
      <c r="ENP26"/>
      <c r="ENQ26"/>
      <c r="ENR26"/>
      <c r="ENS26"/>
      <c r="ENT26"/>
      <c r="ENU26"/>
      <c r="ENV26"/>
      <c r="ENW26"/>
      <c r="ENX26"/>
      <c r="ENY26"/>
      <c r="ENZ26"/>
      <c r="EOA26"/>
      <c r="EOB26"/>
      <c r="EOC26"/>
      <c r="EOD26"/>
      <c r="EOE26"/>
      <c r="EOF26"/>
      <c r="EOG26"/>
      <c r="EOH26"/>
      <c r="EOI26"/>
      <c r="EOJ26"/>
      <c r="EOK26"/>
      <c r="EOL26"/>
      <c r="EOM26"/>
      <c r="EON26"/>
      <c r="EOO26"/>
      <c r="EOP26"/>
      <c r="EOQ26"/>
      <c r="EOR26"/>
      <c r="EOS26"/>
      <c r="EOT26"/>
      <c r="EOU26"/>
      <c r="EOV26"/>
      <c r="EOW26"/>
      <c r="EOX26"/>
      <c r="EOY26"/>
      <c r="EOZ26"/>
      <c r="EPA26"/>
      <c r="EPB26"/>
      <c r="EPC26"/>
      <c r="EPD26"/>
      <c r="EPE26"/>
      <c r="EPF26"/>
      <c r="EPG26"/>
      <c r="EPH26"/>
      <c r="EPI26"/>
      <c r="EPJ26"/>
      <c r="EPK26"/>
      <c r="EPL26"/>
      <c r="EPM26"/>
      <c r="EPN26"/>
      <c r="EPO26"/>
      <c r="EPP26"/>
      <c r="EPQ26"/>
      <c r="EPR26"/>
      <c r="EPS26"/>
      <c r="EPT26"/>
      <c r="EPU26"/>
      <c r="EPV26"/>
      <c r="EPW26"/>
      <c r="EPX26"/>
      <c r="EPY26"/>
      <c r="EPZ26"/>
      <c r="EQA26"/>
      <c r="EQB26"/>
      <c r="EQC26"/>
      <c r="EQD26"/>
      <c r="EQE26"/>
      <c r="EQF26"/>
      <c r="EQG26"/>
      <c r="EQH26"/>
      <c r="EQI26"/>
      <c r="EQJ26"/>
      <c r="EQK26"/>
      <c r="EQL26"/>
      <c r="EQM26"/>
      <c r="EQN26"/>
      <c r="EQO26"/>
      <c r="EQP26"/>
      <c r="EQQ26"/>
      <c r="EQR26"/>
      <c r="EQS26"/>
      <c r="EQT26"/>
      <c r="EQU26"/>
      <c r="EQV26"/>
      <c r="EQW26"/>
      <c r="EQX26"/>
      <c r="EQY26"/>
      <c r="EQZ26"/>
      <c r="ERA26"/>
      <c r="ERB26"/>
      <c r="ERC26"/>
      <c r="ERD26"/>
      <c r="ERE26"/>
      <c r="ERF26"/>
      <c r="ERG26"/>
      <c r="ERH26"/>
      <c r="ERI26"/>
      <c r="ERJ26"/>
      <c r="ERK26"/>
      <c r="ERL26"/>
      <c r="ERM26"/>
      <c r="ERN26"/>
      <c r="ERO26"/>
      <c r="ERP26"/>
      <c r="ERQ26"/>
      <c r="ERR26"/>
      <c r="ERS26"/>
      <c r="ERT26"/>
      <c r="ERU26"/>
      <c r="ERV26"/>
      <c r="ERW26"/>
      <c r="ERX26"/>
      <c r="ERY26"/>
      <c r="ERZ26"/>
      <c r="ESA26"/>
      <c r="ESB26"/>
      <c r="ESC26"/>
      <c r="ESD26"/>
      <c r="ESE26"/>
      <c r="ESF26"/>
      <c r="ESG26"/>
      <c r="ESH26"/>
      <c r="ESI26"/>
      <c r="ESJ26"/>
      <c r="ESK26"/>
      <c r="ESL26"/>
      <c r="ESM26"/>
      <c r="ESN26"/>
      <c r="ESO26"/>
      <c r="ESP26"/>
      <c r="ESQ26"/>
      <c r="ESR26"/>
      <c r="ESS26"/>
      <c r="EST26"/>
      <c r="ESU26"/>
      <c r="ESV26"/>
      <c r="ESW26"/>
      <c r="ESX26"/>
      <c r="ESY26"/>
      <c r="ESZ26"/>
      <c r="ETA26"/>
      <c r="ETB26"/>
      <c r="ETC26"/>
      <c r="ETD26"/>
      <c r="ETE26"/>
      <c r="ETF26"/>
      <c r="ETG26"/>
      <c r="ETH26"/>
      <c r="ETI26"/>
      <c r="ETJ26"/>
      <c r="ETK26"/>
      <c r="ETL26"/>
      <c r="ETM26"/>
      <c r="ETN26"/>
      <c r="ETO26"/>
      <c r="ETP26"/>
      <c r="ETQ26"/>
      <c r="ETR26"/>
      <c r="ETS26"/>
      <c r="ETT26"/>
      <c r="ETU26"/>
      <c r="ETV26"/>
      <c r="ETW26"/>
      <c r="ETX26"/>
      <c r="ETY26"/>
      <c r="ETZ26"/>
      <c r="EUA26"/>
      <c r="EUB26"/>
      <c r="EUC26"/>
      <c r="EUD26"/>
      <c r="EUE26"/>
      <c r="EUF26"/>
      <c r="EUG26"/>
      <c r="EUH26"/>
      <c r="EUI26"/>
      <c r="EUJ26"/>
      <c r="EUK26"/>
      <c r="EUL26"/>
      <c r="EUM26"/>
      <c r="EUN26"/>
      <c r="EUO26"/>
      <c r="EUP26"/>
      <c r="EUQ26"/>
      <c r="EUR26"/>
      <c r="EUS26"/>
      <c r="EUT26"/>
      <c r="EUU26"/>
      <c r="EUV26"/>
      <c r="EUW26"/>
      <c r="EUX26"/>
      <c r="EUY26"/>
      <c r="EUZ26"/>
      <c r="EVA26"/>
      <c r="EVB26"/>
      <c r="EVC26"/>
      <c r="EVD26"/>
      <c r="EVE26"/>
      <c r="EVF26"/>
      <c r="EVG26"/>
      <c r="EVH26"/>
      <c r="EVI26"/>
      <c r="EVJ26"/>
      <c r="EVK26"/>
      <c r="EVL26"/>
      <c r="EVM26"/>
      <c r="EVN26"/>
      <c r="EVO26"/>
      <c r="EVP26"/>
      <c r="EVQ26"/>
      <c r="EVR26"/>
      <c r="EVS26"/>
      <c r="EVT26"/>
      <c r="EVU26"/>
      <c r="EVV26"/>
      <c r="EVW26"/>
      <c r="EVX26"/>
      <c r="EVY26"/>
      <c r="EVZ26"/>
      <c r="EWA26"/>
      <c r="EWB26"/>
      <c r="EWC26"/>
      <c r="EWD26"/>
      <c r="EWE26"/>
      <c r="EWF26"/>
      <c r="EWG26"/>
      <c r="EWH26"/>
      <c r="EWI26"/>
      <c r="EWJ26"/>
      <c r="EWK26"/>
      <c r="EWL26"/>
      <c r="EWM26"/>
      <c r="EWN26"/>
      <c r="EWO26"/>
      <c r="EWP26"/>
      <c r="EWQ26"/>
      <c r="EWR26"/>
      <c r="EWS26"/>
      <c r="EWT26"/>
      <c r="EWU26"/>
      <c r="EWV26"/>
      <c r="EWW26"/>
      <c r="EWX26"/>
      <c r="EWY26"/>
      <c r="EWZ26"/>
      <c r="EXA26"/>
      <c r="EXB26"/>
      <c r="EXC26"/>
      <c r="EXD26"/>
      <c r="EXE26"/>
      <c r="EXF26"/>
      <c r="EXG26"/>
      <c r="EXH26"/>
      <c r="EXI26"/>
      <c r="EXJ26"/>
      <c r="EXK26"/>
      <c r="EXL26"/>
      <c r="EXM26"/>
      <c r="EXN26"/>
      <c r="EXO26"/>
      <c r="EXP26"/>
      <c r="EXQ26"/>
      <c r="EXR26"/>
      <c r="EXS26"/>
      <c r="EXT26"/>
      <c r="EXU26"/>
      <c r="EXV26"/>
      <c r="EXW26"/>
      <c r="EXX26"/>
      <c r="EXY26"/>
      <c r="EXZ26"/>
      <c r="EYA26"/>
      <c r="EYB26"/>
      <c r="EYC26"/>
      <c r="EYD26"/>
      <c r="EYE26"/>
      <c r="EYF26"/>
      <c r="EYG26"/>
      <c r="EYH26"/>
      <c r="EYI26"/>
      <c r="EYJ26"/>
      <c r="EYK26"/>
      <c r="EYL26"/>
      <c r="EYM26"/>
      <c r="EYN26"/>
      <c r="EYO26"/>
      <c r="EYP26"/>
      <c r="EYQ26"/>
      <c r="EYR26"/>
      <c r="EYS26"/>
      <c r="EYT26"/>
      <c r="EYU26"/>
      <c r="EYV26"/>
      <c r="EYW26"/>
      <c r="EYX26"/>
      <c r="EYY26"/>
      <c r="EYZ26"/>
      <c r="EZA26"/>
      <c r="EZB26"/>
      <c r="EZC26"/>
      <c r="EZD26"/>
      <c r="EZE26"/>
      <c r="EZF26"/>
      <c r="EZG26"/>
      <c r="EZH26"/>
      <c r="EZI26"/>
      <c r="EZJ26"/>
      <c r="EZK26"/>
      <c r="EZL26"/>
      <c r="EZM26"/>
      <c r="EZN26"/>
      <c r="EZO26"/>
      <c r="EZP26"/>
      <c r="EZQ26"/>
      <c r="EZR26"/>
      <c r="EZS26"/>
      <c r="EZT26"/>
      <c r="EZU26"/>
      <c r="EZV26"/>
      <c r="EZW26"/>
      <c r="EZX26"/>
      <c r="EZY26"/>
      <c r="EZZ26"/>
      <c r="FAA26"/>
      <c r="FAB26"/>
      <c r="FAC26"/>
      <c r="FAD26"/>
      <c r="FAE26"/>
      <c r="FAF26"/>
      <c r="FAG26"/>
      <c r="FAH26"/>
      <c r="FAI26"/>
      <c r="FAJ26"/>
      <c r="FAK26"/>
      <c r="FAL26"/>
      <c r="FAM26"/>
      <c r="FAN26"/>
      <c r="FAO26"/>
      <c r="FAP26"/>
      <c r="FAQ26"/>
      <c r="FAR26"/>
      <c r="FAS26"/>
      <c r="FAT26"/>
      <c r="FAU26"/>
      <c r="FAV26"/>
      <c r="FAW26"/>
      <c r="FAX26"/>
      <c r="FAY26"/>
      <c r="FAZ26"/>
      <c r="FBA26"/>
      <c r="FBB26"/>
      <c r="FBC26"/>
      <c r="FBD26"/>
      <c r="FBE26"/>
      <c r="FBF26"/>
      <c r="FBG26"/>
      <c r="FBH26"/>
      <c r="FBI26"/>
      <c r="FBJ26"/>
      <c r="FBK26"/>
      <c r="FBL26"/>
      <c r="FBM26"/>
      <c r="FBN26"/>
      <c r="FBO26"/>
      <c r="FBP26"/>
      <c r="FBQ26"/>
      <c r="FBR26"/>
      <c r="FBS26"/>
      <c r="FBT26"/>
      <c r="FBU26"/>
      <c r="FBV26"/>
      <c r="FBW26"/>
      <c r="FBX26"/>
      <c r="FBY26"/>
      <c r="FBZ26"/>
      <c r="FCA26"/>
      <c r="FCB26"/>
      <c r="FCC26"/>
      <c r="FCD26"/>
      <c r="FCE26"/>
      <c r="FCF26"/>
      <c r="FCG26"/>
      <c r="FCH26"/>
      <c r="FCI26"/>
      <c r="FCJ26"/>
      <c r="FCK26"/>
      <c r="FCL26"/>
      <c r="FCM26"/>
      <c r="FCN26"/>
      <c r="FCO26"/>
      <c r="FCP26"/>
      <c r="FCQ26"/>
      <c r="FCR26"/>
      <c r="FCS26"/>
      <c r="FCT26"/>
      <c r="FCU26"/>
      <c r="FCV26"/>
      <c r="FCW26"/>
      <c r="FCX26"/>
      <c r="FCY26"/>
      <c r="FCZ26"/>
      <c r="FDA26"/>
      <c r="FDB26"/>
      <c r="FDC26"/>
      <c r="FDD26"/>
      <c r="FDE26"/>
      <c r="FDF26"/>
      <c r="FDG26"/>
      <c r="FDH26"/>
      <c r="FDI26"/>
      <c r="FDJ26"/>
      <c r="FDK26"/>
      <c r="FDL26"/>
      <c r="FDM26"/>
      <c r="FDN26"/>
      <c r="FDO26"/>
      <c r="FDP26"/>
      <c r="FDQ26"/>
      <c r="FDR26"/>
      <c r="FDS26"/>
      <c r="FDT26"/>
      <c r="FDU26"/>
      <c r="FDV26"/>
      <c r="FDW26"/>
      <c r="FDX26"/>
      <c r="FDY26"/>
      <c r="FDZ26"/>
      <c r="FEA26"/>
      <c r="FEB26"/>
      <c r="FEC26"/>
      <c r="FED26"/>
      <c r="FEE26"/>
      <c r="FEF26"/>
      <c r="FEG26"/>
      <c r="FEH26"/>
      <c r="FEI26"/>
      <c r="FEJ26"/>
      <c r="FEK26"/>
      <c r="FEL26"/>
      <c r="FEM26"/>
      <c r="FEN26"/>
      <c r="FEO26"/>
      <c r="FEP26"/>
      <c r="FEQ26"/>
      <c r="FER26"/>
      <c r="FES26"/>
      <c r="FET26"/>
      <c r="FEU26"/>
      <c r="FEV26"/>
      <c r="FEW26"/>
      <c r="FEX26"/>
      <c r="FEY26"/>
      <c r="FEZ26"/>
      <c r="FFA26"/>
      <c r="FFB26"/>
      <c r="FFC26"/>
      <c r="FFD26"/>
      <c r="FFE26"/>
      <c r="FFF26"/>
      <c r="FFG26"/>
      <c r="FFH26"/>
      <c r="FFI26"/>
      <c r="FFJ26"/>
      <c r="FFK26"/>
      <c r="FFL26"/>
      <c r="FFM26"/>
      <c r="FFN26"/>
      <c r="FFO26"/>
      <c r="FFP26"/>
      <c r="FFQ26"/>
      <c r="FFR26"/>
      <c r="FFS26"/>
      <c r="FFT26"/>
      <c r="FFU26"/>
      <c r="FFV26"/>
      <c r="FFW26"/>
      <c r="FFX26"/>
      <c r="FFY26"/>
      <c r="FFZ26"/>
      <c r="FGA26"/>
      <c r="FGB26"/>
      <c r="FGC26"/>
      <c r="FGD26"/>
      <c r="FGE26"/>
      <c r="FGF26"/>
      <c r="FGG26"/>
      <c r="FGH26"/>
      <c r="FGI26"/>
      <c r="FGJ26"/>
      <c r="FGK26"/>
      <c r="FGL26"/>
      <c r="FGM26"/>
      <c r="FGN26"/>
      <c r="FGO26"/>
      <c r="FGP26"/>
      <c r="FGQ26"/>
      <c r="FGR26"/>
      <c r="FGS26"/>
      <c r="FGT26"/>
      <c r="FGU26"/>
      <c r="FGV26"/>
      <c r="FGW26"/>
      <c r="FGX26"/>
      <c r="FGY26"/>
      <c r="FGZ26"/>
      <c r="FHA26"/>
      <c r="FHB26"/>
      <c r="FHC26"/>
      <c r="FHD26"/>
      <c r="FHE26"/>
      <c r="FHF26"/>
      <c r="FHG26"/>
      <c r="FHH26"/>
      <c r="FHI26"/>
      <c r="FHJ26"/>
      <c r="FHK26"/>
      <c r="FHL26"/>
      <c r="FHM26"/>
      <c r="FHN26"/>
      <c r="FHO26"/>
      <c r="FHP26"/>
      <c r="FHQ26"/>
      <c r="FHR26"/>
      <c r="FHS26"/>
      <c r="FHT26"/>
      <c r="FHU26"/>
      <c r="FHV26"/>
      <c r="FHW26"/>
      <c r="FHX26"/>
      <c r="FHY26"/>
      <c r="FHZ26"/>
      <c r="FIA26"/>
      <c r="FIB26"/>
      <c r="FIC26"/>
      <c r="FID26"/>
      <c r="FIE26"/>
      <c r="FIF26"/>
      <c r="FIG26"/>
      <c r="FIH26"/>
      <c r="FII26"/>
      <c r="FIJ26"/>
      <c r="FIK26"/>
      <c r="FIL26"/>
      <c r="FIM26"/>
      <c r="FIN26"/>
      <c r="FIO26"/>
      <c r="FIP26"/>
      <c r="FIQ26"/>
      <c r="FIR26"/>
      <c r="FIS26"/>
      <c r="FIT26"/>
      <c r="FIU26"/>
      <c r="FIV26"/>
      <c r="FIW26"/>
      <c r="FIX26"/>
      <c r="FIY26"/>
      <c r="FIZ26"/>
      <c r="FJA26"/>
      <c r="FJB26"/>
      <c r="FJC26"/>
      <c r="FJD26"/>
      <c r="FJE26"/>
      <c r="FJF26"/>
      <c r="FJG26"/>
      <c r="FJH26"/>
      <c r="FJI26"/>
      <c r="FJJ26"/>
      <c r="FJK26"/>
      <c r="FJL26"/>
      <c r="FJM26"/>
      <c r="FJN26"/>
      <c r="FJO26"/>
      <c r="FJP26"/>
      <c r="FJQ26"/>
      <c r="FJR26"/>
      <c r="FJS26"/>
      <c r="FJT26"/>
      <c r="FJU26"/>
      <c r="FJV26"/>
      <c r="FJW26"/>
      <c r="FJX26"/>
      <c r="FJY26"/>
      <c r="FJZ26"/>
      <c r="FKA26"/>
      <c r="FKB26"/>
      <c r="FKC26"/>
      <c r="FKD26"/>
      <c r="FKE26"/>
      <c r="FKF26"/>
      <c r="FKG26"/>
      <c r="FKH26"/>
      <c r="FKI26"/>
      <c r="FKJ26"/>
      <c r="FKK26"/>
      <c r="FKL26"/>
      <c r="FKM26"/>
      <c r="FKN26"/>
      <c r="FKO26"/>
      <c r="FKP26"/>
      <c r="FKQ26"/>
      <c r="FKR26"/>
      <c r="FKS26"/>
      <c r="FKT26"/>
      <c r="FKU26"/>
      <c r="FKV26"/>
      <c r="FKW26"/>
      <c r="FKX26"/>
      <c r="FKY26"/>
      <c r="FKZ26"/>
      <c r="FLA26"/>
      <c r="FLB26"/>
      <c r="FLC26"/>
      <c r="FLD26"/>
      <c r="FLE26"/>
      <c r="FLF26"/>
      <c r="FLG26"/>
      <c r="FLH26"/>
      <c r="FLI26"/>
      <c r="FLJ26"/>
      <c r="FLK26"/>
      <c r="FLL26"/>
      <c r="FLM26"/>
      <c r="FLN26"/>
      <c r="FLO26"/>
      <c r="FLP26"/>
      <c r="FLQ26"/>
      <c r="FLR26"/>
      <c r="FLS26"/>
      <c r="FLT26"/>
      <c r="FLU26"/>
      <c r="FLV26"/>
      <c r="FLW26"/>
      <c r="FLX26"/>
      <c r="FLY26"/>
      <c r="FLZ26"/>
      <c r="FMA26"/>
      <c r="FMB26"/>
      <c r="FMC26"/>
      <c r="FMD26"/>
      <c r="FME26"/>
      <c r="FMF26"/>
      <c r="FMG26"/>
      <c r="FMH26"/>
      <c r="FMI26"/>
      <c r="FMJ26"/>
      <c r="FMK26"/>
      <c r="FML26"/>
      <c r="FMM26"/>
      <c r="FMN26"/>
      <c r="FMO26"/>
      <c r="FMP26"/>
      <c r="FMQ26"/>
      <c r="FMR26"/>
      <c r="FMS26"/>
      <c r="FMT26"/>
      <c r="FMU26"/>
      <c r="FMV26"/>
      <c r="FMW26"/>
      <c r="FMX26"/>
      <c r="FMY26"/>
      <c r="FMZ26"/>
      <c r="FNA26"/>
      <c r="FNB26"/>
      <c r="FNC26"/>
      <c r="FND26"/>
      <c r="FNE26"/>
      <c r="FNF26"/>
      <c r="FNG26"/>
      <c r="FNH26"/>
      <c r="FNI26"/>
      <c r="FNJ26"/>
      <c r="FNK26"/>
      <c r="FNL26"/>
      <c r="FNM26"/>
      <c r="FNN26"/>
      <c r="FNO26"/>
      <c r="FNP26"/>
      <c r="FNQ26"/>
      <c r="FNR26"/>
      <c r="FNS26"/>
      <c r="FNT26"/>
      <c r="FNU26"/>
      <c r="FNV26"/>
      <c r="FNW26"/>
      <c r="FNX26"/>
      <c r="FNY26"/>
      <c r="FNZ26"/>
      <c r="FOA26"/>
      <c r="FOB26"/>
      <c r="FOC26"/>
      <c r="FOD26"/>
      <c r="FOE26"/>
      <c r="FOF26"/>
      <c r="FOG26"/>
      <c r="FOH26"/>
      <c r="FOI26"/>
      <c r="FOJ26"/>
      <c r="FOK26"/>
      <c r="FOL26"/>
      <c r="FOM26"/>
      <c r="FON26"/>
      <c r="FOO26"/>
      <c r="FOP26"/>
      <c r="FOQ26"/>
      <c r="FOR26"/>
      <c r="FOS26"/>
      <c r="FOT26"/>
      <c r="FOU26"/>
      <c r="FOV26"/>
      <c r="FOW26"/>
      <c r="FOX26"/>
      <c r="FOY26"/>
      <c r="FOZ26"/>
      <c r="FPA26"/>
      <c r="FPB26"/>
      <c r="FPC26"/>
      <c r="FPD26"/>
      <c r="FPE26"/>
      <c r="FPF26"/>
      <c r="FPG26"/>
      <c r="FPH26"/>
      <c r="FPI26"/>
      <c r="FPJ26"/>
      <c r="FPK26"/>
      <c r="FPL26"/>
      <c r="FPM26"/>
      <c r="FPN26"/>
      <c r="FPO26"/>
      <c r="FPP26"/>
      <c r="FPQ26"/>
      <c r="FPR26"/>
      <c r="FPS26"/>
      <c r="FPT26"/>
      <c r="FPU26"/>
      <c r="FPV26"/>
      <c r="FPW26"/>
      <c r="FPX26"/>
      <c r="FPY26"/>
      <c r="FPZ26"/>
      <c r="FQA26"/>
      <c r="FQB26"/>
      <c r="FQC26"/>
      <c r="FQD26"/>
      <c r="FQE26"/>
      <c r="FQF26"/>
      <c r="FQG26"/>
      <c r="FQH26"/>
      <c r="FQI26"/>
      <c r="FQJ26"/>
      <c r="FQK26"/>
      <c r="FQL26"/>
      <c r="FQM26"/>
      <c r="FQN26"/>
      <c r="FQO26"/>
      <c r="FQP26"/>
      <c r="FQQ26"/>
      <c r="FQR26"/>
      <c r="FQS26"/>
      <c r="FQT26"/>
      <c r="FQU26"/>
      <c r="FQV26"/>
      <c r="FQW26"/>
      <c r="FQX26"/>
      <c r="FQY26"/>
      <c r="FQZ26"/>
      <c r="FRA26"/>
      <c r="FRB26"/>
      <c r="FRC26"/>
      <c r="FRD26"/>
      <c r="FRE26"/>
      <c r="FRF26"/>
      <c r="FRG26"/>
      <c r="FRH26"/>
      <c r="FRI26"/>
      <c r="FRJ26"/>
      <c r="FRK26"/>
      <c r="FRL26"/>
      <c r="FRM26"/>
      <c r="FRN26"/>
      <c r="FRO26"/>
      <c r="FRP26"/>
      <c r="FRQ26"/>
      <c r="FRR26"/>
      <c r="FRS26"/>
      <c r="FRT26"/>
      <c r="FRU26"/>
      <c r="FRV26"/>
      <c r="FRW26"/>
      <c r="FRX26"/>
      <c r="FRY26"/>
      <c r="FRZ26"/>
      <c r="FSA26"/>
      <c r="FSB26"/>
      <c r="FSC26"/>
      <c r="FSD26"/>
      <c r="FSE26"/>
      <c r="FSF26"/>
      <c r="FSG26"/>
      <c r="FSH26"/>
      <c r="FSI26"/>
      <c r="FSJ26"/>
      <c r="FSK26"/>
      <c r="FSL26"/>
      <c r="FSM26"/>
      <c r="FSN26"/>
      <c r="FSO26"/>
      <c r="FSP26"/>
      <c r="FSQ26"/>
      <c r="FSR26"/>
      <c r="FSS26"/>
      <c r="FST26"/>
      <c r="FSU26"/>
      <c r="FSV26"/>
      <c r="FSW26"/>
      <c r="FSX26"/>
      <c r="FSY26"/>
      <c r="FSZ26"/>
      <c r="FTA26"/>
      <c r="FTB26"/>
      <c r="FTC26"/>
      <c r="FTD26"/>
      <c r="FTE26"/>
      <c r="FTF26"/>
      <c r="FTG26"/>
      <c r="FTH26"/>
      <c r="FTI26"/>
      <c r="FTJ26"/>
      <c r="FTK26"/>
      <c r="FTL26"/>
      <c r="FTM26"/>
      <c r="FTN26"/>
      <c r="FTO26"/>
      <c r="FTP26"/>
      <c r="FTQ26"/>
      <c r="FTR26"/>
      <c r="FTS26"/>
      <c r="FTT26"/>
      <c r="FTU26"/>
      <c r="FTV26"/>
      <c r="FTW26"/>
      <c r="FTX26"/>
      <c r="FTY26"/>
      <c r="FTZ26"/>
      <c r="FUA26"/>
      <c r="FUB26"/>
      <c r="FUC26"/>
      <c r="FUD26"/>
      <c r="FUE26"/>
      <c r="FUF26"/>
      <c r="FUG26"/>
      <c r="FUH26"/>
      <c r="FUI26"/>
      <c r="FUJ26"/>
      <c r="FUK26"/>
      <c r="FUL26"/>
      <c r="FUM26"/>
      <c r="FUN26"/>
      <c r="FUO26"/>
      <c r="FUP26"/>
      <c r="FUQ26"/>
      <c r="FUR26"/>
      <c r="FUS26"/>
      <c r="FUT26"/>
      <c r="FUU26"/>
      <c r="FUV26"/>
      <c r="FUW26"/>
      <c r="FUX26"/>
      <c r="FUY26"/>
      <c r="FUZ26"/>
      <c r="FVA26"/>
      <c r="FVB26"/>
      <c r="FVC26"/>
      <c r="FVD26"/>
      <c r="FVE26"/>
      <c r="FVF26"/>
      <c r="FVG26"/>
      <c r="FVH26"/>
      <c r="FVI26"/>
      <c r="FVJ26"/>
      <c r="FVK26"/>
      <c r="FVL26"/>
      <c r="FVM26"/>
      <c r="FVN26"/>
      <c r="FVO26"/>
      <c r="FVP26"/>
      <c r="FVQ26"/>
      <c r="FVR26"/>
      <c r="FVS26"/>
      <c r="FVT26"/>
      <c r="FVU26"/>
      <c r="FVV26"/>
      <c r="FVW26"/>
      <c r="FVX26"/>
      <c r="FVY26"/>
      <c r="FVZ26"/>
      <c r="FWA26"/>
      <c r="FWB26"/>
      <c r="FWC26"/>
      <c r="FWD26"/>
      <c r="FWE26"/>
      <c r="FWF26"/>
      <c r="FWG26"/>
      <c r="FWH26"/>
      <c r="FWI26"/>
      <c r="FWJ26"/>
      <c r="FWK26"/>
      <c r="FWL26"/>
      <c r="FWM26"/>
      <c r="FWN26"/>
      <c r="FWO26"/>
      <c r="FWP26"/>
      <c r="FWQ26"/>
      <c r="FWR26"/>
      <c r="FWS26"/>
      <c r="FWT26"/>
      <c r="FWU26"/>
      <c r="FWV26"/>
      <c r="FWW26"/>
      <c r="FWX26"/>
      <c r="FWY26"/>
      <c r="FWZ26"/>
      <c r="FXA26"/>
      <c r="FXB26"/>
      <c r="FXC26"/>
      <c r="FXD26"/>
      <c r="FXE26"/>
      <c r="FXF26"/>
      <c r="FXG26"/>
      <c r="FXH26"/>
      <c r="FXI26"/>
      <c r="FXJ26"/>
      <c r="FXK26"/>
      <c r="FXL26"/>
      <c r="FXM26"/>
      <c r="FXN26"/>
      <c r="FXO26"/>
      <c r="FXP26"/>
      <c r="FXQ26"/>
      <c r="FXR26"/>
      <c r="FXS26"/>
      <c r="FXT26"/>
      <c r="FXU26"/>
      <c r="FXV26"/>
      <c r="FXW26"/>
      <c r="FXX26"/>
      <c r="FXY26"/>
      <c r="FXZ26"/>
      <c r="FYA26"/>
      <c r="FYB26"/>
      <c r="FYC26"/>
      <c r="FYD26"/>
      <c r="FYE26"/>
      <c r="FYF26"/>
      <c r="FYG26"/>
      <c r="FYH26"/>
      <c r="FYI26"/>
      <c r="FYJ26"/>
      <c r="FYK26"/>
      <c r="FYL26"/>
      <c r="FYM26"/>
      <c r="FYN26"/>
      <c r="FYO26"/>
      <c r="FYP26"/>
      <c r="FYQ26"/>
      <c r="FYR26"/>
      <c r="FYS26"/>
      <c r="FYT26"/>
      <c r="FYU26"/>
      <c r="FYV26"/>
      <c r="FYW26"/>
      <c r="FYX26"/>
      <c r="FYY26"/>
      <c r="FYZ26"/>
      <c r="FZA26"/>
      <c r="FZB26"/>
      <c r="FZC26"/>
      <c r="FZD26"/>
      <c r="FZE26"/>
      <c r="FZF26"/>
      <c r="FZG26"/>
      <c r="FZH26"/>
      <c r="FZI26"/>
      <c r="FZJ26"/>
      <c r="FZK26"/>
      <c r="FZL26"/>
      <c r="FZM26"/>
      <c r="FZN26"/>
      <c r="FZO26"/>
      <c r="FZP26"/>
      <c r="FZQ26"/>
      <c r="FZR26"/>
      <c r="FZS26"/>
      <c r="FZT26"/>
      <c r="FZU26"/>
      <c r="FZV26"/>
      <c r="FZW26"/>
      <c r="FZX26"/>
      <c r="FZY26"/>
      <c r="FZZ26"/>
      <c r="GAA26"/>
      <c r="GAB26"/>
      <c r="GAC26"/>
      <c r="GAD26"/>
      <c r="GAE26"/>
      <c r="GAF26"/>
      <c r="GAG26"/>
      <c r="GAH26"/>
      <c r="GAI26"/>
      <c r="GAJ26"/>
      <c r="GAK26"/>
      <c r="GAL26"/>
      <c r="GAM26"/>
      <c r="GAN26"/>
      <c r="GAO26"/>
      <c r="GAP26"/>
      <c r="GAQ26"/>
      <c r="GAR26"/>
      <c r="GAS26"/>
      <c r="GAT26"/>
      <c r="GAU26"/>
      <c r="GAV26"/>
      <c r="GAW26"/>
      <c r="GAX26"/>
      <c r="GAY26"/>
      <c r="GAZ26"/>
      <c r="GBA26"/>
      <c r="GBB26"/>
      <c r="GBC26"/>
      <c r="GBD26"/>
      <c r="GBE26"/>
      <c r="GBF26"/>
      <c r="GBG26"/>
      <c r="GBH26"/>
      <c r="GBI26"/>
      <c r="GBJ26"/>
      <c r="GBK26"/>
      <c r="GBL26"/>
      <c r="GBM26"/>
      <c r="GBN26"/>
      <c r="GBO26"/>
      <c r="GBP26"/>
      <c r="GBQ26"/>
      <c r="GBR26"/>
      <c r="GBS26"/>
      <c r="GBT26"/>
      <c r="GBU26"/>
      <c r="GBV26"/>
      <c r="GBW26"/>
      <c r="GBX26"/>
      <c r="GBY26"/>
      <c r="GBZ26"/>
      <c r="GCA26"/>
      <c r="GCB26"/>
      <c r="GCC26"/>
      <c r="GCD26"/>
      <c r="GCE26"/>
      <c r="GCF26"/>
      <c r="GCG26"/>
      <c r="GCH26"/>
      <c r="GCI26"/>
      <c r="GCJ26"/>
      <c r="GCK26"/>
      <c r="GCL26"/>
      <c r="GCM26"/>
      <c r="GCN26"/>
      <c r="GCO26"/>
      <c r="GCP26"/>
      <c r="GCQ26"/>
      <c r="GCR26"/>
      <c r="GCS26"/>
      <c r="GCT26"/>
      <c r="GCU26"/>
      <c r="GCV26"/>
      <c r="GCW26"/>
      <c r="GCX26"/>
      <c r="GCY26"/>
      <c r="GCZ26"/>
      <c r="GDA26"/>
      <c r="GDB26"/>
      <c r="GDC26"/>
      <c r="GDD26"/>
      <c r="GDE26"/>
      <c r="GDF26"/>
      <c r="GDG26"/>
      <c r="GDH26"/>
      <c r="GDI26"/>
      <c r="GDJ26"/>
      <c r="GDK26"/>
      <c r="GDL26"/>
      <c r="GDM26"/>
      <c r="GDN26"/>
      <c r="GDO26"/>
      <c r="GDP26"/>
      <c r="GDQ26"/>
      <c r="GDR26"/>
      <c r="GDS26"/>
      <c r="GDT26"/>
      <c r="GDU26"/>
      <c r="GDV26"/>
      <c r="GDW26"/>
      <c r="GDX26"/>
      <c r="GDY26"/>
      <c r="GDZ26"/>
      <c r="GEA26"/>
      <c r="GEB26"/>
      <c r="GEC26"/>
      <c r="GED26"/>
      <c r="GEE26"/>
      <c r="GEF26"/>
      <c r="GEG26"/>
      <c r="GEH26"/>
      <c r="GEI26"/>
      <c r="GEJ26"/>
      <c r="GEK26"/>
      <c r="GEL26"/>
      <c r="GEM26"/>
      <c r="GEN26"/>
      <c r="GEO26"/>
      <c r="GEP26"/>
      <c r="GEQ26"/>
      <c r="GER26"/>
      <c r="GES26"/>
      <c r="GET26"/>
      <c r="GEU26"/>
      <c r="GEV26"/>
      <c r="GEW26"/>
      <c r="GEX26"/>
      <c r="GEY26"/>
      <c r="GEZ26"/>
      <c r="GFA26"/>
      <c r="GFB26"/>
      <c r="GFC26"/>
      <c r="GFD26"/>
      <c r="GFE26"/>
      <c r="GFF26"/>
      <c r="GFG26"/>
      <c r="GFH26"/>
      <c r="GFI26"/>
      <c r="GFJ26"/>
      <c r="GFK26"/>
      <c r="GFL26"/>
      <c r="GFM26"/>
      <c r="GFN26"/>
      <c r="GFO26"/>
      <c r="GFP26"/>
      <c r="GFQ26"/>
      <c r="GFR26"/>
      <c r="GFS26"/>
      <c r="GFT26"/>
      <c r="GFU26"/>
      <c r="GFV26"/>
      <c r="GFW26"/>
      <c r="GFX26"/>
      <c r="GFY26"/>
      <c r="GFZ26"/>
      <c r="GGA26"/>
      <c r="GGB26"/>
      <c r="GGC26"/>
      <c r="GGD26"/>
      <c r="GGE26"/>
      <c r="GGF26"/>
      <c r="GGG26"/>
      <c r="GGH26"/>
      <c r="GGI26"/>
      <c r="GGJ26"/>
      <c r="GGK26"/>
      <c r="GGL26"/>
      <c r="GGM26"/>
      <c r="GGN26"/>
      <c r="GGO26"/>
      <c r="GGP26"/>
      <c r="GGQ26"/>
      <c r="GGR26"/>
      <c r="GGS26"/>
      <c r="GGT26"/>
      <c r="GGU26"/>
      <c r="GGV26"/>
      <c r="GGW26"/>
      <c r="GGX26"/>
      <c r="GGY26"/>
      <c r="GGZ26"/>
      <c r="GHA26"/>
      <c r="GHB26"/>
      <c r="GHC26"/>
      <c r="GHD26"/>
      <c r="GHE26"/>
      <c r="GHF26"/>
      <c r="GHG26"/>
      <c r="GHH26"/>
      <c r="GHI26"/>
      <c r="GHJ26"/>
      <c r="GHK26"/>
      <c r="GHL26"/>
      <c r="GHM26"/>
      <c r="GHN26"/>
      <c r="GHO26"/>
      <c r="GHP26"/>
      <c r="GHQ26"/>
      <c r="GHR26"/>
      <c r="GHS26"/>
      <c r="GHT26"/>
      <c r="GHU26"/>
      <c r="GHV26"/>
      <c r="GHW26"/>
      <c r="GHX26"/>
      <c r="GHY26"/>
      <c r="GHZ26"/>
      <c r="GIA26"/>
      <c r="GIB26"/>
      <c r="GIC26"/>
      <c r="GID26"/>
      <c r="GIE26"/>
      <c r="GIF26"/>
      <c r="GIG26"/>
      <c r="GIH26"/>
      <c r="GII26"/>
      <c r="GIJ26"/>
      <c r="GIK26"/>
      <c r="GIL26"/>
      <c r="GIM26"/>
      <c r="GIN26"/>
      <c r="GIO26"/>
      <c r="GIP26"/>
      <c r="GIQ26"/>
      <c r="GIR26"/>
      <c r="GIS26"/>
      <c r="GIT26"/>
      <c r="GIU26"/>
      <c r="GIV26"/>
      <c r="GIW26"/>
      <c r="GIX26"/>
      <c r="GIY26"/>
      <c r="GIZ26"/>
      <c r="GJA26"/>
      <c r="GJB26"/>
      <c r="GJC26"/>
      <c r="GJD26"/>
      <c r="GJE26"/>
      <c r="GJF26"/>
      <c r="GJG26"/>
      <c r="GJH26"/>
      <c r="GJI26"/>
      <c r="GJJ26"/>
      <c r="GJK26"/>
      <c r="GJL26"/>
      <c r="GJM26"/>
      <c r="GJN26"/>
      <c r="GJO26"/>
      <c r="GJP26"/>
      <c r="GJQ26"/>
      <c r="GJR26"/>
      <c r="GJS26"/>
      <c r="GJT26"/>
      <c r="GJU26"/>
      <c r="GJV26"/>
      <c r="GJW26"/>
      <c r="GJX26"/>
      <c r="GJY26"/>
      <c r="GJZ26"/>
      <c r="GKA26"/>
      <c r="GKB26"/>
      <c r="GKC26"/>
      <c r="GKD26"/>
      <c r="GKE26"/>
      <c r="GKF26"/>
      <c r="GKG26"/>
      <c r="GKH26"/>
      <c r="GKI26"/>
      <c r="GKJ26"/>
      <c r="GKK26"/>
      <c r="GKL26"/>
      <c r="GKM26"/>
      <c r="GKN26"/>
      <c r="GKO26"/>
      <c r="GKP26"/>
      <c r="GKQ26"/>
      <c r="GKR26"/>
      <c r="GKS26"/>
      <c r="GKT26"/>
      <c r="GKU26"/>
      <c r="GKV26"/>
      <c r="GKW26"/>
      <c r="GKX26"/>
      <c r="GKY26"/>
      <c r="GKZ26"/>
      <c r="GLA26"/>
      <c r="GLB26"/>
      <c r="GLC26"/>
      <c r="GLD26"/>
      <c r="GLE26"/>
      <c r="GLF26"/>
      <c r="GLG26"/>
      <c r="GLH26"/>
      <c r="GLI26"/>
      <c r="GLJ26"/>
      <c r="GLK26"/>
      <c r="GLL26"/>
      <c r="GLM26"/>
      <c r="GLN26"/>
      <c r="GLO26"/>
      <c r="GLP26"/>
      <c r="GLQ26"/>
      <c r="GLR26"/>
      <c r="GLS26"/>
      <c r="GLT26"/>
      <c r="GLU26"/>
      <c r="GLV26"/>
      <c r="GLW26"/>
      <c r="GLX26"/>
      <c r="GLY26"/>
      <c r="GLZ26"/>
      <c r="GMA26"/>
      <c r="GMB26"/>
      <c r="GMC26"/>
      <c r="GMD26"/>
      <c r="GME26"/>
      <c r="GMF26"/>
      <c r="GMG26"/>
      <c r="GMH26"/>
      <c r="GMI26"/>
      <c r="GMJ26"/>
      <c r="GMK26"/>
      <c r="GML26"/>
      <c r="GMM26"/>
      <c r="GMN26"/>
      <c r="GMO26"/>
      <c r="GMP26"/>
      <c r="GMQ26"/>
      <c r="GMR26"/>
      <c r="GMS26"/>
      <c r="GMT26"/>
      <c r="GMU26"/>
      <c r="GMV26"/>
      <c r="GMW26"/>
      <c r="GMX26"/>
      <c r="GMY26"/>
      <c r="GMZ26"/>
      <c r="GNA26"/>
      <c r="GNB26"/>
      <c r="GNC26"/>
      <c r="GND26"/>
      <c r="GNE26"/>
      <c r="GNF26"/>
      <c r="GNG26"/>
      <c r="GNH26"/>
      <c r="GNI26"/>
      <c r="GNJ26"/>
      <c r="GNK26"/>
      <c r="GNL26"/>
      <c r="GNM26"/>
      <c r="GNN26"/>
      <c r="GNO26"/>
      <c r="GNP26"/>
      <c r="GNQ26"/>
      <c r="GNR26"/>
      <c r="GNS26"/>
      <c r="GNT26"/>
      <c r="GNU26"/>
      <c r="GNV26"/>
      <c r="GNW26"/>
      <c r="GNX26"/>
      <c r="GNY26"/>
      <c r="GNZ26"/>
      <c r="GOA26"/>
      <c r="GOB26"/>
      <c r="GOC26"/>
      <c r="GOD26"/>
      <c r="GOE26"/>
      <c r="GOF26"/>
      <c r="GOG26"/>
      <c r="GOH26"/>
      <c r="GOI26"/>
      <c r="GOJ26"/>
      <c r="GOK26"/>
      <c r="GOL26"/>
      <c r="GOM26"/>
      <c r="GON26"/>
      <c r="GOO26"/>
      <c r="GOP26"/>
      <c r="GOQ26"/>
      <c r="GOR26"/>
      <c r="GOS26"/>
      <c r="GOT26"/>
      <c r="GOU26"/>
      <c r="GOV26"/>
      <c r="GOW26"/>
      <c r="GOX26"/>
      <c r="GOY26"/>
      <c r="GOZ26"/>
      <c r="GPA26"/>
      <c r="GPB26"/>
      <c r="GPC26"/>
      <c r="GPD26"/>
      <c r="GPE26"/>
      <c r="GPF26"/>
      <c r="GPG26"/>
      <c r="GPH26"/>
      <c r="GPI26"/>
      <c r="GPJ26"/>
      <c r="GPK26"/>
      <c r="GPL26"/>
      <c r="GPM26"/>
      <c r="GPN26"/>
      <c r="GPO26"/>
      <c r="GPP26"/>
      <c r="GPQ26"/>
      <c r="GPR26"/>
      <c r="GPS26"/>
      <c r="GPT26"/>
      <c r="GPU26"/>
      <c r="GPV26"/>
      <c r="GPW26"/>
      <c r="GPX26"/>
      <c r="GPY26"/>
      <c r="GPZ26"/>
      <c r="GQA26"/>
      <c r="GQB26"/>
      <c r="GQC26"/>
      <c r="GQD26"/>
      <c r="GQE26"/>
      <c r="GQF26"/>
      <c r="GQG26"/>
      <c r="GQH26"/>
      <c r="GQI26"/>
      <c r="GQJ26"/>
      <c r="GQK26"/>
      <c r="GQL26"/>
      <c r="GQM26"/>
      <c r="GQN26"/>
      <c r="GQO26"/>
      <c r="GQP26"/>
      <c r="GQQ26"/>
      <c r="GQR26"/>
      <c r="GQS26"/>
      <c r="GQT26"/>
      <c r="GQU26"/>
      <c r="GQV26"/>
      <c r="GQW26"/>
      <c r="GQX26"/>
      <c r="GQY26"/>
      <c r="GQZ26"/>
      <c r="GRA26"/>
      <c r="GRB26"/>
      <c r="GRC26"/>
      <c r="GRD26"/>
      <c r="GRE26"/>
      <c r="GRF26"/>
      <c r="GRG26"/>
      <c r="GRH26"/>
      <c r="GRI26"/>
      <c r="GRJ26"/>
      <c r="GRK26"/>
      <c r="GRL26"/>
      <c r="GRM26"/>
      <c r="GRN26"/>
      <c r="GRO26"/>
      <c r="GRP26"/>
      <c r="GRQ26"/>
      <c r="GRR26"/>
      <c r="GRS26"/>
      <c r="GRT26"/>
      <c r="GRU26"/>
      <c r="GRV26"/>
      <c r="GRW26"/>
      <c r="GRX26"/>
      <c r="GRY26"/>
      <c r="GRZ26"/>
      <c r="GSA26"/>
      <c r="GSB26"/>
      <c r="GSC26"/>
      <c r="GSD26"/>
      <c r="GSE26"/>
      <c r="GSF26"/>
      <c r="GSG26"/>
      <c r="GSH26"/>
      <c r="GSI26"/>
      <c r="GSJ26"/>
      <c r="GSK26"/>
      <c r="GSL26"/>
      <c r="GSM26"/>
      <c r="GSN26"/>
      <c r="GSO26"/>
      <c r="GSP26"/>
      <c r="GSQ26"/>
      <c r="GSR26"/>
      <c r="GSS26"/>
      <c r="GST26"/>
      <c r="GSU26"/>
      <c r="GSV26"/>
      <c r="GSW26"/>
      <c r="GSX26"/>
      <c r="GSY26"/>
      <c r="GSZ26"/>
      <c r="GTA26"/>
      <c r="GTB26"/>
      <c r="GTC26"/>
      <c r="GTD26"/>
      <c r="GTE26"/>
      <c r="GTF26"/>
      <c r="GTG26"/>
      <c r="GTH26"/>
      <c r="GTI26"/>
      <c r="GTJ26"/>
      <c r="GTK26"/>
      <c r="GTL26"/>
      <c r="GTM26"/>
      <c r="GTN26"/>
      <c r="GTO26"/>
      <c r="GTP26"/>
      <c r="GTQ26"/>
      <c r="GTR26"/>
      <c r="GTS26"/>
      <c r="GTT26"/>
      <c r="GTU26"/>
      <c r="GTV26"/>
      <c r="GTW26"/>
      <c r="GTX26"/>
      <c r="GTY26"/>
      <c r="GTZ26"/>
      <c r="GUA26"/>
      <c r="GUB26"/>
      <c r="GUC26"/>
      <c r="GUD26"/>
      <c r="GUE26"/>
      <c r="GUF26"/>
      <c r="GUG26"/>
      <c r="GUH26"/>
      <c r="GUI26"/>
      <c r="GUJ26"/>
      <c r="GUK26"/>
      <c r="GUL26"/>
      <c r="GUM26"/>
      <c r="GUN26"/>
      <c r="GUO26"/>
      <c r="GUP26"/>
      <c r="GUQ26"/>
      <c r="GUR26"/>
      <c r="GUS26"/>
      <c r="GUT26"/>
      <c r="GUU26"/>
      <c r="GUV26"/>
      <c r="GUW26"/>
      <c r="GUX26"/>
      <c r="GUY26"/>
      <c r="GUZ26"/>
      <c r="GVA26"/>
      <c r="GVB26"/>
      <c r="GVC26"/>
      <c r="GVD26"/>
      <c r="GVE26"/>
      <c r="GVF26"/>
      <c r="GVG26"/>
      <c r="GVH26"/>
      <c r="GVI26"/>
      <c r="GVJ26"/>
      <c r="GVK26"/>
      <c r="GVL26"/>
      <c r="GVM26"/>
      <c r="GVN26"/>
      <c r="GVO26"/>
      <c r="GVP26"/>
      <c r="GVQ26"/>
      <c r="GVR26"/>
      <c r="GVS26"/>
      <c r="GVT26"/>
      <c r="GVU26"/>
      <c r="GVV26"/>
      <c r="GVW26"/>
      <c r="GVX26"/>
      <c r="GVY26"/>
      <c r="GVZ26"/>
      <c r="GWA26"/>
      <c r="GWB26"/>
      <c r="GWC26"/>
      <c r="GWD26"/>
      <c r="GWE26"/>
      <c r="GWF26"/>
      <c r="GWG26"/>
      <c r="GWH26"/>
      <c r="GWI26"/>
      <c r="GWJ26"/>
      <c r="GWK26"/>
      <c r="GWL26"/>
      <c r="GWM26"/>
      <c r="GWN26"/>
      <c r="GWO26"/>
      <c r="GWP26"/>
      <c r="GWQ26"/>
      <c r="GWR26"/>
      <c r="GWS26"/>
      <c r="GWT26"/>
      <c r="GWU26"/>
      <c r="GWV26"/>
      <c r="GWW26"/>
      <c r="GWX26"/>
      <c r="GWY26"/>
      <c r="GWZ26"/>
      <c r="GXA26"/>
      <c r="GXB26"/>
      <c r="GXC26"/>
      <c r="GXD26"/>
      <c r="GXE26"/>
      <c r="GXF26"/>
      <c r="GXG26"/>
      <c r="GXH26"/>
      <c r="GXI26"/>
      <c r="GXJ26"/>
      <c r="GXK26"/>
      <c r="GXL26"/>
      <c r="GXM26"/>
      <c r="GXN26"/>
      <c r="GXO26"/>
      <c r="GXP26"/>
      <c r="GXQ26"/>
      <c r="GXR26"/>
      <c r="GXS26"/>
      <c r="GXT26"/>
      <c r="GXU26"/>
      <c r="GXV26"/>
      <c r="GXW26"/>
      <c r="GXX26"/>
      <c r="GXY26"/>
      <c r="GXZ26"/>
      <c r="GYA26"/>
      <c r="GYB26"/>
      <c r="GYC26"/>
      <c r="GYD26"/>
      <c r="GYE26"/>
      <c r="GYF26"/>
      <c r="GYG26"/>
      <c r="GYH26"/>
      <c r="GYI26"/>
      <c r="GYJ26"/>
      <c r="GYK26"/>
      <c r="GYL26"/>
      <c r="GYM26"/>
      <c r="GYN26"/>
      <c r="GYO26"/>
      <c r="GYP26"/>
      <c r="GYQ26"/>
      <c r="GYR26"/>
      <c r="GYS26"/>
      <c r="GYT26"/>
      <c r="GYU26"/>
      <c r="GYV26"/>
      <c r="GYW26"/>
      <c r="GYX26"/>
      <c r="GYY26"/>
      <c r="GYZ26"/>
      <c r="GZA26"/>
      <c r="GZB26"/>
      <c r="GZC26"/>
      <c r="GZD26"/>
      <c r="GZE26"/>
      <c r="GZF26"/>
      <c r="GZG26"/>
      <c r="GZH26"/>
      <c r="GZI26"/>
      <c r="GZJ26"/>
      <c r="GZK26"/>
      <c r="GZL26"/>
      <c r="GZM26"/>
      <c r="GZN26"/>
      <c r="GZO26"/>
      <c r="GZP26"/>
      <c r="GZQ26"/>
      <c r="GZR26"/>
      <c r="GZS26"/>
      <c r="GZT26"/>
      <c r="GZU26"/>
      <c r="GZV26"/>
      <c r="GZW26"/>
      <c r="GZX26"/>
      <c r="GZY26"/>
      <c r="GZZ26"/>
      <c r="HAA26"/>
      <c r="HAB26"/>
      <c r="HAC26"/>
      <c r="HAD26"/>
      <c r="HAE26"/>
      <c r="HAF26"/>
      <c r="HAG26"/>
      <c r="HAH26"/>
      <c r="HAI26"/>
      <c r="HAJ26"/>
      <c r="HAK26"/>
      <c r="HAL26"/>
      <c r="HAM26"/>
      <c r="HAN26"/>
      <c r="HAO26"/>
      <c r="HAP26"/>
      <c r="HAQ26"/>
      <c r="HAR26"/>
      <c r="HAS26"/>
      <c r="HAT26"/>
      <c r="HAU26"/>
      <c r="HAV26"/>
      <c r="HAW26"/>
      <c r="HAX26"/>
      <c r="HAY26"/>
      <c r="HAZ26"/>
      <c r="HBA26"/>
      <c r="HBB26"/>
      <c r="HBC26"/>
      <c r="HBD26"/>
      <c r="HBE26"/>
      <c r="HBF26"/>
      <c r="HBG26"/>
      <c r="HBH26"/>
      <c r="HBI26"/>
      <c r="HBJ26"/>
      <c r="HBK26"/>
      <c r="HBL26"/>
      <c r="HBM26"/>
      <c r="HBN26"/>
      <c r="HBO26"/>
      <c r="HBP26"/>
      <c r="HBQ26"/>
      <c r="HBR26"/>
      <c r="HBS26"/>
      <c r="HBT26"/>
      <c r="HBU26"/>
      <c r="HBV26"/>
      <c r="HBW26"/>
      <c r="HBX26"/>
      <c r="HBY26"/>
      <c r="HBZ26"/>
      <c r="HCA26"/>
      <c r="HCB26"/>
      <c r="HCC26"/>
      <c r="HCD26"/>
      <c r="HCE26"/>
      <c r="HCF26"/>
      <c r="HCG26"/>
      <c r="HCH26"/>
      <c r="HCI26"/>
      <c r="HCJ26"/>
      <c r="HCK26"/>
      <c r="HCL26"/>
      <c r="HCM26"/>
      <c r="HCN26"/>
      <c r="HCO26"/>
      <c r="HCP26"/>
      <c r="HCQ26"/>
      <c r="HCR26"/>
      <c r="HCS26"/>
      <c r="HCT26"/>
      <c r="HCU26"/>
      <c r="HCV26"/>
      <c r="HCW26"/>
      <c r="HCX26"/>
      <c r="HCY26"/>
      <c r="HCZ26"/>
      <c r="HDA26"/>
      <c r="HDB26"/>
      <c r="HDC26"/>
      <c r="HDD26"/>
      <c r="HDE26"/>
      <c r="HDF26"/>
      <c r="HDG26"/>
      <c r="HDH26"/>
      <c r="HDI26"/>
      <c r="HDJ26"/>
      <c r="HDK26"/>
      <c r="HDL26"/>
      <c r="HDM26"/>
      <c r="HDN26"/>
      <c r="HDO26"/>
      <c r="HDP26"/>
      <c r="HDQ26"/>
      <c r="HDR26"/>
      <c r="HDS26"/>
      <c r="HDT26"/>
      <c r="HDU26"/>
      <c r="HDV26"/>
      <c r="HDW26"/>
      <c r="HDX26"/>
      <c r="HDY26"/>
      <c r="HDZ26"/>
      <c r="HEA26"/>
      <c r="HEB26"/>
      <c r="HEC26"/>
      <c r="HED26"/>
      <c r="HEE26"/>
      <c r="HEF26"/>
      <c r="HEG26"/>
      <c r="HEH26"/>
      <c r="HEI26"/>
      <c r="HEJ26"/>
      <c r="HEK26"/>
      <c r="HEL26"/>
      <c r="HEM26"/>
      <c r="HEN26"/>
      <c r="HEO26"/>
      <c r="HEP26"/>
      <c r="HEQ26"/>
      <c r="HER26"/>
      <c r="HES26"/>
      <c r="HET26"/>
      <c r="HEU26"/>
      <c r="HEV26"/>
      <c r="HEW26"/>
      <c r="HEX26"/>
      <c r="HEY26"/>
      <c r="HEZ26"/>
      <c r="HFA26"/>
      <c r="HFB26"/>
      <c r="HFC26"/>
      <c r="HFD26"/>
      <c r="HFE26"/>
      <c r="HFF26"/>
      <c r="HFG26"/>
      <c r="HFH26"/>
      <c r="HFI26"/>
      <c r="HFJ26"/>
      <c r="HFK26"/>
      <c r="HFL26"/>
      <c r="HFM26"/>
      <c r="HFN26"/>
      <c r="HFO26"/>
      <c r="HFP26"/>
      <c r="HFQ26"/>
      <c r="HFR26"/>
      <c r="HFS26"/>
      <c r="HFT26"/>
      <c r="HFU26"/>
      <c r="HFV26"/>
      <c r="HFW26"/>
      <c r="HFX26"/>
      <c r="HFY26"/>
      <c r="HFZ26"/>
      <c r="HGA26"/>
      <c r="HGB26"/>
      <c r="HGC26"/>
      <c r="HGD26"/>
      <c r="HGE26"/>
      <c r="HGF26"/>
      <c r="HGG26"/>
      <c r="HGH26"/>
      <c r="HGI26"/>
      <c r="HGJ26"/>
      <c r="HGK26"/>
      <c r="HGL26"/>
      <c r="HGM26"/>
      <c r="HGN26"/>
      <c r="HGO26"/>
      <c r="HGP26"/>
      <c r="HGQ26"/>
      <c r="HGR26"/>
      <c r="HGS26"/>
      <c r="HGT26"/>
      <c r="HGU26"/>
      <c r="HGV26"/>
      <c r="HGW26"/>
      <c r="HGX26"/>
      <c r="HGY26"/>
      <c r="HGZ26"/>
      <c r="HHA26"/>
      <c r="HHB26"/>
      <c r="HHC26"/>
      <c r="HHD26"/>
      <c r="HHE26"/>
      <c r="HHF26"/>
      <c r="HHG26"/>
      <c r="HHH26"/>
      <c r="HHI26"/>
      <c r="HHJ26"/>
      <c r="HHK26"/>
      <c r="HHL26"/>
      <c r="HHM26"/>
      <c r="HHN26"/>
      <c r="HHO26"/>
      <c r="HHP26"/>
      <c r="HHQ26"/>
      <c r="HHR26"/>
      <c r="HHS26"/>
      <c r="HHT26"/>
      <c r="HHU26"/>
      <c r="HHV26"/>
      <c r="HHW26"/>
      <c r="HHX26"/>
      <c r="HHY26"/>
      <c r="HHZ26"/>
      <c r="HIA26"/>
      <c r="HIB26"/>
      <c r="HIC26"/>
      <c r="HID26"/>
      <c r="HIE26"/>
      <c r="HIF26"/>
      <c r="HIG26"/>
      <c r="HIH26"/>
      <c r="HII26"/>
      <c r="HIJ26"/>
      <c r="HIK26"/>
      <c r="HIL26"/>
      <c r="HIM26"/>
      <c r="HIN26"/>
      <c r="HIO26"/>
      <c r="HIP26"/>
      <c r="HIQ26"/>
      <c r="HIR26"/>
      <c r="HIS26"/>
      <c r="HIT26"/>
      <c r="HIU26"/>
      <c r="HIV26"/>
      <c r="HIW26"/>
      <c r="HIX26"/>
      <c r="HIY26"/>
      <c r="HIZ26"/>
      <c r="HJA26"/>
      <c r="HJB26"/>
      <c r="HJC26"/>
      <c r="HJD26"/>
      <c r="HJE26"/>
      <c r="HJF26"/>
      <c r="HJG26"/>
      <c r="HJH26"/>
      <c r="HJI26"/>
      <c r="HJJ26"/>
      <c r="HJK26"/>
      <c r="HJL26"/>
      <c r="HJM26"/>
      <c r="HJN26"/>
      <c r="HJO26"/>
      <c r="HJP26"/>
      <c r="HJQ26"/>
      <c r="HJR26"/>
      <c r="HJS26"/>
      <c r="HJT26"/>
      <c r="HJU26"/>
      <c r="HJV26"/>
      <c r="HJW26"/>
      <c r="HJX26"/>
      <c r="HJY26"/>
      <c r="HJZ26"/>
      <c r="HKA26"/>
      <c r="HKB26"/>
      <c r="HKC26"/>
      <c r="HKD26"/>
      <c r="HKE26"/>
      <c r="HKF26"/>
      <c r="HKG26"/>
      <c r="HKH26"/>
      <c r="HKI26"/>
      <c r="HKJ26"/>
      <c r="HKK26"/>
      <c r="HKL26"/>
      <c r="HKM26"/>
      <c r="HKN26"/>
      <c r="HKO26"/>
      <c r="HKP26"/>
      <c r="HKQ26"/>
      <c r="HKR26"/>
      <c r="HKS26"/>
      <c r="HKT26"/>
      <c r="HKU26"/>
      <c r="HKV26"/>
      <c r="HKW26"/>
      <c r="HKX26"/>
      <c r="HKY26"/>
      <c r="HKZ26"/>
      <c r="HLA26"/>
      <c r="HLB26"/>
      <c r="HLC26"/>
      <c r="HLD26"/>
      <c r="HLE26"/>
      <c r="HLF26"/>
      <c r="HLG26"/>
      <c r="HLH26"/>
      <c r="HLI26"/>
      <c r="HLJ26"/>
      <c r="HLK26"/>
      <c r="HLL26"/>
      <c r="HLM26"/>
      <c r="HLN26"/>
      <c r="HLO26"/>
      <c r="HLP26"/>
      <c r="HLQ26"/>
      <c r="HLR26"/>
      <c r="HLS26"/>
      <c r="HLT26"/>
      <c r="HLU26"/>
      <c r="HLV26"/>
      <c r="HLW26"/>
      <c r="HLX26"/>
      <c r="HLY26"/>
      <c r="HLZ26"/>
      <c r="HMA26"/>
      <c r="HMB26"/>
      <c r="HMC26"/>
      <c r="HMD26"/>
      <c r="HME26"/>
      <c r="HMF26"/>
      <c r="HMG26"/>
      <c r="HMH26"/>
      <c r="HMI26"/>
      <c r="HMJ26"/>
      <c r="HMK26"/>
      <c r="HML26"/>
      <c r="HMM26"/>
      <c r="HMN26"/>
      <c r="HMO26"/>
      <c r="HMP26"/>
      <c r="HMQ26"/>
      <c r="HMR26"/>
      <c r="HMS26"/>
      <c r="HMT26"/>
      <c r="HMU26"/>
      <c r="HMV26"/>
      <c r="HMW26"/>
      <c r="HMX26"/>
      <c r="HMY26"/>
      <c r="HMZ26"/>
      <c r="HNA26"/>
      <c r="HNB26"/>
      <c r="HNC26"/>
      <c r="HND26"/>
      <c r="HNE26"/>
      <c r="HNF26"/>
      <c r="HNG26"/>
      <c r="HNH26"/>
      <c r="HNI26"/>
      <c r="HNJ26"/>
      <c r="HNK26"/>
      <c r="HNL26"/>
      <c r="HNM26"/>
      <c r="HNN26"/>
      <c r="HNO26"/>
      <c r="HNP26"/>
      <c r="HNQ26"/>
      <c r="HNR26"/>
      <c r="HNS26"/>
      <c r="HNT26"/>
      <c r="HNU26"/>
      <c r="HNV26"/>
      <c r="HNW26"/>
      <c r="HNX26"/>
      <c r="HNY26"/>
      <c r="HNZ26"/>
      <c r="HOA26"/>
      <c r="HOB26"/>
      <c r="HOC26"/>
      <c r="HOD26"/>
      <c r="HOE26"/>
      <c r="HOF26"/>
      <c r="HOG26"/>
      <c r="HOH26"/>
      <c r="HOI26"/>
      <c r="HOJ26"/>
      <c r="HOK26"/>
      <c r="HOL26"/>
      <c r="HOM26"/>
      <c r="HON26"/>
      <c r="HOO26"/>
      <c r="HOP26"/>
      <c r="HOQ26"/>
      <c r="HOR26"/>
      <c r="HOS26"/>
      <c r="HOT26"/>
      <c r="HOU26"/>
      <c r="HOV26"/>
      <c r="HOW26"/>
      <c r="HOX26"/>
      <c r="HOY26"/>
      <c r="HOZ26"/>
      <c r="HPA26"/>
      <c r="HPB26"/>
      <c r="HPC26"/>
      <c r="HPD26"/>
      <c r="HPE26"/>
      <c r="HPF26"/>
      <c r="HPG26"/>
      <c r="HPH26"/>
      <c r="HPI26"/>
      <c r="HPJ26"/>
      <c r="HPK26"/>
      <c r="HPL26"/>
      <c r="HPM26"/>
      <c r="HPN26"/>
      <c r="HPO26"/>
      <c r="HPP26"/>
      <c r="HPQ26"/>
      <c r="HPR26"/>
      <c r="HPS26"/>
      <c r="HPT26"/>
      <c r="HPU26"/>
      <c r="HPV26"/>
      <c r="HPW26"/>
      <c r="HPX26"/>
      <c r="HPY26"/>
      <c r="HPZ26"/>
      <c r="HQA26"/>
      <c r="HQB26"/>
      <c r="HQC26"/>
      <c r="HQD26"/>
      <c r="HQE26"/>
      <c r="HQF26"/>
      <c r="HQG26"/>
      <c r="HQH26"/>
      <c r="HQI26"/>
      <c r="HQJ26"/>
      <c r="HQK26"/>
      <c r="HQL26"/>
      <c r="HQM26"/>
      <c r="HQN26"/>
      <c r="HQO26"/>
      <c r="HQP26"/>
      <c r="HQQ26"/>
      <c r="HQR26"/>
      <c r="HQS26"/>
      <c r="HQT26"/>
      <c r="HQU26"/>
      <c r="HQV26"/>
      <c r="HQW26"/>
      <c r="HQX26"/>
      <c r="HQY26"/>
      <c r="HQZ26"/>
      <c r="HRA26"/>
      <c r="HRB26"/>
      <c r="HRC26"/>
      <c r="HRD26"/>
      <c r="HRE26"/>
      <c r="HRF26"/>
      <c r="HRG26"/>
      <c r="HRH26"/>
      <c r="HRI26"/>
      <c r="HRJ26"/>
      <c r="HRK26"/>
      <c r="HRL26"/>
      <c r="HRM26"/>
      <c r="HRN26"/>
      <c r="HRO26"/>
      <c r="HRP26"/>
      <c r="HRQ26"/>
      <c r="HRR26"/>
      <c r="HRS26"/>
      <c r="HRT26"/>
      <c r="HRU26"/>
      <c r="HRV26"/>
      <c r="HRW26"/>
      <c r="HRX26"/>
      <c r="HRY26"/>
      <c r="HRZ26"/>
      <c r="HSA26"/>
      <c r="HSB26"/>
      <c r="HSC26"/>
      <c r="HSD26"/>
      <c r="HSE26"/>
      <c r="HSF26"/>
      <c r="HSG26"/>
      <c r="HSH26"/>
      <c r="HSI26"/>
      <c r="HSJ26"/>
      <c r="HSK26"/>
      <c r="HSL26"/>
      <c r="HSM26"/>
      <c r="HSN26"/>
      <c r="HSO26"/>
      <c r="HSP26"/>
      <c r="HSQ26"/>
      <c r="HSR26"/>
      <c r="HSS26"/>
      <c r="HST26"/>
      <c r="HSU26"/>
      <c r="HSV26"/>
      <c r="HSW26"/>
      <c r="HSX26"/>
      <c r="HSY26"/>
      <c r="HSZ26"/>
      <c r="HTA26"/>
      <c r="HTB26"/>
      <c r="HTC26"/>
      <c r="HTD26"/>
      <c r="HTE26"/>
      <c r="HTF26"/>
      <c r="HTG26"/>
      <c r="HTH26"/>
      <c r="HTI26"/>
      <c r="HTJ26"/>
      <c r="HTK26"/>
      <c r="HTL26"/>
      <c r="HTM26"/>
      <c r="HTN26"/>
      <c r="HTO26"/>
      <c r="HTP26"/>
      <c r="HTQ26"/>
      <c r="HTR26"/>
      <c r="HTS26"/>
      <c r="HTT26"/>
      <c r="HTU26"/>
      <c r="HTV26"/>
      <c r="HTW26"/>
      <c r="HTX26"/>
      <c r="HTY26"/>
      <c r="HTZ26"/>
      <c r="HUA26"/>
      <c r="HUB26"/>
      <c r="HUC26"/>
      <c r="HUD26"/>
      <c r="HUE26"/>
      <c r="HUF26"/>
      <c r="HUG26"/>
      <c r="HUH26"/>
      <c r="HUI26"/>
      <c r="HUJ26"/>
      <c r="HUK26"/>
      <c r="HUL26"/>
      <c r="HUM26"/>
      <c r="HUN26"/>
      <c r="HUO26"/>
      <c r="HUP26"/>
      <c r="HUQ26"/>
      <c r="HUR26"/>
      <c r="HUS26"/>
      <c r="HUT26"/>
      <c r="HUU26"/>
      <c r="HUV26"/>
      <c r="HUW26"/>
      <c r="HUX26"/>
      <c r="HUY26"/>
      <c r="HUZ26"/>
      <c r="HVA26"/>
      <c r="HVB26"/>
      <c r="HVC26"/>
      <c r="HVD26"/>
      <c r="HVE26"/>
      <c r="HVF26"/>
      <c r="HVG26"/>
      <c r="HVH26"/>
      <c r="HVI26"/>
      <c r="HVJ26"/>
      <c r="HVK26"/>
      <c r="HVL26"/>
      <c r="HVM26"/>
      <c r="HVN26"/>
      <c r="HVO26"/>
      <c r="HVP26"/>
      <c r="HVQ26"/>
      <c r="HVR26"/>
      <c r="HVS26"/>
      <c r="HVT26"/>
      <c r="HVU26"/>
      <c r="HVV26"/>
      <c r="HVW26"/>
      <c r="HVX26"/>
      <c r="HVY26"/>
      <c r="HVZ26"/>
      <c r="HWA26"/>
      <c r="HWB26"/>
      <c r="HWC26"/>
      <c r="HWD26"/>
      <c r="HWE26"/>
      <c r="HWF26"/>
      <c r="HWG26"/>
      <c r="HWH26"/>
      <c r="HWI26"/>
      <c r="HWJ26"/>
      <c r="HWK26"/>
      <c r="HWL26"/>
      <c r="HWM26"/>
      <c r="HWN26"/>
      <c r="HWO26"/>
      <c r="HWP26"/>
      <c r="HWQ26"/>
      <c r="HWR26"/>
      <c r="HWS26"/>
      <c r="HWT26"/>
      <c r="HWU26"/>
      <c r="HWV26"/>
      <c r="HWW26"/>
      <c r="HWX26"/>
      <c r="HWY26"/>
      <c r="HWZ26"/>
      <c r="HXA26"/>
      <c r="HXB26"/>
      <c r="HXC26"/>
      <c r="HXD26"/>
      <c r="HXE26"/>
      <c r="HXF26"/>
      <c r="HXG26"/>
      <c r="HXH26"/>
      <c r="HXI26"/>
      <c r="HXJ26"/>
      <c r="HXK26"/>
      <c r="HXL26"/>
      <c r="HXM26"/>
      <c r="HXN26"/>
      <c r="HXO26"/>
      <c r="HXP26"/>
      <c r="HXQ26"/>
      <c r="HXR26"/>
      <c r="HXS26"/>
      <c r="HXT26"/>
      <c r="HXU26"/>
      <c r="HXV26"/>
      <c r="HXW26"/>
      <c r="HXX26"/>
      <c r="HXY26"/>
      <c r="HXZ26"/>
      <c r="HYA26"/>
      <c r="HYB26"/>
      <c r="HYC26"/>
      <c r="HYD26"/>
      <c r="HYE26"/>
      <c r="HYF26"/>
      <c r="HYG26"/>
      <c r="HYH26"/>
      <c r="HYI26"/>
      <c r="HYJ26"/>
      <c r="HYK26"/>
      <c r="HYL26"/>
      <c r="HYM26"/>
      <c r="HYN26"/>
      <c r="HYO26"/>
      <c r="HYP26"/>
      <c r="HYQ26"/>
      <c r="HYR26"/>
      <c r="HYS26"/>
      <c r="HYT26"/>
      <c r="HYU26"/>
      <c r="HYV26"/>
      <c r="HYW26"/>
      <c r="HYX26"/>
      <c r="HYY26"/>
      <c r="HYZ26"/>
      <c r="HZA26"/>
      <c r="HZB26"/>
      <c r="HZC26"/>
      <c r="HZD26"/>
      <c r="HZE26"/>
      <c r="HZF26"/>
      <c r="HZG26"/>
      <c r="HZH26"/>
      <c r="HZI26"/>
      <c r="HZJ26"/>
      <c r="HZK26"/>
      <c r="HZL26"/>
      <c r="HZM26"/>
      <c r="HZN26"/>
      <c r="HZO26"/>
      <c r="HZP26"/>
      <c r="HZQ26"/>
      <c r="HZR26"/>
      <c r="HZS26"/>
      <c r="HZT26"/>
      <c r="HZU26"/>
      <c r="HZV26"/>
      <c r="HZW26"/>
      <c r="HZX26"/>
      <c r="HZY26"/>
      <c r="HZZ26"/>
      <c r="IAA26"/>
      <c r="IAB26"/>
      <c r="IAC26"/>
      <c r="IAD26"/>
      <c r="IAE26"/>
      <c r="IAF26"/>
      <c r="IAG26"/>
      <c r="IAH26"/>
      <c r="IAI26"/>
      <c r="IAJ26"/>
      <c r="IAK26"/>
      <c r="IAL26"/>
      <c r="IAM26"/>
      <c r="IAN26"/>
      <c r="IAO26"/>
      <c r="IAP26"/>
      <c r="IAQ26"/>
      <c r="IAR26"/>
      <c r="IAS26"/>
      <c r="IAT26"/>
      <c r="IAU26"/>
      <c r="IAV26"/>
      <c r="IAW26"/>
      <c r="IAX26"/>
      <c r="IAY26"/>
      <c r="IAZ26"/>
      <c r="IBA26"/>
      <c r="IBB26"/>
      <c r="IBC26"/>
      <c r="IBD26"/>
      <c r="IBE26"/>
      <c r="IBF26"/>
      <c r="IBG26"/>
      <c r="IBH26"/>
      <c r="IBI26"/>
      <c r="IBJ26"/>
      <c r="IBK26"/>
      <c r="IBL26"/>
      <c r="IBM26"/>
      <c r="IBN26"/>
      <c r="IBO26"/>
      <c r="IBP26"/>
      <c r="IBQ26"/>
      <c r="IBR26"/>
      <c r="IBS26"/>
      <c r="IBT26"/>
      <c r="IBU26"/>
      <c r="IBV26"/>
      <c r="IBW26"/>
      <c r="IBX26"/>
      <c r="IBY26"/>
      <c r="IBZ26"/>
      <c r="ICA26"/>
      <c r="ICB26"/>
      <c r="ICC26"/>
      <c r="ICD26"/>
      <c r="ICE26"/>
      <c r="ICF26"/>
      <c r="ICG26"/>
      <c r="ICH26"/>
      <c r="ICI26"/>
      <c r="ICJ26"/>
      <c r="ICK26"/>
      <c r="ICL26"/>
      <c r="ICM26"/>
      <c r="ICN26"/>
      <c r="ICO26"/>
      <c r="ICP26"/>
      <c r="ICQ26"/>
      <c r="ICR26"/>
      <c r="ICS26"/>
      <c r="ICT26"/>
      <c r="ICU26"/>
      <c r="ICV26"/>
      <c r="ICW26"/>
      <c r="ICX26"/>
      <c r="ICY26"/>
      <c r="ICZ26"/>
      <c r="IDA26"/>
      <c r="IDB26"/>
      <c r="IDC26"/>
      <c r="IDD26"/>
      <c r="IDE26"/>
      <c r="IDF26"/>
      <c r="IDG26"/>
      <c r="IDH26"/>
      <c r="IDI26"/>
      <c r="IDJ26"/>
      <c r="IDK26"/>
      <c r="IDL26"/>
      <c r="IDM26"/>
      <c r="IDN26"/>
      <c r="IDO26"/>
      <c r="IDP26"/>
      <c r="IDQ26"/>
      <c r="IDR26"/>
      <c r="IDS26"/>
      <c r="IDT26"/>
      <c r="IDU26"/>
      <c r="IDV26"/>
      <c r="IDW26"/>
      <c r="IDX26"/>
      <c r="IDY26"/>
      <c r="IDZ26"/>
      <c r="IEA26"/>
      <c r="IEB26"/>
      <c r="IEC26"/>
      <c r="IED26"/>
      <c r="IEE26"/>
      <c r="IEF26"/>
      <c r="IEG26"/>
      <c r="IEH26"/>
      <c r="IEI26"/>
      <c r="IEJ26"/>
      <c r="IEK26"/>
      <c r="IEL26"/>
      <c r="IEM26"/>
      <c r="IEN26"/>
      <c r="IEO26"/>
      <c r="IEP26"/>
      <c r="IEQ26"/>
      <c r="IER26"/>
      <c r="IES26"/>
      <c r="IET26"/>
      <c r="IEU26"/>
      <c r="IEV26"/>
      <c r="IEW26"/>
      <c r="IEX26"/>
      <c r="IEY26"/>
      <c r="IEZ26"/>
      <c r="IFA26"/>
      <c r="IFB26"/>
      <c r="IFC26"/>
      <c r="IFD26"/>
      <c r="IFE26"/>
      <c r="IFF26"/>
      <c r="IFG26"/>
      <c r="IFH26"/>
      <c r="IFI26"/>
      <c r="IFJ26"/>
      <c r="IFK26"/>
      <c r="IFL26"/>
      <c r="IFM26"/>
      <c r="IFN26"/>
      <c r="IFO26"/>
      <c r="IFP26"/>
      <c r="IFQ26"/>
      <c r="IFR26"/>
      <c r="IFS26"/>
      <c r="IFT26"/>
      <c r="IFU26"/>
      <c r="IFV26"/>
      <c r="IFW26"/>
      <c r="IFX26"/>
      <c r="IFY26"/>
      <c r="IFZ26"/>
      <c r="IGA26"/>
      <c r="IGB26"/>
      <c r="IGC26"/>
      <c r="IGD26"/>
      <c r="IGE26"/>
      <c r="IGF26"/>
      <c r="IGG26"/>
      <c r="IGH26"/>
      <c r="IGI26"/>
      <c r="IGJ26"/>
      <c r="IGK26"/>
      <c r="IGL26"/>
      <c r="IGM26"/>
      <c r="IGN26"/>
      <c r="IGO26"/>
      <c r="IGP26"/>
      <c r="IGQ26"/>
      <c r="IGR26"/>
      <c r="IGS26"/>
      <c r="IGT26"/>
      <c r="IGU26"/>
      <c r="IGV26"/>
      <c r="IGW26"/>
      <c r="IGX26"/>
      <c r="IGY26"/>
      <c r="IGZ26"/>
      <c r="IHA26"/>
      <c r="IHB26"/>
      <c r="IHC26"/>
      <c r="IHD26"/>
      <c r="IHE26"/>
      <c r="IHF26"/>
      <c r="IHG26"/>
      <c r="IHH26"/>
      <c r="IHI26"/>
      <c r="IHJ26"/>
      <c r="IHK26"/>
      <c r="IHL26"/>
      <c r="IHM26"/>
      <c r="IHN26"/>
      <c r="IHO26"/>
      <c r="IHP26"/>
      <c r="IHQ26"/>
      <c r="IHR26"/>
      <c r="IHS26"/>
      <c r="IHT26"/>
      <c r="IHU26"/>
      <c r="IHV26"/>
      <c r="IHW26"/>
      <c r="IHX26"/>
      <c r="IHY26"/>
      <c r="IHZ26"/>
      <c r="IIA26"/>
      <c r="IIB26"/>
      <c r="IIC26"/>
      <c r="IID26"/>
      <c r="IIE26"/>
      <c r="IIF26"/>
      <c r="IIG26"/>
      <c r="IIH26"/>
      <c r="III26"/>
      <c r="IIJ26"/>
      <c r="IIK26"/>
      <c r="IIL26"/>
      <c r="IIM26"/>
      <c r="IIN26"/>
      <c r="IIO26"/>
      <c r="IIP26"/>
      <c r="IIQ26"/>
      <c r="IIR26"/>
      <c r="IIS26"/>
      <c r="IIT26"/>
      <c r="IIU26"/>
      <c r="IIV26"/>
      <c r="IIW26"/>
      <c r="IIX26"/>
      <c r="IIY26"/>
      <c r="IIZ26"/>
      <c r="IJA26"/>
      <c r="IJB26"/>
      <c r="IJC26"/>
      <c r="IJD26"/>
      <c r="IJE26"/>
      <c r="IJF26"/>
      <c r="IJG26"/>
      <c r="IJH26"/>
      <c r="IJI26"/>
      <c r="IJJ26"/>
      <c r="IJK26"/>
      <c r="IJL26"/>
      <c r="IJM26"/>
      <c r="IJN26"/>
      <c r="IJO26"/>
      <c r="IJP26"/>
      <c r="IJQ26"/>
      <c r="IJR26"/>
      <c r="IJS26"/>
      <c r="IJT26"/>
      <c r="IJU26"/>
      <c r="IJV26"/>
      <c r="IJW26"/>
      <c r="IJX26"/>
      <c r="IJY26"/>
      <c r="IJZ26"/>
      <c r="IKA26"/>
      <c r="IKB26"/>
      <c r="IKC26"/>
      <c r="IKD26"/>
      <c r="IKE26"/>
      <c r="IKF26"/>
      <c r="IKG26"/>
      <c r="IKH26"/>
      <c r="IKI26"/>
      <c r="IKJ26"/>
      <c r="IKK26"/>
      <c r="IKL26"/>
      <c r="IKM26"/>
      <c r="IKN26"/>
      <c r="IKO26"/>
      <c r="IKP26"/>
      <c r="IKQ26"/>
      <c r="IKR26"/>
      <c r="IKS26"/>
      <c r="IKT26"/>
      <c r="IKU26"/>
      <c r="IKV26"/>
      <c r="IKW26"/>
      <c r="IKX26"/>
      <c r="IKY26"/>
      <c r="IKZ26"/>
      <c r="ILA26"/>
      <c r="ILB26"/>
      <c r="ILC26"/>
      <c r="ILD26"/>
      <c r="ILE26"/>
      <c r="ILF26"/>
      <c r="ILG26"/>
      <c r="ILH26"/>
      <c r="ILI26"/>
      <c r="ILJ26"/>
      <c r="ILK26"/>
      <c r="ILL26"/>
      <c r="ILM26"/>
      <c r="ILN26"/>
      <c r="ILO26"/>
      <c r="ILP26"/>
      <c r="ILQ26"/>
      <c r="ILR26"/>
      <c r="ILS26"/>
      <c r="ILT26"/>
      <c r="ILU26"/>
      <c r="ILV26"/>
      <c r="ILW26"/>
      <c r="ILX26"/>
      <c r="ILY26"/>
      <c r="ILZ26"/>
      <c r="IMA26"/>
      <c r="IMB26"/>
      <c r="IMC26"/>
      <c r="IMD26"/>
      <c r="IME26"/>
      <c r="IMF26"/>
      <c r="IMG26"/>
      <c r="IMH26"/>
      <c r="IMI26"/>
      <c r="IMJ26"/>
      <c r="IMK26"/>
      <c r="IML26"/>
      <c r="IMM26"/>
      <c r="IMN26"/>
      <c r="IMO26"/>
      <c r="IMP26"/>
      <c r="IMQ26"/>
      <c r="IMR26"/>
      <c r="IMS26"/>
      <c r="IMT26"/>
      <c r="IMU26"/>
      <c r="IMV26"/>
      <c r="IMW26"/>
      <c r="IMX26"/>
      <c r="IMY26"/>
      <c r="IMZ26"/>
      <c r="INA26"/>
      <c r="INB26"/>
      <c r="INC26"/>
      <c r="IND26"/>
      <c r="INE26"/>
      <c r="INF26"/>
      <c r="ING26"/>
      <c r="INH26"/>
      <c r="INI26"/>
      <c r="INJ26"/>
      <c r="INK26"/>
      <c r="INL26"/>
      <c r="INM26"/>
      <c r="INN26"/>
      <c r="INO26"/>
      <c r="INP26"/>
      <c r="INQ26"/>
      <c r="INR26"/>
      <c r="INS26"/>
      <c r="INT26"/>
      <c r="INU26"/>
      <c r="INV26"/>
      <c r="INW26"/>
      <c r="INX26"/>
      <c r="INY26"/>
      <c r="INZ26"/>
      <c r="IOA26"/>
      <c r="IOB26"/>
      <c r="IOC26"/>
      <c r="IOD26"/>
      <c r="IOE26"/>
      <c r="IOF26"/>
      <c r="IOG26"/>
      <c r="IOH26"/>
      <c r="IOI26"/>
      <c r="IOJ26"/>
      <c r="IOK26"/>
      <c r="IOL26"/>
      <c r="IOM26"/>
      <c r="ION26"/>
      <c r="IOO26"/>
      <c r="IOP26"/>
      <c r="IOQ26"/>
      <c r="IOR26"/>
      <c r="IOS26"/>
      <c r="IOT26"/>
      <c r="IOU26"/>
      <c r="IOV26"/>
      <c r="IOW26"/>
      <c r="IOX26"/>
      <c r="IOY26"/>
      <c r="IOZ26"/>
      <c r="IPA26"/>
      <c r="IPB26"/>
      <c r="IPC26"/>
      <c r="IPD26"/>
      <c r="IPE26"/>
      <c r="IPF26"/>
      <c r="IPG26"/>
      <c r="IPH26"/>
      <c r="IPI26"/>
      <c r="IPJ26"/>
      <c r="IPK26"/>
      <c r="IPL26"/>
      <c r="IPM26"/>
      <c r="IPN26"/>
      <c r="IPO26"/>
      <c r="IPP26"/>
      <c r="IPQ26"/>
      <c r="IPR26"/>
      <c r="IPS26"/>
      <c r="IPT26"/>
      <c r="IPU26"/>
      <c r="IPV26"/>
      <c r="IPW26"/>
      <c r="IPX26"/>
      <c r="IPY26"/>
      <c r="IPZ26"/>
      <c r="IQA26"/>
      <c r="IQB26"/>
      <c r="IQC26"/>
      <c r="IQD26"/>
      <c r="IQE26"/>
      <c r="IQF26"/>
      <c r="IQG26"/>
      <c r="IQH26"/>
      <c r="IQI26"/>
      <c r="IQJ26"/>
      <c r="IQK26"/>
      <c r="IQL26"/>
      <c r="IQM26"/>
      <c r="IQN26"/>
      <c r="IQO26"/>
      <c r="IQP26"/>
      <c r="IQQ26"/>
      <c r="IQR26"/>
      <c r="IQS26"/>
      <c r="IQT26"/>
      <c r="IQU26"/>
      <c r="IQV26"/>
      <c r="IQW26"/>
      <c r="IQX26"/>
      <c r="IQY26"/>
      <c r="IQZ26"/>
      <c r="IRA26"/>
      <c r="IRB26"/>
      <c r="IRC26"/>
      <c r="IRD26"/>
      <c r="IRE26"/>
      <c r="IRF26"/>
      <c r="IRG26"/>
      <c r="IRH26"/>
      <c r="IRI26"/>
      <c r="IRJ26"/>
      <c r="IRK26"/>
      <c r="IRL26"/>
      <c r="IRM26"/>
      <c r="IRN26"/>
      <c r="IRO26"/>
      <c r="IRP26"/>
      <c r="IRQ26"/>
      <c r="IRR26"/>
      <c r="IRS26"/>
      <c r="IRT26"/>
      <c r="IRU26"/>
      <c r="IRV26"/>
      <c r="IRW26"/>
      <c r="IRX26"/>
      <c r="IRY26"/>
      <c r="IRZ26"/>
      <c r="ISA26"/>
      <c r="ISB26"/>
      <c r="ISC26"/>
      <c r="ISD26"/>
      <c r="ISE26"/>
      <c r="ISF26"/>
      <c r="ISG26"/>
      <c r="ISH26"/>
      <c r="ISI26"/>
      <c r="ISJ26"/>
      <c r="ISK26"/>
      <c r="ISL26"/>
      <c r="ISM26"/>
      <c r="ISN26"/>
      <c r="ISO26"/>
      <c r="ISP26"/>
      <c r="ISQ26"/>
      <c r="ISR26"/>
      <c r="ISS26"/>
      <c r="IST26"/>
      <c r="ISU26"/>
      <c r="ISV26"/>
      <c r="ISW26"/>
      <c r="ISX26"/>
      <c r="ISY26"/>
      <c r="ISZ26"/>
      <c r="ITA26"/>
      <c r="ITB26"/>
      <c r="ITC26"/>
      <c r="ITD26"/>
      <c r="ITE26"/>
      <c r="ITF26"/>
      <c r="ITG26"/>
      <c r="ITH26"/>
      <c r="ITI26"/>
      <c r="ITJ26"/>
      <c r="ITK26"/>
      <c r="ITL26"/>
      <c r="ITM26"/>
      <c r="ITN26"/>
      <c r="ITO26"/>
      <c r="ITP26"/>
      <c r="ITQ26"/>
      <c r="ITR26"/>
      <c r="ITS26"/>
      <c r="ITT26"/>
      <c r="ITU26"/>
      <c r="ITV26"/>
      <c r="ITW26"/>
      <c r="ITX26"/>
      <c r="ITY26"/>
      <c r="ITZ26"/>
      <c r="IUA26"/>
      <c r="IUB26"/>
      <c r="IUC26"/>
      <c r="IUD26"/>
      <c r="IUE26"/>
      <c r="IUF26"/>
      <c r="IUG26"/>
      <c r="IUH26"/>
      <c r="IUI26"/>
      <c r="IUJ26"/>
      <c r="IUK26"/>
      <c r="IUL26"/>
      <c r="IUM26"/>
      <c r="IUN26"/>
      <c r="IUO26"/>
      <c r="IUP26"/>
      <c r="IUQ26"/>
      <c r="IUR26"/>
      <c r="IUS26"/>
      <c r="IUT26"/>
      <c r="IUU26"/>
      <c r="IUV26"/>
      <c r="IUW26"/>
      <c r="IUX26"/>
      <c r="IUY26"/>
      <c r="IUZ26"/>
      <c r="IVA26"/>
      <c r="IVB26"/>
      <c r="IVC26"/>
      <c r="IVD26"/>
      <c r="IVE26"/>
      <c r="IVF26"/>
      <c r="IVG26"/>
      <c r="IVH26"/>
      <c r="IVI26"/>
      <c r="IVJ26"/>
      <c r="IVK26"/>
      <c r="IVL26"/>
      <c r="IVM26"/>
      <c r="IVN26"/>
      <c r="IVO26"/>
      <c r="IVP26"/>
      <c r="IVQ26"/>
      <c r="IVR26"/>
      <c r="IVS26"/>
      <c r="IVT26"/>
      <c r="IVU26"/>
      <c r="IVV26"/>
      <c r="IVW26"/>
      <c r="IVX26"/>
      <c r="IVY26"/>
      <c r="IVZ26"/>
      <c r="IWA26"/>
      <c r="IWB26"/>
      <c r="IWC26"/>
      <c r="IWD26"/>
      <c r="IWE26"/>
      <c r="IWF26"/>
      <c r="IWG26"/>
      <c r="IWH26"/>
      <c r="IWI26"/>
      <c r="IWJ26"/>
      <c r="IWK26"/>
      <c r="IWL26"/>
      <c r="IWM26"/>
      <c r="IWN26"/>
      <c r="IWO26"/>
      <c r="IWP26"/>
      <c r="IWQ26"/>
      <c r="IWR26"/>
      <c r="IWS26"/>
      <c r="IWT26"/>
      <c r="IWU26"/>
      <c r="IWV26"/>
      <c r="IWW26"/>
      <c r="IWX26"/>
      <c r="IWY26"/>
      <c r="IWZ26"/>
      <c r="IXA26"/>
      <c r="IXB26"/>
      <c r="IXC26"/>
      <c r="IXD26"/>
      <c r="IXE26"/>
      <c r="IXF26"/>
      <c r="IXG26"/>
      <c r="IXH26"/>
      <c r="IXI26"/>
      <c r="IXJ26"/>
      <c r="IXK26"/>
      <c r="IXL26"/>
      <c r="IXM26"/>
      <c r="IXN26"/>
      <c r="IXO26"/>
      <c r="IXP26"/>
      <c r="IXQ26"/>
      <c r="IXR26"/>
      <c r="IXS26"/>
      <c r="IXT26"/>
      <c r="IXU26"/>
      <c r="IXV26"/>
      <c r="IXW26"/>
      <c r="IXX26"/>
      <c r="IXY26"/>
      <c r="IXZ26"/>
      <c r="IYA26"/>
      <c r="IYB26"/>
      <c r="IYC26"/>
      <c r="IYD26"/>
      <c r="IYE26"/>
      <c r="IYF26"/>
      <c r="IYG26"/>
      <c r="IYH26"/>
      <c r="IYI26"/>
      <c r="IYJ26"/>
      <c r="IYK26"/>
      <c r="IYL26"/>
      <c r="IYM26"/>
      <c r="IYN26"/>
      <c r="IYO26"/>
      <c r="IYP26"/>
      <c r="IYQ26"/>
      <c r="IYR26"/>
      <c r="IYS26"/>
      <c r="IYT26"/>
      <c r="IYU26"/>
      <c r="IYV26"/>
      <c r="IYW26"/>
      <c r="IYX26"/>
      <c r="IYY26"/>
      <c r="IYZ26"/>
      <c r="IZA26"/>
      <c r="IZB26"/>
      <c r="IZC26"/>
      <c r="IZD26"/>
      <c r="IZE26"/>
      <c r="IZF26"/>
      <c r="IZG26"/>
      <c r="IZH26"/>
      <c r="IZI26"/>
      <c r="IZJ26"/>
      <c r="IZK26"/>
      <c r="IZL26"/>
      <c r="IZM26"/>
      <c r="IZN26"/>
      <c r="IZO26"/>
      <c r="IZP26"/>
      <c r="IZQ26"/>
      <c r="IZR26"/>
      <c r="IZS26"/>
      <c r="IZT26"/>
      <c r="IZU26"/>
      <c r="IZV26"/>
      <c r="IZW26"/>
      <c r="IZX26"/>
      <c r="IZY26"/>
      <c r="IZZ26"/>
      <c r="JAA26"/>
      <c r="JAB26"/>
      <c r="JAC26"/>
      <c r="JAD26"/>
      <c r="JAE26"/>
      <c r="JAF26"/>
      <c r="JAG26"/>
      <c r="JAH26"/>
      <c r="JAI26"/>
      <c r="JAJ26"/>
      <c r="JAK26"/>
      <c r="JAL26"/>
      <c r="JAM26"/>
      <c r="JAN26"/>
      <c r="JAO26"/>
      <c r="JAP26"/>
      <c r="JAQ26"/>
      <c r="JAR26"/>
      <c r="JAS26"/>
      <c r="JAT26"/>
      <c r="JAU26"/>
      <c r="JAV26"/>
      <c r="JAW26"/>
      <c r="JAX26"/>
      <c r="JAY26"/>
      <c r="JAZ26"/>
      <c r="JBA26"/>
      <c r="JBB26"/>
      <c r="JBC26"/>
      <c r="JBD26"/>
      <c r="JBE26"/>
      <c r="JBF26"/>
      <c r="JBG26"/>
      <c r="JBH26"/>
      <c r="JBI26"/>
      <c r="JBJ26"/>
      <c r="JBK26"/>
      <c r="JBL26"/>
      <c r="JBM26"/>
      <c r="JBN26"/>
      <c r="JBO26"/>
      <c r="JBP26"/>
      <c r="JBQ26"/>
      <c r="JBR26"/>
      <c r="JBS26"/>
      <c r="JBT26"/>
      <c r="JBU26"/>
      <c r="JBV26"/>
      <c r="JBW26"/>
      <c r="JBX26"/>
      <c r="JBY26"/>
      <c r="JBZ26"/>
      <c r="JCA26"/>
      <c r="JCB26"/>
      <c r="JCC26"/>
      <c r="JCD26"/>
      <c r="JCE26"/>
      <c r="JCF26"/>
      <c r="JCG26"/>
      <c r="JCH26"/>
      <c r="JCI26"/>
      <c r="JCJ26"/>
      <c r="JCK26"/>
      <c r="JCL26"/>
      <c r="JCM26"/>
      <c r="JCN26"/>
      <c r="JCO26"/>
      <c r="JCP26"/>
      <c r="JCQ26"/>
      <c r="JCR26"/>
      <c r="JCS26"/>
      <c r="JCT26"/>
      <c r="JCU26"/>
      <c r="JCV26"/>
      <c r="JCW26"/>
      <c r="JCX26"/>
      <c r="JCY26"/>
      <c r="JCZ26"/>
      <c r="JDA26"/>
      <c r="JDB26"/>
      <c r="JDC26"/>
      <c r="JDD26"/>
      <c r="JDE26"/>
      <c r="JDF26"/>
      <c r="JDG26"/>
      <c r="JDH26"/>
      <c r="JDI26"/>
      <c r="JDJ26"/>
      <c r="JDK26"/>
      <c r="JDL26"/>
      <c r="JDM26"/>
      <c r="JDN26"/>
      <c r="JDO26"/>
      <c r="JDP26"/>
      <c r="JDQ26"/>
      <c r="JDR26"/>
      <c r="JDS26"/>
      <c r="JDT26"/>
      <c r="JDU26"/>
      <c r="JDV26"/>
      <c r="JDW26"/>
      <c r="JDX26"/>
      <c r="JDY26"/>
      <c r="JDZ26"/>
      <c r="JEA26"/>
      <c r="JEB26"/>
      <c r="JEC26"/>
      <c r="JED26"/>
      <c r="JEE26"/>
      <c r="JEF26"/>
      <c r="JEG26"/>
      <c r="JEH26"/>
      <c r="JEI26"/>
      <c r="JEJ26"/>
      <c r="JEK26"/>
      <c r="JEL26"/>
      <c r="JEM26"/>
      <c r="JEN26"/>
      <c r="JEO26"/>
      <c r="JEP26"/>
      <c r="JEQ26"/>
      <c r="JER26"/>
      <c r="JES26"/>
      <c r="JET26"/>
      <c r="JEU26"/>
      <c r="JEV26"/>
      <c r="JEW26"/>
      <c r="JEX26"/>
      <c r="JEY26"/>
      <c r="JEZ26"/>
      <c r="JFA26"/>
      <c r="JFB26"/>
      <c r="JFC26"/>
      <c r="JFD26"/>
      <c r="JFE26"/>
      <c r="JFF26"/>
      <c r="JFG26"/>
      <c r="JFH26"/>
      <c r="JFI26"/>
      <c r="JFJ26"/>
      <c r="JFK26"/>
      <c r="JFL26"/>
      <c r="JFM26"/>
      <c r="JFN26"/>
      <c r="JFO26"/>
      <c r="JFP26"/>
      <c r="JFQ26"/>
      <c r="JFR26"/>
      <c r="JFS26"/>
      <c r="JFT26"/>
      <c r="JFU26"/>
      <c r="JFV26"/>
      <c r="JFW26"/>
      <c r="JFX26"/>
      <c r="JFY26"/>
      <c r="JFZ26"/>
      <c r="JGA26"/>
      <c r="JGB26"/>
      <c r="JGC26"/>
      <c r="JGD26"/>
      <c r="JGE26"/>
      <c r="JGF26"/>
      <c r="JGG26"/>
      <c r="JGH26"/>
      <c r="JGI26"/>
      <c r="JGJ26"/>
      <c r="JGK26"/>
      <c r="JGL26"/>
      <c r="JGM26"/>
      <c r="JGN26"/>
      <c r="JGO26"/>
      <c r="JGP26"/>
      <c r="JGQ26"/>
      <c r="JGR26"/>
      <c r="JGS26"/>
      <c r="JGT26"/>
      <c r="JGU26"/>
      <c r="JGV26"/>
      <c r="JGW26"/>
      <c r="JGX26"/>
      <c r="JGY26"/>
      <c r="JGZ26"/>
      <c r="JHA26"/>
      <c r="JHB26"/>
      <c r="JHC26"/>
      <c r="JHD26"/>
      <c r="JHE26"/>
      <c r="JHF26"/>
      <c r="JHG26"/>
      <c r="JHH26"/>
      <c r="JHI26"/>
      <c r="JHJ26"/>
      <c r="JHK26"/>
      <c r="JHL26"/>
      <c r="JHM26"/>
      <c r="JHN26"/>
      <c r="JHO26"/>
      <c r="JHP26"/>
      <c r="JHQ26"/>
      <c r="JHR26"/>
      <c r="JHS26"/>
      <c r="JHT26"/>
      <c r="JHU26"/>
      <c r="JHV26"/>
      <c r="JHW26"/>
      <c r="JHX26"/>
      <c r="JHY26"/>
      <c r="JHZ26"/>
      <c r="JIA26"/>
      <c r="JIB26"/>
      <c r="JIC26"/>
      <c r="JID26"/>
      <c r="JIE26"/>
      <c r="JIF26"/>
      <c r="JIG26"/>
      <c r="JIH26"/>
      <c r="JII26"/>
      <c r="JIJ26"/>
      <c r="JIK26"/>
      <c r="JIL26"/>
      <c r="JIM26"/>
      <c r="JIN26"/>
      <c r="JIO26"/>
      <c r="JIP26"/>
      <c r="JIQ26"/>
      <c r="JIR26"/>
      <c r="JIS26"/>
      <c r="JIT26"/>
      <c r="JIU26"/>
      <c r="JIV26"/>
      <c r="JIW26"/>
      <c r="JIX26"/>
      <c r="JIY26"/>
      <c r="JIZ26"/>
      <c r="JJA26"/>
      <c r="JJB26"/>
      <c r="JJC26"/>
      <c r="JJD26"/>
      <c r="JJE26"/>
      <c r="JJF26"/>
      <c r="JJG26"/>
      <c r="JJH26"/>
      <c r="JJI26"/>
      <c r="JJJ26"/>
      <c r="JJK26"/>
      <c r="JJL26"/>
      <c r="JJM26"/>
      <c r="JJN26"/>
      <c r="JJO26"/>
      <c r="JJP26"/>
      <c r="JJQ26"/>
      <c r="JJR26"/>
      <c r="JJS26"/>
      <c r="JJT26"/>
      <c r="JJU26"/>
      <c r="JJV26"/>
      <c r="JJW26"/>
      <c r="JJX26"/>
      <c r="JJY26"/>
      <c r="JJZ26"/>
      <c r="JKA26"/>
      <c r="JKB26"/>
      <c r="JKC26"/>
      <c r="JKD26"/>
      <c r="JKE26"/>
      <c r="JKF26"/>
      <c r="JKG26"/>
      <c r="JKH26"/>
      <c r="JKI26"/>
      <c r="JKJ26"/>
      <c r="JKK26"/>
      <c r="JKL26"/>
      <c r="JKM26"/>
      <c r="JKN26"/>
      <c r="JKO26"/>
      <c r="JKP26"/>
      <c r="JKQ26"/>
      <c r="JKR26"/>
      <c r="JKS26"/>
      <c r="JKT26"/>
      <c r="JKU26"/>
      <c r="JKV26"/>
      <c r="JKW26"/>
      <c r="JKX26"/>
      <c r="JKY26"/>
      <c r="JKZ26"/>
      <c r="JLA26"/>
      <c r="JLB26"/>
      <c r="JLC26"/>
      <c r="JLD26"/>
      <c r="JLE26"/>
      <c r="JLF26"/>
      <c r="JLG26"/>
      <c r="JLH26"/>
      <c r="JLI26"/>
      <c r="JLJ26"/>
      <c r="JLK26"/>
      <c r="JLL26"/>
      <c r="JLM26"/>
      <c r="JLN26"/>
      <c r="JLO26"/>
      <c r="JLP26"/>
      <c r="JLQ26"/>
      <c r="JLR26"/>
      <c r="JLS26"/>
      <c r="JLT26"/>
      <c r="JLU26"/>
      <c r="JLV26"/>
      <c r="JLW26"/>
      <c r="JLX26"/>
      <c r="JLY26"/>
      <c r="JLZ26"/>
      <c r="JMA26"/>
      <c r="JMB26"/>
      <c r="JMC26"/>
      <c r="JMD26"/>
      <c r="JME26"/>
      <c r="JMF26"/>
      <c r="JMG26"/>
      <c r="JMH26"/>
      <c r="JMI26"/>
      <c r="JMJ26"/>
      <c r="JMK26"/>
      <c r="JML26"/>
      <c r="JMM26"/>
      <c r="JMN26"/>
      <c r="JMO26"/>
      <c r="JMP26"/>
      <c r="JMQ26"/>
      <c r="JMR26"/>
      <c r="JMS26"/>
      <c r="JMT26"/>
      <c r="JMU26"/>
      <c r="JMV26"/>
      <c r="JMW26"/>
      <c r="JMX26"/>
      <c r="JMY26"/>
      <c r="JMZ26"/>
      <c r="JNA26"/>
      <c r="JNB26"/>
      <c r="JNC26"/>
      <c r="JND26"/>
      <c r="JNE26"/>
      <c r="JNF26"/>
      <c r="JNG26"/>
      <c r="JNH26"/>
      <c r="JNI26"/>
      <c r="JNJ26"/>
      <c r="JNK26"/>
      <c r="JNL26"/>
      <c r="JNM26"/>
      <c r="JNN26"/>
      <c r="JNO26"/>
      <c r="JNP26"/>
      <c r="JNQ26"/>
      <c r="JNR26"/>
      <c r="JNS26"/>
      <c r="JNT26"/>
      <c r="JNU26"/>
      <c r="JNV26"/>
      <c r="JNW26"/>
      <c r="JNX26"/>
      <c r="JNY26"/>
      <c r="JNZ26"/>
      <c r="JOA26"/>
      <c r="JOB26"/>
      <c r="JOC26"/>
      <c r="JOD26"/>
      <c r="JOE26"/>
      <c r="JOF26"/>
      <c r="JOG26"/>
      <c r="JOH26"/>
      <c r="JOI26"/>
      <c r="JOJ26"/>
      <c r="JOK26"/>
      <c r="JOL26"/>
      <c r="JOM26"/>
      <c r="JON26"/>
      <c r="JOO26"/>
      <c r="JOP26"/>
      <c r="JOQ26"/>
      <c r="JOR26"/>
      <c r="JOS26"/>
      <c r="JOT26"/>
      <c r="JOU26"/>
      <c r="JOV26"/>
      <c r="JOW26"/>
      <c r="JOX26"/>
      <c r="JOY26"/>
      <c r="JOZ26"/>
      <c r="JPA26"/>
      <c r="JPB26"/>
      <c r="JPC26"/>
      <c r="JPD26"/>
      <c r="JPE26"/>
      <c r="JPF26"/>
      <c r="JPG26"/>
      <c r="JPH26"/>
      <c r="JPI26"/>
      <c r="JPJ26"/>
      <c r="JPK26"/>
      <c r="JPL26"/>
      <c r="JPM26"/>
      <c r="JPN26"/>
      <c r="JPO26"/>
      <c r="JPP26"/>
      <c r="JPQ26"/>
      <c r="JPR26"/>
      <c r="JPS26"/>
      <c r="JPT26"/>
      <c r="JPU26"/>
      <c r="JPV26"/>
      <c r="JPW26"/>
      <c r="JPX26"/>
      <c r="JPY26"/>
      <c r="JPZ26"/>
      <c r="JQA26"/>
      <c r="JQB26"/>
      <c r="JQC26"/>
      <c r="JQD26"/>
      <c r="JQE26"/>
      <c r="JQF26"/>
      <c r="JQG26"/>
      <c r="JQH26"/>
      <c r="JQI26"/>
      <c r="JQJ26"/>
      <c r="JQK26"/>
      <c r="JQL26"/>
      <c r="JQM26"/>
      <c r="JQN26"/>
      <c r="JQO26"/>
      <c r="JQP26"/>
      <c r="JQQ26"/>
      <c r="JQR26"/>
      <c r="JQS26"/>
      <c r="JQT26"/>
      <c r="JQU26"/>
      <c r="JQV26"/>
      <c r="JQW26"/>
      <c r="JQX26"/>
      <c r="JQY26"/>
      <c r="JQZ26"/>
      <c r="JRA26"/>
      <c r="JRB26"/>
      <c r="JRC26"/>
      <c r="JRD26"/>
      <c r="JRE26"/>
      <c r="JRF26"/>
      <c r="JRG26"/>
      <c r="JRH26"/>
      <c r="JRI26"/>
      <c r="JRJ26"/>
      <c r="JRK26"/>
      <c r="JRL26"/>
      <c r="JRM26"/>
      <c r="JRN26"/>
      <c r="JRO26"/>
      <c r="JRP26"/>
      <c r="JRQ26"/>
      <c r="JRR26"/>
      <c r="JRS26"/>
      <c r="JRT26"/>
      <c r="JRU26"/>
      <c r="JRV26"/>
      <c r="JRW26"/>
      <c r="JRX26"/>
      <c r="JRY26"/>
      <c r="JRZ26"/>
      <c r="JSA26"/>
      <c r="JSB26"/>
      <c r="JSC26"/>
      <c r="JSD26"/>
      <c r="JSE26"/>
      <c r="JSF26"/>
      <c r="JSG26"/>
      <c r="JSH26"/>
      <c r="JSI26"/>
      <c r="JSJ26"/>
      <c r="JSK26"/>
      <c r="JSL26"/>
      <c r="JSM26"/>
      <c r="JSN26"/>
      <c r="JSO26"/>
      <c r="JSP26"/>
      <c r="JSQ26"/>
      <c r="JSR26"/>
      <c r="JSS26"/>
      <c r="JST26"/>
      <c r="JSU26"/>
      <c r="JSV26"/>
      <c r="JSW26"/>
      <c r="JSX26"/>
      <c r="JSY26"/>
      <c r="JSZ26"/>
      <c r="JTA26"/>
      <c r="JTB26"/>
      <c r="JTC26"/>
      <c r="JTD26"/>
      <c r="JTE26"/>
      <c r="JTF26"/>
      <c r="JTG26"/>
      <c r="JTH26"/>
      <c r="JTI26"/>
      <c r="JTJ26"/>
      <c r="JTK26"/>
      <c r="JTL26"/>
      <c r="JTM26"/>
      <c r="JTN26"/>
      <c r="JTO26"/>
      <c r="JTP26"/>
      <c r="JTQ26"/>
      <c r="JTR26"/>
      <c r="JTS26"/>
      <c r="JTT26"/>
      <c r="JTU26"/>
      <c r="JTV26"/>
      <c r="JTW26"/>
      <c r="JTX26"/>
      <c r="JTY26"/>
      <c r="JTZ26"/>
      <c r="JUA26"/>
      <c r="JUB26"/>
      <c r="JUC26"/>
      <c r="JUD26"/>
      <c r="JUE26"/>
      <c r="JUF26"/>
      <c r="JUG26"/>
      <c r="JUH26"/>
      <c r="JUI26"/>
      <c r="JUJ26"/>
      <c r="JUK26"/>
      <c r="JUL26"/>
      <c r="JUM26"/>
      <c r="JUN26"/>
      <c r="JUO26"/>
      <c r="JUP26"/>
      <c r="JUQ26"/>
      <c r="JUR26"/>
      <c r="JUS26"/>
      <c r="JUT26"/>
      <c r="JUU26"/>
      <c r="JUV26"/>
      <c r="JUW26"/>
      <c r="JUX26"/>
      <c r="JUY26"/>
      <c r="JUZ26"/>
      <c r="JVA26"/>
      <c r="JVB26"/>
      <c r="JVC26"/>
      <c r="JVD26"/>
      <c r="JVE26"/>
      <c r="JVF26"/>
      <c r="JVG26"/>
      <c r="JVH26"/>
      <c r="JVI26"/>
      <c r="JVJ26"/>
      <c r="JVK26"/>
      <c r="JVL26"/>
      <c r="JVM26"/>
      <c r="JVN26"/>
      <c r="JVO26"/>
      <c r="JVP26"/>
      <c r="JVQ26"/>
      <c r="JVR26"/>
      <c r="JVS26"/>
      <c r="JVT26"/>
      <c r="JVU26"/>
      <c r="JVV26"/>
      <c r="JVW26"/>
      <c r="JVX26"/>
      <c r="JVY26"/>
      <c r="JVZ26"/>
      <c r="JWA26"/>
      <c r="JWB26"/>
      <c r="JWC26"/>
      <c r="JWD26"/>
      <c r="JWE26"/>
      <c r="JWF26"/>
      <c r="JWG26"/>
      <c r="JWH26"/>
      <c r="JWI26"/>
      <c r="JWJ26"/>
      <c r="JWK26"/>
      <c r="JWL26"/>
      <c r="JWM26"/>
      <c r="JWN26"/>
      <c r="JWO26"/>
      <c r="JWP26"/>
      <c r="JWQ26"/>
      <c r="JWR26"/>
      <c r="JWS26"/>
      <c r="JWT26"/>
      <c r="JWU26"/>
      <c r="JWV26"/>
      <c r="JWW26"/>
      <c r="JWX26"/>
      <c r="JWY26"/>
      <c r="JWZ26"/>
      <c r="JXA26"/>
      <c r="JXB26"/>
      <c r="JXC26"/>
      <c r="JXD26"/>
      <c r="JXE26"/>
      <c r="JXF26"/>
      <c r="JXG26"/>
      <c r="JXH26"/>
      <c r="JXI26"/>
      <c r="JXJ26"/>
      <c r="JXK26"/>
      <c r="JXL26"/>
      <c r="JXM26"/>
      <c r="JXN26"/>
      <c r="JXO26"/>
      <c r="JXP26"/>
      <c r="JXQ26"/>
      <c r="JXR26"/>
      <c r="JXS26"/>
      <c r="JXT26"/>
      <c r="JXU26"/>
      <c r="JXV26"/>
      <c r="JXW26"/>
      <c r="JXX26"/>
      <c r="JXY26"/>
      <c r="JXZ26"/>
      <c r="JYA26"/>
      <c r="JYB26"/>
      <c r="JYC26"/>
      <c r="JYD26"/>
      <c r="JYE26"/>
      <c r="JYF26"/>
      <c r="JYG26"/>
      <c r="JYH26"/>
      <c r="JYI26"/>
      <c r="JYJ26"/>
      <c r="JYK26"/>
      <c r="JYL26"/>
      <c r="JYM26"/>
      <c r="JYN26"/>
      <c r="JYO26"/>
      <c r="JYP26"/>
      <c r="JYQ26"/>
      <c r="JYR26"/>
      <c r="JYS26"/>
      <c r="JYT26"/>
      <c r="JYU26"/>
      <c r="JYV26"/>
      <c r="JYW26"/>
      <c r="JYX26"/>
      <c r="JYY26"/>
      <c r="JYZ26"/>
      <c r="JZA26"/>
      <c r="JZB26"/>
      <c r="JZC26"/>
      <c r="JZD26"/>
      <c r="JZE26"/>
      <c r="JZF26"/>
      <c r="JZG26"/>
      <c r="JZH26"/>
      <c r="JZI26"/>
      <c r="JZJ26"/>
      <c r="JZK26"/>
      <c r="JZL26"/>
      <c r="JZM26"/>
      <c r="JZN26"/>
      <c r="JZO26"/>
      <c r="JZP26"/>
      <c r="JZQ26"/>
      <c r="JZR26"/>
      <c r="JZS26"/>
      <c r="JZT26"/>
      <c r="JZU26"/>
      <c r="JZV26"/>
      <c r="JZW26"/>
      <c r="JZX26"/>
      <c r="JZY26"/>
      <c r="JZZ26"/>
      <c r="KAA26"/>
      <c r="KAB26"/>
      <c r="KAC26"/>
      <c r="KAD26"/>
      <c r="KAE26"/>
      <c r="KAF26"/>
      <c r="KAG26"/>
      <c r="KAH26"/>
      <c r="KAI26"/>
      <c r="KAJ26"/>
      <c r="KAK26"/>
      <c r="KAL26"/>
      <c r="KAM26"/>
      <c r="KAN26"/>
      <c r="KAO26"/>
      <c r="KAP26"/>
      <c r="KAQ26"/>
      <c r="KAR26"/>
      <c r="KAS26"/>
      <c r="KAT26"/>
      <c r="KAU26"/>
      <c r="KAV26"/>
      <c r="KAW26"/>
      <c r="KAX26"/>
      <c r="KAY26"/>
      <c r="KAZ26"/>
      <c r="KBA26"/>
      <c r="KBB26"/>
      <c r="KBC26"/>
      <c r="KBD26"/>
      <c r="KBE26"/>
      <c r="KBF26"/>
      <c r="KBG26"/>
      <c r="KBH26"/>
      <c r="KBI26"/>
      <c r="KBJ26"/>
      <c r="KBK26"/>
      <c r="KBL26"/>
      <c r="KBM26"/>
      <c r="KBN26"/>
      <c r="KBO26"/>
      <c r="KBP26"/>
      <c r="KBQ26"/>
      <c r="KBR26"/>
      <c r="KBS26"/>
      <c r="KBT26"/>
      <c r="KBU26"/>
      <c r="KBV26"/>
      <c r="KBW26"/>
      <c r="KBX26"/>
      <c r="KBY26"/>
      <c r="KBZ26"/>
      <c r="KCA26"/>
      <c r="KCB26"/>
      <c r="KCC26"/>
      <c r="KCD26"/>
      <c r="KCE26"/>
      <c r="KCF26"/>
      <c r="KCG26"/>
      <c r="KCH26"/>
      <c r="KCI26"/>
      <c r="KCJ26"/>
      <c r="KCK26"/>
      <c r="KCL26"/>
      <c r="KCM26"/>
      <c r="KCN26"/>
      <c r="KCO26"/>
      <c r="KCP26"/>
      <c r="KCQ26"/>
      <c r="KCR26"/>
      <c r="KCS26"/>
      <c r="KCT26"/>
      <c r="KCU26"/>
      <c r="KCV26"/>
      <c r="KCW26"/>
      <c r="KCX26"/>
      <c r="KCY26"/>
      <c r="KCZ26"/>
      <c r="KDA26"/>
      <c r="KDB26"/>
      <c r="KDC26"/>
      <c r="KDD26"/>
      <c r="KDE26"/>
      <c r="KDF26"/>
      <c r="KDG26"/>
      <c r="KDH26"/>
      <c r="KDI26"/>
      <c r="KDJ26"/>
      <c r="KDK26"/>
      <c r="KDL26"/>
      <c r="KDM26"/>
      <c r="KDN26"/>
      <c r="KDO26"/>
      <c r="KDP26"/>
      <c r="KDQ26"/>
      <c r="KDR26"/>
      <c r="KDS26"/>
      <c r="KDT26"/>
      <c r="KDU26"/>
      <c r="KDV26"/>
      <c r="KDW26"/>
      <c r="KDX26"/>
      <c r="KDY26"/>
      <c r="KDZ26"/>
      <c r="KEA26"/>
      <c r="KEB26"/>
      <c r="KEC26"/>
      <c r="KED26"/>
      <c r="KEE26"/>
      <c r="KEF26"/>
      <c r="KEG26"/>
      <c r="KEH26"/>
      <c r="KEI26"/>
      <c r="KEJ26"/>
      <c r="KEK26"/>
      <c r="KEL26"/>
      <c r="KEM26"/>
      <c r="KEN26"/>
      <c r="KEO26"/>
      <c r="KEP26"/>
      <c r="KEQ26"/>
      <c r="KER26"/>
      <c r="KES26"/>
      <c r="KET26"/>
      <c r="KEU26"/>
      <c r="KEV26"/>
      <c r="KEW26"/>
      <c r="KEX26"/>
      <c r="KEY26"/>
      <c r="KEZ26"/>
      <c r="KFA26"/>
      <c r="KFB26"/>
      <c r="KFC26"/>
      <c r="KFD26"/>
      <c r="KFE26"/>
      <c r="KFF26"/>
      <c r="KFG26"/>
      <c r="KFH26"/>
      <c r="KFI26"/>
      <c r="KFJ26"/>
      <c r="KFK26"/>
      <c r="KFL26"/>
      <c r="KFM26"/>
      <c r="KFN26"/>
      <c r="KFO26"/>
      <c r="KFP26"/>
      <c r="KFQ26"/>
      <c r="KFR26"/>
      <c r="KFS26"/>
      <c r="KFT26"/>
      <c r="KFU26"/>
      <c r="KFV26"/>
      <c r="KFW26"/>
      <c r="KFX26"/>
      <c r="KFY26"/>
      <c r="KFZ26"/>
      <c r="KGA26"/>
      <c r="KGB26"/>
      <c r="KGC26"/>
      <c r="KGD26"/>
      <c r="KGE26"/>
      <c r="KGF26"/>
      <c r="KGG26"/>
      <c r="KGH26"/>
      <c r="KGI26"/>
      <c r="KGJ26"/>
      <c r="KGK26"/>
      <c r="KGL26"/>
      <c r="KGM26"/>
      <c r="KGN26"/>
      <c r="KGO26"/>
      <c r="KGP26"/>
      <c r="KGQ26"/>
      <c r="KGR26"/>
      <c r="KGS26"/>
      <c r="KGT26"/>
      <c r="KGU26"/>
      <c r="KGV26"/>
      <c r="KGW26"/>
      <c r="KGX26"/>
      <c r="KGY26"/>
      <c r="KGZ26"/>
      <c r="KHA26"/>
      <c r="KHB26"/>
      <c r="KHC26"/>
      <c r="KHD26"/>
      <c r="KHE26"/>
      <c r="KHF26"/>
      <c r="KHG26"/>
      <c r="KHH26"/>
      <c r="KHI26"/>
      <c r="KHJ26"/>
      <c r="KHK26"/>
      <c r="KHL26"/>
      <c r="KHM26"/>
      <c r="KHN26"/>
      <c r="KHO26"/>
      <c r="KHP26"/>
      <c r="KHQ26"/>
      <c r="KHR26"/>
      <c r="KHS26"/>
      <c r="KHT26"/>
      <c r="KHU26"/>
      <c r="KHV26"/>
      <c r="KHW26"/>
      <c r="KHX26"/>
      <c r="KHY26"/>
      <c r="KHZ26"/>
      <c r="KIA26"/>
      <c r="KIB26"/>
      <c r="KIC26"/>
      <c r="KID26"/>
      <c r="KIE26"/>
      <c r="KIF26"/>
      <c r="KIG26"/>
      <c r="KIH26"/>
      <c r="KII26"/>
      <c r="KIJ26"/>
      <c r="KIK26"/>
      <c r="KIL26"/>
      <c r="KIM26"/>
      <c r="KIN26"/>
      <c r="KIO26"/>
      <c r="KIP26"/>
      <c r="KIQ26"/>
      <c r="KIR26"/>
      <c r="KIS26"/>
      <c r="KIT26"/>
      <c r="KIU26"/>
      <c r="KIV26"/>
      <c r="KIW26"/>
      <c r="KIX26"/>
      <c r="KIY26"/>
      <c r="KIZ26"/>
      <c r="KJA26"/>
      <c r="KJB26"/>
      <c r="KJC26"/>
      <c r="KJD26"/>
      <c r="KJE26"/>
      <c r="KJF26"/>
      <c r="KJG26"/>
      <c r="KJH26"/>
      <c r="KJI26"/>
      <c r="KJJ26"/>
      <c r="KJK26"/>
      <c r="KJL26"/>
      <c r="KJM26"/>
      <c r="KJN26"/>
      <c r="KJO26"/>
      <c r="KJP26"/>
      <c r="KJQ26"/>
      <c r="KJR26"/>
      <c r="KJS26"/>
      <c r="KJT26"/>
      <c r="KJU26"/>
      <c r="KJV26"/>
      <c r="KJW26"/>
      <c r="KJX26"/>
      <c r="KJY26"/>
      <c r="KJZ26"/>
      <c r="KKA26"/>
      <c r="KKB26"/>
      <c r="KKC26"/>
      <c r="KKD26"/>
      <c r="KKE26"/>
      <c r="KKF26"/>
      <c r="KKG26"/>
      <c r="KKH26"/>
      <c r="KKI26"/>
      <c r="KKJ26"/>
      <c r="KKK26"/>
      <c r="KKL26"/>
      <c r="KKM26"/>
      <c r="KKN26"/>
      <c r="KKO26"/>
      <c r="KKP26"/>
      <c r="KKQ26"/>
      <c r="KKR26"/>
      <c r="KKS26"/>
      <c r="KKT26"/>
      <c r="KKU26"/>
      <c r="KKV26"/>
      <c r="KKW26"/>
      <c r="KKX26"/>
      <c r="KKY26"/>
      <c r="KKZ26"/>
      <c r="KLA26"/>
      <c r="KLB26"/>
      <c r="KLC26"/>
      <c r="KLD26"/>
      <c r="KLE26"/>
      <c r="KLF26"/>
      <c r="KLG26"/>
      <c r="KLH26"/>
      <c r="KLI26"/>
      <c r="KLJ26"/>
      <c r="KLK26"/>
      <c r="KLL26"/>
      <c r="KLM26"/>
      <c r="KLN26"/>
      <c r="KLO26"/>
      <c r="KLP26"/>
      <c r="KLQ26"/>
      <c r="KLR26"/>
      <c r="KLS26"/>
      <c r="KLT26"/>
      <c r="KLU26"/>
      <c r="KLV26"/>
      <c r="KLW26"/>
      <c r="KLX26"/>
      <c r="KLY26"/>
      <c r="KLZ26"/>
      <c r="KMA26"/>
      <c r="KMB26"/>
      <c r="KMC26"/>
      <c r="KMD26"/>
      <c r="KME26"/>
      <c r="KMF26"/>
      <c r="KMG26"/>
      <c r="KMH26"/>
      <c r="KMI26"/>
      <c r="KMJ26"/>
      <c r="KMK26"/>
      <c r="KML26"/>
      <c r="KMM26"/>
      <c r="KMN26"/>
      <c r="KMO26"/>
      <c r="KMP26"/>
      <c r="KMQ26"/>
      <c r="KMR26"/>
      <c r="KMS26"/>
      <c r="KMT26"/>
      <c r="KMU26"/>
      <c r="KMV26"/>
      <c r="KMW26"/>
      <c r="KMX26"/>
      <c r="KMY26"/>
      <c r="KMZ26"/>
      <c r="KNA26"/>
      <c r="KNB26"/>
      <c r="KNC26"/>
      <c r="KND26"/>
      <c r="KNE26"/>
      <c r="KNF26"/>
      <c r="KNG26"/>
      <c r="KNH26"/>
      <c r="KNI26"/>
      <c r="KNJ26"/>
      <c r="KNK26"/>
      <c r="KNL26"/>
      <c r="KNM26"/>
      <c r="KNN26"/>
      <c r="KNO26"/>
      <c r="KNP26"/>
      <c r="KNQ26"/>
      <c r="KNR26"/>
      <c r="KNS26"/>
      <c r="KNT26"/>
      <c r="KNU26"/>
      <c r="KNV26"/>
      <c r="KNW26"/>
      <c r="KNX26"/>
      <c r="KNY26"/>
      <c r="KNZ26"/>
      <c r="KOA26"/>
      <c r="KOB26"/>
      <c r="KOC26"/>
      <c r="KOD26"/>
      <c r="KOE26"/>
      <c r="KOF26"/>
      <c r="KOG26"/>
      <c r="KOH26"/>
      <c r="KOI26"/>
      <c r="KOJ26"/>
      <c r="KOK26"/>
      <c r="KOL26"/>
      <c r="KOM26"/>
      <c r="KON26"/>
      <c r="KOO26"/>
      <c r="KOP26"/>
      <c r="KOQ26"/>
      <c r="KOR26"/>
      <c r="KOS26"/>
      <c r="KOT26"/>
      <c r="KOU26"/>
      <c r="KOV26"/>
      <c r="KOW26"/>
      <c r="KOX26"/>
      <c r="KOY26"/>
      <c r="KOZ26"/>
      <c r="KPA26"/>
      <c r="KPB26"/>
      <c r="KPC26"/>
      <c r="KPD26"/>
      <c r="KPE26"/>
      <c r="KPF26"/>
      <c r="KPG26"/>
      <c r="KPH26"/>
      <c r="KPI26"/>
      <c r="KPJ26"/>
      <c r="KPK26"/>
      <c r="KPL26"/>
      <c r="KPM26"/>
      <c r="KPN26"/>
      <c r="KPO26"/>
      <c r="KPP26"/>
      <c r="KPQ26"/>
      <c r="KPR26"/>
      <c r="KPS26"/>
      <c r="KPT26"/>
      <c r="KPU26"/>
      <c r="KPV26"/>
      <c r="KPW26"/>
      <c r="KPX26"/>
      <c r="KPY26"/>
      <c r="KPZ26"/>
      <c r="KQA26"/>
      <c r="KQB26"/>
      <c r="KQC26"/>
      <c r="KQD26"/>
      <c r="KQE26"/>
      <c r="KQF26"/>
      <c r="KQG26"/>
      <c r="KQH26"/>
      <c r="KQI26"/>
      <c r="KQJ26"/>
      <c r="KQK26"/>
      <c r="KQL26"/>
      <c r="KQM26"/>
      <c r="KQN26"/>
      <c r="KQO26"/>
      <c r="KQP26"/>
      <c r="KQQ26"/>
      <c r="KQR26"/>
      <c r="KQS26"/>
      <c r="KQT26"/>
      <c r="KQU26"/>
      <c r="KQV26"/>
      <c r="KQW26"/>
      <c r="KQX26"/>
      <c r="KQY26"/>
      <c r="KQZ26"/>
      <c r="KRA26"/>
      <c r="KRB26"/>
      <c r="KRC26"/>
      <c r="KRD26"/>
      <c r="KRE26"/>
      <c r="KRF26"/>
      <c r="KRG26"/>
      <c r="KRH26"/>
      <c r="KRI26"/>
      <c r="KRJ26"/>
      <c r="KRK26"/>
      <c r="KRL26"/>
      <c r="KRM26"/>
      <c r="KRN26"/>
      <c r="KRO26"/>
      <c r="KRP26"/>
      <c r="KRQ26"/>
      <c r="KRR26"/>
      <c r="KRS26"/>
      <c r="KRT26"/>
      <c r="KRU26"/>
      <c r="KRV26"/>
      <c r="KRW26"/>
      <c r="KRX26"/>
      <c r="KRY26"/>
      <c r="KRZ26"/>
      <c r="KSA26"/>
      <c r="KSB26"/>
      <c r="KSC26"/>
      <c r="KSD26"/>
      <c r="KSE26"/>
      <c r="KSF26"/>
      <c r="KSG26"/>
      <c r="KSH26"/>
      <c r="KSI26"/>
      <c r="KSJ26"/>
      <c r="KSK26"/>
      <c r="KSL26"/>
      <c r="KSM26"/>
      <c r="KSN26"/>
      <c r="KSO26"/>
      <c r="KSP26"/>
      <c r="KSQ26"/>
      <c r="KSR26"/>
      <c r="KSS26"/>
      <c r="KST26"/>
      <c r="KSU26"/>
      <c r="KSV26"/>
      <c r="KSW26"/>
      <c r="KSX26"/>
      <c r="KSY26"/>
      <c r="KSZ26"/>
      <c r="KTA26"/>
      <c r="KTB26"/>
      <c r="KTC26"/>
      <c r="KTD26"/>
      <c r="KTE26"/>
      <c r="KTF26"/>
      <c r="KTG26"/>
      <c r="KTH26"/>
      <c r="KTI26"/>
      <c r="KTJ26"/>
      <c r="KTK26"/>
      <c r="KTL26"/>
      <c r="KTM26"/>
      <c r="KTN26"/>
      <c r="KTO26"/>
      <c r="KTP26"/>
      <c r="KTQ26"/>
      <c r="KTR26"/>
      <c r="KTS26"/>
      <c r="KTT26"/>
      <c r="KTU26"/>
      <c r="KTV26"/>
      <c r="KTW26"/>
      <c r="KTX26"/>
      <c r="KTY26"/>
      <c r="KTZ26"/>
      <c r="KUA26"/>
      <c r="KUB26"/>
      <c r="KUC26"/>
      <c r="KUD26"/>
      <c r="KUE26"/>
      <c r="KUF26"/>
      <c r="KUG26"/>
      <c r="KUH26"/>
      <c r="KUI26"/>
      <c r="KUJ26"/>
      <c r="KUK26"/>
      <c r="KUL26"/>
      <c r="KUM26"/>
      <c r="KUN26"/>
      <c r="KUO26"/>
      <c r="KUP26"/>
      <c r="KUQ26"/>
      <c r="KUR26"/>
      <c r="KUS26"/>
      <c r="KUT26"/>
      <c r="KUU26"/>
      <c r="KUV26"/>
      <c r="KUW26"/>
      <c r="KUX26"/>
      <c r="KUY26"/>
      <c r="KUZ26"/>
      <c r="KVA26"/>
      <c r="KVB26"/>
      <c r="KVC26"/>
      <c r="KVD26"/>
      <c r="KVE26"/>
      <c r="KVF26"/>
      <c r="KVG26"/>
      <c r="KVH26"/>
      <c r="KVI26"/>
      <c r="KVJ26"/>
      <c r="KVK26"/>
      <c r="KVL26"/>
      <c r="KVM26"/>
      <c r="KVN26"/>
      <c r="KVO26"/>
      <c r="KVP26"/>
      <c r="KVQ26"/>
      <c r="KVR26"/>
      <c r="KVS26"/>
      <c r="KVT26"/>
      <c r="KVU26"/>
      <c r="KVV26"/>
      <c r="KVW26"/>
      <c r="KVX26"/>
      <c r="KVY26"/>
      <c r="KVZ26"/>
      <c r="KWA26"/>
      <c r="KWB26"/>
      <c r="KWC26"/>
      <c r="KWD26"/>
      <c r="KWE26"/>
      <c r="KWF26"/>
      <c r="KWG26"/>
      <c r="KWH26"/>
      <c r="KWI26"/>
      <c r="KWJ26"/>
      <c r="KWK26"/>
      <c r="KWL26"/>
      <c r="KWM26"/>
      <c r="KWN26"/>
      <c r="KWO26"/>
      <c r="KWP26"/>
      <c r="KWQ26"/>
      <c r="KWR26"/>
      <c r="KWS26"/>
      <c r="KWT26"/>
      <c r="KWU26"/>
      <c r="KWV26"/>
      <c r="KWW26"/>
      <c r="KWX26"/>
      <c r="KWY26"/>
      <c r="KWZ26"/>
      <c r="KXA26"/>
      <c r="KXB26"/>
      <c r="KXC26"/>
      <c r="KXD26"/>
      <c r="KXE26"/>
      <c r="KXF26"/>
      <c r="KXG26"/>
      <c r="KXH26"/>
      <c r="KXI26"/>
      <c r="KXJ26"/>
      <c r="KXK26"/>
      <c r="KXL26"/>
      <c r="KXM26"/>
      <c r="KXN26"/>
      <c r="KXO26"/>
      <c r="KXP26"/>
      <c r="KXQ26"/>
      <c r="KXR26"/>
      <c r="KXS26"/>
      <c r="KXT26"/>
      <c r="KXU26"/>
      <c r="KXV26"/>
      <c r="KXW26"/>
      <c r="KXX26"/>
      <c r="KXY26"/>
      <c r="KXZ26"/>
      <c r="KYA26"/>
      <c r="KYB26"/>
      <c r="KYC26"/>
      <c r="KYD26"/>
      <c r="KYE26"/>
      <c r="KYF26"/>
      <c r="KYG26"/>
      <c r="KYH26"/>
      <c r="KYI26"/>
      <c r="KYJ26"/>
      <c r="KYK26"/>
      <c r="KYL26"/>
      <c r="KYM26"/>
      <c r="KYN26"/>
      <c r="KYO26"/>
      <c r="KYP26"/>
      <c r="KYQ26"/>
      <c r="KYR26"/>
      <c r="KYS26"/>
      <c r="KYT26"/>
      <c r="KYU26"/>
      <c r="KYV26"/>
      <c r="KYW26"/>
      <c r="KYX26"/>
      <c r="KYY26"/>
      <c r="KYZ26"/>
      <c r="KZA26"/>
      <c r="KZB26"/>
      <c r="KZC26"/>
      <c r="KZD26"/>
      <c r="KZE26"/>
      <c r="KZF26"/>
      <c r="KZG26"/>
      <c r="KZH26"/>
      <c r="KZI26"/>
      <c r="KZJ26"/>
      <c r="KZK26"/>
      <c r="KZL26"/>
      <c r="KZM26"/>
      <c r="KZN26"/>
      <c r="KZO26"/>
      <c r="KZP26"/>
      <c r="KZQ26"/>
      <c r="KZR26"/>
      <c r="KZS26"/>
      <c r="KZT26"/>
      <c r="KZU26"/>
      <c r="KZV26"/>
      <c r="KZW26"/>
      <c r="KZX26"/>
      <c r="KZY26"/>
      <c r="KZZ26"/>
      <c r="LAA26"/>
      <c r="LAB26"/>
      <c r="LAC26"/>
      <c r="LAD26"/>
      <c r="LAE26"/>
      <c r="LAF26"/>
      <c r="LAG26"/>
      <c r="LAH26"/>
      <c r="LAI26"/>
      <c r="LAJ26"/>
      <c r="LAK26"/>
      <c r="LAL26"/>
      <c r="LAM26"/>
      <c r="LAN26"/>
      <c r="LAO26"/>
      <c r="LAP26"/>
      <c r="LAQ26"/>
      <c r="LAR26"/>
      <c r="LAS26"/>
      <c r="LAT26"/>
      <c r="LAU26"/>
      <c r="LAV26"/>
      <c r="LAW26"/>
      <c r="LAX26"/>
      <c r="LAY26"/>
      <c r="LAZ26"/>
      <c r="LBA26"/>
      <c r="LBB26"/>
      <c r="LBC26"/>
      <c r="LBD26"/>
      <c r="LBE26"/>
      <c r="LBF26"/>
      <c r="LBG26"/>
      <c r="LBH26"/>
      <c r="LBI26"/>
      <c r="LBJ26"/>
      <c r="LBK26"/>
      <c r="LBL26"/>
      <c r="LBM26"/>
      <c r="LBN26"/>
      <c r="LBO26"/>
      <c r="LBP26"/>
      <c r="LBQ26"/>
      <c r="LBR26"/>
      <c r="LBS26"/>
      <c r="LBT26"/>
      <c r="LBU26"/>
      <c r="LBV26"/>
      <c r="LBW26"/>
      <c r="LBX26"/>
      <c r="LBY26"/>
      <c r="LBZ26"/>
      <c r="LCA26"/>
      <c r="LCB26"/>
      <c r="LCC26"/>
      <c r="LCD26"/>
      <c r="LCE26"/>
      <c r="LCF26"/>
      <c r="LCG26"/>
      <c r="LCH26"/>
      <c r="LCI26"/>
      <c r="LCJ26"/>
      <c r="LCK26"/>
      <c r="LCL26"/>
      <c r="LCM26"/>
      <c r="LCN26"/>
      <c r="LCO26"/>
      <c r="LCP26"/>
      <c r="LCQ26"/>
      <c r="LCR26"/>
      <c r="LCS26"/>
      <c r="LCT26"/>
      <c r="LCU26"/>
      <c r="LCV26"/>
      <c r="LCW26"/>
      <c r="LCX26"/>
      <c r="LCY26"/>
      <c r="LCZ26"/>
      <c r="LDA26"/>
      <c r="LDB26"/>
      <c r="LDC26"/>
      <c r="LDD26"/>
      <c r="LDE26"/>
      <c r="LDF26"/>
      <c r="LDG26"/>
      <c r="LDH26"/>
      <c r="LDI26"/>
      <c r="LDJ26"/>
      <c r="LDK26"/>
      <c r="LDL26"/>
      <c r="LDM26"/>
      <c r="LDN26"/>
      <c r="LDO26"/>
      <c r="LDP26"/>
      <c r="LDQ26"/>
      <c r="LDR26"/>
      <c r="LDS26"/>
      <c r="LDT26"/>
      <c r="LDU26"/>
      <c r="LDV26"/>
      <c r="LDW26"/>
      <c r="LDX26"/>
      <c r="LDY26"/>
      <c r="LDZ26"/>
      <c r="LEA26"/>
      <c r="LEB26"/>
      <c r="LEC26"/>
      <c r="LED26"/>
      <c r="LEE26"/>
      <c r="LEF26"/>
      <c r="LEG26"/>
      <c r="LEH26"/>
      <c r="LEI26"/>
      <c r="LEJ26"/>
      <c r="LEK26"/>
      <c r="LEL26"/>
      <c r="LEM26"/>
      <c r="LEN26"/>
      <c r="LEO26"/>
      <c r="LEP26"/>
      <c r="LEQ26"/>
      <c r="LER26"/>
      <c r="LES26"/>
      <c r="LET26"/>
      <c r="LEU26"/>
      <c r="LEV26"/>
      <c r="LEW26"/>
      <c r="LEX26"/>
      <c r="LEY26"/>
      <c r="LEZ26"/>
      <c r="LFA26"/>
      <c r="LFB26"/>
      <c r="LFC26"/>
      <c r="LFD26"/>
      <c r="LFE26"/>
      <c r="LFF26"/>
      <c r="LFG26"/>
      <c r="LFH26"/>
      <c r="LFI26"/>
      <c r="LFJ26"/>
      <c r="LFK26"/>
      <c r="LFL26"/>
      <c r="LFM26"/>
      <c r="LFN26"/>
      <c r="LFO26"/>
      <c r="LFP26"/>
      <c r="LFQ26"/>
      <c r="LFR26"/>
      <c r="LFS26"/>
      <c r="LFT26"/>
      <c r="LFU26"/>
      <c r="LFV26"/>
      <c r="LFW26"/>
      <c r="LFX26"/>
      <c r="LFY26"/>
      <c r="LFZ26"/>
      <c r="LGA26"/>
      <c r="LGB26"/>
      <c r="LGC26"/>
      <c r="LGD26"/>
      <c r="LGE26"/>
      <c r="LGF26"/>
      <c r="LGG26"/>
      <c r="LGH26"/>
      <c r="LGI26"/>
      <c r="LGJ26"/>
      <c r="LGK26"/>
      <c r="LGL26"/>
      <c r="LGM26"/>
      <c r="LGN26"/>
      <c r="LGO26"/>
      <c r="LGP26"/>
      <c r="LGQ26"/>
      <c r="LGR26"/>
      <c r="LGS26"/>
      <c r="LGT26"/>
      <c r="LGU26"/>
      <c r="LGV26"/>
      <c r="LGW26"/>
      <c r="LGX26"/>
      <c r="LGY26"/>
      <c r="LGZ26"/>
      <c r="LHA26"/>
      <c r="LHB26"/>
      <c r="LHC26"/>
      <c r="LHD26"/>
      <c r="LHE26"/>
      <c r="LHF26"/>
      <c r="LHG26"/>
      <c r="LHH26"/>
      <c r="LHI26"/>
      <c r="LHJ26"/>
      <c r="LHK26"/>
      <c r="LHL26"/>
      <c r="LHM26"/>
      <c r="LHN26"/>
      <c r="LHO26"/>
      <c r="LHP26"/>
      <c r="LHQ26"/>
      <c r="LHR26"/>
      <c r="LHS26"/>
      <c r="LHT26"/>
      <c r="LHU26"/>
      <c r="LHV26"/>
      <c r="LHW26"/>
      <c r="LHX26"/>
      <c r="LHY26"/>
      <c r="LHZ26"/>
      <c r="LIA26"/>
      <c r="LIB26"/>
      <c r="LIC26"/>
      <c r="LID26"/>
      <c r="LIE26"/>
      <c r="LIF26"/>
      <c r="LIG26"/>
      <c r="LIH26"/>
      <c r="LII26"/>
      <c r="LIJ26"/>
      <c r="LIK26"/>
      <c r="LIL26"/>
      <c r="LIM26"/>
      <c r="LIN26"/>
      <c r="LIO26"/>
      <c r="LIP26"/>
      <c r="LIQ26"/>
      <c r="LIR26"/>
      <c r="LIS26"/>
      <c r="LIT26"/>
      <c r="LIU26"/>
      <c r="LIV26"/>
      <c r="LIW26"/>
      <c r="LIX26"/>
      <c r="LIY26"/>
      <c r="LIZ26"/>
      <c r="LJA26"/>
      <c r="LJB26"/>
      <c r="LJC26"/>
      <c r="LJD26"/>
      <c r="LJE26"/>
      <c r="LJF26"/>
      <c r="LJG26"/>
      <c r="LJH26"/>
      <c r="LJI26"/>
      <c r="LJJ26"/>
      <c r="LJK26"/>
      <c r="LJL26"/>
      <c r="LJM26"/>
      <c r="LJN26"/>
      <c r="LJO26"/>
      <c r="LJP26"/>
      <c r="LJQ26"/>
      <c r="LJR26"/>
      <c r="LJS26"/>
      <c r="LJT26"/>
      <c r="LJU26"/>
      <c r="LJV26"/>
      <c r="LJW26"/>
      <c r="LJX26"/>
      <c r="LJY26"/>
      <c r="LJZ26"/>
      <c r="LKA26"/>
      <c r="LKB26"/>
      <c r="LKC26"/>
      <c r="LKD26"/>
      <c r="LKE26"/>
      <c r="LKF26"/>
      <c r="LKG26"/>
      <c r="LKH26"/>
      <c r="LKI26"/>
      <c r="LKJ26"/>
      <c r="LKK26"/>
      <c r="LKL26"/>
      <c r="LKM26"/>
      <c r="LKN26"/>
      <c r="LKO26"/>
      <c r="LKP26"/>
      <c r="LKQ26"/>
      <c r="LKR26"/>
      <c r="LKS26"/>
      <c r="LKT26"/>
      <c r="LKU26"/>
      <c r="LKV26"/>
      <c r="LKW26"/>
      <c r="LKX26"/>
      <c r="LKY26"/>
      <c r="LKZ26"/>
      <c r="LLA26"/>
      <c r="LLB26"/>
      <c r="LLC26"/>
      <c r="LLD26"/>
      <c r="LLE26"/>
      <c r="LLF26"/>
      <c r="LLG26"/>
      <c r="LLH26"/>
      <c r="LLI26"/>
      <c r="LLJ26"/>
      <c r="LLK26"/>
      <c r="LLL26"/>
      <c r="LLM26"/>
      <c r="LLN26"/>
      <c r="LLO26"/>
      <c r="LLP26"/>
      <c r="LLQ26"/>
      <c r="LLR26"/>
      <c r="LLS26"/>
      <c r="LLT26"/>
      <c r="LLU26"/>
      <c r="LLV26"/>
      <c r="LLW26"/>
      <c r="LLX26"/>
      <c r="LLY26"/>
      <c r="LLZ26"/>
      <c r="LMA26"/>
      <c r="LMB26"/>
      <c r="LMC26"/>
      <c r="LMD26"/>
      <c r="LME26"/>
      <c r="LMF26"/>
      <c r="LMG26"/>
      <c r="LMH26"/>
      <c r="LMI26"/>
      <c r="LMJ26"/>
      <c r="LMK26"/>
      <c r="LML26"/>
      <c r="LMM26"/>
      <c r="LMN26"/>
      <c r="LMO26"/>
      <c r="LMP26"/>
      <c r="LMQ26"/>
      <c r="LMR26"/>
      <c r="LMS26"/>
      <c r="LMT26"/>
      <c r="LMU26"/>
      <c r="LMV26"/>
      <c r="LMW26"/>
      <c r="LMX26"/>
      <c r="LMY26"/>
      <c r="LMZ26"/>
      <c r="LNA26"/>
      <c r="LNB26"/>
      <c r="LNC26"/>
      <c r="LND26"/>
      <c r="LNE26"/>
      <c r="LNF26"/>
      <c r="LNG26"/>
      <c r="LNH26"/>
      <c r="LNI26"/>
      <c r="LNJ26"/>
      <c r="LNK26"/>
      <c r="LNL26"/>
      <c r="LNM26"/>
      <c r="LNN26"/>
      <c r="LNO26"/>
      <c r="LNP26"/>
      <c r="LNQ26"/>
      <c r="LNR26"/>
      <c r="LNS26"/>
      <c r="LNT26"/>
      <c r="LNU26"/>
      <c r="LNV26"/>
      <c r="LNW26"/>
      <c r="LNX26"/>
      <c r="LNY26"/>
      <c r="LNZ26"/>
      <c r="LOA26"/>
      <c r="LOB26"/>
      <c r="LOC26"/>
      <c r="LOD26"/>
      <c r="LOE26"/>
      <c r="LOF26"/>
      <c r="LOG26"/>
      <c r="LOH26"/>
      <c r="LOI26"/>
      <c r="LOJ26"/>
      <c r="LOK26"/>
      <c r="LOL26"/>
      <c r="LOM26"/>
      <c r="LON26"/>
      <c r="LOO26"/>
      <c r="LOP26"/>
      <c r="LOQ26"/>
      <c r="LOR26"/>
      <c r="LOS26"/>
      <c r="LOT26"/>
      <c r="LOU26"/>
      <c r="LOV26"/>
      <c r="LOW26"/>
      <c r="LOX26"/>
      <c r="LOY26"/>
      <c r="LOZ26"/>
      <c r="LPA26"/>
      <c r="LPB26"/>
      <c r="LPC26"/>
      <c r="LPD26"/>
      <c r="LPE26"/>
      <c r="LPF26"/>
      <c r="LPG26"/>
      <c r="LPH26"/>
      <c r="LPI26"/>
      <c r="LPJ26"/>
      <c r="LPK26"/>
      <c r="LPL26"/>
      <c r="LPM26"/>
      <c r="LPN26"/>
      <c r="LPO26"/>
      <c r="LPP26"/>
      <c r="LPQ26"/>
      <c r="LPR26"/>
      <c r="LPS26"/>
      <c r="LPT26"/>
      <c r="LPU26"/>
      <c r="LPV26"/>
      <c r="LPW26"/>
      <c r="LPX26"/>
      <c r="LPY26"/>
      <c r="LPZ26"/>
      <c r="LQA26"/>
      <c r="LQB26"/>
      <c r="LQC26"/>
      <c r="LQD26"/>
      <c r="LQE26"/>
      <c r="LQF26"/>
      <c r="LQG26"/>
      <c r="LQH26"/>
      <c r="LQI26"/>
      <c r="LQJ26"/>
      <c r="LQK26"/>
      <c r="LQL26"/>
      <c r="LQM26"/>
      <c r="LQN26"/>
      <c r="LQO26"/>
      <c r="LQP26"/>
      <c r="LQQ26"/>
      <c r="LQR26"/>
      <c r="LQS26"/>
      <c r="LQT26"/>
      <c r="LQU26"/>
      <c r="LQV26"/>
      <c r="LQW26"/>
      <c r="LQX26"/>
      <c r="LQY26"/>
      <c r="LQZ26"/>
      <c r="LRA26"/>
      <c r="LRB26"/>
      <c r="LRC26"/>
      <c r="LRD26"/>
      <c r="LRE26"/>
      <c r="LRF26"/>
      <c r="LRG26"/>
      <c r="LRH26"/>
      <c r="LRI26"/>
      <c r="LRJ26"/>
      <c r="LRK26"/>
      <c r="LRL26"/>
      <c r="LRM26"/>
      <c r="LRN26"/>
      <c r="LRO26"/>
      <c r="LRP26"/>
      <c r="LRQ26"/>
      <c r="LRR26"/>
      <c r="LRS26"/>
      <c r="LRT26"/>
      <c r="LRU26"/>
      <c r="LRV26"/>
      <c r="LRW26"/>
      <c r="LRX26"/>
      <c r="LRY26"/>
      <c r="LRZ26"/>
      <c r="LSA26"/>
      <c r="LSB26"/>
      <c r="LSC26"/>
      <c r="LSD26"/>
      <c r="LSE26"/>
      <c r="LSF26"/>
      <c r="LSG26"/>
      <c r="LSH26"/>
      <c r="LSI26"/>
      <c r="LSJ26"/>
      <c r="LSK26"/>
      <c r="LSL26"/>
      <c r="LSM26"/>
      <c r="LSN26"/>
      <c r="LSO26"/>
      <c r="LSP26"/>
      <c r="LSQ26"/>
      <c r="LSR26"/>
      <c r="LSS26"/>
      <c r="LST26"/>
      <c r="LSU26"/>
      <c r="LSV26"/>
      <c r="LSW26"/>
      <c r="LSX26"/>
      <c r="LSY26"/>
      <c r="LSZ26"/>
      <c r="LTA26"/>
      <c r="LTB26"/>
      <c r="LTC26"/>
      <c r="LTD26"/>
      <c r="LTE26"/>
      <c r="LTF26"/>
      <c r="LTG26"/>
      <c r="LTH26"/>
      <c r="LTI26"/>
      <c r="LTJ26"/>
      <c r="LTK26"/>
      <c r="LTL26"/>
      <c r="LTM26"/>
      <c r="LTN26"/>
      <c r="LTO26"/>
      <c r="LTP26"/>
      <c r="LTQ26"/>
      <c r="LTR26"/>
      <c r="LTS26"/>
      <c r="LTT26"/>
      <c r="LTU26"/>
      <c r="LTV26"/>
      <c r="LTW26"/>
      <c r="LTX26"/>
      <c r="LTY26"/>
      <c r="LTZ26"/>
      <c r="LUA26"/>
      <c r="LUB26"/>
      <c r="LUC26"/>
      <c r="LUD26"/>
      <c r="LUE26"/>
      <c r="LUF26"/>
      <c r="LUG26"/>
      <c r="LUH26"/>
      <c r="LUI26"/>
      <c r="LUJ26"/>
      <c r="LUK26"/>
      <c r="LUL26"/>
      <c r="LUM26"/>
      <c r="LUN26"/>
      <c r="LUO26"/>
      <c r="LUP26"/>
      <c r="LUQ26"/>
      <c r="LUR26"/>
      <c r="LUS26"/>
      <c r="LUT26"/>
      <c r="LUU26"/>
      <c r="LUV26"/>
      <c r="LUW26"/>
      <c r="LUX26"/>
      <c r="LUY26"/>
      <c r="LUZ26"/>
      <c r="LVA26"/>
      <c r="LVB26"/>
      <c r="LVC26"/>
      <c r="LVD26"/>
      <c r="LVE26"/>
      <c r="LVF26"/>
      <c r="LVG26"/>
      <c r="LVH26"/>
      <c r="LVI26"/>
      <c r="LVJ26"/>
      <c r="LVK26"/>
      <c r="LVL26"/>
      <c r="LVM26"/>
      <c r="LVN26"/>
      <c r="LVO26"/>
      <c r="LVP26"/>
      <c r="LVQ26"/>
      <c r="LVR26"/>
      <c r="LVS26"/>
      <c r="LVT26"/>
      <c r="LVU26"/>
      <c r="LVV26"/>
      <c r="LVW26"/>
      <c r="LVX26"/>
      <c r="LVY26"/>
      <c r="LVZ26"/>
      <c r="LWA26"/>
      <c r="LWB26"/>
      <c r="LWC26"/>
      <c r="LWD26"/>
      <c r="LWE26"/>
      <c r="LWF26"/>
      <c r="LWG26"/>
      <c r="LWH26"/>
      <c r="LWI26"/>
      <c r="LWJ26"/>
      <c r="LWK26"/>
      <c r="LWL26"/>
      <c r="LWM26"/>
      <c r="LWN26"/>
      <c r="LWO26"/>
      <c r="LWP26"/>
      <c r="LWQ26"/>
      <c r="LWR26"/>
      <c r="LWS26"/>
      <c r="LWT26"/>
      <c r="LWU26"/>
      <c r="LWV26"/>
      <c r="LWW26"/>
      <c r="LWX26"/>
      <c r="LWY26"/>
      <c r="LWZ26"/>
      <c r="LXA26"/>
      <c r="LXB26"/>
      <c r="LXC26"/>
      <c r="LXD26"/>
      <c r="LXE26"/>
      <c r="LXF26"/>
      <c r="LXG26"/>
      <c r="LXH26"/>
      <c r="LXI26"/>
      <c r="LXJ26"/>
      <c r="LXK26"/>
      <c r="LXL26"/>
      <c r="LXM26"/>
      <c r="LXN26"/>
      <c r="LXO26"/>
      <c r="LXP26"/>
      <c r="LXQ26"/>
      <c r="LXR26"/>
      <c r="LXS26"/>
      <c r="LXT26"/>
      <c r="LXU26"/>
      <c r="LXV26"/>
      <c r="LXW26"/>
      <c r="LXX26"/>
      <c r="LXY26"/>
      <c r="LXZ26"/>
      <c r="LYA26"/>
      <c r="LYB26"/>
      <c r="LYC26"/>
      <c r="LYD26"/>
      <c r="LYE26"/>
      <c r="LYF26"/>
      <c r="LYG26"/>
      <c r="LYH26"/>
      <c r="LYI26"/>
      <c r="LYJ26"/>
      <c r="LYK26"/>
      <c r="LYL26"/>
      <c r="LYM26"/>
      <c r="LYN26"/>
      <c r="LYO26"/>
      <c r="LYP26"/>
      <c r="LYQ26"/>
      <c r="LYR26"/>
      <c r="LYS26"/>
      <c r="LYT26"/>
      <c r="LYU26"/>
      <c r="LYV26"/>
      <c r="LYW26"/>
      <c r="LYX26"/>
      <c r="LYY26"/>
      <c r="LYZ26"/>
      <c r="LZA26"/>
      <c r="LZB26"/>
      <c r="LZC26"/>
      <c r="LZD26"/>
      <c r="LZE26"/>
      <c r="LZF26"/>
      <c r="LZG26"/>
      <c r="LZH26"/>
      <c r="LZI26"/>
      <c r="LZJ26"/>
      <c r="LZK26"/>
      <c r="LZL26"/>
      <c r="LZM26"/>
      <c r="LZN26"/>
      <c r="LZO26"/>
      <c r="LZP26"/>
      <c r="LZQ26"/>
      <c r="LZR26"/>
      <c r="LZS26"/>
      <c r="LZT26"/>
      <c r="LZU26"/>
      <c r="LZV26"/>
      <c r="LZW26"/>
      <c r="LZX26"/>
      <c r="LZY26"/>
      <c r="LZZ26"/>
      <c r="MAA26"/>
      <c r="MAB26"/>
      <c r="MAC26"/>
      <c r="MAD26"/>
      <c r="MAE26"/>
      <c r="MAF26"/>
      <c r="MAG26"/>
      <c r="MAH26"/>
      <c r="MAI26"/>
      <c r="MAJ26"/>
      <c r="MAK26"/>
      <c r="MAL26"/>
      <c r="MAM26"/>
      <c r="MAN26"/>
      <c r="MAO26"/>
      <c r="MAP26"/>
      <c r="MAQ26"/>
      <c r="MAR26"/>
      <c r="MAS26"/>
      <c r="MAT26"/>
      <c r="MAU26"/>
      <c r="MAV26"/>
      <c r="MAW26"/>
      <c r="MAX26"/>
      <c r="MAY26"/>
      <c r="MAZ26"/>
      <c r="MBA26"/>
      <c r="MBB26"/>
      <c r="MBC26"/>
      <c r="MBD26"/>
      <c r="MBE26"/>
      <c r="MBF26"/>
      <c r="MBG26"/>
      <c r="MBH26"/>
      <c r="MBI26"/>
      <c r="MBJ26"/>
      <c r="MBK26"/>
      <c r="MBL26"/>
      <c r="MBM26"/>
      <c r="MBN26"/>
      <c r="MBO26"/>
      <c r="MBP26"/>
      <c r="MBQ26"/>
      <c r="MBR26"/>
      <c r="MBS26"/>
      <c r="MBT26"/>
      <c r="MBU26"/>
      <c r="MBV26"/>
      <c r="MBW26"/>
      <c r="MBX26"/>
      <c r="MBY26"/>
      <c r="MBZ26"/>
      <c r="MCA26"/>
      <c r="MCB26"/>
      <c r="MCC26"/>
      <c r="MCD26"/>
      <c r="MCE26"/>
      <c r="MCF26"/>
      <c r="MCG26"/>
      <c r="MCH26"/>
      <c r="MCI26"/>
      <c r="MCJ26"/>
      <c r="MCK26"/>
      <c r="MCL26"/>
      <c r="MCM26"/>
      <c r="MCN26"/>
      <c r="MCO26"/>
      <c r="MCP26"/>
      <c r="MCQ26"/>
      <c r="MCR26"/>
      <c r="MCS26"/>
      <c r="MCT26"/>
      <c r="MCU26"/>
      <c r="MCV26"/>
      <c r="MCW26"/>
      <c r="MCX26"/>
      <c r="MCY26"/>
      <c r="MCZ26"/>
      <c r="MDA26"/>
      <c r="MDB26"/>
      <c r="MDC26"/>
      <c r="MDD26"/>
      <c r="MDE26"/>
      <c r="MDF26"/>
      <c r="MDG26"/>
      <c r="MDH26"/>
      <c r="MDI26"/>
      <c r="MDJ26"/>
      <c r="MDK26"/>
      <c r="MDL26"/>
      <c r="MDM26"/>
      <c r="MDN26"/>
      <c r="MDO26"/>
      <c r="MDP26"/>
      <c r="MDQ26"/>
      <c r="MDR26"/>
      <c r="MDS26"/>
      <c r="MDT26"/>
      <c r="MDU26"/>
      <c r="MDV26"/>
      <c r="MDW26"/>
      <c r="MDX26"/>
      <c r="MDY26"/>
      <c r="MDZ26"/>
      <c r="MEA26"/>
      <c r="MEB26"/>
      <c r="MEC26"/>
      <c r="MED26"/>
      <c r="MEE26"/>
      <c r="MEF26"/>
      <c r="MEG26"/>
      <c r="MEH26"/>
      <c r="MEI26"/>
      <c r="MEJ26"/>
      <c r="MEK26"/>
      <c r="MEL26"/>
      <c r="MEM26"/>
      <c r="MEN26"/>
      <c r="MEO26"/>
      <c r="MEP26"/>
      <c r="MEQ26"/>
      <c r="MER26"/>
      <c r="MES26"/>
      <c r="MET26"/>
      <c r="MEU26"/>
      <c r="MEV26"/>
      <c r="MEW26"/>
      <c r="MEX26"/>
      <c r="MEY26"/>
      <c r="MEZ26"/>
      <c r="MFA26"/>
      <c r="MFB26"/>
      <c r="MFC26"/>
      <c r="MFD26"/>
      <c r="MFE26"/>
      <c r="MFF26"/>
      <c r="MFG26"/>
      <c r="MFH26"/>
      <c r="MFI26"/>
      <c r="MFJ26"/>
      <c r="MFK26"/>
      <c r="MFL26"/>
      <c r="MFM26"/>
      <c r="MFN26"/>
      <c r="MFO26"/>
      <c r="MFP26"/>
      <c r="MFQ26"/>
      <c r="MFR26"/>
      <c r="MFS26"/>
      <c r="MFT26"/>
      <c r="MFU26"/>
      <c r="MFV26"/>
      <c r="MFW26"/>
      <c r="MFX26"/>
      <c r="MFY26"/>
      <c r="MFZ26"/>
      <c r="MGA26"/>
      <c r="MGB26"/>
      <c r="MGC26"/>
      <c r="MGD26"/>
      <c r="MGE26"/>
      <c r="MGF26"/>
      <c r="MGG26"/>
      <c r="MGH26"/>
      <c r="MGI26"/>
      <c r="MGJ26"/>
      <c r="MGK26"/>
      <c r="MGL26"/>
      <c r="MGM26"/>
      <c r="MGN26"/>
      <c r="MGO26"/>
      <c r="MGP26"/>
      <c r="MGQ26"/>
      <c r="MGR26"/>
      <c r="MGS26"/>
      <c r="MGT26"/>
      <c r="MGU26"/>
      <c r="MGV26"/>
      <c r="MGW26"/>
      <c r="MGX26"/>
      <c r="MGY26"/>
      <c r="MGZ26"/>
      <c r="MHA26"/>
      <c r="MHB26"/>
      <c r="MHC26"/>
      <c r="MHD26"/>
      <c r="MHE26"/>
      <c r="MHF26"/>
      <c r="MHG26"/>
      <c r="MHH26"/>
      <c r="MHI26"/>
      <c r="MHJ26"/>
      <c r="MHK26"/>
      <c r="MHL26"/>
      <c r="MHM26"/>
      <c r="MHN26"/>
      <c r="MHO26"/>
      <c r="MHP26"/>
      <c r="MHQ26"/>
      <c r="MHR26"/>
      <c r="MHS26"/>
      <c r="MHT26"/>
      <c r="MHU26"/>
      <c r="MHV26"/>
      <c r="MHW26"/>
      <c r="MHX26"/>
      <c r="MHY26"/>
      <c r="MHZ26"/>
      <c r="MIA26"/>
      <c r="MIB26"/>
      <c r="MIC26"/>
      <c r="MID26"/>
      <c r="MIE26"/>
      <c r="MIF26"/>
      <c r="MIG26"/>
      <c r="MIH26"/>
      <c r="MII26"/>
      <c r="MIJ26"/>
      <c r="MIK26"/>
      <c r="MIL26"/>
      <c r="MIM26"/>
      <c r="MIN26"/>
      <c r="MIO26"/>
      <c r="MIP26"/>
      <c r="MIQ26"/>
      <c r="MIR26"/>
      <c r="MIS26"/>
      <c r="MIT26"/>
      <c r="MIU26"/>
      <c r="MIV26"/>
      <c r="MIW26"/>
      <c r="MIX26"/>
      <c r="MIY26"/>
      <c r="MIZ26"/>
      <c r="MJA26"/>
      <c r="MJB26"/>
      <c r="MJC26"/>
      <c r="MJD26"/>
      <c r="MJE26"/>
      <c r="MJF26"/>
      <c r="MJG26"/>
      <c r="MJH26"/>
      <c r="MJI26"/>
      <c r="MJJ26"/>
      <c r="MJK26"/>
      <c r="MJL26"/>
      <c r="MJM26"/>
      <c r="MJN26"/>
      <c r="MJO26"/>
      <c r="MJP26"/>
      <c r="MJQ26"/>
      <c r="MJR26"/>
      <c r="MJS26"/>
      <c r="MJT26"/>
      <c r="MJU26"/>
      <c r="MJV26"/>
      <c r="MJW26"/>
      <c r="MJX26"/>
      <c r="MJY26"/>
      <c r="MJZ26"/>
      <c r="MKA26"/>
      <c r="MKB26"/>
      <c r="MKC26"/>
      <c r="MKD26"/>
      <c r="MKE26"/>
      <c r="MKF26"/>
      <c r="MKG26"/>
      <c r="MKH26"/>
      <c r="MKI26"/>
      <c r="MKJ26"/>
      <c r="MKK26"/>
      <c r="MKL26"/>
      <c r="MKM26"/>
      <c r="MKN26"/>
      <c r="MKO26"/>
      <c r="MKP26"/>
      <c r="MKQ26"/>
      <c r="MKR26"/>
      <c r="MKS26"/>
      <c r="MKT26"/>
      <c r="MKU26"/>
      <c r="MKV26"/>
      <c r="MKW26"/>
      <c r="MKX26"/>
      <c r="MKY26"/>
      <c r="MKZ26"/>
      <c r="MLA26"/>
      <c r="MLB26"/>
      <c r="MLC26"/>
      <c r="MLD26"/>
      <c r="MLE26"/>
      <c r="MLF26"/>
      <c r="MLG26"/>
      <c r="MLH26"/>
      <c r="MLI26"/>
      <c r="MLJ26"/>
      <c r="MLK26"/>
      <c r="MLL26"/>
      <c r="MLM26"/>
      <c r="MLN26"/>
      <c r="MLO26"/>
      <c r="MLP26"/>
      <c r="MLQ26"/>
      <c r="MLR26"/>
      <c r="MLS26"/>
      <c r="MLT26"/>
      <c r="MLU26"/>
      <c r="MLV26"/>
      <c r="MLW26"/>
      <c r="MLX26"/>
      <c r="MLY26"/>
      <c r="MLZ26"/>
      <c r="MMA26"/>
      <c r="MMB26"/>
      <c r="MMC26"/>
      <c r="MMD26"/>
      <c r="MME26"/>
      <c r="MMF26"/>
      <c r="MMG26"/>
      <c r="MMH26"/>
      <c r="MMI26"/>
      <c r="MMJ26"/>
      <c r="MMK26"/>
      <c r="MML26"/>
      <c r="MMM26"/>
      <c r="MMN26"/>
      <c r="MMO26"/>
      <c r="MMP26"/>
      <c r="MMQ26"/>
      <c r="MMR26"/>
      <c r="MMS26"/>
      <c r="MMT26"/>
      <c r="MMU26"/>
      <c r="MMV26"/>
      <c r="MMW26"/>
      <c r="MMX26"/>
      <c r="MMY26"/>
      <c r="MMZ26"/>
      <c r="MNA26"/>
      <c r="MNB26"/>
      <c r="MNC26"/>
      <c r="MND26"/>
      <c r="MNE26"/>
      <c r="MNF26"/>
      <c r="MNG26"/>
      <c r="MNH26"/>
      <c r="MNI26"/>
      <c r="MNJ26"/>
      <c r="MNK26"/>
      <c r="MNL26"/>
      <c r="MNM26"/>
      <c r="MNN26"/>
      <c r="MNO26"/>
      <c r="MNP26"/>
      <c r="MNQ26"/>
      <c r="MNR26"/>
      <c r="MNS26"/>
      <c r="MNT26"/>
      <c r="MNU26"/>
      <c r="MNV26"/>
      <c r="MNW26"/>
      <c r="MNX26"/>
      <c r="MNY26"/>
      <c r="MNZ26"/>
      <c r="MOA26"/>
      <c r="MOB26"/>
      <c r="MOC26"/>
      <c r="MOD26"/>
      <c r="MOE26"/>
      <c r="MOF26"/>
      <c r="MOG26"/>
      <c r="MOH26"/>
      <c r="MOI26"/>
      <c r="MOJ26"/>
      <c r="MOK26"/>
      <c r="MOL26"/>
      <c r="MOM26"/>
      <c r="MON26"/>
      <c r="MOO26"/>
      <c r="MOP26"/>
      <c r="MOQ26"/>
      <c r="MOR26"/>
      <c r="MOS26"/>
      <c r="MOT26"/>
      <c r="MOU26"/>
      <c r="MOV26"/>
      <c r="MOW26"/>
      <c r="MOX26"/>
      <c r="MOY26"/>
      <c r="MOZ26"/>
      <c r="MPA26"/>
      <c r="MPB26"/>
      <c r="MPC26"/>
      <c r="MPD26"/>
      <c r="MPE26"/>
      <c r="MPF26"/>
      <c r="MPG26"/>
      <c r="MPH26"/>
      <c r="MPI26"/>
      <c r="MPJ26"/>
      <c r="MPK26"/>
      <c r="MPL26"/>
      <c r="MPM26"/>
      <c r="MPN26"/>
      <c r="MPO26"/>
      <c r="MPP26"/>
      <c r="MPQ26"/>
      <c r="MPR26"/>
      <c r="MPS26"/>
      <c r="MPT26"/>
      <c r="MPU26"/>
      <c r="MPV26"/>
      <c r="MPW26"/>
      <c r="MPX26"/>
      <c r="MPY26"/>
      <c r="MPZ26"/>
      <c r="MQA26"/>
      <c r="MQB26"/>
      <c r="MQC26"/>
      <c r="MQD26"/>
      <c r="MQE26"/>
      <c r="MQF26"/>
      <c r="MQG26"/>
      <c r="MQH26"/>
      <c r="MQI26"/>
      <c r="MQJ26"/>
      <c r="MQK26"/>
      <c r="MQL26"/>
      <c r="MQM26"/>
      <c r="MQN26"/>
      <c r="MQO26"/>
      <c r="MQP26"/>
      <c r="MQQ26"/>
      <c r="MQR26"/>
      <c r="MQS26"/>
      <c r="MQT26"/>
      <c r="MQU26"/>
      <c r="MQV26"/>
      <c r="MQW26"/>
      <c r="MQX26"/>
      <c r="MQY26"/>
      <c r="MQZ26"/>
      <c r="MRA26"/>
      <c r="MRB26"/>
      <c r="MRC26"/>
      <c r="MRD26"/>
      <c r="MRE26"/>
      <c r="MRF26"/>
      <c r="MRG26"/>
      <c r="MRH26"/>
      <c r="MRI26"/>
      <c r="MRJ26"/>
      <c r="MRK26"/>
      <c r="MRL26"/>
      <c r="MRM26"/>
      <c r="MRN26"/>
      <c r="MRO26"/>
      <c r="MRP26"/>
      <c r="MRQ26"/>
      <c r="MRR26"/>
      <c r="MRS26"/>
      <c r="MRT26"/>
      <c r="MRU26"/>
      <c r="MRV26"/>
      <c r="MRW26"/>
      <c r="MRX26"/>
      <c r="MRY26"/>
      <c r="MRZ26"/>
      <c r="MSA26"/>
      <c r="MSB26"/>
      <c r="MSC26"/>
      <c r="MSD26"/>
      <c r="MSE26"/>
      <c r="MSF26"/>
      <c r="MSG26"/>
      <c r="MSH26"/>
      <c r="MSI26"/>
      <c r="MSJ26"/>
      <c r="MSK26"/>
      <c r="MSL26"/>
      <c r="MSM26"/>
      <c r="MSN26"/>
      <c r="MSO26"/>
      <c r="MSP26"/>
      <c r="MSQ26"/>
      <c r="MSR26"/>
      <c r="MSS26"/>
      <c r="MST26"/>
      <c r="MSU26"/>
      <c r="MSV26"/>
      <c r="MSW26"/>
      <c r="MSX26"/>
      <c r="MSY26"/>
      <c r="MSZ26"/>
      <c r="MTA26"/>
      <c r="MTB26"/>
      <c r="MTC26"/>
      <c r="MTD26"/>
      <c r="MTE26"/>
      <c r="MTF26"/>
      <c r="MTG26"/>
      <c r="MTH26"/>
      <c r="MTI26"/>
      <c r="MTJ26"/>
      <c r="MTK26"/>
      <c r="MTL26"/>
      <c r="MTM26"/>
      <c r="MTN26"/>
      <c r="MTO26"/>
      <c r="MTP26"/>
      <c r="MTQ26"/>
      <c r="MTR26"/>
      <c r="MTS26"/>
      <c r="MTT26"/>
      <c r="MTU26"/>
      <c r="MTV26"/>
      <c r="MTW26"/>
      <c r="MTX26"/>
      <c r="MTY26"/>
      <c r="MTZ26"/>
      <c r="MUA26"/>
      <c r="MUB26"/>
      <c r="MUC26"/>
      <c r="MUD26"/>
      <c r="MUE26"/>
      <c r="MUF26"/>
      <c r="MUG26"/>
      <c r="MUH26"/>
      <c r="MUI26"/>
      <c r="MUJ26"/>
      <c r="MUK26"/>
      <c r="MUL26"/>
      <c r="MUM26"/>
      <c r="MUN26"/>
      <c r="MUO26"/>
      <c r="MUP26"/>
      <c r="MUQ26"/>
      <c r="MUR26"/>
      <c r="MUS26"/>
      <c r="MUT26"/>
      <c r="MUU26"/>
      <c r="MUV26"/>
      <c r="MUW26"/>
      <c r="MUX26"/>
      <c r="MUY26"/>
      <c r="MUZ26"/>
      <c r="MVA26"/>
      <c r="MVB26"/>
      <c r="MVC26"/>
      <c r="MVD26"/>
      <c r="MVE26"/>
      <c r="MVF26"/>
      <c r="MVG26"/>
      <c r="MVH26"/>
      <c r="MVI26"/>
      <c r="MVJ26"/>
      <c r="MVK26"/>
      <c r="MVL26"/>
      <c r="MVM26"/>
      <c r="MVN26"/>
      <c r="MVO26"/>
      <c r="MVP26"/>
      <c r="MVQ26"/>
      <c r="MVR26"/>
      <c r="MVS26"/>
      <c r="MVT26"/>
      <c r="MVU26"/>
      <c r="MVV26"/>
      <c r="MVW26"/>
      <c r="MVX26"/>
      <c r="MVY26"/>
      <c r="MVZ26"/>
      <c r="MWA26"/>
      <c r="MWB26"/>
      <c r="MWC26"/>
      <c r="MWD26"/>
      <c r="MWE26"/>
      <c r="MWF26"/>
      <c r="MWG26"/>
      <c r="MWH26"/>
      <c r="MWI26"/>
      <c r="MWJ26"/>
      <c r="MWK26"/>
      <c r="MWL26"/>
      <c r="MWM26"/>
      <c r="MWN26"/>
      <c r="MWO26"/>
      <c r="MWP26"/>
      <c r="MWQ26"/>
      <c r="MWR26"/>
      <c r="MWS26"/>
      <c r="MWT26"/>
      <c r="MWU26"/>
      <c r="MWV26"/>
      <c r="MWW26"/>
      <c r="MWX26"/>
      <c r="MWY26"/>
      <c r="MWZ26"/>
      <c r="MXA26"/>
      <c r="MXB26"/>
      <c r="MXC26"/>
      <c r="MXD26"/>
      <c r="MXE26"/>
      <c r="MXF26"/>
      <c r="MXG26"/>
      <c r="MXH26"/>
      <c r="MXI26"/>
      <c r="MXJ26"/>
      <c r="MXK26"/>
      <c r="MXL26"/>
      <c r="MXM26"/>
      <c r="MXN26"/>
      <c r="MXO26"/>
      <c r="MXP26"/>
      <c r="MXQ26"/>
      <c r="MXR26"/>
      <c r="MXS26"/>
      <c r="MXT26"/>
      <c r="MXU26"/>
      <c r="MXV26"/>
      <c r="MXW26"/>
      <c r="MXX26"/>
      <c r="MXY26"/>
      <c r="MXZ26"/>
      <c r="MYA26"/>
      <c r="MYB26"/>
      <c r="MYC26"/>
      <c r="MYD26"/>
      <c r="MYE26"/>
      <c r="MYF26"/>
      <c r="MYG26"/>
      <c r="MYH26"/>
      <c r="MYI26"/>
      <c r="MYJ26"/>
      <c r="MYK26"/>
      <c r="MYL26"/>
      <c r="MYM26"/>
      <c r="MYN26"/>
      <c r="MYO26"/>
      <c r="MYP26"/>
      <c r="MYQ26"/>
      <c r="MYR26"/>
      <c r="MYS26"/>
      <c r="MYT26"/>
      <c r="MYU26"/>
      <c r="MYV26"/>
      <c r="MYW26"/>
      <c r="MYX26"/>
      <c r="MYY26"/>
      <c r="MYZ26"/>
      <c r="MZA26"/>
      <c r="MZB26"/>
      <c r="MZC26"/>
      <c r="MZD26"/>
      <c r="MZE26"/>
      <c r="MZF26"/>
      <c r="MZG26"/>
      <c r="MZH26"/>
      <c r="MZI26"/>
      <c r="MZJ26"/>
      <c r="MZK26"/>
      <c r="MZL26"/>
      <c r="MZM26"/>
      <c r="MZN26"/>
      <c r="MZO26"/>
      <c r="MZP26"/>
      <c r="MZQ26"/>
      <c r="MZR26"/>
      <c r="MZS26"/>
      <c r="MZT26"/>
      <c r="MZU26"/>
      <c r="MZV26"/>
      <c r="MZW26"/>
      <c r="MZX26"/>
      <c r="MZY26"/>
      <c r="MZZ26"/>
      <c r="NAA26"/>
      <c r="NAB26"/>
      <c r="NAC26"/>
      <c r="NAD26"/>
      <c r="NAE26"/>
      <c r="NAF26"/>
      <c r="NAG26"/>
      <c r="NAH26"/>
      <c r="NAI26"/>
      <c r="NAJ26"/>
      <c r="NAK26"/>
      <c r="NAL26"/>
      <c r="NAM26"/>
      <c r="NAN26"/>
      <c r="NAO26"/>
      <c r="NAP26"/>
      <c r="NAQ26"/>
      <c r="NAR26"/>
      <c r="NAS26"/>
      <c r="NAT26"/>
      <c r="NAU26"/>
      <c r="NAV26"/>
      <c r="NAW26"/>
      <c r="NAX26"/>
      <c r="NAY26"/>
      <c r="NAZ26"/>
      <c r="NBA26"/>
      <c r="NBB26"/>
      <c r="NBC26"/>
      <c r="NBD26"/>
      <c r="NBE26"/>
      <c r="NBF26"/>
      <c r="NBG26"/>
      <c r="NBH26"/>
      <c r="NBI26"/>
      <c r="NBJ26"/>
      <c r="NBK26"/>
      <c r="NBL26"/>
      <c r="NBM26"/>
      <c r="NBN26"/>
      <c r="NBO26"/>
      <c r="NBP26"/>
      <c r="NBQ26"/>
      <c r="NBR26"/>
      <c r="NBS26"/>
      <c r="NBT26"/>
      <c r="NBU26"/>
      <c r="NBV26"/>
      <c r="NBW26"/>
      <c r="NBX26"/>
      <c r="NBY26"/>
      <c r="NBZ26"/>
      <c r="NCA26"/>
      <c r="NCB26"/>
      <c r="NCC26"/>
      <c r="NCD26"/>
      <c r="NCE26"/>
      <c r="NCF26"/>
      <c r="NCG26"/>
      <c r="NCH26"/>
      <c r="NCI26"/>
      <c r="NCJ26"/>
      <c r="NCK26"/>
      <c r="NCL26"/>
      <c r="NCM26"/>
      <c r="NCN26"/>
      <c r="NCO26"/>
      <c r="NCP26"/>
      <c r="NCQ26"/>
      <c r="NCR26"/>
      <c r="NCS26"/>
      <c r="NCT26"/>
      <c r="NCU26"/>
      <c r="NCV26"/>
      <c r="NCW26"/>
      <c r="NCX26"/>
      <c r="NCY26"/>
      <c r="NCZ26"/>
      <c r="NDA26"/>
      <c r="NDB26"/>
      <c r="NDC26"/>
      <c r="NDD26"/>
      <c r="NDE26"/>
      <c r="NDF26"/>
      <c r="NDG26"/>
      <c r="NDH26"/>
      <c r="NDI26"/>
      <c r="NDJ26"/>
      <c r="NDK26"/>
      <c r="NDL26"/>
      <c r="NDM26"/>
      <c r="NDN26"/>
      <c r="NDO26"/>
      <c r="NDP26"/>
      <c r="NDQ26"/>
      <c r="NDR26"/>
      <c r="NDS26"/>
      <c r="NDT26"/>
      <c r="NDU26"/>
      <c r="NDV26"/>
      <c r="NDW26"/>
      <c r="NDX26"/>
      <c r="NDY26"/>
      <c r="NDZ26"/>
      <c r="NEA26"/>
      <c r="NEB26"/>
      <c r="NEC26"/>
      <c r="NED26"/>
      <c r="NEE26"/>
      <c r="NEF26"/>
      <c r="NEG26"/>
      <c r="NEH26"/>
      <c r="NEI26"/>
      <c r="NEJ26"/>
      <c r="NEK26"/>
      <c r="NEL26"/>
      <c r="NEM26"/>
      <c r="NEN26"/>
      <c r="NEO26"/>
      <c r="NEP26"/>
      <c r="NEQ26"/>
      <c r="NER26"/>
      <c r="NES26"/>
      <c r="NET26"/>
      <c r="NEU26"/>
      <c r="NEV26"/>
      <c r="NEW26"/>
      <c r="NEX26"/>
      <c r="NEY26"/>
      <c r="NEZ26"/>
      <c r="NFA26"/>
      <c r="NFB26"/>
      <c r="NFC26"/>
      <c r="NFD26"/>
      <c r="NFE26"/>
      <c r="NFF26"/>
      <c r="NFG26"/>
      <c r="NFH26"/>
      <c r="NFI26"/>
      <c r="NFJ26"/>
      <c r="NFK26"/>
      <c r="NFL26"/>
      <c r="NFM26"/>
      <c r="NFN26"/>
      <c r="NFO26"/>
      <c r="NFP26"/>
      <c r="NFQ26"/>
      <c r="NFR26"/>
      <c r="NFS26"/>
      <c r="NFT26"/>
      <c r="NFU26"/>
      <c r="NFV26"/>
      <c r="NFW26"/>
      <c r="NFX26"/>
      <c r="NFY26"/>
      <c r="NFZ26"/>
      <c r="NGA26"/>
      <c r="NGB26"/>
      <c r="NGC26"/>
      <c r="NGD26"/>
      <c r="NGE26"/>
      <c r="NGF26"/>
      <c r="NGG26"/>
      <c r="NGH26"/>
      <c r="NGI26"/>
      <c r="NGJ26"/>
      <c r="NGK26"/>
      <c r="NGL26"/>
      <c r="NGM26"/>
      <c r="NGN26"/>
      <c r="NGO26"/>
      <c r="NGP26"/>
      <c r="NGQ26"/>
      <c r="NGR26"/>
      <c r="NGS26"/>
      <c r="NGT26"/>
      <c r="NGU26"/>
      <c r="NGV26"/>
      <c r="NGW26"/>
      <c r="NGX26"/>
      <c r="NGY26"/>
      <c r="NGZ26"/>
      <c r="NHA26"/>
      <c r="NHB26"/>
      <c r="NHC26"/>
      <c r="NHD26"/>
      <c r="NHE26"/>
      <c r="NHF26"/>
      <c r="NHG26"/>
      <c r="NHH26"/>
      <c r="NHI26"/>
      <c r="NHJ26"/>
      <c r="NHK26"/>
      <c r="NHL26"/>
      <c r="NHM26"/>
      <c r="NHN26"/>
      <c r="NHO26"/>
      <c r="NHP26"/>
      <c r="NHQ26"/>
      <c r="NHR26"/>
      <c r="NHS26"/>
      <c r="NHT26"/>
      <c r="NHU26"/>
      <c r="NHV26"/>
      <c r="NHW26"/>
      <c r="NHX26"/>
      <c r="NHY26"/>
      <c r="NHZ26"/>
      <c r="NIA26"/>
      <c r="NIB26"/>
      <c r="NIC26"/>
      <c r="NID26"/>
      <c r="NIE26"/>
      <c r="NIF26"/>
      <c r="NIG26"/>
      <c r="NIH26"/>
      <c r="NII26"/>
      <c r="NIJ26"/>
      <c r="NIK26"/>
      <c r="NIL26"/>
      <c r="NIM26"/>
      <c r="NIN26"/>
      <c r="NIO26"/>
      <c r="NIP26"/>
      <c r="NIQ26"/>
      <c r="NIR26"/>
      <c r="NIS26"/>
      <c r="NIT26"/>
      <c r="NIU26"/>
      <c r="NIV26"/>
      <c r="NIW26"/>
      <c r="NIX26"/>
      <c r="NIY26"/>
      <c r="NIZ26"/>
      <c r="NJA26"/>
      <c r="NJB26"/>
      <c r="NJC26"/>
      <c r="NJD26"/>
      <c r="NJE26"/>
      <c r="NJF26"/>
      <c r="NJG26"/>
      <c r="NJH26"/>
      <c r="NJI26"/>
      <c r="NJJ26"/>
      <c r="NJK26"/>
      <c r="NJL26"/>
      <c r="NJM26"/>
      <c r="NJN26"/>
      <c r="NJO26"/>
      <c r="NJP26"/>
      <c r="NJQ26"/>
      <c r="NJR26"/>
      <c r="NJS26"/>
      <c r="NJT26"/>
      <c r="NJU26"/>
      <c r="NJV26"/>
      <c r="NJW26"/>
      <c r="NJX26"/>
      <c r="NJY26"/>
      <c r="NJZ26"/>
      <c r="NKA26"/>
      <c r="NKB26"/>
      <c r="NKC26"/>
      <c r="NKD26"/>
      <c r="NKE26"/>
      <c r="NKF26"/>
      <c r="NKG26"/>
      <c r="NKH26"/>
      <c r="NKI26"/>
      <c r="NKJ26"/>
      <c r="NKK26"/>
      <c r="NKL26"/>
      <c r="NKM26"/>
      <c r="NKN26"/>
      <c r="NKO26"/>
      <c r="NKP26"/>
      <c r="NKQ26"/>
      <c r="NKR26"/>
      <c r="NKS26"/>
      <c r="NKT26"/>
      <c r="NKU26"/>
      <c r="NKV26"/>
      <c r="NKW26"/>
      <c r="NKX26"/>
      <c r="NKY26"/>
      <c r="NKZ26"/>
      <c r="NLA26"/>
      <c r="NLB26"/>
      <c r="NLC26"/>
      <c r="NLD26"/>
      <c r="NLE26"/>
      <c r="NLF26"/>
      <c r="NLG26"/>
      <c r="NLH26"/>
      <c r="NLI26"/>
      <c r="NLJ26"/>
      <c r="NLK26"/>
      <c r="NLL26"/>
      <c r="NLM26"/>
      <c r="NLN26"/>
      <c r="NLO26"/>
      <c r="NLP26"/>
      <c r="NLQ26"/>
      <c r="NLR26"/>
      <c r="NLS26"/>
      <c r="NLT26"/>
      <c r="NLU26"/>
      <c r="NLV26"/>
      <c r="NLW26"/>
      <c r="NLX26"/>
      <c r="NLY26"/>
      <c r="NLZ26"/>
      <c r="NMA26"/>
      <c r="NMB26"/>
      <c r="NMC26"/>
      <c r="NMD26"/>
      <c r="NME26"/>
      <c r="NMF26"/>
      <c r="NMG26"/>
      <c r="NMH26"/>
      <c r="NMI26"/>
      <c r="NMJ26"/>
      <c r="NMK26"/>
      <c r="NML26"/>
      <c r="NMM26"/>
      <c r="NMN26"/>
      <c r="NMO26"/>
      <c r="NMP26"/>
      <c r="NMQ26"/>
      <c r="NMR26"/>
      <c r="NMS26"/>
      <c r="NMT26"/>
      <c r="NMU26"/>
      <c r="NMV26"/>
      <c r="NMW26"/>
      <c r="NMX26"/>
      <c r="NMY26"/>
      <c r="NMZ26"/>
      <c r="NNA26"/>
      <c r="NNB26"/>
      <c r="NNC26"/>
      <c r="NND26"/>
      <c r="NNE26"/>
      <c r="NNF26"/>
      <c r="NNG26"/>
      <c r="NNH26"/>
      <c r="NNI26"/>
      <c r="NNJ26"/>
      <c r="NNK26"/>
      <c r="NNL26"/>
      <c r="NNM26"/>
      <c r="NNN26"/>
      <c r="NNO26"/>
      <c r="NNP26"/>
      <c r="NNQ26"/>
      <c r="NNR26"/>
      <c r="NNS26"/>
      <c r="NNT26"/>
      <c r="NNU26"/>
      <c r="NNV26"/>
      <c r="NNW26"/>
      <c r="NNX26"/>
      <c r="NNY26"/>
      <c r="NNZ26"/>
      <c r="NOA26"/>
      <c r="NOB26"/>
      <c r="NOC26"/>
      <c r="NOD26"/>
      <c r="NOE26"/>
      <c r="NOF26"/>
      <c r="NOG26"/>
      <c r="NOH26"/>
      <c r="NOI26"/>
      <c r="NOJ26"/>
      <c r="NOK26"/>
      <c r="NOL26"/>
      <c r="NOM26"/>
      <c r="NON26"/>
      <c r="NOO26"/>
      <c r="NOP26"/>
      <c r="NOQ26"/>
      <c r="NOR26"/>
      <c r="NOS26"/>
      <c r="NOT26"/>
      <c r="NOU26"/>
      <c r="NOV26"/>
      <c r="NOW26"/>
      <c r="NOX26"/>
      <c r="NOY26"/>
      <c r="NOZ26"/>
      <c r="NPA26"/>
      <c r="NPB26"/>
      <c r="NPC26"/>
      <c r="NPD26"/>
      <c r="NPE26"/>
      <c r="NPF26"/>
      <c r="NPG26"/>
      <c r="NPH26"/>
      <c r="NPI26"/>
      <c r="NPJ26"/>
      <c r="NPK26"/>
      <c r="NPL26"/>
      <c r="NPM26"/>
      <c r="NPN26"/>
      <c r="NPO26"/>
      <c r="NPP26"/>
      <c r="NPQ26"/>
      <c r="NPR26"/>
      <c r="NPS26"/>
      <c r="NPT26"/>
      <c r="NPU26"/>
      <c r="NPV26"/>
      <c r="NPW26"/>
      <c r="NPX26"/>
      <c r="NPY26"/>
      <c r="NPZ26"/>
      <c r="NQA26"/>
      <c r="NQB26"/>
      <c r="NQC26"/>
      <c r="NQD26"/>
      <c r="NQE26"/>
      <c r="NQF26"/>
      <c r="NQG26"/>
      <c r="NQH26"/>
      <c r="NQI26"/>
      <c r="NQJ26"/>
      <c r="NQK26"/>
      <c r="NQL26"/>
      <c r="NQM26"/>
      <c r="NQN26"/>
      <c r="NQO26"/>
      <c r="NQP26"/>
      <c r="NQQ26"/>
      <c r="NQR26"/>
      <c r="NQS26"/>
      <c r="NQT26"/>
      <c r="NQU26"/>
      <c r="NQV26"/>
      <c r="NQW26"/>
      <c r="NQX26"/>
      <c r="NQY26"/>
      <c r="NQZ26"/>
      <c r="NRA26"/>
      <c r="NRB26"/>
      <c r="NRC26"/>
      <c r="NRD26"/>
      <c r="NRE26"/>
      <c r="NRF26"/>
      <c r="NRG26"/>
      <c r="NRH26"/>
      <c r="NRI26"/>
      <c r="NRJ26"/>
      <c r="NRK26"/>
      <c r="NRL26"/>
      <c r="NRM26"/>
      <c r="NRN26"/>
      <c r="NRO26"/>
      <c r="NRP26"/>
      <c r="NRQ26"/>
      <c r="NRR26"/>
      <c r="NRS26"/>
      <c r="NRT26"/>
      <c r="NRU26"/>
      <c r="NRV26"/>
      <c r="NRW26"/>
      <c r="NRX26"/>
      <c r="NRY26"/>
      <c r="NRZ26"/>
      <c r="NSA26"/>
      <c r="NSB26"/>
      <c r="NSC26"/>
      <c r="NSD26"/>
      <c r="NSE26"/>
      <c r="NSF26"/>
      <c r="NSG26"/>
      <c r="NSH26"/>
      <c r="NSI26"/>
      <c r="NSJ26"/>
      <c r="NSK26"/>
      <c r="NSL26"/>
      <c r="NSM26"/>
      <c r="NSN26"/>
      <c r="NSO26"/>
      <c r="NSP26"/>
      <c r="NSQ26"/>
      <c r="NSR26"/>
      <c r="NSS26"/>
      <c r="NST26"/>
      <c r="NSU26"/>
      <c r="NSV26"/>
      <c r="NSW26"/>
      <c r="NSX26"/>
      <c r="NSY26"/>
      <c r="NSZ26"/>
      <c r="NTA26"/>
      <c r="NTB26"/>
      <c r="NTC26"/>
      <c r="NTD26"/>
      <c r="NTE26"/>
      <c r="NTF26"/>
      <c r="NTG26"/>
      <c r="NTH26"/>
      <c r="NTI26"/>
      <c r="NTJ26"/>
      <c r="NTK26"/>
      <c r="NTL26"/>
      <c r="NTM26"/>
      <c r="NTN26"/>
      <c r="NTO26"/>
      <c r="NTP26"/>
      <c r="NTQ26"/>
      <c r="NTR26"/>
      <c r="NTS26"/>
      <c r="NTT26"/>
      <c r="NTU26"/>
      <c r="NTV26"/>
      <c r="NTW26"/>
      <c r="NTX26"/>
      <c r="NTY26"/>
      <c r="NTZ26"/>
      <c r="NUA26"/>
      <c r="NUB26"/>
      <c r="NUC26"/>
      <c r="NUD26"/>
      <c r="NUE26"/>
      <c r="NUF26"/>
      <c r="NUG26"/>
      <c r="NUH26"/>
      <c r="NUI26"/>
      <c r="NUJ26"/>
      <c r="NUK26"/>
      <c r="NUL26"/>
      <c r="NUM26"/>
      <c r="NUN26"/>
      <c r="NUO26"/>
      <c r="NUP26"/>
      <c r="NUQ26"/>
      <c r="NUR26"/>
      <c r="NUS26"/>
      <c r="NUT26"/>
      <c r="NUU26"/>
      <c r="NUV26"/>
      <c r="NUW26"/>
      <c r="NUX26"/>
      <c r="NUY26"/>
      <c r="NUZ26"/>
      <c r="NVA26"/>
      <c r="NVB26"/>
      <c r="NVC26"/>
      <c r="NVD26"/>
      <c r="NVE26"/>
      <c r="NVF26"/>
      <c r="NVG26"/>
      <c r="NVH26"/>
      <c r="NVI26"/>
      <c r="NVJ26"/>
      <c r="NVK26"/>
      <c r="NVL26"/>
      <c r="NVM26"/>
      <c r="NVN26"/>
      <c r="NVO26"/>
      <c r="NVP26"/>
      <c r="NVQ26"/>
      <c r="NVR26"/>
      <c r="NVS26"/>
      <c r="NVT26"/>
      <c r="NVU26"/>
      <c r="NVV26"/>
      <c r="NVW26"/>
      <c r="NVX26"/>
      <c r="NVY26"/>
      <c r="NVZ26"/>
      <c r="NWA26"/>
      <c r="NWB26"/>
      <c r="NWC26"/>
      <c r="NWD26"/>
      <c r="NWE26"/>
      <c r="NWF26"/>
      <c r="NWG26"/>
      <c r="NWH26"/>
      <c r="NWI26"/>
      <c r="NWJ26"/>
      <c r="NWK26"/>
      <c r="NWL26"/>
      <c r="NWM26"/>
      <c r="NWN26"/>
      <c r="NWO26"/>
      <c r="NWP26"/>
      <c r="NWQ26"/>
      <c r="NWR26"/>
      <c r="NWS26"/>
      <c r="NWT26"/>
      <c r="NWU26"/>
      <c r="NWV26"/>
      <c r="NWW26"/>
      <c r="NWX26"/>
      <c r="NWY26"/>
      <c r="NWZ26"/>
      <c r="NXA26"/>
      <c r="NXB26"/>
      <c r="NXC26"/>
      <c r="NXD26"/>
      <c r="NXE26"/>
      <c r="NXF26"/>
      <c r="NXG26"/>
      <c r="NXH26"/>
      <c r="NXI26"/>
      <c r="NXJ26"/>
      <c r="NXK26"/>
      <c r="NXL26"/>
      <c r="NXM26"/>
      <c r="NXN26"/>
      <c r="NXO26"/>
      <c r="NXP26"/>
      <c r="NXQ26"/>
      <c r="NXR26"/>
      <c r="NXS26"/>
      <c r="NXT26"/>
      <c r="NXU26"/>
      <c r="NXV26"/>
      <c r="NXW26"/>
      <c r="NXX26"/>
      <c r="NXY26"/>
      <c r="NXZ26"/>
      <c r="NYA26"/>
      <c r="NYB26"/>
      <c r="NYC26"/>
      <c r="NYD26"/>
      <c r="NYE26"/>
      <c r="NYF26"/>
      <c r="NYG26"/>
      <c r="NYH26"/>
      <c r="NYI26"/>
      <c r="NYJ26"/>
      <c r="NYK26"/>
      <c r="NYL26"/>
      <c r="NYM26"/>
      <c r="NYN26"/>
      <c r="NYO26"/>
      <c r="NYP26"/>
      <c r="NYQ26"/>
      <c r="NYR26"/>
      <c r="NYS26"/>
      <c r="NYT26"/>
      <c r="NYU26"/>
      <c r="NYV26"/>
      <c r="NYW26"/>
      <c r="NYX26"/>
      <c r="NYY26"/>
      <c r="NYZ26"/>
      <c r="NZA26"/>
      <c r="NZB26"/>
      <c r="NZC26"/>
      <c r="NZD26"/>
      <c r="NZE26"/>
      <c r="NZF26"/>
      <c r="NZG26"/>
      <c r="NZH26"/>
      <c r="NZI26"/>
      <c r="NZJ26"/>
      <c r="NZK26"/>
      <c r="NZL26"/>
      <c r="NZM26"/>
      <c r="NZN26"/>
      <c r="NZO26"/>
      <c r="NZP26"/>
      <c r="NZQ26"/>
      <c r="NZR26"/>
      <c r="NZS26"/>
      <c r="NZT26"/>
      <c r="NZU26"/>
      <c r="NZV26"/>
      <c r="NZW26"/>
      <c r="NZX26"/>
      <c r="NZY26"/>
      <c r="NZZ26"/>
      <c r="OAA26"/>
      <c r="OAB26"/>
      <c r="OAC26"/>
      <c r="OAD26"/>
      <c r="OAE26"/>
      <c r="OAF26"/>
      <c r="OAG26"/>
      <c r="OAH26"/>
      <c r="OAI26"/>
      <c r="OAJ26"/>
      <c r="OAK26"/>
      <c r="OAL26"/>
      <c r="OAM26"/>
      <c r="OAN26"/>
      <c r="OAO26"/>
      <c r="OAP26"/>
      <c r="OAQ26"/>
      <c r="OAR26"/>
      <c r="OAS26"/>
      <c r="OAT26"/>
      <c r="OAU26"/>
      <c r="OAV26"/>
      <c r="OAW26"/>
      <c r="OAX26"/>
      <c r="OAY26"/>
      <c r="OAZ26"/>
      <c r="OBA26"/>
      <c r="OBB26"/>
      <c r="OBC26"/>
      <c r="OBD26"/>
      <c r="OBE26"/>
      <c r="OBF26"/>
      <c r="OBG26"/>
      <c r="OBH26"/>
      <c r="OBI26"/>
      <c r="OBJ26"/>
      <c r="OBK26"/>
      <c r="OBL26"/>
      <c r="OBM26"/>
      <c r="OBN26"/>
      <c r="OBO26"/>
      <c r="OBP26"/>
      <c r="OBQ26"/>
      <c r="OBR26"/>
      <c r="OBS26"/>
      <c r="OBT26"/>
      <c r="OBU26"/>
      <c r="OBV26"/>
      <c r="OBW26"/>
      <c r="OBX26"/>
      <c r="OBY26"/>
      <c r="OBZ26"/>
      <c r="OCA26"/>
      <c r="OCB26"/>
      <c r="OCC26"/>
      <c r="OCD26"/>
      <c r="OCE26"/>
      <c r="OCF26"/>
      <c r="OCG26"/>
      <c r="OCH26"/>
      <c r="OCI26"/>
      <c r="OCJ26"/>
      <c r="OCK26"/>
      <c r="OCL26"/>
      <c r="OCM26"/>
      <c r="OCN26"/>
      <c r="OCO26"/>
      <c r="OCP26"/>
      <c r="OCQ26"/>
      <c r="OCR26"/>
      <c r="OCS26"/>
      <c r="OCT26"/>
      <c r="OCU26"/>
      <c r="OCV26"/>
      <c r="OCW26"/>
      <c r="OCX26"/>
      <c r="OCY26"/>
      <c r="OCZ26"/>
      <c r="ODA26"/>
      <c r="ODB26"/>
      <c r="ODC26"/>
      <c r="ODD26"/>
      <c r="ODE26"/>
      <c r="ODF26"/>
      <c r="ODG26"/>
      <c r="ODH26"/>
      <c r="ODI26"/>
      <c r="ODJ26"/>
      <c r="ODK26"/>
      <c r="ODL26"/>
      <c r="ODM26"/>
      <c r="ODN26"/>
      <c r="ODO26"/>
      <c r="ODP26"/>
      <c r="ODQ26"/>
      <c r="ODR26"/>
      <c r="ODS26"/>
      <c r="ODT26"/>
      <c r="ODU26"/>
      <c r="ODV26"/>
      <c r="ODW26"/>
      <c r="ODX26"/>
      <c r="ODY26"/>
      <c r="ODZ26"/>
      <c r="OEA26"/>
      <c r="OEB26"/>
      <c r="OEC26"/>
      <c r="OED26"/>
      <c r="OEE26"/>
      <c r="OEF26"/>
      <c r="OEG26"/>
      <c r="OEH26"/>
      <c r="OEI26"/>
      <c r="OEJ26"/>
      <c r="OEK26"/>
      <c r="OEL26"/>
      <c r="OEM26"/>
      <c r="OEN26"/>
      <c r="OEO26"/>
      <c r="OEP26"/>
      <c r="OEQ26"/>
      <c r="OER26"/>
      <c r="OES26"/>
      <c r="OET26"/>
      <c r="OEU26"/>
      <c r="OEV26"/>
      <c r="OEW26"/>
      <c r="OEX26"/>
      <c r="OEY26"/>
      <c r="OEZ26"/>
      <c r="OFA26"/>
      <c r="OFB26"/>
      <c r="OFC26"/>
      <c r="OFD26"/>
      <c r="OFE26"/>
      <c r="OFF26"/>
      <c r="OFG26"/>
      <c r="OFH26"/>
      <c r="OFI26"/>
      <c r="OFJ26"/>
      <c r="OFK26"/>
      <c r="OFL26"/>
      <c r="OFM26"/>
      <c r="OFN26"/>
      <c r="OFO26"/>
      <c r="OFP26"/>
      <c r="OFQ26"/>
      <c r="OFR26"/>
      <c r="OFS26"/>
      <c r="OFT26"/>
      <c r="OFU26"/>
      <c r="OFV26"/>
      <c r="OFW26"/>
      <c r="OFX26"/>
      <c r="OFY26"/>
      <c r="OFZ26"/>
      <c r="OGA26"/>
      <c r="OGB26"/>
      <c r="OGC26"/>
      <c r="OGD26"/>
      <c r="OGE26"/>
      <c r="OGF26"/>
      <c r="OGG26"/>
      <c r="OGH26"/>
      <c r="OGI26"/>
      <c r="OGJ26"/>
      <c r="OGK26"/>
      <c r="OGL26"/>
      <c r="OGM26"/>
      <c r="OGN26"/>
      <c r="OGO26"/>
      <c r="OGP26"/>
      <c r="OGQ26"/>
      <c r="OGR26"/>
      <c r="OGS26"/>
      <c r="OGT26"/>
      <c r="OGU26"/>
      <c r="OGV26"/>
      <c r="OGW26"/>
      <c r="OGX26"/>
      <c r="OGY26"/>
      <c r="OGZ26"/>
      <c r="OHA26"/>
      <c r="OHB26"/>
      <c r="OHC26"/>
      <c r="OHD26"/>
      <c r="OHE26"/>
      <c r="OHF26"/>
      <c r="OHG26"/>
      <c r="OHH26"/>
      <c r="OHI26"/>
      <c r="OHJ26"/>
      <c r="OHK26"/>
      <c r="OHL26"/>
      <c r="OHM26"/>
      <c r="OHN26"/>
      <c r="OHO26"/>
      <c r="OHP26"/>
      <c r="OHQ26"/>
      <c r="OHR26"/>
      <c r="OHS26"/>
      <c r="OHT26"/>
      <c r="OHU26"/>
      <c r="OHV26"/>
      <c r="OHW26"/>
      <c r="OHX26"/>
      <c r="OHY26"/>
      <c r="OHZ26"/>
      <c r="OIA26"/>
      <c r="OIB26"/>
      <c r="OIC26"/>
      <c r="OID26"/>
      <c r="OIE26"/>
      <c r="OIF26"/>
      <c r="OIG26"/>
      <c r="OIH26"/>
      <c r="OII26"/>
      <c r="OIJ26"/>
      <c r="OIK26"/>
      <c r="OIL26"/>
      <c r="OIM26"/>
      <c r="OIN26"/>
      <c r="OIO26"/>
      <c r="OIP26"/>
      <c r="OIQ26"/>
      <c r="OIR26"/>
      <c r="OIS26"/>
      <c r="OIT26"/>
      <c r="OIU26"/>
      <c r="OIV26"/>
      <c r="OIW26"/>
      <c r="OIX26"/>
      <c r="OIY26"/>
      <c r="OIZ26"/>
      <c r="OJA26"/>
      <c r="OJB26"/>
      <c r="OJC26"/>
      <c r="OJD26"/>
      <c r="OJE26"/>
      <c r="OJF26"/>
      <c r="OJG26"/>
      <c r="OJH26"/>
      <c r="OJI26"/>
      <c r="OJJ26"/>
      <c r="OJK26"/>
      <c r="OJL26"/>
      <c r="OJM26"/>
      <c r="OJN26"/>
      <c r="OJO26"/>
      <c r="OJP26"/>
      <c r="OJQ26"/>
      <c r="OJR26"/>
      <c r="OJS26"/>
      <c r="OJT26"/>
      <c r="OJU26"/>
      <c r="OJV26"/>
      <c r="OJW26"/>
      <c r="OJX26"/>
      <c r="OJY26"/>
      <c r="OJZ26"/>
      <c r="OKA26"/>
      <c r="OKB26"/>
      <c r="OKC26"/>
      <c r="OKD26"/>
      <c r="OKE26"/>
      <c r="OKF26"/>
      <c r="OKG26"/>
      <c r="OKH26"/>
      <c r="OKI26"/>
      <c r="OKJ26"/>
      <c r="OKK26"/>
      <c r="OKL26"/>
      <c r="OKM26"/>
      <c r="OKN26"/>
      <c r="OKO26"/>
      <c r="OKP26"/>
      <c r="OKQ26"/>
      <c r="OKR26"/>
      <c r="OKS26"/>
      <c r="OKT26"/>
      <c r="OKU26"/>
      <c r="OKV26"/>
      <c r="OKW26"/>
      <c r="OKX26"/>
      <c r="OKY26"/>
      <c r="OKZ26"/>
      <c r="OLA26"/>
      <c r="OLB26"/>
      <c r="OLC26"/>
      <c r="OLD26"/>
      <c r="OLE26"/>
      <c r="OLF26"/>
      <c r="OLG26"/>
      <c r="OLH26"/>
      <c r="OLI26"/>
      <c r="OLJ26"/>
      <c r="OLK26"/>
      <c r="OLL26"/>
      <c r="OLM26"/>
      <c r="OLN26"/>
      <c r="OLO26"/>
      <c r="OLP26"/>
      <c r="OLQ26"/>
      <c r="OLR26"/>
      <c r="OLS26"/>
      <c r="OLT26"/>
      <c r="OLU26"/>
      <c r="OLV26"/>
      <c r="OLW26"/>
      <c r="OLX26"/>
      <c r="OLY26"/>
      <c r="OLZ26"/>
      <c r="OMA26"/>
      <c r="OMB26"/>
      <c r="OMC26"/>
      <c r="OMD26"/>
      <c r="OME26"/>
      <c r="OMF26"/>
      <c r="OMG26"/>
      <c r="OMH26"/>
      <c r="OMI26"/>
      <c r="OMJ26"/>
      <c r="OMK26"/>
      <c r="OML26"/>
      <c r="OMM26"/>
      <c r="OMN26"/>
      <c r="OMO26"/>
      <c r="OMP26"/>
      <c r="OMQ26"/>
      <c r="OMR26"/>
      <c r="OMS26"/>
      <c r="OMT26"/>
      <c r="OMU26"/>
      <c r="OMV26"/>
      <c r="OMW26"/>
      <c r="OMX26"/>
      <c r="OMY26"/>
      <c r="OMZ26"/>
      <c r="ONA26"/>
      <c r="ONB26"/>
      <c r="ONC26"/>
      <c r="OND26"/>
      <c r="ONE26"/>
      <c r="ONF26"/>
      <c r="ONG26"/>
      <c r="ONH26"/>
      <c r="ONI26"/>
      <c r="ONJ26"/>
      <c r="ONK26"/>
      <c r="ONL26"/>
      <c r="ONM26"/>
      <c r="ONN26"/>
      <c r="ONO26"/>
      <c r="ONP26"/>
      <c r="ONQ26"/>
      <c r="ONR26"/>
      <c r="ONS26"/>
      <c r="ONT26"/>
      <c r="ONU26"/>
      <c r="ONV26"/>
      <c r="ONW26"/>
      <c r="ONX26"/>
      <c r="ONY26"/>
      <c r="ONZ26"/>
      <c r="OOA26"/>
      <c r="OOB26"/>
      <c r="OOC26"/>
      <c r="OOD26"/>
      <c r="OOE26"/>
      <c r="OOF26"/>
      <c r="OOG26"/>
      <c r="OOH26"/>
      <c r="OOI26"/>
      <c r="OOJ26"/>
      <c r="OOK26"/>
      <c r="OOL26"/>
      <c r="OOM26"/>
      <c r="OON26"/>
      <c r="OOO26"/>
      <c r="OOP26"/>
      <c r="OOQ26"/>
      <c r="OOR26"/>
      <c r="OOS26"/>
      <c r="OOT26"/>
      <c r="OOU26"/>
      <c r="OOV26"/>
      <c r="OOW26"/>
      <c r="OOX26"/>
      <c r="OOY26"/>
      <c r="OOZ26"/>
      <c r="OPA26"/>
      <c r="OPB26"/>
      <c r="OPC26"/>
      <c r="OPD26"/>
      <c r="OPE26"/>
      <c r="OPF26"/>
      <c r="OPG26"/>
      <c r="OPH26"/>
      <c r="OPI26"/>
      <c r="OPJ26"/>
      <c r="OPK26"/>
      <c r="OPL26"/>
      <c r="OPM26"/>
      <c r="OPN26"/>
      <c r="OPO26"/>
      <c r="OPP26"/>
      <c r="OPQ26"/>
      <c r="OPR26"/>
      <c r="OPS26"/>
      <c r="OPT26"/>
      <c r="OPU26"/>
      <c r="OPV26"/>
      <c r="OPW26"/>
      <c r="OPX26"/>
      <c r="OPY26"/>
      <c r="OPZ26"/>
      <c r="OQA26"/>
      <c r="OQB26"/>
      <c r="OQC26"/>
      <c r="OQD26"/>
      <c r="OQE26"/>
      <c r="OQF26"/>
      <c r="OQG26"/>
      <c r="OQH26"/>
      <c r="OQI26"/>
      <c r="OQJ26"/>
      <c r="OQK26"/>
      <c r="OQL26"/>
      <c r="OQM26"/>
      <c r="OQN26"/>
      <c r="OQO26"/>
      <c r="OQP26"/>
      <c r="OQQ26"/>
      <c r="OQR26"/>
      <c r="OQS26"/>
      <c r="OQT26"/>
      <c r="OQU26"/>
      <c r="OQV26"/>
      <c r="OQW26"/>
      <c r="OQX26"/>
      <c r="OQY26"/>
      <c r="OQZ26"/>
      <c r="ORA26"/>
      <c r="ORB26"/>
      <c r="ORC26"/>
      <c r="ORD26"/>
      <c r="ORE26"/>
      <c r="ORF26"/>
      <c r="ORG26"/>
      <c r="ORH26"/>
      <c r="ORI26"/>
      <c r="ORJ26"/>
      <c r="ORK26"/>
      <c r="ORL26"/>
      <c r="ORM26"/>
      <c r="ORN26"/>
      <c r="ORO26"/>
      <c r="ORP26"/>
      <c r="ORQ26"/>
      <c r="ORR26"/>
      <c r="ORS26"/>
      <c r="ORT26"/>
      <c r="ORU26"/>
      <c r="ORV26"/>
      <c r="ORW26"/>
      <c r="ORX26"/>
      <c r="ORY26"/>
      <c r="ORZ26"/>
      <c r="OSA26"/>
      <c r="OSB26"/>
      <c r="OSC26"/>
      <c r="OSD26"/>
      <c r="OSE26"/>
      <c r="OSF26"/>
      <c r="OSG26"/>
      <c r="OSH26"/>
      <c r="OSI26"/>
      <c r="OSJ26"/>
      <c r="OSK26"/>
      <c r="OSL26"/>
      <c r="OSM26"/>
      <c r="OSN26"/>
      <c r="OSO26"/>
      <c r="OSP26"/>
      <c r="OSQ26"/>
      <c r="OSR26"/>
      <c r="OSS26"/>
      <c r="OST26"/>
      <c r="OSU26"/>
      <c r="OSV26"/>
      <c r="OSW26"/>
      <c r="OSX26"/>
      <c r="OSY26"/>
      <c r="OSZ26"/>
      <c r="OTA26"/>
      <c r="OTB26"/>
      <c r="OTC26"/>
      <c r="OTD26"/>
      <c r="OTE26"/>
      <c r="OTF26"/>
      <c r="OTG26"/>
      <c r="OTH26"/>
      <c r="OTI26"/>
      <c r="OTJ26"/>
      <c r="OTK26"/>
      <c r="OTL26"/>
      <c r="OTM26"/>
      <c r="OTN26"/>
      <c r="OTO26"/>
      <c r="OTP26"/>
      <c r="OTQ26"/>
      <c r="OTR26"/>
      <c r="OTS26"/>
      <c r="OTT26"/>
      <c r="OTU26"/>
      <c r="OTV26"/>
      <c r="OTW26"/>
      <c r="OTX26"/>
      <c r="OTY26"/>
      <c r="OTZ26"/>
      <c r="OUA26"/>
      <c r="OUB26"/>
      <c r="OUC26"/>
      <c r="OUD26"/>
      <c r="OUE26"/>
      <c r="OUF26"/>
      <c r="OUG26"/>
      <c r="OUH26"/>
      <c r="OUI26"/>
      <c r="OUJ26"/>
      <c r="OUK26"/>
      <c r="OUL26"/>
      <c r="OUM26"/>
      <c r="OUN26"/>
      <c r="OUO26"/>
      <c r="OUP26"/>
      <c r="OUQ26"/>
      <c r="OUR26"/>
      <c r="OUS26"/>
      <c r="OUT26"/>
      <c r="OUU26"/>
      <c r="OUV26"/>
      <c r="OUW26"/>
      <c r="OUX26"/>
      <c r="OUY26"/>
      <c r="OUZ26"/>
      <c r="OVA26"/>
      <c r="OVB26"/>
      <c r="OVC26"/>
      <c r="OVD26"/>
      <c r="OVE26"/>
      <c r="OVF26"/>
      <c r="OVG26"/>
      <c r="OVH26"/>
      <c r="OVI26"/>
      <c r="OVJ26"/>
      <c r="OVK26"/>
      <c r="OVL26"/>
      <c r="OVM26"/>
      <c r="OVN26"/>
      <c r="OVO26"/>
      <c r="OVP26"/>
      <c r="OVQ26"/>
      <c r="OVR26"/>
      <c r="OVS26"/>
      <c r="OVT26"/>
      <c r="OVU26"/>
      <c r="OVV26"/>
      <c r="OVW26"/>
      <c r="OVX26"/>
      <c r="OVY26"/>
      <c r="OVZ26"/>
      <c r="OWA26"/>
      <c r="OWB26"/>
      <c r="OWC26"/>
      <c r="OWD26"/>
      <c r="OWE26"/>
      <c r="OWF26"/>
      <c r="OWG26"/>
      <c r="OWH26"/>
      <c r="OWI26"/>
      <c r="OWJ26"/>
      <c r="OWK26"/>
      <c r="OWL26"/>
      <c r="OWM26"/>
      <c r="OWN26"/>
      <c r="OWO26"/>
      <c r="OWP26"/>
      <c r="OWQ26"/>
      <c r="OWR26"/>
      <c r="OWS26"/>
      <c r="OWT26"/>
      <c r="OWU26"/>
      <c r="OWV26"/>
      <c r="OWW26"/>
      <c r="OWX26"/>
      <c r="OWY26"/>
      <c r="OWZ26"/>
      <c r="OXA26"/>
      <c r="OXB26"/>
      <c r="OXC26"/>
      <c r="OXD26"/>
      <c r="OXE26"/>
      <c r="OXF26"/>
      <c r="OXG26"/>
      <c r="OXH26"/>
      <c r="OXI26"/>
      <c r="OXJ26"/>
      <c r="OXK26"/>
      <c r="OXL26"/>
      <c r="OXM26"/>
      <c r="OXN26"/>
      <c r="OXO26"/>
      <c r="OXP26"/>
      <c r="OXQ26"/>
      <c r="OXR26"/>
      <c r="OXS26"/>
      <c r="OXT26"/>
      <c r="OXU26"/>
      <c r="OXV26"/>
      <c r="OXW26"/>
      <c r="OXX26"/>
      <c r="OXY26"/>
      <c r="OXZ26"/>
      <c r="OYA26"/>
      <c r="OYB26"/>
      <c r="OYC26"/>
      <c r="OYD26"/>
      <c r="OYE26"/>
      <c r="OYF26"/>
      <c r="OYG26"/>
      <c r="OYH26"/>
      <c r="OYI26"/>
      <c r="OYJ26"/>
      <c r="OYK26"/>
      <c r="OYL26"/>
      <c r="OYM26"/>
      <c r="OYN26"/>
      <c r="OYO26"/>
      <c r="OYP26"/>
      <c r="OYQ26"/>
      <c r="OYR26"/>
      <c r="OYS26"/>
      <c r="OYT26"/>
      <c r="OYU26"/>
      <c r="OYV26"/>
      <c r="OYW26"/>
      <c r="OYX26"/>
      <c r="OYY26"/>
      <c r="OYZ26"/>
      <c r="OZA26"/>
      <c r="OZB26"/>
      <c r="OZC26"/>
      <c r="OZD26"/>
      <c r="OZE26"/>
      <c r="OZF26"/>
      <c r="OZG26"/>
      <c r="OZH26"/>
      <c r="OZI26"/>
      <c r="OZJ26"/>
      <c r="OZK26"/>
      <c r="OZL26"/>
      <c r="OZM26"/>
      <c r="OZN26"/>
      <c r="OZO26"/>
      <c r="OZP26"/>
      <c r="OZQ26"/>
      <c r="OZR26"/>
      <c r="OZS26"/>
      <c r="OZT26"/>
      <c r="OZU26"/>
      <c r="OZV26"/>
      <c r="OZW26"/>
      <c r="OZX26"/>
      <c r="OZY26"/>
      <c r="OZZ26"/>
      <c r="PAA26"/>
      <c r="PAB26"/>
      <c r="PAC26"/>
      <c r="PAD26"/>
      <c r="PAE26"/>
      <c r="PAF26"/>
      <c r="PAG26"/>
      <c r="PAH26"/>
      <c r="PAI26"/>
      <c r="PAJ26"/>
      <c r="PAK26"/>
      <c r="PAL26"/>
      <c r="PAM26"/>
      <c r="PAN26"/>
      <c r="PAO26"/>
      <c r="PAP26"/>
      <c r="PAQ26"/>
      <c r="PAR26"/>
      <c r="PAS26"/>
      <c r="PAT26"/>
      <c r="PAU26"/>
      <c r="PAV26"/>
      <c r="PAW26"/>
      <c r="PAX26"/>
      <c r="PAY26"/>
      <c r="PAZ26"/>
      <c r="PBA26"/>
      <c r="PBB26"/>
      <c r="PBC26"/>
      <c r="PBD26"/>
      <c r="PBE26"/>
      <c r="PBF26"/>
      <c r="PBG26"/>
      <c r="PBH26"/>
      <c r="PBI26"/>
      <c r="PBJ26"/>
      <c r="PBK26"/>
      <c r="PBL26"/>
      <c r="PBM26"/>
      <c r="PBN26"/>
      <c r="PBO26"/>
      <c r="PBP26"/>
      <c r="PBQ26"/>
      <c r="PBR26"/>
      <c r="PBS26"/>
      <c r="PBT26"/>
      <c r="PBU26"/>
      <c r="PBV26"/>
      <c r="PBW26"/>
      <c r="PBX26"/>
      <c r="PBY26"/>
      <c r="PBZ26"/>
      <c r="PCA26"/>
      <c r="PCB26"/>
      <c r="PCC26"/>
      <c r="PCD26"/>
      <c r="PCE26"/>
      <c r="PCF26"/>
      <c r="PCG26"/>
      <c r="PCH26"/>
      <c r="PCI26"/>
      <c r="PCJ26"/>
      <c r="PCK26"/>
      <c r="PCL26"/>
      <c r="PCM26"/>
      <c r="PCN26"/>
      <c r="PCO26"/>
      <c r="PCP26"/>
      <c r="PCQ26"/>
      <c r="PCR26"/>
      <c r="PCS26"/>
      <c r="PCT26"/>
      <c r="PCU26"/>
      <c r="PCV26"/>
      <c r="PCW26"/>
      <c r="PCX26"/>
      <c r="PCY26"/>
      <c r="PCZ26"/>
      <c r="PDA26"/>
      <c r="PDB26"/>
      <c r="PDC26"/>
      <c r="PDD26"/>
      <c r="PDE26"/>
      <c r="PDF26"/>
      <c r="PDG26"/>
      <c r="PDH26"/>
      <c r="PDI26"/>
      <c r="PDJ26"/>
      <c r="PDK26"/>
      <c r="PDL26"/>
      <c r="PDM26"/>
      <c r="PDN26"/>
      <c r="PDO26"/>
      <c r="PDP26"/>
      <c r="PDQ26"/>
      <c r="PDR26"/>
      <c r="PDS26"/>
      <c r="PDT26"/>
      <c r="PDU26"/>
      <c r="PDV26"/>
      <c r="PDW26"/>
      <c r="PDX26"/>
      <c r="PDY26"/>
      <c r="PDZ26"/>
      <c r="PEA26"/>
      <c r="PEB26"/>
      <c r="PEC26"/>
      <c r="PED26"/>
      <c r="PEE26"/>
      <c r="PEF26"/>
      <c r="PEG26"/>
      <c r="PEH26"/>
      <c r="PEI26"/>
      <c r="PEJ26"/>
      <c r="PEK26"/>
      <c r="PEL26"/>
      <c r="PEM26"/>
      <c r="PEN26"/>
      <c r="PEO26"/>
      <c r="PEP26"/>
      <c r="PEQ26"/>
      <c r="PER26"/>
      <c r="PES26"/>
      <c r="PET26"/>
      <c r="PEU26"/>
      <c r="PEV26"/>
      <c r="PEW26"/>
      <c r="PEX26"/>
      <c r="PEY26"/>
      <c r="PEZ26"/>
      <c r="PFA26"/>
      <c r="PFB26"/>
      <c r="PFC26"/>
      <c r="PFD26"/>
      <c r="PFE26"/>
      <c r="PFF26"/>
      <c r="PFG26"/>
      <c r="PFH26"/>
      <c r="PFI26"/>
      <c r="PFJ26"/>
      <c r="PFK26"/>
      <c r="PFL26"/>
      <c r="PFM26"/>
      <c r="PFN26"/>
      <c r="PFO26"/>
      <c r="PFP26"/>
      <c r="PFQ26"/>
      <c r="PFR26"/>
      <c r="PFS26"/>
      <c r="PFT26"/>
      <c r="PFU26"/>
      <c r="PFV26"/>
      <c r="PFW26"/>
      <c r="PFX26"/>
      <c r="PFY26"/>
      <c r="PFZ26"/>
      <c r="PGA26"/>
      <c r="PGB26"/>
      <c r="PGC26"/>
      <c r="PGD26"/>
      <c r="PGE26"/>
      <c r="PGF26"/>
      <c r="PGG26"/>
      <c r="PGH26"/>
      <c r="PGI26"/>
      <c r="PGJ26"/>
      <c r="PGK26"/>
      <c r="PGL26"/>
      <c r="PGM26"/>
      <c r="PGN26"/>
      <c r="PGO26"/>
      <c r="PGP26"/>
      <c r="PGQ26"/>
      <c r="PGR26"/>
      <c r="PGS26"/>
      <c r="PGT26"/>
      <c r="PGU26"/>
      <c r="PGV26"/>
      <c r="PGW26"/>
      <c r="PGX26"/>
      <c r="PGY26"/>
      <c r="PGZ26"/>
      <c r="PHA26"/>
      <c r="PHB26"/>
      <c r="PHC26"/>
      <c r="PHD26"/>
      <c r="PHE26"/>
      <c r="PHF26"/>
      <c r="PHG26"/>
      <c r="PHH26"/>
      <c r="PHI26"/>
      <c r="PHJ26"/>
      <c r="PHK26"/>
      <c r="PHL26"/>
      <c r="PHM26"/>
      <c r="PHN26"/>
      <c r="PHO26"/>
      <c r="PHP26"/>
      <c r="PHQ26"/>
      <c r="PHR26"/>
      <c r="PHS26"/>
      <c r="PHT26"/>
      <c r="PHU26"/>
      <c r="PHV26"/>
      <c r="PHW26"/>
      <c r="PHX26"/>
      <c r="PHY26"/>
      <c r="PHZ26"/>
      <c r="PIA26"/>
      <c r="PIB26"/>
      <c r="PIC26"/>
      <c r="PID26"/>
      <c r="PIE26"/>
      <c r="PIF26"/>
      <c r="PIG26"/>
      <c r="PIH26"/>
      <c r="PII26"/>
      <c r="PIJ26"/>
      <c r="PIK26"/>
      <c r="PIL26"/>
      <c r="PIM26"/>
      <c r="PIN26"/>
      <c r="PIO26"/>
      <c r="PIP26"/>
      <c r="PIQ26"/>
      <c r="PIR26"/>
      <c r="PIS26"/>
      <c r="PIT26"/>
      <c r="PIU26"/>
      <c r="PIV26"/>
      <c r="PIW26"/>
      <c r="PIX26"/>
      <c r="PIY26"/>
      <c r="PIZ26"/>
      <c r="PJA26"/>
      <c r="PJB26"/>
      <c r="PJC26"/>
      <c r="PJD26"/>
      <c r="PJE26"/>
      <c r="PJF26"/>
      <c r="PJG26"/>
      <c r="PJH26"/>
      <c r="PJI26"/>
      <c r="PJJ26"/>
      <c r="PJK26"/>
      <c r="PJL26"/>
      <c r="PJM26"/>
      <c r="PJN26"/>
      <c r="PJO26"/>
      <c r="PJP26"/>
      <c r="PJQ26"/>
      <c r="PJR26"/>
      <c r="PJS26"/>
      <c r="PJT26"/>
      <c r="PJU26"/>
      <c r="PJV26"/>
      <c r="PJW26"/>
      <c r="PJX26"/>
      <c r="PJY26"/>
      <c r="PJZ26"/>
      <c r="PKA26"/>
      <c r="PKB26"/>
      <c r="PKC26"/>
      <c r="PKD26"/>
      <c r="PKE26"/>
      <c r="PKF26"/>
      <c r="PKG26"/>
      <c r="PKH26"/>
      <c r="PKI26"/>
      <c r="PKJ26"/>
      <c r="PKK26"/>
      <c r="PKL26"/>
      <c r="PKM26"/>
      <c r="PKN26"/>
      <c r="PKO26"/>
      <c r="PKP26"/>
      <c r="PKQ26"/>
      <c r="PKR26"/>
      <c r="PKS26"/>
      <c r="PKT26"/>
      <c r="PKU26"/>
      <c r="PKV26"/>
      <c r="PKW26"/>
      <c r="PKX26"/>
      <c r="PKY26"/>
      <c r="PKZ26"/>
      <c r="PLA26"/>
      <c r="PLB26"/>
      <c r="PLC26"/>
      <c r="PLD26"/>
      <c r="PLE26"/>
      <c r="PLF26"/>
      <c r="PLG26"/>
      <c r="PLH26"/>
      <c r="PLI26"/>
      <c r="PLJ26"/>
      <c r="PLK26"/>
      <c r="PLL26"/>
      <c r="PLM26"/>
      <c r="PLN26"/>
      <c r="PLO26"/>
      <c r="PLP26"/>
      <c r="PLQ26"/>
      <c r="PLR26"/>
      <c r="PLS26"/>
      <c r="PLT26"/>
      <c r="PLU26"/>
      <c r="PLV26"/>
      <c r="PLW26"/>
      <c r="PLX26"/>
      <c r="PLY26"/>
      <c r="PLZ26"/>
      <c r="PMA26"/>
      <c r="PMB26"/>
      <c r="PMC26"/>
      <c r="PMD26"/>
      <c r="PME26"/>
      <c r="PMF26"/>
      <c r="PMG26"/>
      <c r="PMH26"/>
      <c r="PMI26"/>
      <c r="PMJ26"/>
      <c r="PMK26"/>
      <c r="PML26"/>
      <c r="PMM26"/>
      <c r="PMN26"/>
      <c r="PMO26"/>
      <c r="PMP26"/>
      <c r="PMQ26"/>
      <c r="PMR26"/>
      <c r="PMS26"/>
      <c r="PMT26"/>
      <c r="PMU26"/>
      <c r="PMV26"/>
      <c r="PMW26"/>
      <c r="PMX26"/>
      <c r="PMY26"/>
      <c r="PMZ26"/>
      <c r="PNA26"/>
      <c r="PNB26"/>
      <c r="PNC26"/>
      <c r="PND26"/>
      <c r="PNE26"/>
      <c r="PNF26"/>
      <c r="PNG26"/>
      <c r="PNH26"/>
      <c r="PNI26"/>
      <c r="PNJ26"/>
      <c r="PNK26"/>
      <c r="PNL26"/>
      <c r="PNM26"/>
      <c r="PNN26"/>
      <c r="PNO26"/>
      <c r="PNP26"/>
      <c r="PNQ26"/>
      <c r="PNR26"/>
      <c r="PNS26"/>
      <c r="PNT26"/>
      <c r="PNU26"/>
      <c r="PNV26"/>
      <c r="PNW26"/>
      <c r="PNX26"/>
      <c r="PNY26"/>
      <c r="PNZ26"/>
      <c r="POA26"/>
      <c r="POB26"/>
      <c r="POC26"/>
      <c r="POD26"/>
      <c r="POE26"/>
      <c r="POF26"/>
      <c r="POG26"/>
      <c r="POH26"/>
      <c r="POI26"/>
      <c r="POJ26"/>
      <c r="POK26"/>
      <c r="POL26"/>
      <c r="POM26"/>
      <c r="PON26"/>
      <c r="POO26"/>
      <c r="POP26"/>
      <c r="POQ26"/>
      <c r="POR26"/>
      <c r="POS26"/>
      <c r="POT26"/>
      <c r="POU26"/>
      <c r="POV26"/>
      <c r="POW26"/>
      <c r="POX26"/>
      <c r="POY26"/>
      <c r="POZ26"/>
      <c r="PPA26"/>
      <c r="PPB26"/>
      <c r="PPC26"/>
      <c r="PPD26"/>
      <c r="PPE26"/>
      <c r="PPF26"/>
      <c r="PPG26"/>
      <c r="PPH26"/>
      <c r="PPI26"/>
      <c r="PPJ26"/>
      <c r="PPK26"/>
      <c r="PPL26"/>
      <c r="PPM26"/>
      <c r="PPN26"/>
      <c r="PPO26"/>
      <c r="PPP26"/>
      <c r="PPQ26"/>
      <c r="PPR26"/>
      <c r="PPS26"/>
      <c r="PPT26"/>
      <c r="PPU26"/>
      <c r="PPV26"/>
      <c r="PPW26"/>
      <c r="PPX26"/>
      <c r="PPY26"/>
      <c r="PPZ26"/>
      <c r="PQA26"/>
      <c r="PQB26"/>
      <c r="PQC26"/>
      <c r="PQD26"/>
      <c r="PQE26"/>
      <c r="PQF26"/>
      <c r="PQG26"/>
      <c r="PQH26"/>
      <c r="PQI26"/>
      <c r="PQJ26"/>
      <c r="PQK26"/>
      <c r="PQL26"/>
      <c r="PQM26"/>
      <c r="PQN26"/>
      <c r="PQO26"/>
      <c r="PQP26"/>
      <c r="PQQ26"/>
      <c r="PQR26"/>
      <c r="PQS26"/>
      <c r="PQT26"/>
      <c r="PQU26"/>
      <c r="PQV26"/>
      <c r="PQW26"/>
      <c r="PQX26"/>
      <c r="PQY26"/>
      <c r="PQZ26"/>
      <c r="PRA26"/>
      <c r="PRB26"/>
      <c r="PRC26"/>
      <c r="PRD26"/>
      <c r="PRE26"/>
      <c r="PRF26"/>
      <c r="PRG26"/>
      <c r="PRH26"/>
      <c r="PRI26"/>
      <c r="PRJ26"/>
      <c r="PRK26"/>
      <c r="PRL26"/>
      <c r="PRM26"/>
      <c r="PRN26"/>
      <c r="PRO26"/>
      <c r="PRP26"/>
      <c r="PRQ26"/>
      <c r="PRR26"/>
      <c r="PRS26"/>
      <c r="PRT26"/>
      <c r="PRU26"/>
      <c r="PRV26"/>
      <c r="PRW26"/>
      <c r="PRX26"/>
      <c r="PRY26"/>
      <c r="PRZ26"/>
      <c r="PSA26"/>
      <c r="PSB26"/>
      <c r="PSC26"/>
      <c r="PSD26"/>
      <c r="PSE26"/>
      <c r="PSF26"/>
      <c r="PSG26"/>
      <c r="PSH26"/>
      <c r="PSI26"/>
      <c r="PSJ26"/>
      <c r="PSK26"/>
      <c r="PSL26"/>
      <c r="PSM26"/>
      <c r="PSN26"/>
      <c r="PSO26"/>
      <c r="PSP26"/>
      <c r="PSQ26"/>
      <c r="PSR26"/>
      <c r="PSS26"/>
      <c r="PST26"/>
      <c r="PSU26"/>
      <c r="PSV26"/>
      <c r="PSW26"/>
      <c r="PSX26"/>
      <c r="PSY26"/>
      <c r="PSZ26"/>
      <c r="PTA26"/>
      <c r="PTB26"/>
      <c r="PTC26"/>
      <c r="PTD26"/>
      <c r="PTE26"/>
      <c r="PTF26"/>
      <c r="PTG26"/>
      <c r="PTH26"/>
      <c r="PTI26"/>
      <c r="PTJ26"/>
      <c r="PTK26"/>
      <c r="PTL26"/>
      <c r="PTM26"/>
      <c r="PTN26"/>
      <c r="PTO26"/>
      <c r="PTP26"/>
      <c r="PTQ26"/>
      <c r="PTR26"/>
      <c r="PTS26"/>
      <c r="PTT26"/>
      <c r="PTU26"/>
      <c r="PTV26"/>
      <c r="PTW26"/>
      <c r="PTX26"/>
      <c r="PTY26"/>
      <c r="PTZ26"/>
      <c r="PUA26"/>
      <c r="PUB26"/>
      <c r="PUC26"/>
      <c r="PUD26"/>
      <c r="PUE26"/>
      <c r="PUF26"/>
      <c r="PUG26"/>
      <c r="PUH26"/>
      <c r="PUI26"/>
      <c r="PUJ26"/>
      <c r="PUK26"/>
      <c r="PUL26"/>
      <c r="PUM26"/>
      <c r="PUN26"/>
      <c r="PUO26"/>
      <c r="PUP26"/>
      <c r="PUQ26"/>
      <c r="PUR26"/>
      <c r="PUS26"/>
      <c r="PUT26"/>
      <c r="PUU26"/>
      <c r="PUV26"/>
      <c r="PUW26"/>
      <c r="PUX26"/>
      <c r="PUY26"/>
      <c r="PUZ26"/>
      <c r="PVA26"/>
      <c r="PVB26"/>
      <c r="PVC26"/>
      <c r="PVD26"/>
      <c r="PVE26"/>
      <c r="PVF26"/>
      <c r="PVG26"/>
      <c r="PVH26"/>
      <c r="PVI26"/>
      <c r="PVJ26"/>
      <c r="PVK26"/>
      <c r="PVL26"/>
      <c r="PVM26"/>
      <c r="PVN26"/>
      <c r="PVO26"/>
      <c r="PVP26"/>
      <c r="PVQ26"/>
      <c r="PVR26"/>
      <c r="PVS26"/>
      <c r="PVT26"/>
      <c r="PVU26"/>
      <c r="PVV26"/>
      <c r="PVW26"/>
      <c r="PVX26"/>
      <c r="PVY26"/>
      <c r="PVZ26"/>
      <c r="PWA26"/>
      <c r="PWB26"/>
      <c r="PWC26"/>
      <c r="PWD26"/>
      <c r="PWE26"/>
      <c r="PWF26"/>
      <c r="PWG26"/>
      <c r="PWH26"/>
      <c r="PWI26"/>
      <c r="PWJ26"/>
      <c r="PWK26"/>
      <c r="PWL26"/>
      <c r="PWM26"/>
      <c r="PWN26"/>
      <c r="PWO26"/>
      <c r="PWP26"/>
      <c r="PWQ26"/>
      <c r="PWR26"/>
      <c r="PWS26"/>
      <c r="PWT26"/>
      <c r="PWU26"/>
      <c r="PWV26"/>
      <c r="PWW26"/>
      <c r="PWX26"/>
      <c r="PWY26"/>
      <c r="PWZ26"/>
      <c r="PXA26"/>
      <c r="PXB26"/>
      <c r="PXC26"/>
      <c r="PXD26"/>
      <c r="PXE26"/>
      <c r="PXF26"/>
      <c r="PXG26"/>
      <c r="PXH26"/>
      <c r="PXI26"/>
      <c r="PXJ26"/>
      <c r="PXK26"/>
      <c r="PXL26"/>
      <c r="PXM26"/>
      <c r="PXN26"/>
      <c r="PXO26"/>
      <c r="PXP26"/>
      <c r="PXQ26"/>
      <c r="PXR26"/>
      <c r="PXS26"/>
      <c r="PXT26"/>
      <c r="PXU26"/>
      <c r="PXV26"/>
      <c r="PXW26"/>
      <c r="PXX26"/>
      <c r="PXY26"/>
      <c r="PXZ26"/>
      <c r="PYA26"/>
      <c r="PYB26"/>
      <c r="PYC26"/>
      <c r="PYD26"/>
      <c r="PYE26"/>
      <c r="PYF26"/>
      <c r="PYG26"/>
      <c r="PYH26"/>
      <c r="PYI26"/>
      <c r="PYJ26"/>
      <c r="PYK26"/>
      <c r="PYL26"/>
      <c r="PYM26"/>
      <c r="PYN26"/>
      <c r="PYO26"/>
      <c r="PYP26"/>
      <c r="PYQ26"/>
      <c r="PYR26"/>
      <c r="PYS26"/>
      <c r="PYT26"/>
      <c r="PYU26"/>
      <c r="PYV26"/>
      <c r="PYW26"/>
      <c r="PYX26"/>
      <c r="PYY26"/>
      <c r="PYZ26"/>
      <c r="PZA26"/>
      <c r="PZB26"/>
      <c r="PZC26"/>
      <c r="PZD26"/>
      <c r="PZE26"/>
      <c r="PZF26"/>
      <c r="PZG26"/>
      <c r="PZH26"/>
      <c r="PZI26"/>
      <c r="PZJ26"/>
      <c r="PZK26"/>
      <c r="PZL26"/>
      <c r="PZM26"/>
      <c r="PZN26"/>
      <c r="PZO26"/>
      <c r="PZP26"/>
      <c r="PZQ26"/>
      <c r="PZR26"/>
      <c r="PZS26"/>
      <c r="PZT26"/>
      <c r="PZU26"/>
      <c r="PZV26"/>
      <c r="PZW26"/>
      <c r="PZX26"/>
      <c r="PZY26"/>
      <c r="PZZ26"/>
      <c r="QAA26"/>
      <c r="QAB26"/>
      <c r="QAC26"/>
      <c r="QAD26"/>
      <c r="QAE26"/>
      <c r="QAF26"/>
      <c r="QAG26"/>
      <c r="QAH26"/>
      <c r="QAI26"/>
      <c r="QAJ26"/>
      <c r="QAK26"/>
      <c r="QAL26"/>
      <c r="QAM26"/>
      <c r="QAN26"/>
      <c r="QAO26"/>
      <c r="QAP26"/>
      <c r="QAQ26"/>
      <c r="QAR26"/>
      <c r="QAS26"/>
      <c r="QAT26"/>
      <c r="QAU26"/>
      <c r="QAV26"/>
      <c r="QAW26"/>
      <c r="QAX26"/>
      <c r="QAY26"/>
      <c r="QAZ26"/>
      <c r="QBA26"/>
      <c r="QBB26"/>
      <c r="QBC26"/>
      <c r="QBD26"/>
      <c r="QBE26"/>
      <c r="QBF26"/>
      <c r="QBG26"/>
      <c r="QBH26"/>
      <c r="QBI26"/>
      <c r="QBJ26"/>
      <c r="QBK26"/>
      <c r="QBL26"/>
      <c r="QBM26"/>
      <c r="QBN26"/>
      <c r="QBO26"/>
      <c r="QBP26"/>
      <c r="QBQ26"/>
      <c r="QBR26"/>
      <c r="QBS26"/>
      <c r="QBT26"/>
      <c r="QBU26"/>
      <c r="QBV26"/>
      <c r="QBW26"/>
      <c r="QBX26"/>
      <c r="QBY26"/>
      <c r="QBZ26"/>
      <c r="QCA26"/>
      <c r="QCB26"/>
      <c r="QCC26"/>
      <c r="QCD26"/>
      <c r="QCE26"/>
      <c r="QCF26"/>
      <c r="QCG26"/>
      <c r="QCH26"/>
      <c r="QCI26"/>
      <c r="QCJ26"/>
      <c r="QCK26"/>
      <c r="QCL26"/>
      <c r="QCM26"/>
      <c r="QCN26"/>
      <c r="QCO26"/>
      <c r="QCP26"/>
      <c r="QCQ26"/>
      <c r="QCR26"/>
      <c r="QCS26"/>
      <c r="QCT26"/>
      <c r="QCU26"/>
      <c r="QCV26"/>
      <c r="QCW26"/>
      <c r="QCX26"/>
      <c r="QCY26"/>
      <c r="QCZ26"/>
      <c r="QDA26"/>
      <c r="QDB26"/>
      <c r="QDC26"/>
      <c r="QDD26"/>
      <c r="QDE26"/>
      <c r="QDF26"/>
      <c r="QDG26"/>
      <c r="QDH26"/>
      <c r="QDI26"/>
      <c r="QDJ26"/>
      <c r="QDK26"/>
      <c r="QDL26"/>
      <c r="QDM26"/>
      <c r="QDN26"/>
      <c r="QDO26"/>
      <c r="QDP26"/>
      <c r="QDQ26"/>
      <c r="QDR26"/>
      <c r="QDS26"/>
      <c r="QDT26"/>
      <c r="QDU26"/>
      <c r="QDV26"/>
      <c r="QDW26"/>
      <c r="QDX26"/>
      <c r="QDY26"/>
      <c r="QDZ26"/>
      <c r="QEA26"/>
      <c r="QEB26"/>
      <c r="QEC26"/>
      <c r="QED26"/>
      <c r="QEE26"/>
      <c r="QEF26"/>
      <c r="QEG26"/>
      <c r="QEH26"/>
      <c r="QEI26"/>
      <c r="QEJ26"/>
      <c r="QEK26"/>
      <c r="QEL26"/>
      <c r="QEM26"/>
      <c r="QEN26"/>
      <c r="QEO26"/>
      <c r="QEP26"/>
      <c r="QEQ26"/>
      <c r="QER26"/>
      <c r="QES26"/>
      <c r="QET26"/>
      <c r="QEU26"/>
      <c r="QEV26"/>
      <c r="QEW26"/>
      <c r="QEX26"/>
      <c r="QEY26"/>
      <c r="QEZ26"/>
      <c r="QFA26"/>
      <c r="QFB26"/>
      <c r="QFC26"/>
      <c r="QFD26"/>
      <c r="QFE26"/>
      <c r="QFF26"/>
      <c r="QFG26"/>
      <c r="QFH26"/>
      <c r="QFI26"/>
      <c r="QFJ26"/>
      <c r="QFK26"/>
      <c r="QFL26"/>
      <c r="QFM26"/>
      <c r="QFN26"/>
      <c r="QFO26"/>
      <c r="QFP26"/>
      <c r="QFQ26"/>
      <c r="QFR26"/>
      <c r="QFS26"/>
      <c r="QFT26"/>
      <c r="QFU26"/>
      <c r="QFV26"/>
      <c r="QFW26"/>
      <c r="QFX26"/>
      <c r="QFY26"/>
      <c r="QFZ26"/>
      <c r="QGA26"/>
      <c r="QGB26"/>
      <c r="QGC26"/>
      <c r="QGD26"/>
      <c r="QGE26"/>
      <c r="QGF26"/>
      <c r="QGG26"/>
      <c r="QGH26"/>
      <c r="QGI26"/>
      <c r="QGJ26"/>
      <c r="QGK26"/>
      <c r="QGL26"/>
      <c r="QGM26"/>
      <c r="QGN26"/>
      <c r="QGO26"/>
      <c r="QGP26"/>
      <c r="QGQ26"/>
      <c r="QGR26"/>
      <c r="QGS26"/>
      <c r="QGT26"/>
      <c r="QGU26"/>
      <c r="QGV26"/>
      <c r="QGW26"/>
      <c r="QGX26"/>
      <c r="QGY26"/>
      <c r="QGZ26"/>
      <c r="QHA26"/>
      <c r="QHB26"/>
      <c r="QHC26"/>
      <c r="QHD26"/>
      <c r="QHE26"/>
      <c r="QHF26"/>
      <c r="QHG26"/>
      <c r="QHH26"/>
      <c r="QHI26"/>
      <c r="QHJ26"/>
      <c r="QHK26"/>
      <c r="QHL26"/>
      <c r="QHM26"/>
      <c r="QHN26"/>
      <c r="QHO26"/>
      <c r="QHP26"/>
      <c r="QHQ26"/>
      <c r="QHR26"/>
      <c r="QHS26"/>
      <c r="QHT26"/>
      <c r="QHU26"/>
      <c r="QHV26"/>
      <c r="QHW26"/>
      <c r="QHX26"/>
      <c r="QHY26"/>
      <c r="QHZ26"/>
      <c r="QIA26"/>
      <c r="QIB26"/>
      <c r="QIC26"/>
      <c r="QID26"/>
      <c r="QIE26"/>
      <c r="QIF26"/>
      <c r="QIG26"/>
      <c r="QIH26"/>
      <c r="QII26"/>
      <c r="QIJ26"/>
      <c r="QIK26"/>
      <c r="QIL26"/>
      <c r="QIM26"/>
      <c r="QIN26"/>
      <c r="QIO26"/>
      <c r="QIP26"/>
      <c r="QIQ26"/>
      <c r="QIR26"/>
      <c r="QIS26"/>
      <c r="QIT26"/>
      <c r="QIU26"/>
      <c r="QIV26"/>
      <c r="QIW26"/>
      <c r="QIX26"/>
      <c r="QIY26"/>
      <c r="QIZ26"/>
      <c r="QJA26"/>
      <c r="QJB26"/>
      <c r="QJC26"/>
      <c r="QJD26"/>
      <c r="QJE26"/>
      <c r="QJF26"/>
      <c r="QJG26"/>
      <c r="QJH26"/>
      <c r="QJI26"/>
      <c r="QJJ26"/>
      <c r="QJK26"/>
      <c r="QJL26"/>
      <c r="QJM26"/>
      <c r="QJN26"/>
      <c r="QJO26"/>
      <c r="QJP26"/>
      <c r="QJQ26"/>
      <c r="QJR26"/>
      <c r="QJS26"/>
      <c r="QJT26"/>
      <c r="QJU26"/>
      <c r="QJV26"/>
      <c r="QJW26"/>
      <c r="QJX26"/>
      <c r="QJY26"/>
      <c r="QJZ26"/>
      <c r="QKA26"/>
      <c r="QKB26"/>
      <c r="QKC26"/>
      <c r="QKD26"/>
      <c r="QKE26"/>
      <c r="QKF26"/>
      <c r="QKG26"/>
      <c r="QKH26"/>
      <c r="QKI26"/>
      <c r="QKJ26"/>
      <c r="QKK26"/>
      <c r="QKL26"/>
      <c r="QKM26"/>
      <c r="QKN26"/>
      <c r="QKO26"/>
      <c r="QKP26"/>
      <c r="QKQ26"/>
      <c r="QKR26"/>
      <c r="QKS26"/>
      <c r="QKT26"/>
      <c r="QKU26"/>
      <c r="QKV26"/>
      <c r="QKW26"/>
      <c r="QKX26"/>
      <c r="QKY26"/>
      <c r="QKZ26"/>
      <c r="QLA26"/>
      <c r="QLB26"/>
      <c r="QLC26"/>
      <c r="QLD26"/>
      <c r="QLE26"/>
      <c r="QLF26"/>
      <c r="QLG26"/>
      <c r="QLH26"/>
      <c r="QLI26"/>
      <c r="QLJ26"/>
      <c r="QLK26"/>
      <c r="QLL26"/>
      <c r="QLM26"/>
      <c r="QLN26"/>
      <c r="QLO26"/>
      <c r="QLP26"/>
      <c r="QLQ26"/>
      <c r="QLR26"/>
      <c r="QLS26"/>
      <c r="QLT26"/>
      <c r="QLU26"/>
      <c r="QLV26"/>
      <c r="QLW26"/>
      <c r="QLX26"/>
      <c r="QLY26"/>
      <c r="QLZ26"/>
      <c r="QMA26"/>
      <c r="QMB26"/>
      <c r="QMC26"/>
      <c r="QMD26"/>
      <c r="QME26"/>
      <c r="QMF26"/>
      <c r="QMG26"/>
      <c r="QMH26"/>
      <c r="QMI26"/>
      <c r="QMJ26"/>
      <c r="QMK26"/>
      <c r="QML26"/>
      <c r="QMM26"/>
      <c r="QMN26"/>
      <c r="QMO26"/>
      <c r="QMP26"/>
      <c r="QMQ26"/>
      <c r="QMR26"/>
      <c r="QMS26"/>
      <c r="QMT26"/>
      <c r="QMU26"/>
      <c r="QMV26"/>
      <c r="QMW26"/>
      <c r="QMX26"/>
      <c r="QMY26"/>
      <c r="QMZ26"/>
      <c r="QNA26"/>
      <c r="QNB26"/>
      <c r="QNC26"/>
      <c r="QND26"/>
      <c r="QNE26"/>
      <c r="QNF26"/>
      <c r="QNG26"/>
      <c r="QNH26"/>
      <c r="QNI26"/>
      <c r="QNJ26"/>
      <c r="QNK26"/>
      <c r="QNL26"/>
      <c r="QNM26"/>
      <c r="QNN26"/>
      <c r="QNO26"/>
      <c r="QNP26"/>
      <c r="QNQ26"/>
      <c r="QNR26"/>
      <c r="QNS26"/>
      <c r="QNT26"/>
      <c r="QNU26"/>
      <c r="QNV26"/>
      <c r="QNW26"/>
      <c r="QNX26"/>
      <c r="QNY26"/>
      <c r="QNZ26"/>
      <c r="QOA26"/>
      <c r="QOB26"/>
      <c r="QOC26"/>
      <c r="QOD26"/>
      <c r="QOE26"/>
      <c r="QOF26"/>
      <c r="QOG26"/>
      <c r="QOH26"/>
      <c r="QOI26"/>
      <c r="QOJ26"/>
      <c r="QOK26"/>
      <c r="QOL26"/>
      <c r="QOM26"/>
      <c r="QON26"/>
      <c r="QOO26"/>
      <c r="QOP26"/>
      <c r="QOQ26"/>
      <c r="QOR26"/>
      <c r="QOS26"/>
      <c r="QOT26"/>
      <c r="QOU26"/>
      <c r="QOV26"/>
      <c r="QOW26"/>
      <c r="QOX26"/>
      <c r="QOY26"/>
      <c r="QOZ26"/>
      <c r="QPA26"/>
      <c r="QPB26"/>
      <c r="QPC26"/>
      <c r="QPD26"/>
      <c r="QPE26"/>
      <c r="QPF26"/>
      <c r="QPG26"/>
      <c r="QPH26"/>
      <c r="QPI26"/>
      <c r="QPJ26"/>
      <c r="QPK26"/>
      <c r="QPL26"/>
      <c r="QPM26"/>
      <c r="QPN26"/>
      <c r="QPO26"/>
      <c r="QPP26"/>
      <c r="QPQ26"/>
      <c r="QPR26"/>
      <c r="QPS26"/>
      <c r="QPT26"/>
      <c r="QPU26"/>
      <c r="QPV26"/>
      <c r="QPW26"/>
      <c r="QPX26"/>
      <c r="QPY26"/>
      <c r="QPZ26"/>
      <c r="QQA26"/>
      <c r="QQB26"/>
      <c r="QQC26"/>
      <c r="QQD26"/>
      <c r="QQE26"/>
      <c r="QQF26"/>
      <c r="QQG26"/>
      <c r="QQH26"/>
      <c r="QQI26"/>
      <c r="QQJ26"/>
      <c r="QQK26"/>
      <c r="QQL26"/>
      <c r="QQM26"/>
      <c r="QQN26"/>
      <c r="QQO26"/>
      <c r="QQP26"/>
      <c r="QQQ26"/>
      <c r="QQR26"/>
      <c r="QQS26"/>
      <c r="QQT26"/>
      <c r="QQU26"/>
      <c r="QQV26"/>
      <c r="QQW26"/>
      <c r="QQX26"/>
      <c r="QQY26"/>
      <c r="QQZ26"/>
      <c r="QRA26"/>
      <c r="QRB26"/>
      <c r="QRC26"/>
      <c r="QRD26"/>
      <c r="QRE26"/>
      <c r="QRF26"/>
      <c r="QRG26"/>
      <c r="QRH26"/>
      <c r="QRI26"/>
      <c r="QRJ26"/>
      <c r="QRK26"/>
      <c r="QRL26"/>
      <c r="QRM26"/>
      <c r="QRN26"/>
      <c r="QRO26"/>
      <c r="QRP26"/>
      <c r="QRQ26"/>
      <c r="QRR26"/>
      <c r="QRS26"/>
      <c r="QRT26"/>
      <c r="QRU26"/>
      <c r="QRV26"/>
      <c r="QRW26"/>
      <c r="QRX26"/>
      <c r="QRY26"/>
      <c r="QRZ26"/>
      <c r="QSA26"/>
      <c r="QSB26"/>
      <c r="QSC26"/>
      <c r="QSD26"/>
      <c r="QSE26"/>
      <c r="QSF26"/>
      <c r="QSG26"/>
      <c r="QSH26"/>
      <c r="QSI26"/>
      <c r="QSJ26"/>
      <c r="QSK26"/>
      <c r="QSL26"/>
      <c r="QSM26"/>
      <c r="QSN26"/>
      <c r="QSO26"/>
      <c r="QSP26"/>
      <c r="QSQ26"/>
      <c r="QSR26"/>
      <c r="QSS26"/>
      <c r="QST26"/>
      <c r="QSU26"/>
      <c r="QSV26"/>
      <c r="QSW26"/>
      <c r="QSX26"/>
      <c r="QSY26"/>
      <c r="QSZ26"/>
      <c r="QTA26"/>
      <c r="QTB26"/>
      <c r="QTC26"/>
      <c r="QTD26"/>
      <c r="QTE26"/>
      <c r="QTF26"/>
      <c r="QTG26"/>
      <c r="QTH26"/>
      <c r="QTI26"/>
      <c r="QTJ26"/>
      <c r="QTK26"/>
      <c r="QTL26"/>
      <c r="QTM26"/>
      <c r="QTN26"/>
      <c r="QTO26"/>
      <c r="QTP26"/>
      <c r="QTQ26"/>
      <c r="QTR26"/>
      <c r="QTS26"/>
      <c r="QTT26"/>
      <c r="QTU26"/>
      <c r="QTV26"/>
      <c r="QTW26"/>
      <c r="QTX26"/>
      <c r="QTY26"/>
      <c r="QTZ26"/>
      <c r="QUA26"/>
      <c r="QUB26"/>
      <c r="QUC26"/>
      <c r="QUD26"/>
      <c r="QUE26"/>
      <c r="QUF26"/>
      <c r="QUG26"/>
      <c r="QUH26"/>
      <c r="QUI26"/>
      <c r="QUJ26"/>
      <c r="QUK26"/>
      <c r="QUL26"/>
      <c r="QUM26"/>
      <c r="QUN26"/>
      <c r="QUO26"/>
      <c r="QUP26"/>
      <c r="QUQ26"/>
      <c r="QUR26"/>
      <c r="QUS26"/>
      <c r="QUT26"/>
      <c r="QUU26"/>
      <c r="QUV26"/>
      <c r="QUW26"/>
      <c r="QUX26"/>
      <c r="QUY26"/>
      <c r="QUZ26"/>
      <c r="QVA26"/>
      <c r="QVB26"/>
      <c r="QVC26"/>
      <c r="QVD26"/>
      <c r="QVE26"/>
      <c r="QVF26"/>
      <c r="QVG26"/>
      <c r="QVH26"/>
      <c r="QVI26"/>
      <c r="QVJ26"/>
      <c r="QVK26"/>
      <c r="QVL26"/>
      <c r="QVM26"/>
      <c r="QVN26"/>
      <c r="QVO26"/>
      <c r="QVP26"/>
      <c r="QVQ26"/>
      <c r="QVR26"/>
      <c r="QVS26"/>
      <c r="QVT26"/>
      <c r="QVU26"/>
      <c r="QVV26"/>
      <c r="QVW26"/>
      <c r="QVX26"/>
      <c r="QVY26"/>
      <c r="QVZ26"/>
      <c r="QWA26"/>
      <c r="QWB26"/>
      <c r="QWC26"/>
      <c r="QWD26"/>
      <c r="QWE26"/>
      <c r="QWF26"/>
      <c r="QWG26"/>
      <c r="QWH26"/>
      <c r="QWI26"/>
      <c r="QWJ26"/>
      <c r="QWK26"/>
      <c r="QWL26"/>
      <c r="QWM26"/>
      <c r="QWN26"/>
      <c r="QWO26"/>
      <c r="QWP26"/>
      <c r="QWQ26"/>
      <c r="QWR26"/>
      <c r="QWS26"/>
      <c r="QWT26"/>
      <c r="QWU26"/>
      <c r="QWV26"/>
      <c r="QWW26"/>
      <c r="QWX26"/>
      <c r="QWY26"/>
      <c r="QWZ26"/>
      <c r="QXA26"/>
      <c r="QXB26"/>
      <c r="QXC26"/>
      <c r="QXD26"/>
      <c r="QXE26"/>
      <c r="QXF26"/>
      <c r="QXG26"/>
      <c r="QXH26"/>
      <c r="QXI26"/>
      <c r="QXJ26"/>
      <c r="QXK26"/>
      <c r="QXL26"/>
      <c r="QXM26"/>
      <c r="QXN26"/>
      <c r="QXO26"/>
      <c r="QXP26"/>
      <c r="QXQ26"/>
      <c r="QXR26"/>
      <c r="QXS26"/>
      <c r="QXT26"/>
      <c r="QXU26"/>
      <c r="QXV26"/>
      <c r="QXW26"/>
      <c r="QXX26"/>
      <c r="QXY26"/>
      <c r="QXZ26"/>
      <c r="QYA26"/>
      <c r="QYB26"/>
      <c r="QYC26"/>
      <c r="QYD26"/>
      <c r="QYE26"/>
      <c r="QYF26"/>
      <c r="QYG26"/>
      <c r="QYH26"/>
      <c r="QYI26"/>
      <c r="QYJ26"/>
      <c r="QYK26"/>
      <c r="QYL26"/>
      <c r="QYM26"/>
      <c r="QYN26"/>
      <c r="QYO26"/>
      <c r="QYP26"/>
      <c r="QYQ26"/>
      <c r="QYR26"/>
      <c r="QYS26"/>
      <c r="QYT26"/>
      <c r="QYU26"/>
      <c r="QYV26"/>
      <c r="QYW26"/>
      <c r="QYX26"/>
      <c r="QYY26"/>
      <c r="QYZ26"/>
      <c r="QZA26"/>
      <c r="QZB26"/>
      <c r="QZC26"/>
      <c r="QZD26"/>
      <c r="QZE26"/>
      <c r="QZF26"/>
      <c r="QZG26"/>
      <c r="QZH26"/>
      <c r="QZI26"/>
      <c r="QZJ26"/>
      <c r="QZK26"/>
      <c r="QZL26"/>
      <c r="QZM26"/>
      <c r="QZN26"/>
      <c r="QZO26"/>
      <c r="QZP26"/>
      <c r="QZQ26"/>
      <c r="QZR26"/>
      <c r="QZS26"/>
      <c r="QZT26"/>
      <c r="QZU26"/>
      <c r="QZV26"/>
      <c r="QZW26"/>
      <c r="QZX26"/>
      <c r="QZY26"/>
      <c r="QZZ26"/>
      <c r="RAA26"/>
      <c r="RAB26"/>
      <c r="RAC26"/>
      <c r="RAD26"/>
      <c r="RAE26"/>
      <c r="RAF26"/>
      <c r="RAG26"/>
      <c r="RAH26"/>
      <c r="RAI26"/>
      <c r="RAJ26"/>
      <c r="RAK26"/>
      <c r="RAL26"/>
      <c r="RAM26"/>
      <c r="RAN26"/>
      <c r="RAO26"/>
      <c r="RAP26"/>
      <c r="RAQ26"/>
      <c r="RAR26"/>
      <c r="RAS26"/>
      <c r="RAT26"/>
      <c r="RAU26"/>
      <c r="RAV26"/>
      <c r="RAW26"/>
      <c r="RAX26"/>
      <c r="RAY26"/>
      <c r="RAZ26"/>
      <c r="RBA26"/>
      <c r="RBB26"/>
      <c r="RBC26"/>
      <c r="RBD26"/>
      <c r="RBE26"/>
      <c r="RBF26"/>
      <c r="RBG26"/>
      <c r="RBH26"/>
      <c r="RBI26"/>
      <c r="RBJ26"/>
      <c r="RBK26"/>
      <c r="RBL26"/>
      <c r="RBM26"/>
      <c r="RBN26"/>
      <c r="RBO26"/>
      <c r="RBP26"/>
      <c r="RBQ26"/>
      <c r="RBR26"/>
      <c r="RBS26"/>
      <c r="RBT26"/>
      <c r="RBU26"/>
      <c r="RBV26"/>
      <c r="RBW26"/>
      <c r="RBX26"/>
      <c r="RBY26"/>
      <c r="RBZ26"/>
      <c r="RCA26"/>
      <c r="RCB26"/>
      <c r="RCC26"/>
      <c r="RCD26"/>
      <c r="RCE26"/>
      <c r="RCF26"/>
      <c r="RCG26"/>
      <c r="RCH26"/>
      <c r="RCI26"/>
      <c r="RCJ26"/>
      <c r="RCK26"/>
      <c r="RCL26"/>
      <c r="RCM26"/>
      <c r="RCN26"/>
      <c r="RCO26"/>
      <c r="RCP26"/>
      <c r="RCQ26"/>
      <c r="RCR26"/>
      <c r="RCS26"/>
      <c r="RCT26"/>
      <c r="RCU26"/>
      <c r="RCV26"/>
      <c r="RCW26"/>
      <c r="RCX26"/>
      <c r="RCY26"/>
      <c r="RCZ26"/>
      <c r="RDA26"/>
      <c r="RDB26"/>
      <c r="RDC26"/>
      <c r="RDD26"/>
      <c r="RDE26"/>
      <c r="RDF26"/>
      <c r="RDG26"/>
      <c r="RDH26"/>
      <c r="RDI26"/>
      <c r="RDJ26"/>
      <c r="RDK26"/>
      <c r="RDL26"/>
      <c r="RDM26"/>
      <c r="RDN26"/>
      <c r="RDO26"/>
      <c r="RDP26"/>
      <c r="RDQ26"/>
      <c r="RDR26"/>
      <c r="RDS26"/>
      <c r="RDT26"/>
      <c r="RDU26"/>
      <c r="RDV26"/>
      <c r="RDW26"/>
      <c r="RDX26"/>
      <c r="RDY26"/>
      <c r="RDZ26"/>
      <c r="REA26"/>
      <c r="REB26"/>
      <c r="REC26"/>
      <c r="RED26"/>
      <c r="REE26"/>
      <c r="REF26"/>
      <c r="REG26"/>
      <c r="REH26"/>
      <c r="REI26"/>
      <c r="REJ26"/>
      <c r="REK26"/>
      <c r="REL26"/>
      <c r="REM26"/>
      <c r="REN26"/>
      <c r="REO26"/>
      <c r="REP26"/>
      <c r="REQ26"/>
      <c r="RER26"/>
      <c r="RES26"/>
      <c r="RET26"/>
      <c r="REU26"/>
      <c r="REV26"/>
      <c r="REW26"/>
      <c r="REX26"/>
      <c r="REY26"/>
      <c r="REZ26"/>
      <c r="RFA26"/>
      <c r="RFB26"/>
      <c r="RFC26"/>
      <c r="RFD26"/>
      <c r="RFE26"/>
      <c r="RFF26"/>
      <c r="RFG26"/>
      <c r="RFH26"/>
      <c r="RFI26"/>
      <c r="RFJ26"/>
      <c r="RFK26"/>
      <c r="RFL26"/>
      <c r="RFM26"/>
      <c r="RFN26"/>
      <c r="RFO26"/>
      <c r="RFP26"/>
      <c r="RFQ26"/>
      <c r="RFR26"/>
      <c r="RFS26"/>
      <c r="RFT26"/>
      <c r="RFU26"/>
      <c r="RFV26"/>
      <c r="RFW26"/>
      <c r="RFX26"/>
      <c r="RFY26"/>
      <c r="RFZ26"/>
      <c r="RGA26"/>
      <c r="RGB26"/>
      <c r="RGC26"/>
      <c r="RGD26"/>
      <c r="RGE26"/>
      <c r="RGF26"/>
      <c r="RGG26"/>
      <c r="RGH26"/>
      <c r="RGI26"/>
      <c r="RGJ26"/>
      <c r="RGK26"/>
      <c r="RGL26"/>
      <c r="RGM26"/>
      <c r="RGN26"/>
      <c r="RGO26"/>
      <c r="RGP26"/>
      <c r="RGQ26"/>
      <c r="RGR26"/>
      <c r="RGS26"/>
      <c r="RGT26"/>
      <c r="RGU26"/>
      <c r="RGV26"/>
      <c r="RGW26"/>
      <c r="RGX26"/>
      <c r="RGY26"/>
      <c r="RGZ26"/>
      <c r="RHA26"/>
      <c r="RHB26"/>
      <c r="RHC26"/>
      <c r="RHD26"/>
      <c r="RHE26"/>
      <c r="RHF26"/>
      <c r="RHG26"/>
      <c r="RHH26"/>
      <c r="RHI26"/>
      <c r="RHJ26"/>
      <c r="RHK26"/>
      <c r="RHL26"/>
      <c r="RHM26"/>
      <c r="RHN26"/>
      <c r="RHO26"/>
      <c r="RHP26"/>
      <c r="RHQ26"/>
      <c r="RHR26"/>
      <c r="RHS26"/>
      <c r="RHT26"/>
      <c r="RHU26"/>
      <c r="RHV26"/>
      <c r="RHW26"/>
      <c r="RHX26"/>
      <c r="RHY26"/>
      <c r="RHZ26"/>
      <c r="RIA26"/>
      <c r="RIB26"/>
      <c r="RIC26"/>
      <c r="RID26"/>
      <c r="RIE26"/>
      <c r="RIF26"/>
      <c r="RIG26"/>
      <c r="RIH26"/>
      <c r="RII26"/>
      <c r="RIJ26"/>
      <c r="RIK26"/>
      <c r="RIL26"/>
      <c r="RIM26"/>
      <c r="RIN26"/>
      <c r="RIO26"/>
      <c r="RIP26"/>
      <c r="RIQ26"/>
      <c r="RIR26"/>
      <c r="RIS26"/>
      <c r="RIT26"/>
      <c r="RIU26"/>
      <c r="RIV26"/>
      <c r="RIW26"/>
      <c r="RIX26"/>
      <c r="RIY26"/>
      <c r="RIZ26"/>
      <c r="RJA26"/>
      <c r="RJB26"/>
      <c r="RJC26"/>
      <c r="RJD26"/>
      <c r="RJE26"/>
      <c r="RJF26"/>
      <c r="RJG26"/>
      <c r="RJH26"/>
      <c r="RJI26"/>
      <c r="RJJ26"/>
      <c r="RJK26"/>
      <c r="RJL26"/>
      <c r="RJM26"/>
      <c r="RJN26"/>
      <c r="RJO26"/>
      <c r="RJP26"/>
      <c r="RJQ26"/>
      <c r="RJR26"/>
      <c r="RJS26"/>
      <c r="RJT26"/>
      <c r="RJU26"/>
      <c r="RJV26"/>
      <c r="RJW26"/>
      <c r="RJX26"/>
      <c r="RJY26"/>
      <c r="RJZ26"/>
      <c r="RKA26"/>
      <c r="RKB26"/>
      <c r="RKC26"/>
      <c r="RKD26"/>
      <c r="RKE26"/>
      <c r="RKF26"/>
      <c r="RKG26"/>
      <c r="RKH26"/>
      <c r="RKI26"/>
      <c r="RKJ26"/>
      <c r="RKK26"/>
      <c r="RKL26"/>
      <c r="RKM26"/>
      <c r="RKN26"/>
      <c r="RKO26"/>
      <c r="RKP26"/>
      <c r="RKQ26"/>
      <c r="RKR26"/>
      <c r="RKS26"/>
      <c r="RKT26"/>
      <c r="RKU26"/>
      <c r="RKV26"/>
      <c r="RKW26"/>
      <c r="RKX26"/>
      <c r="RKY26"/>
      <c r="RKZ26"/>
      <c r="RLA26"/>
      <c r="RLB26"/>
      <c r="RLC26"/>
      <c r="RLD26"/>
      <c r="RLE26"/>
      <c r="RLF26"/>
      <c r="RLG26"/>
      <c r="RLH26"/>
      <c r="RLI26"/>
      <c r="RLJ26"/>
      <c r="RLK26"/>
      <c r="RLL26"/>
      <c r="RLM26"/>
      <c r="RLN26"/>
      <c r="RLO26"/>
      <c r="RLP26"/>
      <c r="RLQ26"/>
      <c r="RLR26"/>
      <c r="RLS26"/>
      <c r="RLT26"/>
      <c r="RLU26"/>
      <c r="RLV26"/>
      <c r="RLW26"/>
      <c r="RLX26"/>
      <c r="RLY26"/>
      <c r="RLZ26"/>
      <c r="RMA26"/>
      <c r="RMB26"/>
      <c r="RMC26"/>
      <c r="RMD26"/>
      <c r="RME26"/>
      <c r="RMF26"/>
      <c r="RMG26"/>
      <c r="RMH26"/>
      <c r="RMI26"/>
      <c r="RMJ26"/>
      <c r="RMK26"/>
      <c r="RML26"/>
      <c r="RMM26"/>
      <c r="RMN26"/>
      <c r="RMO26"/>
      <c r="RMP26"/>
      <c r="RMQ26"/>
      <c r="RMR26"/>
      <c r="RMS26"/>
      <c r="RMT26"/>
      <c r="RMU26"/>
      <c r="RMV26"/>
      <c r="RMW26"/>
      <c r="RMX26"/>
      <c r="RMY26"/>
      <c r="RMZ26"/>
      <c r="RNA26"/>
      <c r="RNB26"/>
      <c r="RNC26"/>
      <c r="RND26"/>
      <c r="RNE26"/>
      <c r="RNF26"/>
      <c r="RNG26"/>
      <c r="RNH26"/>
      <c r="RNI26"/>
      <c r="RNJ26"/>
      <c r="RNK26"/>
      <c r="RNL26"/>
      <c r="RNM26"/>
      <c r="RNN26"/>
      <c r="RNO26"/>
      <c r="RNP26"/>
      <c r="RNQ26"/>
      <c r="RNR26"/>
      <c r="RNS26"/>
      <c r="RNT26"/>
      <c r="RNU26"/>
      <c r="RNV26"/>
      <c r="RNW26"/>
      <c r="RNX26"/>
      <c r="RNY26"/>
      <c r="RNZ26"/>
      <c r="ROA26"/>
      <c r="ROB26"/>
      <c r="ROC26"/>
      <c r="ROD26"/>
      <c r="ROE26"/>
      <c r="ROF26"/>
      <c r="ROG26"/>
      <c r="ROH26"/>
      <c r="ROI26"/>
      <c r="ROJ26"/>
      <c r="ROK26"/>
      <c r="ROL26"/>
      <c r="ROM26"/>
      <c r="RON26"/>
      <c r="ROO26"/>
      <c r="ROP26"/>
      <c r="ROQ26"/>
      <c r="ROR26"/>
      <c r="ROS26"/>
      <c r="ROT26"/>
      <c r="ROU26"/>
      <c r="ROV26"/>
      <c r="ROW26"/>
      <c r="ROX26"/>
      <c r="ROY26"/>
      <c r="ROZ26"/>
      <c r="RPA26"/>
      <c r="RPB26"/>
      <c r="RPC26"/>
      <c r="RPD26"/>
      <c r="RPE26"/>
      <c r="RPF26"/>
      <c r="RPG26"/>
      <c r="RPH26"/>
      <c r="RPI26"/>
      <c r="RPJ26"/>
      <c r="RPK26"/>
      <c r="RPL26"/>
      <c r="RPM26"/>
      <c r="RPN26"/>
      <c r="RPO26"/>
      <c r="RPP26"/>
      <c r="RPQ26"/>
      <c r="RPR26"/>
      <c r="RPS26"/>
      <c r="RPT26"/>
      <c r="RPU26"/>
      <c r="RPV26"/>
      <c r="RPW26"/>
      <c r="RPX26"/>
      <c r="RPY26"/>
      <c r="RPZ26"/>
      <c r="RQA26"/>
      <c r="RQB26"/>
      <c r="RQC26"/>
      <c r="RQD26"/>
      <c r="RQE26"/>
      <c r="RQF26"/>
      <c r="RQG26"/>
      <c r="RQH26"/>
      <c r="RQI26"/>
      <c r="RQJ26"/>
      <c r="RQK26"/>
      <c r="RQL26"/>
      <c r="RQM26"/>
      <c r="RQN26"/>
      <c r="RQO26"/>
      <c r="RQP26"/>
      <c r="RQQ26"/>
      <c r="RQR26"/>
      <c r="RQS26"/>
      <c r="RQT26"/>
      <c r="RQU26"/>
      <c r="RQV26"/>
      <c r="RQW26"/>
      <c r="RQX26"/>
      <c r="RQY26"/>
      <c r="RQZ26"/>
      <c r="RRA26"/>
      <c r="RRB26"/>
      <c r="RRC26"/>
      <c r="RRD26"/>
      <c r="RRE26"/>
      <c r="RRF26"/>
      <c r="RRG26"/>
      <c r="RRH26"/>
      <c r="RRI26"/>
      <c r="RRJ26"/>
      <c r="RRK26"/>
      <c r="RRL26"/>
      <c r="RRM26"/>
      <c r="RRN26"/>
      <c r="RRO26"/>
      <c r="RRP26"/>
      <c r="RRQ26"/>
      <c r="RRR26"/>
      <c r="RRS26"/>
      <c r="RRT26"/>
      <c r="RRU26"/>
      <c r="RRV26"/>
      <c r="RRW26"/>
      <c r="RRX26"/>
      <c r="RRY26"/>
      <c r="RRZ26"/>
      <c r="RSA26"/>
      <c r="RSB26"/>
      <c r="RSC26"/>
      <c r="RSD26"/>
      <c r="RSE26"/>
      <c r="RSF26"/>
      <c r="RSG26"/>
      <c r="RSH26"/>
      <c r="RSI26"/>
      <c r="RSJ26"/>
      <c r="RSK26"/>
      <c r="RSL26"/>
      <c r="RSM26"/>
      <c r="RSN26"/>
      <c r="RSO26"/>
      <c r="RSP26"/>
      <c r="RSQ26"/>
      <c r="RSR26"/>
      <c r="RSS26"/>
      <c r="RST26"/>
      <c r="RSU26"/>
      <c r="RSV26"/>
      <c r="RSW26"/>
      <c r="RSX26"/>
      <c r="RSY26"/>
      <c r="RSZ26"/>
      <c r="RTA26"/>
      <c r="RTB26"/>
      <c r="RTC26"/>
      <c r="RTD26"/>
      <c r="RTE26"/>
      <c r="RTF26"/>
      <c r="RTG26"/>
      <c r="RTH26"/>
      <c r="RTI26"/>
      <c r="RTJ26"/>
      <c r="RTK26"/>
      <c r="RTL26"/>
      <c r="RTM26"/>
      <c r="RTN26"/>
      <c r="RTO26"/>
      <c r="RTP26"/>
      <c r="RTQ26"/>
      <c r="RTR26"/>
      <c r="RTS26"/>
      <c r="RTT26"/>
      <c r="RTU26"/>
      <c r="RTV26"/>
      <c r="RTW26"/>
      <c r="RTX26"/>
      <c r="RTY26"/>
      <c r="RTZ26"/>
      <c r="RUA26"/>
      <c r="RUB26"/>
      <c r="RUC26"/>
      <c r="RUD26"/>
      <c r="RUE26"/>
      <c r="RUF26"/>
      <c r="RUG26"/>
      <c r="RUH26"/>
      <c r="RUI26"/>
      <c r="RUJ26"/>
      <c r="RUK26"/>
      <c r="RUL26"/>
      <c r="RUM26"/>
      <c r="RUN26"/>
      <c r="RUO26"/>
      <c r="RUP26"/>
      <c r="RUQ26"/>
      <c r="RUR26"/>
      <c r="RUS26"/>
      <c r="RUT26"/>
      <c r="RUU26"/>
      <c r="RUV26"/>
      <c r="RUW26"/>
      <c r="RUX26"/>
      <c r="RUY26"/>
      <c r="RUZ26"/>
      <c r="RVA26"/>
      <c r="RVB26"/>
      <c r="RVC26"/>
      <c r="RVD26"/>
      <c r="RVE26"/>
      <c r="RVF26"/>
      <c r="RVG26"/>
      <c r="RVH26"/>
      <c r="RVI26"/>
      <c r="RVJ26"/>
      <c r="RVK26"/>
      <c r="RVL26"/>
      <c r="RVM26"/>
      <c r="RVN26"/>
      <c r="RVO26"/>
      <c r="RVP26"/>
      <c r="RVQ26"/>
      <c r="RVR26"/>
      <c r="RVS26"/>
      <c r="RVT26"/>
      <c r="RVU26"/>
      <c r="RVV26"/>
      <c r="RVW26"/>
      <c r="RVX26"/>
      <c r="RVY26"/>
      <c r="RVZ26"/>
      <c r="RWA26"/>
      <c r="RWB26"/>
      <c r="RWC26"/>
      <c r="RWD26"/>
      <c r="RWE26"/>
      <c r="RWF26"/>
      <c r="RWG26"/>
      <c r="RWH26"/>
      <c r="RWI26"/>
      <c r="RWJ26"/>
      <c r="RWK26"/>
      <c r="RWL26"/>
      <c r="RWM26"/>
      <c r="RWN26"/>
      <c r="RWO26"/>
      <c r="RWP26"/>
      <c r="RWQ26"/>
      <c r="RWR26"/>
      <c r="RWS26"/>
      <c r="RWT26"/>
      <c r="RWU26"/>
      <c r="RWV26"/>
      <c r="RWW26"/>
      <c r="RWX26"/>
      <c r="RWY26"/>
      <c r="RWZ26"/>
      <c r="RXA26"/>
      <c r="RXB26"/>
      <c r="RXC26"/>
      <c r="RXD26"/>
      <c r="RXE26"/>
      <c r="RXF26"/>
      <c r="RXG26"/>
      <c r="RXH26"/>
      <c r="RXI26"/>
      <c r="RXJ26"/>
      <c r="RXK26"/>
      <c r="RXL26"/>
      <c r="RXM26"/>
      <c r="RXN26"/>
      <c r="RXO26"/>
      <c r="RXP26"/>
      <c r="RXQ26"/>
      <c r="RXR26"/>
      <c r="RXS26"/>
      <c r="RXT26"/>
      <c r="RXU26"/>
      <c r="RXV26"/>
      <c r="RXW26"/>
      <c r="RXX26"/>
      <c r="RXY26"/>
      <c r="RXZ26"/>
      <c r="RYA26"/>
      <c r="RYB26"/>
      <c r="RYC26"/>
      <c r="RYD26"/>
      <c r="RYE26"/>
      <c r="RYF26"/>
      <c r="RYG26"/>
      <c r="RYH26"/>
      <c r="RYI26"/>
      <c r="RYJ26"/>
      <c r="RYK26"/>
      <c r="RYL26"/>
      <c r="RYM26"/>
      <c r="RYN26"/>
      <c r="RYO26"/>
      <c r="RYP26"/>
      <c r="RYQ26"/>
      <c r="RYR26"/>
      <c r="RYS26"/>
      <c r="RYT26"/>
      <c r="RYU26"/>
      <c r="RYV26"/>
      <c r="RYW26"/>
      <c r="RYX26"/>
      <c r="RYY26"/>
      <c r="RYZ26"/>
      <c r="RZA26"/>
      <c r="RZB26"/>
      <c r="RZC26"/>
      <c r="RZD26"/>
      <c r="RZE26"/>
      <c r="RZF26"/>
      <c r="RZG26"/>
      <c r="RZH26"/>
      <c r="RZI26"/>
      <c r="RZJ26"/>
      <c r="RZK26"/>
      <c r="RZL26"/>
      <c r="RZM26"/>
      <c r="RZN26"/>
      <c r="RZO26"/>
      <c r="RZP26"/>
      <c r="RZQ26"/>
      <c r="RZR26"/>
      <c r="RZS26"/>
      <c r="RZT26"/>
      <c r="RZU26"/>
      <c r="RZV26"/>
      <c r="RZW26"/>
      <c r="RZX26"/>
      <c r="RZY26"/>
      <c r="RZZ26"/>
      <c r="SAA26"/>
      <c r="SAB26"/>
      <c r="SAC26"/>
      <c r="SAD26"/>
      <c r="SAE26"/>
      <c r="SAF26"/>
      <c r="SAG26"/>
      <c r="SAH26"/>
      <c r="SAI26"/>
      <c r="SAJ26"/>
      <c r="SAK26"/>
      <c r="SAL26"/>
      <c r="SAM26"/>
      <c r="SAN26"/>
      <c r="SAO26"/>
      <c r="SAP26"/>
      <c r="SAQ26"/>
      <c r="SAR26"/>
      <c r="SAS26"/>
      <c r="SAT26"/>
      <c r="SAU26"/>
      <c r="SAV26"/>
      <c r="SAW26"/>
      <c r="SAX26"/>
      <c r="SAY26"/>
      <c r="SAZ26"/>
      <c r="SBA26"/>
      <c r="SBB26"/>
      <c r="SBC26"/>
      <c r="SBD26"/>
      <c r="SBE26"/>
      <c r="SBF26"/>
      <c r="SBG26"/>
      <c r="SBH26"/>
      <c r="SBI26"/>
      <c r="SBJ26"/>
      <c r="SBK26"/>
      <c r="SBL26"/>
      <c r="SBM26"/>
      <c r="SBN26"/>
      <c r="SBO26"/>
      <c r="SBP26"/>
      <c r="SBQ26"/>
      <c r="SBR26"/>
      <c r="SBS26"/>
      <c r="SBT26"/>
      <c r="SBU26"/>
      <c r="SBV26"/>
      <c r="SBW26"/>
      <c r="SBX26"/>
      <c r="SBY26"/>
      <c r="SBZ26"/>
      <c r="SCA26"/>
      <c r="SCB26"/>
      <c r="SCC26"/>
      <c r="SCD26"/>
      <c r="SCE26"/>
      <c r="SCF26"/>
      <c r="SCG26"/>
      <c r="SCH26"/>
      <c r="SCI26"/>
      <c r="SCJ26"/>
      <c r="SCK26"/>
      <c r="SCL26"/>
      <c r="SCM26"/>
      <c r="SCN26"/>
      <c r="SCO26"/>
      <c r="SCP26"/>
      <c r="SCQ26"/>
      <c r="SCR26"/>
      <c r="SCS26"/>
      <c r="SCT26"/>
      <c r="SCU26"/>
      <c r="SCV26"/>
      <c r="SCW26"/>
      <c r="SCX26"/>
      <c r="SCY26"/>
      <c r="SCZ26"/>
      <c r="SDA26"/>
      <c r="SDB26"/>
      <c r="SDC26"/>
      <c r="SDD26"/>
      <c r="SDE26"/>
      <c r="SDF26"/>
      <c r="SDG26"/>
      <c r="SDH26"/>
      <c r="SDI26"/>
      <c r="SDJ26"/>
      <c r="SDK26"/>
      <c r="SDL26"/>
      <c r="SDM26"/>
      <c r="SDN26"/>
      <c r="SDO26"/>
      <c r="SDP26"/>
      <c r="SDQ26"/>
      <c r="SDR26"/>
      <c r="SDS26"/>
      <c r="SDT26"/>
      <c r="SDU26"/>
      <c r="SDV26"/>
      <c r="SDW26"/>
      <c r="SDX26"/>
      <c r="SDY26"/>
      <c r="SDZ26"/>
      <c r="SEA26"/>
      <c r="SEB26"/>
      <c r="SEC26"/>
      <c r="SED26"/>
      <c r="SEE26"/>
      <c r="SEF26"/>
      <c r="SEG26"/>
      <c r="SEH26"/>
      <c r="SEI26"/>
      <c r="SEJ26"/>
      <c r="SEK26"/>
      <c r="SEL26"/>
      <c r="SEM26"/>
      <c r="SEN26"/>
      <c r="SEO26"/>
      <c r="SEP26"/>
      <c r="SEQ26"/>
      <c r="SER26"/>
      <c r="SES26"/>
      <c r="SET26"/>
      <c r="SEU26"/>
      <c r="SEV26"/>
      <c r="SEW26"/>
      <c r="SEX26"/>
      <c r="SEY26"/>
      <c r="SEZ26"/>
      <c r="SFA26"/>
      <c r="SFB26"/>
      <c r="SFC26"/>
      <c r="SFD26"/>
      <c r="SFE26"/>
      <c r="SFF26"/>
      <c r="SFG26"/>
      <c r="SFH26"/>
      <c r="SFI26"/>
      <c r="SFJ26"/>
      <c r="SFK26"/>
      <c r="SFL26"/>
      <c r="SFM26"/>
      <c r="SFN26"/>
      <c r="SFO26"/>
      <c r="SFP26"/>
      <c r="SFQ26"/>
      <c r="SFR26"/>
      <c r="SFS26"/>
      <c r="SFT26"/>
      <c r="SFU26"/>
      <c r="SFV26"/>
      <c r="SFW26"/>
      <c r="SFX26"/>
      <c r="SFY26"/>
      <c r="SFZ26"/>
      <c r="SGA26"/>
      <c r="SGB26"/>
      <c r="SGC26"/>
      <c r="SGD26"/>
      <c r="SGE26"/>
      <c r="SGF26"/>
      <c r="SGG26"/>
      <c r="SGH26"/>
      <c r="SGI26"/>
      <c r="SGJ26"/>
      <c r="SGK26"/>
      <c r="SGL26"/>
      <c r="SGM26"/>
      <c r="SGN26"/>
      <c r="SGO26"/>
      <c r="SGP26"/>
      <c r="SGQ26"/>
      <c r="SGR26"/>
      <c r="SGS26"/>
      <c r="SGT26"/>
      <c r="SGU26"/>
      <c r="SGV26"/>
      <c r="SGW26"/>
      <c r="SGX26"/>
      <c r="SGY26"/>
      <c r="SGZ26"/>
      <c r="SHA26"/>
      <c r="SHB26"/>
      <c r="SHC26"/>
      <c r="SHD26"/>
      <c r="SHE26"/>
      <c r="SHF26"/>
      <c r="SHG26"/>
      <c r="SHH26"/>
      <c r="SHI26"/>
      <c r="SHJ26"/>
      <c r="SHK26"/>
      <c r="SHL26"/>
      <c r="SHM26"/>
      <c r="SHN26"/>
      <c r="SHO26"/>
      <c r="SHP26"/>
      <c r="SHQ26"/>
      <c r="SHR26"/>
      <c r="SHS26"/>
      <c r="SHT26"/>
      <c r="SHU26"/>
      <c r="SHV26"/>
      <c r="SHW26"/>
      <c r="SHX26"/>
      <c r="SHY26"/>
      <c r="SHZ26"/>
      <c r="SIA26"/>
      <c r="SIB26"/>
      <c r="SIC26"/>
      <c r="SID26"/>
      <c r="SIE26"/>
      <c r="SIF26"/>
      <c r="SIG26"/>
      <c r="SIH26"/>
      <c r="SII26"/>
      <c r="SIJ26"/>
      <c r="SIK26"/>
      <c r="SIL26"/>
      <c r="SIM26"/>
      <c r="SIN26"/>
      <c r="SIO26"/>
      <c r="SIP26"/>
      <c r="SIQ26"/>
      <c r="SIR26"/>
      <c r="SIS26"/>
      <c r="SIT26"/>
      <c r="SIU26"/>
      <c r="SIV26"/>
      <c r="SIW26"/>
      <c r="SIX26"/>
      <c r="SIY26"/>
      <c r="SIZ26"/>
      <c r="SJA26"/>
      <c r="SJB26"/>
      <c r="SJC26"/>
      <c r="SJD26"/>
      <c r="SJE26"/>
      <c r="SJF26"/>
      <c r="SJG26"/>
      <c r="SJH26"/>
      <c r="SJI26"/>
      <c r="SJJ26"/>
      <c r="SJK26"/>
      <c r="SJL26"/>
      <c r="SJM26"/>
      <c r="SJN26"/>
      <c r="SJO26"/>
      <c r="SJP26"/>
      <c r="SJQ26"/>
      <c r="SJR26"/>
      <c r="SJS26"/>
      <c r="SJT26"/>
      <c r="SJU26"/>
      <c r="SJV26"/>
      <c r="SJW26"/>
      <c r="SJX26"/>
      <c r="SJY26"/>
      <c r="SJZ26"/>
      <c r="SKA26"/>
      <c r="SKB26"/>
      <c r="SKC26"/>
      <c r="SKD26"/>
      <c r="SKE26"/>
      <c r="SKF26"/>
      <c r="SKG26"/>
      <c r="SKH26"/>
      <c r="SKI26"/>
      <c r="SKJ26"/>
      <c r="SKK26"/>
      <c r="SKL26"/>
      <c r="SKM26"/>
      <c r="SKN26"/>
      <c r="SKO26"/>
      <c r="SKP26"/>
      <c r="SKQ26"/>
      <c r="SKR26"/>
      <c r="SKS26"/>
      <c r="SKT26"/>
      <c r="SKU26"/>
      <c r="SKV26"/>
      <c r="SKW26"/>
      <c r="SKX26"/>
      <c r="SKY26"/>
      <c r="SKZ26"/>
      <c r="SLA26"/>
      <c r="SLB26"/>
      <c r="SLC26"/>
      <c r="SLD26"/>
      <c r="SLE26"/>
      <c r="SLF26"/>
      <c r="SLG26"/>
      <c r="SLH26"/>
      <c r="SLI26"/>
      <c r="SLJ26"/>
      <c r="SLK26"/>
      <c r="SLL26"/>
      <c r="SLM26"/>
      <c r="SLN26"/>
      <c r="SLO26"/>
      <c r="SLP26"/>
      <c r="SLQ26"/>
      <c r="SLR26"/>
      <c r="SLS26"/>
      <c r="SLT26"/>
      <c r="SLU26"/>
      <c r="SLV26"/>
      <c r="SLW26"/>
      <c r="SLX26"/>
      <c r="SLY26"/>
      <c r="SLZ26"/>
      <c r="SMA26"/>
      <c r="SMB26"/>
      <c r="SMC26"/>
      <c r="SMD26"/>
      <c r="SME26"/>
      <c r="SMF26"/>
      <c r="SMG26"/>
      <c r="SMH26"/>
      <c r="SMI26"/>
      <c r="SMJ26"/>
      <c r="SMK26"/>
      <c r="SML26"/>
      <c r="SMM26"/>
      <c r="SMN26"/>
      <c r="SMO26"/>
      <c r="SMP26"/>
      <c r="SMQ26"/>
      <c r="SMR26"/>
      <c r="SMS26"/>
      <c r="SMT26"/>
      <c r="SMU26"/>
      <c r="SMV26"/>
      <c r="SMW26"/>
      <c r="SMX26"/>
      <c r="SMY26"/>
      <c r="SMZ26"/>
      <c r="SNA26"/>
      <c r="SNB26"/>
      <c r="SNC26"/>
      <c r="SND26"/>
      <c r="SNE26"/>
      <c r="SNF26"/>
      <c r="SNG26"/>
      <c r="SNH26"/>
      <c r="SNI26"/>
      <c r="SNJ26"/>
      <c r="SNK26"/>
      <c r="SNL26"/>
      <c r="SNM26"/>
      <c r="SNN26"/>
      <c r="SNO26"/>
      <c r="SNP26"/>
      <c r="SNQ26"/>
      <c r="SNR26"/>
      <c r="SNS26"/>
      <c r="SNT26"/>
      <c r="SNU26"/>
      <c r="SNV26"/>
      <c r="SNW26"/>
      <c r="SNX26"/>
      <c r="SNY26"/>
      <c r="SNZ26"/>
      <c r="SOA26"/>
      <c r="SOB26"/>
      <c r="SOC26"/>
      <c r="SOD26"/>
      <c r="SOE26"/>
      <c r="SOF26"/>
      <c r="SOG26"/>
      <c r="SOH26"/>
      <c r="SOI26"/>
      <c r="SOJ26"/>
      <c r="SOK26"/>
      <c r="SOL26"/>
      <c r="SOM26"/>
      <c r="SON26"/>
      <c r="SOO26"/>
      <c r="SOP26"/>
      <c r="SOQ26"/>
      <c r="SOR26"/>
      <c r="SOS26"/>
      <c r="SOT26"/>
      <c r="SOU26"/>
      <c r="SOV26"/>
      <c r="SOW26"/>
      <c r="SOX26"/>
      <c r="SOY26"/>
      <c r="SOZ26"/>
      <c r="SPA26"/>
      <c r="SPB26"/>
      <c r="SPC26"/>
      <c r="SPD26"/>
      <c r="SPE26"/>
      <c r="SPF26"/>
      <c r="SPG26"/>
      <c r="SPH26"/>
      <c r="SPI26"/>
      <c r="SPJ26"/>
      <c r="SPK26"/>
      <c r="SPL26"/>
      <c r="SPM26"/>
      <c r="SPN26"/>
      <c r="SPO26"/>
      <c r="SPP26"/>
      <c r="SPQ26"/>
      <c r="SPR26"/>
      <c r="SPS26"/>
      <c r="SPT26"/>
      <c r="SPU26"/>
      <c r="SPV26"/>
      <c r="SPW26"/>
      <c r="SPX26"/>
      <c r="SPY26"/>
      <c r="SPZ26"/>
      <c r="SQA26"/>
      <c r="SQB26"/>
      <c r="SQC26"/>
      <c r="SQD26"/>
      <c r="SQE26"/>
      <c r="SQF26"/>
      <c r="SQG26"/>
      <c r="SQH26"/>
      <c r="SQI26"/>
      <c r="SQJ26"/>
      <c r="SQK26"/>
      <c r="SQL26"/>
      <c r="SQM26"/>
      <c r="SQN26"/>
      <c r="SQO26"/>
      <c r="SQP26"/>
      <c r="SQQ26"/>
      <c r="SQR26"/>
      <c r="SQS26"/>
      <c r="SQT26"/>
      <c r="SQU26"/>
      <c r="SQV26"/>
      <c r="SQW26"/>
      <c r="SQX26"/>
      <c r="SQY26"/>
      <c r="SQZ26"/>
      <c r="SRA26"/>
      <c r="SRB26"/>
      <c r="SRC26"/>
      <c r="SRD26"/>
      <c r="SRE26"/>
      <c r="SRF26"/>
      <c r="SRG26"/>
      <c r="SRH26"/>
      <c r="SRI26"/>
      <c r="SRJ26"/>
      <c r="SRK26"/>
      <c r="SRL26"/>
      <c r="SRM26"/>
      <c r="SRN26"/>
      <c r="SRO26"/>
      <c r="SRP26"/>
      <c r="SRQ26"/>
      <c r="SRR26"/>
      <c r="SRS26"/>
      <c r="SRT26"/>
      <c r="SRU26"/>
      <c r="SRV26"/>
      <c r="SRW26"/>
      <c r="SRX26"/>
      <c r="SRY26"/>
      <c r="SRZ26"/>
      <c r="SSA26"/>
      <c r="SSB26"/>
      <c r="SSC26"/>
      <c r="SSD26"/>
      <c r="SSE26"/>
      <c r="SSF26"/>
      <c r="SSG26"/>
      <c r="SSH26"/>
      <c r="SSI26"/>
      <c r="SSJ26"/>
      <c r="SSK26"/>
      <c r="SSL26"/>
      <c r="SSM26"/>
      <c r="SSN26"/>
      <c r="SSO26"/>
      <c r="SSP26"/>
      <c r="SSQ26"/>
      <c r="SSR26"/>
      <c r="SSS26"/>
      <c r="SST26"/>
      <c r="SSU26"/>
      <c r="SSV26"/>
      <c r="SSW26"/>
      <c r="SSX26"/>
      <c r="SSY26"/>
      <c r="SSZ26"/>
      <c r="STA26"/>
      <c r="STB26"/>
      <c r="STC26"/>
      <c r="STD26"/>
      <c r="STE26"/>
      <c r="STF26"/>
      <c r="STG26"/>
      <c r="STH26"/>
      <c r="STI26"/>
      <c r="STJ26"/>
      <c r="STK26"/>
      <c r="STL26"/>
      <c r="STM26"/>
      <c r="STN26"/>
      <c r="STO26"/>
      <c r="STP26"/>
      <c r="STQ26"/>
      <c r="STR26"/>
      <c r="STS26"/>
      <c r="STT26"/>
      <c r="STU26"/>
      <c r="STV26"/>
      <c r="STW26"/>
      <c r="STX26"/>
      <c r="STY26"/>
      <c r="STZ26"/>
      <c r="SUA26"/>
      <c r="SUB26"/>
      <c r="SUC26"/>
      <c r="SUD26"/>
      <c r="SUE26"/>
      <c r="SUF26"/>
      <c r="SUG26"/>
      <c r="SUH26"/>
      <c r="SUI26"/>
      <c r="SUJ26"/>
      <c r="SUK26"/>
      <c r="SUL26"/>
      <c r="SUM26"/>
      <c r="SUN26"/>
      <c r="SUO26"/>
      <c r="SUP26"/>
      <c r="SUQ26"/>
      <c r="SUR26"/>
      <c r="SUS26"/>
      <c r="SUT26"/>
      <c r="SUU26"/>
      <c r="SUV26"/>
      <c r="SUW26"/>
      <c r="SUX26"/>
      <c r="SUY26"/>
      <c r="SUZ26"/>
      <c r="SVA26"/>
      <c r="SVB26"/>
      <c r="SVC26"/>
      <c r="SVD26"/>
      <c r="SVE26"/>
      <c r="SVF26"/>
      <c r="SVG26"/>
      <c r="SVH26"/>
      <c r="SVI26"/>
      <c r="SVJ26"/>
      <c r="SVK26"/>
      <c r="SVL26"/>
      <c r="SVM26"/>
      <c r="SVN26"/>
      <c r="SVO26"/>
      <c r="SVP26"/>
      <c r="SVQ26"/>
      <c r="SVR26"/>
      <c r="SVS26"/>
      <c r="SVT26"/>
      <c r="SVU26"/>
      <c r="SVV26"/>
      <c r="SVW26"/>
      <c r="SVX26"/>
      <c r="SVY26"/>
      <c r="SVZ26"/>
      <c r="SWA26"/>
      <c r="SWB26"/>
      <c r="SWC26"/>
      <c r="SWD26"/>
      <c r="SWE26"/>
      <c r="SWF26"/>
      <c r="SWG26"/>
      <c r="SWH26"/>
      <c r="SWI26"/>
      <c r="SWJ26"/>
      <c r="SWK26"/>
      <c r="SWL26"/>
      <c r="SWM26"/>
      <c r="SWN26"/>
      <c r="SWO26"/>
      <c r="SWP26"/>
      <c r="SWQ26"/>
      <c r="SWR26"/>
      <c r="SWS26"/>
      <c r="SWT26"/>
      <c r="SWU26"/>
      <c r="SWV26"/>
      <c r="SWW26"/>
      <c r="SWX26"/>
      <c r="SWY26"/>
      <c r="SWZ26"/>
      <c r="SXA26"/>
      <c r="SXB26"/>
      <c r="SXC26"/>
      <c r="SXD26"/>
      <c r="SXE26"/>
      <c r="SXF26"/>
      <c r="SXG26"/>
      <c r="SXH26"/>
      <c r="SXI26"/>
      <c r="SXJ26"/>
      <c r="SXK26"/>
      <c r="SXL26"/>
      <c r="SXM26"/>
      <c r="SXN26"/>
      <c r="SXO26"/>
      <c r="SXP26"/>
      <c r="SXQ26"/>
      <c r="SXR26"/>
      <c r="SXS26"/>
      <c r="SXT26"/>
      <c r="SXU26"/>
      <c r="SXV26"/>
      <c r="SXW26"/>
      <c r="SXX26"/>
      <c r="SXY26"/>
      <c r="SXZ26"/>
      <c r="SYA26"/>
      <c r="SYB26"/>
      <c r="SYC26"/>
      <c r="SYD26"/>
      <c r="SYE26"/>
      <c r="SYF26"/>
      <c r="SYG26"/>
      <c r="SYH26"/>
      <c r="SYI26"/>
      <c r="SYJ26"/>
      <c r="SYK26"/>
      <c r="SYL26"/>
      <c r="SYM26"/>
      <c r="SYN26"/>
      <c r="SYO26"/>
      <c r="SYP26"/>
      <c r="SYQ26"/>
      <c r="SYR26"/>
      <c r="SYS26"/>
      <c r="SYT26"/>
      <c r="SYU26"/>
      <c r="SYV26"/>
      <c r="SYW26"/>
      <c r="SYX26"/>
      <c r="SYY26"/>
      <c r="SYZ26"/>
      <c r="SZA26"/>
      <c r="SZB26"/>
      <c r="SZC26"/>
      <c r="SZD26"/>
      <c r="SZE26"/>
      <c r="SZF26"/>
      <c r="SZG26"/>
      <c r="SZH26"/>
      <c r="SZI26"/>
      <c r="SZJ26"/>
      <c r="SZK26"/>
      <c r="SZL26"/>
      <c r="SZM26"/>
      <c r="SZN26"/>
      <c r="SZO26"/>
      <c r="SZP26"/>
      <c r="SZQ26"/>
      <c r="SZR26"/>
      <c r="SZS26"/>
      <c r="SZT26"/>
      <c r="SZU26"/>
      <c r="SZV26"/>
      <c r="SZW26"/>
      <c r="SZX26"/>
      <c r="SZY26"/>
      <c r="SZZ26"/>
      <c r="TAA26"/>
      <c r="TAB26"/>
      <c r="TAC26"/>
      <c r="TAD26"/>
      <c r="TAE26"/>
      <c r="TAF26"/>
      <c r="TAG26"/>
      <c r="TAH26"/>
      <c r="TAI26"/>
      <c r="TAJ26"/>
      <c r="TAK26"/>
      <c r="TAL26"/>
      <c r="TAM26"/>
      <c r="TAN26"/>
      <c r="TAO26"/>
      <c r="TAP26"/>
      <c r="TAQ26"/>
      <c r="TAR26"/>
      <c r="TAS26"/>
      <c r="TAT26"/>
      <c r="TAU26"/>
      <c r="TAV26"/>
      <c r="TAW26"/>
      <c r="TAX26"/>
      <c r="TAY26"/>
      <c r="TAZ26"/>
      <c r="TBA26"/>
      <c r="TBB26"/>
      <c r="TBC26"/>
      <c r="TBD26"/>
      <c r="TBE26"/>
      <c r="TBF26"/>
      <c r="TBG26"/>
      <c r="TBH26"/>
      <c r="TBI26"/>
      <c r="TBJ26"/>
      <c r="TBK26"/>
      <c r="TBL26"/>
      <c r="TBM26"/>
      <c r="TBN26"/>
      <c r="TBO26"/>
      <c r="TBP26"/>
      <c r="TBQ26"/>
      <c r="TBR26"/>
      <c r="TBS26"/>
      <c r="TBT26"/>
      <c r="TBU26"/>
      <c r="TBV26"/>
      <c r="TBW26"/>
      <c r="TBX26"/>
      <c r="TBY26"/>
      <c r="TBZ26"/>
      <c r="TCA26"/>
      <c r="TCB26"/>
      <c r="TCC26"/>
      <c r="TCD26"/>
      <c r="TCE26"/>
      <c r="TCF26"/>
      <c r="TCG26"/>
      <c r="TCH26"/>
      <c r="TCI26"/>
      <c r="TCJ26"/>
      <c r="TCK26"/>
      <c r="TCL26"/>
      <c r="TCM26"/>
      <c r="TCN26"/>
      <c r="TCO26"/>
      <c r="TCP26"/>
      <c r="TCQ26"/>
      <c r="TCR26"/>
      <c r="TCS26"/>
      <c r="TCT26"/>
      <c r="TCU26"/>
      <c r="TCV26"/>
      <c r="TCW26"/>
      <c r="TCX26"/>
      <c r="TCY26"/>
      <c r="TCZ26"/>
      <c r="TDA26"/>
      <c r="TDB26"/>
      <c r="TDC26"/>
      <c r="TDD26"/>
      <c r="TDE26"/>
      <c r="TDF26"/>
      <c r="TDG26"/>
      <c r="TDH26"/>
      <c r="TDI26"/>
      <c r="TDJ26"/>
      <c r="TDK26"/>
      <c r="TDL26"/>
      <c r="TDM26"/>
      <c r="TDN26"/>
      <c r="TDO26"/>
      <c r="TDP26"/>
      <c r="TDQ26"/>
      <c r="TDR26"/>
      <c r="TDS26"/>
      <c r="TDT26"/>
      <c r="TDU26"/>
      <c r="TDV26"/>
      <c r="TDW26"/>
      <c r="TDX26"/>
      <c r="TDY26"/>
      <c r="TDZ26"/>
      <c r="TEA26"/>
      <c r="TEB26"/>
      <c r="TEC26"/>
      <c r="TED26"/>
      <c r="TEE26"/>
      <c r="TEF26"/>
      <c r="TEG26"/>
      <c r="TEH26"/>
      <c r="TEI26"/>
      <c r="TEJ26"/>
      <c r="TEK26"/>
      <c r="TEL26"/>
      <c r="TEM26"/>
      <c r="TEN26"/>
      <c r="TEO26"/>
      <c r="TEP26"/>
      <c r="TEQ26"/>
      <c r="TER26"/>
      <c r="TES26"/>
      <c r="TET26"/>
      <c r="TEU26"/>
      <c r="TEV26"/>
      <c r="TEW26"/>
      <c r="TEX26"/>
      <c r="TEY26"/>
      <c r="TEZ26"/>
      <c r="TFA26"/>
      <c r="TFB26"/>
      <c r="TFC26"/>
      <c r="TFD26"/>
      <c r="TFE26"/>
      <c r="TFF26"/>
      <c r="TFG26"/>
      <c r="TFH26"/>
      <c r="TFI26"/>
      <c r="TFJ26"/>
      <c r="TFK26"/>
      <c r="TFL26"/>
      <c r="TFM26"/>
      <c r="TFN26"/>
      <c r="TFO26"/>
      <c r="TFP26"/>
      <c r="TFQ26"/>
      <c r="TFR26"/>
      <c r="TFS26"/>
      <c r="TFT26"/>
      <c r="TFU26"/>
      <c r="TFV26"/>
      <c r="TFW26"/>
      <c r="TFX26"/>
      <c r="TFY26"/>
      <c r="TFZ26"/>
      <c r="TGA26"/>
      <c r="TGB26"/>
      <c r="TGC26"/>
      <c r="TGD26"/>
      <c r="TGE26"/>
      <c r="TGF26"/>
      <c r="TGG26"/>
      <c r="TGH26"/>
      <c r="TGI26"/>
      <c r="TGJ26"/>
      <c r="TGK26"/>
      <c r="TGL26"/>
      <c r="TGM26"/>
      <c r="TGN26"/>
      <c r="TGO26"/>
      <c r="TGP26"/>
      <c r="TGQ26"/>
      <c r="TGR26"/>
      <c r="TGS26"/>
      <c r="TGT26"/>
      <c r="TGU26"/>
      <c r="TGV26"/>
      <c r="TGW26"/>
      <c r="TGX26"/>
      <c r="TGY26"/>
      <c r="TGZ26"/>
      <c r="THA26"/>
      <c r="THB26"/>
      <c r="THC26"/>
      <c r="THD26"/>
      <c r="THE26"/>
      <c r="THF26"/>
      <c r="THG26"/>
      <c r="THH26"/>
      <c r="THI26"/>
      <c r="THJ26"/>
      <c r="THK26"/>
      <c r="THL26"/>
      <c r="THM26"/>
      <c r="THN26"/>
      <c r="THO26"/>
      <c r="THP26"/>
      <c r="THQ26"/>
      <c r="THR26"/>
      <c r="THS26"/>
      <c r="THT26"/>
      <c r="THU26"/>
      <c r="THV26"/>
      <c r="THW26"/>
      <c r="THX26"/>
      <c r="THY26"/>
      <c r="THZ26"/>
      <c r="TIA26"/>
      <c r="TIB26"/>
      <c r="TIC26"/>
      <c r="TID26"/>
      <c r="TIE26"/>
      <c r="TIF26"/>
      <c r="TIG26"/>
      <c r="TIH26"/>
      <c r="TII26"/>
      <c r="TIJ26"/>
      <c r="TIK26"/>
      <c r="TIL26"/>
      <c r="TIM26"/>
      <c r="TIN26"/>
      <c r="TIO26"/>
      <c r="TIP26"/>
      <c r="TIQ26"/>
      <c r="TIR26"/>
      <c r="TIS26"/>
      <c r="TIT26"/>
      <c r="TIU26"/>
      <c r="TIV26"/>
      <c r="TIW26"/>
      <c r="TIX26"/>
      <c r="TIY26"/>
      <c r="TIZ26"/>
      <c r="TJA26"/>
      <c r="TJB26"/>
      <c r="TJC26"/>
      <c r="TJD26"/>
      <c r="TJE26"/>
      <c r="TJF26"/>
      <c r="TJG26"/>
      <c r="TJH26"/>
      <c r="TJI26"/>
      <c r="TJJ26"/>
      <c r="TJK26"/>
      <c r="TJL26"/>
      <c r="TJM26"/>
      <c r="TJN26"/>
      <c r="TJO26"/>
      <c r="TJP26"/>
      <c r="TJQ26"/>
      <c r="TJR26"/>
      <c r="TJS26"/>
      <c r="TJT26"/>
      <c r="TJU26"/>
      <c r="TJV26"/>
      <c r="TJW26"/>
      <c r="TJX26"/>
      <c r="TJY26"/>
      <c r="TJZ26"/>
      <c r="TKA26"/>
      <c r="TKB26"/>
      <c r="TKC26"/>
      <c r="TKD26"/>
      <c r="TKE26"/>
      <c r="TKF26"/>
      <c r="TKG26"/>
      <c r="TKH26"/>
      <c r="TKI26"/>
      <c r="TKJ26"/>
      <c r="TKK26"/>
      <c r="TKL26"/>
      <c r="TKM26"/>
      <c r="TKN26"/>
      <c r="TKO26"/>
      <c r="TKP26"/>
      <c r="TKQ26"/>
      <c r="TKR26"/>
      <c r="TKS26"/>
      <c r="TKT26"/>
      <c r="TKU26"/>
      <c r="TKV26"/>
      <c r="TKW26"/>
      <c r="TKX26"/>
      <c r="TKY26"/>
      <c r="TKZ26"/>
      <c r="TLA26"/>
      <c r="TLB26"/>
      <c r="TLC26"/>
      <c r="TLD26"/>
      <c r="TLE26"/>
      <c r="TLF26"/>
      <c r="TLG26"/>
      <c r="TLH26"/>
      <c r="TLI26"/>
      <c r="TLJ26"/>
      <c r="TLK26"/>
      <c r="TLL26"/>
      <c r="TLM26"/>
      <c r="TLN26"/>
      <c r="TLO26"/>
      <c r="TLP26"/>
      <c r="TLQ26"/>
      <c r="TLR26"/>
      <c r="TLS26"/>
      <c r="TLT26"/>
      <c r="TLU26"/>
      <c r="TLV26"/>
      <c r="TLW26"/>
      <c r="TLX26"/>
      <c r="TLY26"/>
      <c r="TLZ26"/>
      <c r="TMA26"/>
      <c r="TMB26"/>
      <c r="TMC26"/>
      <c r="TMD26"/>
      <c r="TME26"/>
      <c r="TMF26"/>
      <c r="TMG26"/>
      <c r="TMH26"/>
      <c r="TMI26"/>
      <c r="TMJ26"/>
      <c r="TMK26"/>
      <c r="TML26"/>
      <c r="TMM26"/>
      <c r="TMN26"/>
      <c r="TMO26"/>
      <c r="TMP26"/>
      <c r="TMQ26"/>
      <c r="TMR26"/>
      <c r="TMS26"/>
      <c r="TMT26"/>
      <c r="TMU26"/>
      <c r="TMV26"/>
      <c r="TMW26"/>
      <c r="TMX26"/>
      <c r="TMY26"/>
      <c r="TMZ26"/>
      <c r="TNA26"/>
      <c r="TNB26"/>
      <c r="TNC26"/>
      <c r="TND26"/>
      <c r="TNE26"/>
      <c r="TNF26"/>
      <c r="TNG26"/>
      <c r="TNH26"/>
      <c r="TNI26"/>
      <c r="TNJ26"/>
      <c r="TNK26"/>
      <c r="TNL26"/>
      <c r="TNM26"/>
      <c r="TNN26"/>
      <c r="TNO26"/>
      <c r="TNP26"/>
      <c r="TNQ26"/>
      <c r="TNR26"/>
      <c r="TNS26"/>
      <c r="TNT26"/>
      <c r="TNU26"/>
      <c r="TNV26"/>
      <c r="TNW26"/>
      <c r="TNX26"/>
      <c r="TNY26"/>
      <c r="TNZ26"/>
      <c r="TOA26"/>
      <c r="TOB26"/>
      <c r="TOC26"/>
      <c r="TOD26"/>
      <c r="TOE26"/>
      <c r="TOF26"/>
      <c r="TOG26"/>
      <c r="TOH26"/>
      <c r="TOI26"/>
      <c r="TOJ26"/>
      <c r="TOK26"/>
      <c r="TOL26"/>
      <c r="TOM26"/>
      <c r="TON26"/>
      <c r="TOO26"/>
      <c r="TOP26"/>
      <c r="TOQ26"/>
      <c r="TOR26"/>
      <c r="TOS26"/>
      <c r="TOT26"/>
      <c r="TOU26"/>
      <c r="TOV26"/>
      <c r="TOW26"/>
      <c r="TOX26"/>
      <c r="TOY26"/>
      <c r="TOZ26"/>
      <c r="TPA26"/>
      <c r="TPB26"/>
      <c r="TPC26"/>
      <c r="TPD26"/>
      <c r="TPE26"/>
      <c r="TPF26"/>
      <c r="TPG26"/>
      <c r="TPH26"/>
      <c r="TPI26"/>
      <c r="TPJ26"/>
      <c r="TPK26"/>
      <c r="TPL26"/>
      <c r="TPM26"/>
      <c r="TPN26"/>
      <c r="TPO26"/>
      <c r="TPP26"/>
      <c r="TPQ26"/>
      <c r="TPR26"/>
      <c r="TPS26"/>
      <c r="TPT26"/>
      <c r="TPU26"/>
      <c r="TPV26"/>
      <c r="TPW26"/>
      <c r="TPX26"/>
      <c r="TPY26"/>
      <c r="TPZ26"/>
      <c r="TQA26"/>
      <c r="TQB26"/>
      <c r="TQC26"/>
      <c r="TQD26"/>
      <c r="TQE26"/>
      <c r="TQF26"/>
      <c r="TQG26"/>
      <c r="TQH26"/>
      <c r="TQI26"/>
      <c r="TQJ26"/>
      <c r="TQK26"/>
      <c r="TQL26"/>
      <c r="TQM26"/>
      <c r="TQN26"/>
      <c r="TQO26"/>
      <c r="TQP26"/>
      <c r="TQQ26"/>
      <c r="TQR26"/>
      <c r="TQS26"/>
      <c r="TQT26"/>
      <c r="TQU26"/>
      <c r="TQV26"/>
      <c r="TQW26"/>
      <c r="TQX26"/>
      <c r="TQY26"/>
      <c r="TQZ26"/>
      <c r="TRA26"/>
      <c r="TRB26"/>
      <c r="TRC26"/>
      <c r="TRD26"/>
      <c r="TRE26"/>
      <c r="TRF26"/>
      <c r="TRG26"/>
      <c r="TRH26"/>
      <c r="TRI26"/>
      <c r="TRJ26"/>
      <c r="TRK26"/>
      <c r="TRL26"/>
      <c r="TRM26"/>
      <c r="TRN26"/>
      <c r="TRO26"/>
      <c r="TRP26"/>
      <c r="TRQ26"/>
      <c r="TRR26"/>
      <c r="TRS26"/>
      <c r="TRT26"/>
      <c r="TRU26"/>
      <c r="TRV26"/>
      <c r="TRW26"/>
      <c r="TRX26"/>
      <c r="TRY26"/>
      <c r="TRZ26"/>
      <c r="TSA26"/>
      <c r="TSB26"/>
      <c r="TSC26"/>
      <c r="TSD26"/>
      <c r="TSE26"/>
      <c r="TSF26"/>
      <c r="TSG26"/>
      <c r="TSH26"/>
      <c r="TSI26"/>
      <c r="TSJ26"/>
      <c r="TSK26"/>
      <c r="TSL26"/>
      <c r="TSM26"/>
      <c r="TSN26"/>
      <c r="TSO26"/>
      <c r="TSP26"/>
      <c r="TSQ26"/>
      <c r="TSR26"/>
      <c r="TSS26"/>
      <c r="TST26"/>
      <c r="TSU26"/>
      <c r="TSV26"/>
      <c r="TSW26"/>
      <c r="TSX26"/>
      <c r="TSY26"/>
      <c r="TSZ26"/>
      <c r="TTA26"/>
      <c r="TTB26"/>
      <c r="TTC26"/>
      <c r="TTD26"/>
      <c r="TTE26"/>
      <c r="TTF26"/>
      <c r="TTG26"/>
      <c r="TTH26"/>
      <c r="TTI26"/>
      <c r="TTJ26"/>
      <c r="TTK26"/>
      <c r="TTL26"/>
      <c r="TTM26"/>
      <c r="TTN26"/>
      <c r="TTO26"/>
      <c r="TTP26"/>
      <c r="TTQ26"/>
      <c r="TTR26"/>
      <c r="TTS26"/>
      <c r="TTT26"/>
      <c r="TTU26"/>
      <c r="TTV26"/>
      <c r="TTW26"/>
      <c r="TTX26"/>
      <c r="TTY26"/>
      <c r="TTZ26"/>
      <c r="TUA26"/>
      <c r="TUB26"/>
      <c r="TUC26"/>
      <c r="TUD26"/>
      <c r="TUE26"/>
      <c r="TUF26"/>
      <c r="TUG26"/>
      <c r="TUH26"/>
      <c r="TUI26"/>
      <c r="TUJ26"/>
      <c r="TUK26"/>
      <c r="TUL26"/>
      <c r="TUM26"/>
      <c r="TUN26"/>
      <c r="TUO26"/>
      <c r="TUP26"/>
      <c r="TUQ26"/>
      <c r="TUR26"/>
      <c r="TUS26"/>
      <c r="TUT26"/>
      <c r="TUU26"/>
      <c r="TUV26"/>
      <c r="TUW26"/>
      <c r="TUX26"/>
      <c r="TUY26"/>
      <c r="TUZ26"/>
      <c r="TVA26"/>
      <c r="TVB26"/>
      <c r="TVC26"/>
      <c r="TVD26"/>
      <c r="TVE26"/>
      <c r="TVF26"/>
      <c r="TVG26"/>
      <c r="TVH26"/>
      <c r="TVI26"/>
      <c r="TVJ26"/>
      <c r="TVK26"/>
      <c r="TVL26"/>
      <c r="TVM26"/>
      <c r="TVN26"/>
      <c r="TVO26"/>
      <c r="TVP26"/>
      <c r="TVQ26"/>
      <c r="TVR26"/>
      <c r="TVS26"/>
      <c r="TVT26"/>
      <c r="TVU26"/>
      <c r="TVV26"/>
      <c r="TVW26"/>
      <c r="TVX26"/>
      <c r="TVY26"/>
      <c r="TVZ26"/>
      <c r="TWA26"/>
      <c r="TWB26"/>
      <c r="TWC26"/>
      <c r="TWD26"/>
      <c r="TWE26"/>
      <c r="TWF26"/>
      <c r="TWG26"/>
      <c r="TWH26"/>
      <c r="TWI26"/>
      <c r="TWJ26"/>
      <c r="TWK26"/>
      <c r="TWL26"/>
      <c r="TWM26"/>
      <c r="TWN26"/>
      <c r="TWO26"/>
      <c r="TWP26"/>
      <c r="TWQ26"/>
      <c r="TWR26"/>
      <c r="TWS26"/>
      <c r="TWT26"/>
      <c r="TWU26"/>
      <c r="TWV26"/>
      <c r="TWW26"/>
      <c r="TWX26"/>
      <c r="TWY26"/>
      <c r="TWZ26"/>
      <c r="TXA26"/>
      <c r="TXB26"/>
      <c r="TXC26"/>
      <c r="TXD26"/>
      <c r="TXE26"/>
      <c r="TXF26"/>
      <c r="TXG26"/>
      <c r="TXH26"/>
      <c r="TXI26"/>
      <c r="TXJ26"/>
      <c r="TXK26"/>
      <c r="TXL26"/>
      <c r="TXM26"/>
      <c r="TXN26"/>
      <c r="TXO26"/>
      <c r="TXP26"/>
      <c r="TXQ26"/>
      <c r="TXR26"/>
      <c r="TXS26"/>
      <c r="TXT26"/>
      <c r="TXU26"/>
      <c r="TXV26"/>
      <c r="TXW26"/>
      <c r="TXX26"/>
      <c r="TXY26"/>
      <c r="TXZ26"/>
      <c r="TYA26"/>
      <c r="TYB26"/>
      <c r="TYC26"/>
      <c r="TYD26"/>
      <c r="TYE26"/>
      <c r="TYF26"/>
      <c r="TYG26"/>
      <c r="TYH26"/>
      <c r="TYI26"/>
      <c r="TYJ26"/>
      <c r="TYK26"/>
      <c r="TYL26"/>
      <c r="TYM26"/>
      <c r="TYN26"/>
      <c r="TYO26"/>
      <c r="TYP26"/>
      <c r="TYQ26"/>
      <c r="TYR26"/>
      <c r="TYS26"/>
      <c r="TYT26"/>
      <c r="TYU26"/>
      <c r="TYV26"/>
      <c r="TYW26"/>
      <c r="TYX26"/>
      <c r="TYY26"/>
      <c r="TYZ26"/>
      <c r="TZA26"/>
      <c r="TZB26"/>
      <c r="TZC26"/>
      <c r="TZD26"/>
      <c r="TZE26"/>
      <c r="TZF26"/>
      <c r="TZG26"/>
      <c r="TZH26"/>
      <c r="TZI26"/>
      <c r="TZJ26"/>
      <c r="TZK26"/>
      <c r="TZL26"/>
      <c r="TZM26"/>
      <c r="TZN26"/>
      <c r="TZO26"/>
      <c r="TZP26"/>
      <c r="TZQ26"/>
      <c r="TZR26"/>
      <c r="TZS26"/>
      <c r="TZT26"/>
      <c r="TZU26"/>
      <c r="TZV26"/>
      <c r="TZW26"/>
      <c r="TZX26"/>
      <c r="TZY26"/>
      <c r="TZZ26"/>
      <c r="UAA26"/>
      <c r="UAB26"/>
      <c r="UAC26"/>
      <c r="UAD26"/>
      <c r="UAE26"/>
      <c r="UAF26"/>
      <c r="UAG26"/>
      <c r="UAH26"/>
      <c r="UAI26"/>
      <c r="UAJ26"/>
      <c r="UAK26"/>
      <c r="UAL26"/>
      <c r="UAM26"/>
      <c r="UAN26"/>
      <c r="UAO26"/>
      <c r="UAP26"/>
      <c r="UAQ26"/>
      <c r="UAR26"/>
      <c r="UAS26"/>
      <c r="UAT26"/>
      <c r="UAU26"/>
      <c r="UAV26"/>
      <c r="UAW26"/>
      <c r="UAX26"/>
      <c r="UAY26"/>
      <c r="UAZ26"/>
      <c r="UBA26"/>
      <c r="UBB26"/>
      <c r="UBC26"/>
      <c r="UBD26"/>
      <c r="UBE26"/>
      <c r="UBF26"/>
      <c r="UBG26"/>
      <c r="UBH26"/>
      <c r="UBI26"/>
      <c r="UBJ26"/>
      <c r="UBK26"/>
      <c r="UBL26"/>
      <c r="UBM26"/>
      <c r="UBN26"/>
      <c r="UBO26"/>
      <c r="UBP26"/>
      <c r="UBQ26"/>
      <c r="UBR26"/>
      <c r="UBS26"/>
      <c r="UBT26"/>
      <c r="UBU26"/>
      <c r="UBV26"/>
      <c r="UBW26"/>
      <c r="UBX26"/>
      <c r="UBY26"/>
      <c r="UBZ26"/>
      <c r="UCA26"/>
      <c r="UCB26"/>
      <c r="UCC26"/>
      <c r="UCD26"/>
      <c r="UCE26"/>
      <c r="UCF26"/>
      <c r="UCG26"/>
      <c r="UCH26"/>
      <c r="UCI26"/>
      <c r="UCJ26"/>
      <c r="UCK26"/>
      <c r="UCL26"/>
      <c r="UCM26"/>
      <c r="UCN26"/>
      <c r="UCO26"/>
      <c r="UCP26"/>
      <c r="UCQ26"/>
      <c r="UCR26"/>
      <c r="UCS26"/>
      <c r="UCT26"/>
      <c r="UCU26"/>
      <c r="UCV26"/>
      <c r="UCW26"/>
      <c r="UCX26"/>
      <c r="UCY26"/>
      <c r="UCZ26"/>
      <c r="UDA26"/>
      <c r="UDB26"/>
      <c r="UDC26"/>
      <c r="UDD26"/>
      <c r="UDE26"/>
      <c r="UDF26"/>
      <c r="UDG26"/>
      <c r="UDH26"/>
      <c r="UDI26"/>
      <c r="UDJ26"/>
      <c r="UDK26"/>
      <c r="UDL26"/>
      <c r="UDM26"/>
      <c r="UDN26"/>
      <c r="UDO26"/>
      <c r="UDP26"/>
      <c r="UDQ26"/>
      <c r="UDR26"/>
      <c r="UDS26"/>
      <c r="UDT26"/>
      <c r="UDU26"/>
      <c r="UDV26"/>
      <c r="UDW26"/>
      <c r="UDX26"/>
      <c r="UDY26"/>
      <c r="UDZ26"/>
      <c r="UEA26"/>
      <c r="UEB26"/>
      <c r="UEC26"/>
      <c r="UED26"/>
      <c r="UEE26"/>
      <c r="UEF26"/>
      <c r="UEG26"/>
      <c r="UEH26"/>
      <c r="UEI26"/>
      <c r="UEJ26"/>
      <c r="UEK26"/>
      <c r="UEL26"/>
      <c r="UEM26"/>
      <c r="UEN26"/>
      <c r="UEO26"/>
      <c r="UEP26"/>
      <c r="UEQ26"/>
      <c r="UER26"/>
      <c r="UES26"/>
      <c r="UET26"/>
      <c r="UEU26"/>
      <c r="UEV26"/>
      <c r="UEW26"/>
      <c r="UEX26"/>
      <c r="UEY26"/>
      <c r="UEZ26"/>
      <c r="UFA26"/>
      <c r="UFB26"/>
      <c r="UFC26"/>
      <c r="UFD26"/>
      <c r="UFE26"/>
      <c r="UFF26"/>
      <c r="UFG26"/>
      <c r="UFH26"/>
      <c r="UFI26"/>
      <c r="UFJ26"/>
      <c r="UFK26"/>
      <c r="UFL26"/>
      <c r="UFM26"/>
      <c r="UFN26"/>
      <c r="UFO26"/>
      <c r="UFP26"/>
      <c r="UFQ26"/>
      <c r="UFR26"/>
      <c r="UFS26"/>
      <c r="UFT26"/>
      <c r="UFU26"/>
      <c r="UFV26"/>
      <c r="UFW26"/>
      <c r="UFX26"/>
      <c r="UFY26"/>
      <c r="UFZ26"/>
      <c r="UGA26"/>
      <c r="UGB26"/>
      <c r="UGC26"/>
      <c r="UGD26"/>
      <c r="UGE26"/>
      <c r="UGF26"/>
      <c r="UGG26"/>
      <c r="UGH26"/>
      <c r="UGI26"/>
      <c r="UGJ26"/>
      <c r="UGK26"/>
      <c r="UGL26"/>
      <c r="UGM26"/>
      <c r="UGN26"/>
      <c r="UGO26"/>
      <c r="UGP26"/>
      <c r="UGQ26"/>
      <c r="UGR26"/>
      <c r="UGS26"/>
      <c r="UGT26"/>
      <c r="UGU26"/>
      <c r="UGV26"/>
      <c r="UGW26"/>
      <c r="UGX26"/>
      <c r="UGY26"/>
      <c r="UGZ26"/>
      <c r="UHA26"/>
      <c r="UHB26"/>
      <c r="UHC26"/>
      <c r="UHD26"/>
      <c r="UHE26"/>
      <c r="UHF26"/>
      <c r="UHG26"/>
      <c r="UHH26"/>
      <c r="UHI26"/>
      <c r="UHJ26"/>
      <c r="UHK26"/>
      <c r="UHL26"/>
      <c r="UHM26"/>
      <c r="UHN26"/>
      <c r="UHO26"/>
      <c r="UHP26"/>
      <c r="UHQ26"/>
      <c r="UHR26"/>
      <c r="UHS26"/>
      <c r="UHT26"/>
      <c r="UHU26"/>
      <c r="UHV26"/>
      <c r="UHW26"/>
      <c r="UHX26"/>
      <c r="UHY26"/>
      <c r="UHZ26"/>
      <c r="UIA26"/>
      <c r="UIB26"/>
      <c r="UIC26"/>
      <c r="UID26"/>
      <c r="UIE26"/>
      <c r="UIF26"/>
      <c r="UIG26"/>
      <c r="UIH26"/>
      <c r="UII26"/>
      <c r="UIJ26"/>
      <c r="UIK26"/>
      <c r="UIL26"/>
      <c r="UIM26"/>
      <c r="UIN26"/>
      <c r="UIO26"/>
      <c r="UIP26"/>
      <c r="UIQ26"/>
      <c r="UIR26"/>
      <c r="UIS26"/>
      <c r="UIT26"/>
      <c r="UIU26"/>
      <c r="UIV26"/>
      <c r="UIW26"/>
      <c r="UIX26"/>
      <c r="UIY26"/>
      <c r="UIZ26"/>
      <c r="UJA26"/>
      <c r="UJB26"/>
      <c r="UJC26"/>
      <c r="UJD26"/>
      <c r="UJE26"/>
      <c r="UJF26"/>
      <c r="UJG26"/>
      <c r="UJH26"/>
      <c r="UJI26"/>
      <c r="UJJ26"/>
      <c r="UJK26"/>
      <c r="UJL26"/>
      <c r="UJM26"/>
      <c r="UJN26"/>
      <c r="UJO26"/>
      <c r="UJP26"/>
      <c r="UJQ26"/>
      <c r="UJR26"/>
      <c r="UJS26"/>
      <c r="UJT26"/>
      <c r="UJU26"/>
      <c r="UJV26"/>
      <c r="UJW26"/>
      <c r="UJX26"/>
      <c r="UJY26"/>
      <c r="UJZ26"/>
      <c r="UKA26"/>
      <c r="UKB26"/>
      <c r="UKC26"/>
      <c r="UKD26"/>
      <c r="UKE26"/>
      <c r="UKF26"/>
      <c r="UKG26"/>
      <c r="UKH26"/>
      <c r="UKI26"/>
      <c r="UKJ26"/>
      <c r="UKK26"/>
      <c r="UKL26"/>
      <c r="UKM26"/>
      <c r="UKN26"/>
      <c r="UKO26"/>
      <c r="UKP26"/>
      <c r="UKQ26"/>
      <c r="UKR26"/>
      <c r="UKS26"/>
      <c r="UKT26"/>
      <c r="UKU26"/>
      <c r="UKV26"/>
      <c r="UKW26"/>
      <c r="UKX26"/>
      <c r="UKY26"/>
      <c r="UKZ26"/>
      <c r="ULA26"/>
      <c r="ULB26"/>
      <c r="ULC26"/>
      <c r="ULD26"/>
      <c r="ULE26"/>
      <c r="ULF26"/>
      <c r="ULG26"/>
      <c r="ULH26"/>
      <c r="ULI26"/>
      <c r="ULJ26"/>
      <c r="ULK26"/>
      <c r="ULL26"/>
      <c r="ULM26"/>
      <c r="ULN26"/>
      <c r="ULO26"/>
      <c r="ULP26"/>
      <c r="ULQ26"/>
      <c r="ULR26"/>
      <c r="ULS26"/>
      <c r="ULT26"/>
      <c r="ULU26"/>
      <c r="ULV26"/>
      <c r="ULW26"/>
      <c r="ULX26"/>
      <c r="ULY26"/>
      <c r="ULZ26"/>
      <c r="UMA26"/>
      <c r="UMB26"/>
      <c r="UMC26"/>
      <c r="UMD26"/>
      <c r="UME26"/>
      <c r="UMF26"/>
      <c r="UMG26"/>
      <c r="UMH26"/>
      <c r="UMI26"/>
      <c r="UMJ26"/>
      <c r="UMK26"/>
      <c r="UML26"/>
      <c r="UMM26"/>
      <c r="UMN26"/>
      <c r="UMO26"/>
      <c r="UMP26"/>
      <c r="UMQ26"/>
      <c r="UMR26"/>
      <c r="UMS26"/>
      <c r="UMT26"/>
      <c r="UMU26"/>
      <c r="UMV26"/>
      <c r="UMW26"/>
      <c r="UMX26"/>
      <c r="UMY26"/>
      <c r="UMZ26"/>
      <c r="UNA26"/>
      <c r="UNB26"/>
      <c r="UNC26"/>
      <c r="UND26"/>
      <c r="UNE26"/>
      <c r="UNF26"/>
      <c r="UNG26"/>
      <c r="UNH26"/>
      <c r="UNI26"/>
      <c r="UNJ26"/>
      <c r="UNK26"/>
      <c r="UNL26"/>
      <c r="UNM26"/>
      <c r="UNN26"/>
      <c r="UNO26"/>
      <c r="UNP26"/>
      <c r="UNQ26"/>
      <c r="UNR26"/>
      <c r="UNS26"/>
      <c r="UNT26"/>
      <c r="UNU26"/>
      <c r="UNV26"/>
      <c r="UNW26"/>
      <c r="UNX26"/>
      <c r="UNY26"/>
      <c r="UNZ26"/>
      <c r="UOA26"/>
      <c r="UOB26"/>
      <c r="UOC26"/>
      <c r="UOD26"/>
      <c r="UOE26"/>
      <c r="UOF26"/>
      <c r="UOG26"/>
      <c r="UOH26"/>
      <c r="UOI26"/>
      <c r="UOJ26"/>
      <c r="UOK26"/>
      <c r="UOL26"/>
      <c r="UOM26"/>
      <c r="UON26"/>
      <c r="UOO26"/>
      <c r="UOP26"/>
      <c r="UOQ26"/>
      <c r="UOR26"/>
      <c r="UOS26"/>
      <c r="UOT26"/>
      <c r="UOU26"/>
      <c r="UOV26"/>
      <c r="UOW26"/>
      <c r="UOX26"/>
      <c r="UOY26"/>
      <c r="UOZ26"/>
      <c r="UPA26"/>
      <c r="UPB26"/>
      <c r="UPC26"/>
      <c r="UPD26"/>
      <c r="UPE26"/>
      <c r="UPF26"/>
      <c r="UPG26"/>
      <c r="UPH26"/>
      <c r="UPI26"/>
      <c r="UPJ26"/>
      <c r="UPK26"/>
      <c r="UPL26"/>
      <c r="UPM26"/>
      <c r="UPN26"/>
      <c r="UPO26"/>
      <c r="UPP26"/>
      <c r="UPQ26"/>
      <c r="UPR26"/>
      <c r="UPS26"/>
      <c r="UPT26"/>
      <c r="UPU26"/>
      <c r="UPV26"/>
      <c r="UPW26"/>
      <c r="UPX26"/>
      <c r="UPY26"/>
      <c r="UPZ26"/>
      <c r="UQA26"/>
      <c r="UQB26"/>
      <c r="UQC26"/>
      <c r="UQD26"/>
      <c r="UQE26"/>
      <c r="UQF26"/>
      <c r="UQG26"/>
      <c r="UQH26"/>
      <c r="UQI26"/>
      <c r="UQJ26"/>
      <c r="UQK26"/>
      <c r="UQL26"/>
      <c r="UQM26"/>
      <c r="UQN26"/>
      <c r="UQO26"/>
      <c r="UQP26"/>
      <c r="UQQ26"/>
      <c r="UQR26"/>
      <c r="UQS26"/>
      <c r="UQT26"/>
      <c r="UQU26"/>
      <c r="UQV26"/>
      <c r="UQW26"/>
      <c r="UQX26"/>
      <c r="UQY26"/>
      <c r="UQZ26"/>
      <c r="URA26"/>
      <c r="URB26"/>
      <c r="URC26"/>
      <c r="URD26"/>
      <c r="URE26"/>
      <c r="URF26"/>
      <c r="URG26"/>
      <c r="URH26"/>
      <c r="URI26"/>
      <c r="URJ26"/>
      <c r="URK26"/>
      <c r="URL26"/>
      <c r="URM26"/>
      <c r="URN26"/>
      <c r="URO26"/>
      <c r="URP26"/>
      <c r="URQ26"/>
      <c r="URR26"/>
      <c r="URS26"/>
      <c r="URT26"/>
      <c r="URU26"/>
      <c r="URV26"/>
      <c r="URW26"/>
      <c r="URX26"/>
      <c r="URY26"/>
      <c r="URZ26"/>
      <c r="USA26"/>
      <c r="USB26"/>
      <c r="USC26"/>
      <c r="USD26"/>
      <c r="USE26"/>
      <c r="USF26"/>
      <c r="USG26"/>
      <c r="USH26"/>
      <c r="USI26"/>
      <c r="USJ26"/>
      <c r="USK26"/>
      <c r="USL26"/>
      <c r="USM26"/>
      <c r="USN26"/>
      <c r="USO26"/>
      <c r="USP26"/>
      <c r="USQ26"/>
      <c r="USR26"/>
      <c r="USS26"/>
      <c r="UST26"/>
      <c r="USU26"/>
      <c r="USV26"/>
      <c r="USW26"/>
      <c r="USX26"/>
      <c r="USY26"/>
      <c r="USZ26"/>
      <c r="UTA26"/>
      <c r="UTB26"/>
      <c r="UTC26"/>
      <c r="UTD26"/>
      <c r="UTE26"/>
      <c r="UTF26"/>
      <c r="UTG26"/>
      <c r="UTH26"/>
      <c r="UTI26"/>
      <c r="UTJ26"/>
      <c r="UTK26"/>
      <c r="UTL26"/>
      <c r="UTM26"/>
      <c r="UTN26"/>
      <c r="UTO26"/>
      <c r="UTP26"/>
      <c r="UTQ26"/>
      <c r="UTR26"/>
      <c r="UTS26"/>
      <c r="UTT26"/>
      <c r="UTU26"/>
      <c r="UTV26"/>
      <c r="UTW26"/>
      <c r="UTX26"/>
      <c r="UTY26"/>
      <c r="UTZ26"/>
      <c r="UUA26"/>
      <c r="UUB26"/>
      <c r="UUC26"/>
      <c r="UUD26"/>
      <c r="UUE26"/>
      <c r="UUF26"/>
      <c r="UUG26"/>
      <c r="UUH26"/>
      <c r="UUI26"/>
      <c r="UUJ26"/>
      <c r="UUK26"/>
      <c r="UUL26"/>
      <c r="UUM26"/>
      <c r="UUN26"/>
      <c r="UUO26"/>
      <c r="UUP26"/>
      <c r="UUQ26"/>
      <c r="UUR26"/>
      <c r="UUS26"/>
      <c r="UUT26"/>
      <c r="UUU26"/>
      <c r="UUV26"/>
      <c r="UUW26"/>
      <c r="UUX26"/>
      <c r="UUY26"/>
      <c r="UUZ26"/>
      <c r="UVA26"/>
      <c r="UVB26"/>
      <c r="UVC26"/>
      <c r="UVD26"/>
      <c r="UVE26"/>
      <c r="UVF26"/>
      <c r="UVG26"/>
      <c r="UVH26"/>
      <c r="UVI26"/>
      <c r="UVJ26"/>
      <c r="UVK26"/>
      <c r="UVL26"/>
      <c r="UVM26"/>
      <c r="UVN26"/>
      <c r="UVO26"/>
      <c r="UVP26"/>
      <c r="UVQ26"/>
      <c r="UVR26"/>
      <c r="UVS26"/>
      <c r="UVT26"/>
      <c r="UVU26"/>
      <c r="UVV26"/>
      <c r="UVW26"/>
      <c r="UVX26"/>
      <c r="UVY26"/>
      <c r="UVZ26"/>
      <c r="UWA26"/>
      <c r="UWB26"/>
      <c r="UWC26"/>
      <c r="UWD26"/>
      <c r="UWE26"/>
      <c r="UWF26"/>
      <c r="UWG26"/>
      <c r="UWH26"/>
      <c r="UWI26"/>
      <c r="UWJ26"/>
      <c r="UWK26"/>
      <c r="UWL26"/>
      <c r="UWM26"/>
      <c r="UWN26"/>
      <c r="UWO26"/>
      <c r="UWP26"/>
      <c r="UWQ26"/>
      <c r="UWR26"/>
      <c r="UWS26"/>
      <c r="UWT26"/>
      <c r="UWU26"/>
      <c r="UWV26"/>
      <c r="UWW26"/>
      <c r="UWX26"/>
      <c r="UWY26"/>
      <c r="UWZ26"/>
      <c r="UXA26"/>
      <c r="UXB26"/>
      <c r="UXC26"/>
      <c r="UXD26"/>
      <c r="UXE26"/>
      <c r="UXF26"/>
      <c r="UXG26"/>
      <c r="UXH26"/>
      <c r="UXI26"/>
      <c r="UXJ26"/>
      <c r="UXK26"/>
      <c r="UXL26"/>
      <c r="UXM26"/>
      <c r="UXN26"/>
      <c r="UXO26"/>
      <c r="UXP26"/>
      <c r="UXQ26"/>
      <c r="UXR26"/>
      <c r="UXS26"/>
      <c r="UXT26"/>
      <c r="UXU26"/>
      <c r="UXV26"/>
      <c r="UXW26"/>
      <c r="UXX26"/>
      <c r="UXY26"/>
      <c r="UXZ26"/>
      <c r="UYA26"/>
      <c r="UYB26"/>
      <c r="UYC26"/>
      <c r="UYD26"/>
      <c r="UYE26"/>
      <c r="UYF26"/>
      <c r="UYG26"/>
      <c r="UYH26"/>
      <c r="UYI26"/>
      <c r="UYJ26"/>
      <c r="UYK26"/>
      <c r="UYL26"/>
      <c r="UYM26"/>
      <c r="UYN26"/>
      <c r="UYO26"/>
      <c r="UYP26"/>
      <c r="UYQ26"/>
      <c r="UYR26"/>
      <c r="UYS26"/>
      <c r="UYT26"/>
      <c r="UYU26"/>
      <c r="UYV26"/>
      <c r="UYW26"/>
      <c r="UYX26"/>
      <c r="UYY26"/>
      <c r="UYZ26"/>
      <c r="UZA26"/>
      <c r="UZB26"/>
      <c r="UZC26"/>
      <c r="UZD26"/>
      <c r="UZE26"/>
      <c r="UZF26"/>
      <c r="UZG26"/>
      <c r="UZH26"/>
      <c r="UZI26"/>
      <c r="UZJ26"/>
      <c r="UZK26"/>
      <c r="UZL26"/>
      <c r="UZM26"/>
      <c r="UZN26"/>
      <c r="UZO26"/>
      <c r="UZP26"/>
      <c r="UZQ26"/>
      <c r="UZR26"/>
      <c r="UZS26"/>
      <c r="UZT26"/>
      <c r="UZU26"/>
      <c r="UZV26"/>
      <c r="UZW26"/>
      <c r="UZX26"/>
      <c r="UZY26"/>
      <c r="UZZ26"/>
      <c r="VAA26"/>
      <c r="VAB26"/>
      <c r="VAC26"/>
      <c r="VAD26"/>
      <c r="VAE26"/>
      <c r="VAF26"/>
      <c r="VAG26"/>
      <c r="VAH26"/>
      <c r="VAI26"/>
      <c r="VAJ26"/>
      <c r="VAK26"/>
      <c r="VAL26"/>
      <c r="VAM26"/>
      <c r="VAN26"/>
      <c r="VAO26"/>
      <c r="VAP26"/>
      <c r="VAQ26"/>
      <c r="VAR26"/>
      <c r="VAS26"/>
      <c r="VAT26"/>
      <c r="VAU26"/>
      <c r="VAV26"/>
      <c r="VAW26"/>
      <c r="VAX26"/>
      <c r="VAY26"/>
      <c r="VAZ26"/>
      <c r="VBA26"/>
      <c r="VBB26"/>
      <c r="VBC26"/>
      <c r="VBD26"/>
      <c r="VBE26"/>
      <c r="VBF26"/>
      <c r="VBG26"/>
      <c r="VBH26"/>
      <c r="VBI26"/>
      <c r="VBJ26"/>
      <c r="VBK26"/>
      <c r="VBL26"/>
      <c r="VBM26"/>
      <c r="VBN26"/>
      <c r="VBO26"/>
      <c r="VBP26"/>
      <c r="VBQ26"/>
      <c r="VBR26"/>
      <c r="VBS26"/>
      <c r="VBT26"/>
      <c r="VBU26"/>
      <c r="VBV26"/>
      <c r="VBW26"/>
      <c r="VBX26"/>
      <c r="VBY26"/>
      <c r="VBZ26"/>
      <c r="VCA26"/>
      <c r="VCB26"/>
      <c r="VCC26"/>
      <c r="VCD26"/>
      <c r="VCE26"/>
      <c r="VCF26"/>
      <c r="VCG26"/>
      <c r="VCH26"/>
      <c r="VCI26"/>
      <c r="VCJ26"/>
      <c r="VCK26"/>
      <c r="VCL26"/>
      <c r="VCM26"/>
      <c r="VCN26"/>
      <c r="VCO26"/>
      <c r="VCP26"/>
      <c r="VCQ26"/>
      <c r="VCR26"/>
      <c r="VCS26"/>
      <c r="VCT26"/>
      <c r="VCU26"/>
      <c r="VCV26"/>
      <c r="VCW26"/>
      <c r="VCX26"/>
      <c r="VCY26"/>
      <c r="VCZ26"/>
      <c r="VDA26"/>
      <c r="VDB26"/>
      <c r="VDC26"/>
      <c r="VDD26"/>
      <c r="VDE26"/>
      <c r="VDF26"/>
      <c r="VDG26"/>
      <c r="VDH26"/>
      <c r="VDI26"/>
      <c r="VDJ26"/>
      <c r="VDK26"/>
      <c r="VDL26"/>
      <c r="VDM26"/>
      <c r="VDN26"/>
      <c r="VDO26"/>
      <c r="VDP26"/>
      <c r="VDQ26"/>
      <c r="VDR26"/>
      <c r="VDS26"/>
      <c r="VDT26"/>
      <c r="VDU26"/>
      <c r="VDV26"/>
      <c r="VDW26"/>
      <c r="VDX26"/>
      <c r="VDY26"/>
      <c r="VDZ26"/>
      <c r="VEA26"/>
      <c r="VEB26"/>
      <c r="VEC26"/>
      <c r="VED26"/>
      <c r="VEE26"/>
      <c r="VEF26"/>
      <c r="VEG26"/>
      <c r="VEH26"/>
      <c r="VEI26"/>
      <c r="VEJ26"/>
      <c r="VEK26"/>
      <c r="VEL26"/>
      <c r="VEM26"/>
      <c r="VEN26"/>
      <c r="VEO26"/>
      <c r="VEP26"/>
      <c r="VEQ26"/>
      <c r="VER26"/>
      <c r="VES26"/>
      <c r="VET26"/>
      <c r="VEU26"/>
      <c r="VEV26"/>
      <c r="VEW26"/>
      <c r="VEX26"/>
      <c r="VEY26"/>
      <c r="VEZ26"/>
      <c r="VFA26"/>
      <c r="VFB26"/>
      <c r="VFC26"/>
      <c r="VFD26"/>
      <c r="VFE26"/>
      <c r="VFF26"/>
      <c r="VFG26"/>
      <c r="VFH26"/>
      <c r="VFI26"/>
      <c r="VFJ26"/>
      <c r="VFK26"/>
      <c r="VFL26"/>
      <c r="VFM26"/>
      <c r="VFN26"/>
      <c r="VFO26"/>
      <c r="VFP26"/>
      <c r="VFQ26"/>
      <c r="VFR26"/>
      <c r="VFS26"/>
      <c r="VFT26"/>
      <c r="VFU26"/>
      <c r="VFV26"/>
      <c r="VFW26"/>
      <c r="VFX26"/>
      <c r="VFY26"/>
      <c r="VFZ26"/>
      <c r="VGA26"/>
      <c r="VGB26"/>
      <c r="VGC26"/>
      <c r="VGD26"/>
      <c r="VGE26"/>
      <c r="VGF26"/>
      <c r="VGG26"/>
      <c r="VGH26"/>
      <c r="VGI26"/>
      <c r="VGJ26"/>
      <c r="VGK26"/>
      <c r="VGL26"/>
      <c r="VGM26"/>
      <c r="VGN26"/>
      <c r="VGO26"/>
      <c r="VGP26"/>
      <c r="VGQ26"/>
      <c r="VGR26"/>
      <c r="VGS26"/>
      <c r="VGT26"/>
      <c r="VGU26"/>
      <c r="VGV26"/>
      <c r="VGW26"/>
      <c r="VGX26"/>
      <c r="VGY26"/>
      <c r="VGZ26"/>
      <c r="VHA26"/>
      <c r="VHB26"/>
      <c r="VHC26"/>
      <c r="VHD26"/>
      <c r="VHE26"/>
      <c r="VHF26"/>
      <c r="VHG26"/>
      <c r="VHH26"/>
      <c r="VHI26"/>
      <c r="VHJ26"/>
      <c r="VHK26"/>
      <c r="VHL26"/>
      <c r="VHM26"/>
      <c r="VHN26"/>
      <c r="VHO26"/>
      <c r="VHP26"/>
      <c r="VHQ26"/>
      <c r="VHR26"/>
      <c r="VHS26"/>
      <c r="VHT26"/>
      <c r="VHU26"/>
      <c r="VHV26"/>
      <c r="VHW26"/>
      <c r="VHX26"/>
      <c r="VHY26"/>
      <c r="VHZ26"/>
      <c r="VIA26"/>
      <c r="VIB26"/>
      <c r="VIC26"/>
      <c r="VID26"/>
      <c r="VIE26"/>
      <c r="VIF26"/>
      <c r="VIG26"/>
      <c r="VIH26"/>
      <c r="VII26"/>
      <c r="VIJ26"/>
      <c r="VIK26"/>
      <c r="VIL26"/>
      <c r="VIM26"/>
      <c r="VIN26"/>
      <c r="VIO26"/>
      <c r="VIP26"/>
      <c r="VIQ26"/>
      <c r="VIR26"/>
      <c r="VIS26"/>
      <c r="VIT26"/>
      <c r="VIU26"/>
      <c r="VIV26"/>
      <c r="VIW26"/>
      <c r="VIX26"/>
      <c r="VIY26"/>
      <c r="VIZ26"/>
      <c r="VJA26"/>
      <c r="VJB26"/>
      <c r="VJC26"/>
      <c r="VJD26"/>
      <c r="VJE26"/>
      <c r="VJF26"/>
      <c r="VJG26"/>
      <c r="VJH26"/>
      <c r="VJI26"/>
      <c r="VJJ26"/>
      <c r="VJK26"/>
      <c r="VJL26"/>
      <c r="VJM26"/>
      <c r="VJN26"/>
      <c r="VJO26"/>
      <c r="VJP26"/>
      <c r="VJQ26"/>
      <c r="VJR26"/>
      <c r="VJS26"/>
      <c r="VJT26"/>
      <c r="VJU26"/>
      <c r="VJV26"/>
      <c r="VJW26"/>
      <c r="VJX26"/>
      <c r="VJY26"/>
      <c r="VJZ26"/>
      <c r="VKA26"/>
      <c r="VKB26"/>
      <c r="VKC26"/>
      <c r="VKD26"/>
      <c r="VKE26"/>
      <c r="VKF26"/>
      <c r="VKG26"/>
      <c r="VKH26"/>
      <c r="VKI26"/>
      <c r="VKJ26"/>
      <c r="VKK26"/>
      <c r="VKL26"/>
      <c r="VKM26"/>
      <c r="VKN26"/>
      <c r="VKO26"/>
      <c r="VKP26"/>
      <c r="VKQ26"/>
      <c r="VKR26"/>
      <c r="VKS26"/>
      <c r="VKT26"/>
      <c r="VKU26"/>
      <c r="VKV26"/>
      <c r="VKW26"/>
      <c r="VKX26"/>
      <c r="VKY26"/>
      <c r="VKZ26"/>
      <c r="VLA26"/>
      <c r="VLB26"/>
      <c r="VLC26"/>
      <c r="VLD26"/>
      <c r="VLE26"/>
      <c r="VLF26"/>
      <c r="VLG26"/>
      <c r="VLH26"/>
      <c r="VLI26"/>
      <c r="VLJ26"/>
      <c r="VLK26"/>
      <c r="VLL26"/>
      <c r="VLM26"/>
      <c r="VLN26"/>
      <c r="VLO26"/>
      <c r="VLP26"/>
      <c r="VLQ26"/>
      <c r="VLR26"/>
      <c r="VLS26"/>
      <c r="VLT26"/>
      <c r="VLU26"/>
      <c r="VLV26"/>
      <c r="VLW26"/>
      <c r="VLX26"/>
      <c r="VLY26"/>
      <c r="VLZ26"/>
      <c r="VMA26"/>
      <c r="VMB26"/>
      <c r="VMC26"/>
      <c r="VMD26"/>
      <c r="VME26"/>
      <c r="VMF26"/>
      <c r="VMG26"/>
      <c r="VMH26"/>
      <c r="VMI26"/>
      <c r="VMJ26"/>
      <c r="VMK26"/>
      <c r="VML26"/>
      <c r="VMM26"/>
      <c r="VMN26"/>
      <c r="VMO26"/>
      <c r="VMP26"/>
      <c r="VMQ26"/>
      <c r="VMR26"/>
      <c r="VMS26"/>
      <c r="VMT26"/>
      <c r="VMU26"/>
      <c r="VMV26"/>
      <c r="VMW26"/>
      <c r="VMX26"/>
      <c r="VMY26"/>
      <c r="VMZ26"/>
      <c r="VNA26"/>
      <c r="VNB26"/>
      <c r="VNC26"/>
      <c r="VND26"/>
      <c r="VNE26"/>
      <c r="VNF26"/>
      <c r="VNG26"/>
      <c r="VNH26"/>
      <c r="VNI26"/>
      <c r="VNJ26"/>
      <c r="VNK26"/>
      <c r="VNL26"/>
      <c r="VNM26"/>
      <c r="VNN26"/>
      <c r="VNO26"/>
      <c r="VNP26"/>
      <c r="VNQ26"/>
      <c r="VNR26"/>
      <c r="VNS26"/>
      <c r="VNT26"/>
      <c r="VNU26"/>
      <c r="VNV26"/>
      <c r="VNW26"/>
      <c r="VNX26"/>
      <c r="VNY26"/>
      <c r="VNZ26"/>
      <c r="VOA26"/>
      <c r="VOB26"/>
      <c r="VOC26"/>
      <c r="VOD26"/>
      <c r="VOE26"/>
      <c r="VOF26"/>
      <c r="VOG26"/>
      <c r="VOH26"/>
      <c r="VOI26"/>
      <c r="VOJ26"/>
      <c r="VOK26"/>
      <c r="VOL26"/>
      <c r="VOM26"/>
      <c r="VON26"/>
      <c r="VOO26"/>
      <c r="VOP26"/>
      <c r="VOQ26"/>
      <c r="VOR26"/>
      <c r="VOS26"/>
      <c r="VOT26"/>
      <c r="VOU26"/>
      <c r="VOV26"/>
      <c r="VOW26"/>
      <c r="VOX26"/>
      <c r="VOY26"/>
      <c r="VOZ26"/>
      <c r="VPA26"/>
      <c r="VPB26"/>
      <c r="VPC26"/>
      <c r="VPD26"/>
      <c r="VPE26"/>
      <c r="VPF26"/>
      <c r="VPG26"/>
      <c r="VPH26"/>
      <c r="VPI26"/>
      <c r="VPJ26"/>
      <c r="VPK26"/>
      <c r="VPL26"/>
      <c r="VPM26"/>
      <c r="VPN26"/>
      <c r="VPO26"/>
      <c r="VPP26"/>
      <c r="VPQ26"/>
      <c r="VPR26"/>
      <c r="VPS26"/>
      <c r="VPT26"/>
      <c r="VPU26"/>
      <c r="VPV26"/>
      <c r="VPW26"/>
      <c r="VPX26"/>
      <c r="VPY26"/>
      <c r="VPZ26"/>
      <c r="VQA26"/>
      <c r="VQB26"/>
      <c r="VQC26"/>
      <c r="VQD26"/>
      <c r="VQE26"/>
      <c r="VQF26"/>
      <c r="VQG26"/>
      <c r="VQH26"/>
      <c r="VQI26"/>
      <c r="VQJ26"/>
      <c r="VQK26"/>
      <c r="VQL26"/>
      <c r="VQM26"/>
      <c r="VQN26"/>
      <c r="VQO26"/>
      <c r="VQP26"/>
      <c r="VQQ26"/>
      <c r="VQR26"/>
      <c r="VQS26"/>
      <c r="VQT26"/>
      <c r="VQU26"/>
      <c r="VQV26"/>
      <c r="VQW26"/>
      <c r="VQX26"/>
      <c r="VQY26"/>
      <c r="VQZ26"/>
      <c r="VRA26"/>
      <c r="VRB26"/>
      <c r="VRC26"/>
      <c r="VRD26"/>
      <c r="VRE26"/>
      <c r="VRF26"/>
      <c r="VRG26"/>
      <c r="VRH26"/>
      <c r="VRI26"/>
      <c r="VRJ26"/>
      <c r="VRK26"/>
      <c r="VRL26"/>
      <c r="VRM26"/>
      <c r="VRN26"/>
      <c r="VRO26"/>
      <c r="VRP26"/>
      <c r="VRQ26"/>
      <c r="VRR26"/>
      <c r="VRS26"/>
      <c r="VRT26"/>
      <c r="VRU26"/>
      <c r="VRV26"/>
      <c r="VRW26"/>
      <c r="VRX26"/>
      <c r="VRY26"/>
      <c r="VRZ26"/>
      <c r="VSA26"/>
      <c r="VSB26"/>
      <c r="VSC26"/>
      <c r="VSD26"/>
      <c r="VSE26"/>
      <c r="VSF26"/>
      <c r="VSG26"/>
      <c r="VSH26"/>
      <c r="VSI26"/>
      <c r="VSJ26"/>
      <c r="VSK26"/>
      <c r="VSL26"/>
      <c r="VSM26"/>
      <c r="VSN26"/>
      <c r="VSO26"/>
      <c r="VSP26"/>
      <c r="VSQ26"/>
      <c r="VSR26"/>
      <c r="VSS26"/>
      <c r="VST26"/>
      <c r="VSU26"/>
      <c r="VSV26"/>
      <c r="VSW26"/>
      <c r="VSX26"/>
      <c r="VSY26"/>
      <c r="VSZ26"/>
      <c r="VTA26"/>
      <c r="VTB26"/>
      <c r="VTC26"/>
      <c r="VTD26"/>
      <c r="VTE26"/>
      <c r="VTF26"/>
      <c r="VTG26"/>
      <c r="VTH26"/>
      <c r="VTI26"/>
      <c r="VTJ26"/>
      <c r="VTK26"/>
      <c r="VTL26"/>
      <c r="VTM26"/>
      <c r="VTN26"/>
      <c r="VTO26"/>
      <c r="VTP26"/>
      <c r="VTQ26"/>
      <c r="VTR26"/>
      <c r="VTS26"/>
      <c r="VTT26"/>
      <c r="VTU26"/>
      <c r="VTV26"/>
      <c r="VTW26"/>
      <c r="VTX26"/>
      <c r="VTY26"/>
      <c r="VTZ26"/>
      <c r="VUA26"/>
      <c r="VUB26"/>
      <c r="VUC26"/>
      <c r="VUD26"/>
      <c r="VUE26"/>
      <c r="VUF26"/>
      <c r="VUG26"/>
      <c r="VUH26"/>
      <c r="VUI26"/>
      <c r="VUJ26"/>
      <c r="VUK26"/>
      <c r="VUL26"/>
      <c r="VUM26"/>
      <c r="VUN26"/>
      <c r="VUO26"/>
      <c r="VUP26"/>
      <c r="VUQ26"/>
      <c r="VUR26"/>
      <c r="VUS26"/>
      <c r="VUT26"/>
      <c r="VUU26"/>
      <c r="VUV26"/>
      <c r="VUW26"/>
      <c r="VUX26"/>
      <c r="VUY26"/>
      <c r="VUZ26"/>
      <c r="VVA26"/>
      <c r="VVB26"/>
      <c r="VVC26"/>
      <c r="VVD26"/>
      <c r="VVE26"/>
      <c r="VVF26"/>
      <c r="VVG26"/>
      <c r="VVH26"/>
      <c r="VVI26"/>
      <c r="VVJ26"/>
      <c r="VVK26"/>
      <c r="VVL26"/>
      <c r="VVM26"/>
      <c r="VVN26"/>
      <c r="VVO26"/>
      <c r="VVP26"/>
      <c r="VVQ26"/>
      <c r="VVR26"/>
      <c r="VVS26"/>
      <c r="VVT26"/>
      <c r="VVU26"/>
      <c r="VVV26"/>
      <c r="VVW26"/>
      <c r="VVX26"/>
      <c r="VVY26"/>
      <c r="VVZ26"/>
      <c r="VWA26"/>
      <c r="VWB26"/>
      <c r="VWC26"/>
      <c r="VWD26"/>
      <c r="VWE26"/>
      <c r="VWF26"/>
      <c r="VWG26"/>
      <c r="VWH26"/>
      <c r="VWI26"/>
      <c r="VWJ26"/>
      <c r="VWK26"/>
      <c r="VWL26"/>
      <c r="VWM26"/>
      <c r="VWN26"/>
      <c r="VWO26"/>
      <c r="VWP26"/>
      <c r="VWQ26"/>
      <c r="VWR26"/>
      <c r="VWS26"/>
      <c r="VWT26"/>
      <c r="VWU26"/>
      <c r="VWV26"/>
      <c r="VWW26"/>
      <c r="VWX26"/>
      <c r="VWY26"/>
      <c r="VWZ26"/>
      <c r="VXA26"/>
      <c r="VXB26"/>
      <c r="VXC26"/>
      <c r="VXD26"/>
      <c r="VXE26"/>
      <c r="VXF26"/>
      <c r="VXG26"/>
      <c r="VXH26"/>
      <c r="VXI26"/>
      <c r="VXJ26"/>
      <c r="VXK26"/>
      <c r="VXL26"/>
      <c r="VXM26"/>
      <c r="VXN26"/>
      <c r="VXO26"/>
      <c r="VXP26"/>
      <c r="VXQ26"/>
      <c r="VXR26"/>
      <c r="VXS26"/>
      <c r="VXT26"/>
      <c r="VXU26"/>
      <c r="VXV26"/>
      <c r="VXW26"/>
      <c r="VXX26"/>
      <c r="VXY26"/>
      <c r="VXZ26"/>
      <c r="VYA26"/>
      <c r="VYB26"/>
      <c r="VYC26"/>
      <c r="VYD26"/>
      <c r="VYE26"/>
      <c r="VYF26"/>
      <c r="VYG26"/>
      <c r="VYH26"/>
      <c r="VYI26"/>
      <c r="VYJ26"/>
      <c r="VYK26"/>
      <c r="VYL26"/>
      <c r="VYM26"/>
      <c r="VYN26"/>
      <c r="VYO26"/>
      <c r="VYP26"/>
      <c r="VYQ26"/>
      <c r="VYR26"/>
      <c r="VYS26"/>
      <c r="VYT26"/>
      <c r="VYU26"/>
      <c r="VYV26"/>
      <c r="VYW26"/>
      <c r="VYX26"/>
      <c r="VYY26"/>
      <c r="VYZ26"/>
      <c r="VZA26"/>
      <c r="VZB26"/>
      <c r="VZC26"/>
      <c r="VZD26"/>
      <c r="VZE26"/>
      <c r="VZF26"/>
      <c r="VZG26"/>
      <c r="VZH26"/>
      <c r="VZI26"/>
      <c r="VZJ26"/>
      <c r="VZK26"/>
      <c r="VZL26"/>
      <c r="VZM26"/>
      <c r="VZN26"/>
      <c r="VZO26"/>
      <c r="VZP26"/>
      <c r="VZQ26"/>
      <c r="VZR26"/>
      <c r="VZS26"/>
      <c r="VZT26"/>
      <c r="VZU26"/>
      <c r="VZV26"/>
      <c r="VZW26"/>
      <c r="VZX26"/>
      <c r="VZY26"/>
      <c r="VZZ26"/>
      <c r="WAA26"/>
      <c r="WAB26"/>
      <c r="WAC26"/>
      <c r="WAD26"/>
      <c r="WAE26"/>
      <c r="WAF26"/>
      <c r="WAG26"/>
      <c r="WAH26"/>
      <c r="WAI26"/>
      <c r="WAJ26"/>
      <c r="WAK26"/>
      <c r="WAL26"/>
      <c r="WAM26"/>
      <c r="WAN26"/>
      <c r="WAO26"/>
      <c r="WAP26"/>
      <c r="WAQ26"/>
      <c r="WAR26"/>
      <c r="WAS26"/>
      <c r="WAT26"/>
      <c r="WAU26"/>
      <c r="WAV26"/>
      <c r="WAW26"/>
      <c r="WAX26"/>
      <c r="WAY26"/>
      <c r="WAZ26"/>
      <c r="WBA26"/>
      <c r="WBB26"/>
      <c r="WBC26"/>
      <c r="WBD26"/>
      <c r="WBE26"/>
      <c r="WBF26"/>
      <c r="WBG26"/>
      <c r="WBH26"/>
      <c r="WBI26"/>
      <c r="WBJ26"/>
      <c r="WBK26"/>
      <c r="WBL26"/>
      <c r="WBM26"/>
      <c r="WBN26"/>
      <c r="WBO26"/>
      <c r="WBP26"/>
      <c r="WBQ26"/>
      <c r="WBR26"/>
      <c r="WBS26"/>
      <c r="WBT26"/>
      <c r="WBU26"/>
      <c r="WBV26"/>
      <c r="WBW26"/>
      <c r="WBX26"/>
      <c r="WBY26"/>
      <c r="WBZ26"/>
      <c r="WCA26"/>
      <c r="WCB26"/>
      <c r="WCC26"/>
      <c r="WCD26"/>
      <c r="WCE26"/>
      <c r="WCF26"/>
      <c r="WCG26"/>
      <c r="WCH26"/>
      <c r="WCI26"/>
      <c r="WCJ26"/>
      <c r="WCK26"/>
      <c r="WCL26"/>
      <c r="WCM26"/>
      <c r="WCN26"/>
      <c r="WCO26"/>
      <c r="WCP26"/>
      <c r="WCQ26"/>
      <c r="WCR26"/>
      <c r="WCS26"/>
      <c r="WCT26"/>
      <c r="WCU26"/>
      <c r="WCV26"/>
      <c r="WCW26"/>
      <c r="WCX26"/>
      <c r="WCY26"/>
      <c r="WCZ26"/>
      <c r="WDA26"/>
      <c r="WDB26"/>
      <c r="WDC26"/>
      <c r="WDD26"/>
      <c r="WDE26"/>
      <c r="WDF26"/>
      <c r="WDG26"/>
      <c r="WDH26"/>
      <c r="WDI26"/>
      <c r="WDJ26"/>
      <c r="WDK26"/>
      <c r="WDL26"/>
      <c r="WDM26"/>
      <c r="WDN26"/>
      <c r="WDO26"/>
      <c r="WDP26"/>
      <c r="WDQ26"/>
      <c r="WDR26"/>
      <c r="WDS26"/>
      <c r="WDT26"/>
      <c r="WDU26"/>
      <c r="WDV26"/>
      <c r="WDW26"/>
      <c r="WDX26"/>
      <c r="WDY26"/>
      <c r="WDZ26"/>
      <c r="WEA26"/>
      <c r="WEB26"/>
      <c r="WEC26"/>
      <c r="WED26"/>
      <c r="WEE26"/>
      <c r="WEF26"/>
      <c r="WEG26"/>
      <c r="WEH26"/>
      <c r="WEI26"/>
      <c r="WEJ26"/>
      <c r="WEK26"/>
      <c r="WEL26"/>
      <c r="WEM26"/>
      <c r="WEN26"/>
      <c r="WEO26"/>
      <c r="WEP26"/>
      <c r="WEQ26"/>
      <c r="WER26"/>
      <c r="WES26"/>
      <c r="WET26"/>
      <c r="WEU26"/>
      <c r="WEV26"/>
      <c r="WEW26"/>
      <c r="WEX26"/>
      <c r="WEY26"/>
      <c r="WEZ26"/>
      <c r="WFA26"/>
      <c r="WFB26"/>
      <c r="WFC26"/>
      <c r="WFD26"/>
      <c r="WFE26"/>
      <c r="WFF26"/>
      <c r="WFG26"/>
      <c r="WFH26"/>
      <c r="WFI26"/>
      <c r="WFJ26"/>
      <c r="WFK26"/>
      <c r="WFL26"/>
      <c r="WFM26"/>
      <c r="WFN26"/>
      <c r="WFO26"/>
      <c r="WFP26"/>
      <c r="WFQ26"/>
      <c r="WFR26"/>
      <c r="WFS26"/>
      <c r="WFT26"/>
      <c r="WFU26"/>
      <c r="WFV26"/>
      <c r="WFW26"/>
      <c r="WFX26"/>
      <c r="WFY26"/>
      <c r="WFZ26"/>
      <c r="WGA26"/>
      <c r="WGB26"/>
      <c r="WGC26"/>
      <c r="WGD26"/>
      <c r="WGE26"/>
      <c r="WGF26"/>
      <c r="WGG26"/>
      <c r="WGH26"/>
      <c r="WGI26"/>
      <c r="WGJ26"/>
      <c r="WGK26"/>
      <c r="WGL26"/>
      <c r="WGM26"/>
      <c r="WGN26"/>
      <c r="WGO26"/>
      <c r="WGP26"/>
      <c r="WGQ26"/>
      <c r="WGR26"/>
      <c r="WGS26"/>
      <c r="WGT26"/>
      <c r="WGU26"/>
      <c r="WGV26"/>
      <c r="WGW26"/>
      <c r="WGX26"/>
      <c r="WGY26"/>
      <c r="WGZ26"/>
      <c r="WHA26"/>
      <c r="WHB26"/>
      <c r="WHC26"/>
      <c r="WHD26"/>
      <c r="WHE26"/>
      <c r="WHF26"/>
      <c r="WHG26"/>
      <c r="WHH26"/>
      <c r="WHI26"/>
      <c r="WHJ26"/>
      <c r="WHK26"/>
      <c r="WHL26"/>
      <c r="WHM26"/>
      <c r="WHN26"/>
      <c r="WHO26"/>
      <c r="WHP26"/>
      <c r="WHQ26"/>
      <c r="WHR26"/>
      <c r="WHS26"/>
      <c r="WHT26"/>
      <c r="WHU26"/>
      <c r="WHV26"/>
      <c r="WHW26"/>
      <c r="WHX26"/>
      <c r="WHY26"/>
      <c r="WHZ26"/>
      <c r="WIA26"/>
      <c r="WIB26"/>
      <c r="WIC26"/>
      <c r="WID26"/>
      <c r="WIE26"/>
      <c r="WIF26"/>
      <c r="WIG26"/>
      <c r="WIH26"/>
      <c r="WII26"/>
      <c r="WIJ26"/>
      <c r="WIK26"/>
      <c r="WIL26"/>
      <c r="WIM26"/>
      <c r="WIN26"/>
      <c r="WIO26"/>
      <c r="WIP26"/>
      <c r="WIQ26"/>
      <c r="WIR26"/>
      <c r="WIS26"/>
      <c r="WIT26"/>
      <c r="WIU26"/>
      <c r="WIV26"/>
      <c r="WIW26"/>
      <c r="WIX26"/>
      <c r="WIY26"/>
      <c r="WIZ26"/>
      <c r="WJA26"/>
      <c r="WJB26"/>
      <c r="WJC26"/>
      <c r="WJD26"/>
      <c r="WJE26"/>
      <c r="WJF26"/>
      <c r="WJG26"/>
      <c r="WJH26"/>
      <c r="WJI26"/>
      <c r="WJJ26"/>
      <c r="WJK26"/>
      <c r="WJL26"/>
      <c r="WJM26"/>
      <c r="WJN26"/>
      <c r="WJO26"/>
      <c r="WJP26"/>
      <c r="WJQ26"/>
      <c r="WJR26"/>
      <c r="WJS26"/>
      <c r="WJT26"/>
      <c r="WJU26"/>
      <c r="WJV26"/>
      <c r="WJW26"/>
      <c r="WJX26"/>
      <c r="WJY26"/>
      <c r="WJZ26"/>
      <c r="WKA26"/>
      <c r="WKB26"/>
      <c r="WKC26"/>
      <c r="WKD26"/>
      <c r="WKE26"/>
      <c r="WKF26"/>
      <c r="WKG26"/>
      <c r="WKH26"/>
      <c r="WKI26"/>
      <c r="WKJ26"/>
      <c r="WKK26"/>
      <c r="WKL26"/>
      <c r="WKM26"/>
      <c r="WKN26"/>
      <c r="WKO26"/>
      <c r="WKP26"/>
      <c r="WKQ26"/>
      <c r="WKR26"/>
      <c r="WKS26"/>
      <c r="WKT26"/>
      <c r="WKU26"/>
      <c r="WKV26"/>
      <c r="WKW26"/>
      <c r="WKX26"/>
      <c r="WKY26"/>
      <c r="WKZ26"/>
      <c r="WLA26"/>
      <c r="WLB26"/>
      <c r="WLC26"/>
      <c r="WLD26"/>
      <c r="WLE26"/>
      <c r="WLF26"/>
      <c r="WLG26"/>
      <c r="WLH26"/>
      <c r="WLI26"/>
      <c r="WLJ26"/>
      <c r="WLK26"/>
      <c r="WLL26"/>
      <c r="WLM26"/>
      <c r="WLN26"/>
      <c r="WLO26"/>
      <c r="WLP26"/>
      <c r="WLQ26"/>
      <c r="WLR26"/>
      <c r="WLS26"/>
      <c r="WLT26"/>
      <c r="WLU26"/>
      <c r="WLV26"/>
      <c r="WLW26"/>
      <c r="WLX26"/>
      <c r="WLY26"/>
      <c r="WLZ26"/>
      <c r="WMA26"/>
      <c r="WMB26"/>
      <c r="WMC26"/>
      <c r="WMD26"/>
      <c r="WME26"/>
      <c r="WMF26"/>
      <c r="WMG26"/>
      <c r="WMH26"/>
      <c r="WMI26"/>
      <c r="WMJ26"/>
      <c r="WMK26"/>
      <c r="WML26"/>
      <c r="WMM26"/>
      <c r="WMN26"/>
      <c r="WMO26"/>
      <c r="WMP26"/>
      <c r="WMQ26"/>
      <c r="WMR26"/>
      <c r="WMS26"/>
      <c r="WMT26"/>
      <c r="WMU26"/>
      <c r="WMV26"/>
      <c r="WMW26"/>
      <c r="WMX26"/>
      <c r="WMY26"/>
      <c r="WMZ26"/>
      <c r="WNA26"/>
      <c r="WNB26"/>
      <c r="WNC26"/>
      <c r="WND26"/>
      <c r="WNE26"/>
      <c r="WNF26"/>
      <c r="WNG26"/>
      <c r="WNH26"/>
      <c r="WNI26"/>
      <c r="WNJ26"/>
      <c r="WNK26"/>
      <c r="WNL26"/>
      <c r="WNM26"/>
      <c r="WNN26"/>
      <c r="WNO26"/>
      <c r="WNP26"/>
      <c r="WNQ26"/>
      <c r="WNR26"/>
      <c r="WNS26"/>
      <c r="WNT26"/>
      <c r="WNU26"/>
      <c r="WNV26"/>
      <c r="WNW26"/>
      <c r="WNX26"/>
      <c r="WNY26"/>
      <c r="WNZ26"/>
      <c r="WOA26"/>
      <c r="WOB26"/>
      <c r="WOC26"/>
      <c r="WOD26"/>
      <c r="WOE26"/>
      <c r="WOF26"/>
      <c r="WOG26"/>
      <c r="WOH26"/>
      <c r="WOI26"/>
      <c r="WOJ26"/>
      <c r="WOK26"/>
      <c r="WOL26"/>
      <c r="WOM26"/>
      <c r="WON26"/>
      <c r="WOO26"/>
      <c r="WOP26"/>
      <c r="WOQ26"/>
      <c r="WOR26"/>
      <c r="WOS26"/>
      <c r="WOT26"/>
      <c r="WOU26"/>
      <c r="WOV26"/>
      <c r="WOW26"/>
      <c r="WOX26"/>
      <c r="WOY26"/>
      <c r="WOZ26"/>
      <c r="WPA26"/>
      <c r="WPB26"/>
      <c r="WPC26"/>
      <c r="WPD26"/>
      <c r="WPE26"/>
      <c r="WPF26"/>
      <c r="WPG26"/>
      <c r="WPH26"/>
      <c r="WPI26"/>
      <c r="WPJ26"/>
      <c r="WPK26"/>
      <c r="WPL26"/>
      <c r="WPM26"/>
      <c r="WPN26"/>
      <c r="WPO26"/>
      <c r="WPP26"/>
      <c r="WPQ26"/>
      <c r="WPR26"/>
      <c r="WPS26"/>
      <c r="WPT26"/>
      <c r="WPU26"/>
      <c r="WPV26"/>
      <c r="WPW26"/>
      <c r="WPX26"/>
      <c r="WPY26"/>
      <c r="WPZ26"/>
      <c r="WQA26"/>
      <c r="WQB26"/>
      <c r="WQC26"/>
      <c r="WQD26"/>
      <c r="WQE26"/>
      <c r="WQF26"/>
      <c r="WQG26"/>
      <c r="WQH26"/>
      <c r="WQI26"/>
      <c r="WQJ26"/>
      <c r="WQK26"/>
      <c r="WQL26"/>
      <c r="WQM26"/>
      <c r="WQN26"/>
      <c r="WQO26"/>
      <c r="WQP26"/>
      <c r="WQQ26"/>
      <c r="WQR26"/>
      <c r="WQS26"/>
      <c r="WQT26"/>
      <c r="WQU26"/>
      <c r="WQV26"/>
      <c r="WQW26"/>
      <c r="WQX26"/>
      <c r="WQY26"/>
      <c r="WQZ26"/>
      <c r="WRA26"/>
      <c r="WRB26"/>
      <c r="WRC26"/>
      <c r="WRD26"/>
      <c r="WRE26"/>
      <c r="WRF26"/>
      <c r="WRG26"/>
      <c r="WRH26"/>
      <c r="WRI26"/>
      <c r="WRJ26"/>
      <c r="WRK26"/>
      <c r="WRL26"/>
      <c r="WRM26"/>
      <c r="WRN26"/>
      <c r="WRO26"/>
      <c r="WRP26"/>
      <c r="WRQ26"/>
      <c r="WRR26"/>
      <c r="WRS26"/>
      <c r="WRT26"/>
      <c r="WRU26"/>
      <c r="WRV26"/>
      <c r="WRW26"/>
      <c r="WRX26"/>
      <c r="WRY26"/>
      <c r="WRZ26"/>
      <c r="WSA26"/>
      <c r="WSB26"/>
      <c r="WSC26"/>
      <c r="WSD26"/>
      <c r="WSE26"/>
      <c r="WSF26"/>
      <c r="WSG26"/>
      <c r="WSH26"/>
      <c r="WSI26"/>
      <c r="WSJ26"/>
      <c r="WSK26"/>
      <c r="WSL26"/>
      <c r="WSM26"/>
      <c r="WSN26"/>
      <c r="WSO26"/>
      <c r="WSP26"/>
      <c r="WSQ26"/>
      <c r="WSR26"/>
      <c r="WSS26"/>
      <c r="WST26"/>
      <c r="WSU26"/>
      <c r="WSV26"/>
      <c r="WSW26"/>
      <c r="WSX26"/>
      <c r="WSY26"/>
      <c r="WSZ26"/>
      <c r="WTA26"/>
      <c r="WTB26"/>
      <c r="WTC26"/>
      <c r="WTD26"/>
      <c r="WTE26"/>
      <c r="WTF26"/>
      <c r="WTG26"/>
      <c r="WTH26"/>
      <c r="WTI26"/>
      <c r="WTJ26"/>
      <c r="WTK26"/>
      <c r="WTL26"/>
      <c r="WTM26"/>
      <c r="WTN26"/>
      <c r="WTO26"/>
      <c r="WTP26"/>
      <c r="WTQ26"/>
      <c r="WTR26"/>
      <c r="WTS26"/>
      <c r="WTT26"/>
      <c r="WTU26"/>
      <c r="WTV26"/>
      <c r="WTW26"/>
      <c r="WTX26"/>
      <c r="WTY26"/>
      <c r="WTZ26"/>
      <c r="WUA26"/>
      <c r="WUB26"/>
      <c r="WUC26"/>
      <c r="WUD26"/>
      <c r="WUE26"/>
      <c r="WUF26"/>
      <c r="WUG26"/>
      <c r="WUH26"/>
      <c r="WUI26"/>
      <c r="WUJ26"/>
      <c r="WUK26"/>
      <c r="WUL26"/>
      <c r="WUM26"/>
      <c r="WUN26"/>
      <c r="WUO26"/>
      <c r="WUP26"/>
      <c r="WUQ26"/>
      <c r="WUR26"/>
      <c r="WUS26"/>
      <c r="WUT26"/>
      <c r="WUU26"/>
      <c r="WUV26"/>
      <c r="WUW26"/>
      <c r="WUX26"/>
      <c r="WUY26"/>
      <c r="WUZ26"/>
      <c r="WVA26"/>
      <c r="WVB26"/>
      <c r="WVC26"/>
      <c r="WVD26"/>
      <c r="WVE26"/>
      <c r="WVF26"/>
      <c r="WVG26"/>
      <c r="WVH26"/>
      <c r="WVI26"/>
      <c r="WVJ26"/>
      <c r="WVK26"/>
      <c r="WVL26"/>
      <c r="WVM26"/>
      <c r="WVN26"/>
      <c r="WVO26"/>
      <c r="WVP26"/>
      <c r="WVQ26"/>
      <c r="WVR26"/>
      <c r="WVS26"/>
      <c r="WVT26"/>
      <c r="WVU26"/>
      <c r="WVV26"/>
      <c r="WVW26"/>
      <c r="WVX26"/>
      <c r="WVY26"/>
      <c r="WVZ26"/>
      <c r="WWA26"/>
      <c r="WWB26"/>
      <c r="WWC26"/>
      <c r="WWD26"/>
      <c r="WWE26"/>
      <c r="WWF26"/>
      <c r="WWG26"/>
      <c r="WWH26"/>
      <c r="WWI26"/>
      <c r="WWJ26"/>
      <c r="WWK26"/>
      <c r="WWL26"/>
      <c r="WWM26"/>
      <c r="WWN26"/>
      <c r="WWO26"/>
      <c r="WWP26"/>
      <c r="WWQ26"/>
      <c r="WWR26"/>
      <c r="WWS26"/>
      <c r="WWT26"/>
      <c r="WWU26"/>
      <c r="WWV26"/>
      <c r="WWW26"/>
      <c r="WWX26"/>
      <c r="WWY26"/>
      <c r="WWZ26"/>
      <c r="WXA26"/>
      <c r="WXB26"/>
      <c r="WXC26"/>
      <c r="WXD26"/>
      <c r="WXE26"/>
      <c r="WXF26"/>
      <c r="WXG26"/>
      <c r="WXH26"/>
      <c r="WXI26"/>
      <c r="WXJ26"/>
      <c r="WXK26"/>
      <c r="WXL26"/>
      <c r="WXM26"/>
      <c r="WXN26"/>
      <c r="WXO26"/>
      <c r="WXP26"/>
      <c r="WXQ26"/>
      <c r="WXR26"/>
      <c r="WXS26"/>
      <c r="WXT26"/>
      <c r="WXU26"/>
      <c r="WXV26"/>
      <c r="WXW26"/>
      <c r="WXX26"/>
      <c r="WXY26"/>
      <c r="WXZ26"/>
      <c r="WYA26"/>
      <c r="WYB26"/>
      <c r="WYC26"/>
      <c r="WYD26"/>
      <c r="WYE26"/>
      <c r="WYF26"/>
      <c r="WYG26"/>
      <c r="WYH26"/>
      <c r="WYI26"/>
      <c r="WYJ26"/>
      <c r="WYK26"/>
      <c r="WYL26"/>
      <c r="WYM26"/>
      <c r="WYN26"/>
      <c r="WYO26"/>
      <c r="WYP26"/>
      <c r="WYQ26"/>
      <c r="WYR26"/>
      <c r="WYS26"/>
      <c r="WYT26"/>
      <c r="WYU26"/>
      <c r="WYV26"/>
      <c r="WYW26"/>
      <c r="WYX26"/>
      <c r="WYY26"/>
      <c r="WYZ26"/>
      <c r="WZA26"/>
      <c r="WZB26"/>
      <c r="WZC26"/>
      <c r="WZD26"/>
      <c r="WZE26"/>
      <c r="WZF26"/>
      <c r="WZG26"/>
      <c r="WZH26"/>
      <c r="WZI26"/>
      <c r="WZJ26"/>
      <c r="WZK26"/>
      <c r="WZL26"/>
      <c r="WZM26"/>
      <c r="WZN26"/>
      <c r="WZO26"/>
      <c r="WZP26"/>
      <c r="WZQ26"/>
      <c r="WZR26"/>
      <c r="WZS26"/>
      <c r="WZT26"/>
      <c r="WZU26"/>
      <c r="WZV26"/>
      <c r="WZW26"/>
      <c r="WZX26"/>
      <c r="WZY26"/>
      <c r="WZZ26"/>
      <c r="XAA26"/>
      <c r="XAB26"/>
      <c r="XAC26"/>
      <c r="XAD26"/>
      <c r="XAE26"/>
      <c r="XAF26"/>
      <c r="XAG26"/>
      <c r="XAH26"/>
      <c r="XAI26"/>
      <c r="XAJ26"/>
      <c r="XAK26"/>
      <c r="XAL26"/>
      <c r="XAM26"/>
      <c r="XAN26"/>
      <c r="XAO26"/>
      <c r="XAP26"/>
      <c r="XAQ26"/>
      <c r="XAR26"/>
      <c r="XAS26"/>
      <c r="XAT26"/>
      <c r="XAU26"/>
      <c r="XAV26"/>
      <c r="XAW26"/>
      <c r="XAX26"/>
      <c r="XAY26"/>
      <c r="XAZ26"/>
      <c r="XBA26"/>
      <c r="XBB26"/>
      <c r="XBC26"/>
      <c r="XBD26"/>
      <c r="XBE26"/>
      <c r="XBF26"/>
      <c r="XBG26"/>
      <c r="XBH26"/>
      <c r="XBI26"/>
      <c r="XBJ26"/>
      <c r="XBK26"/>
      <c r="XBL26"/>
      <c r="XBM26"/>
      <c r="XBN26"/>
      <c r="XBO26"/>
      <c r="XBP26"/>
      <c r="XBQ26"/>
      <c r="XBR26"/>
      <c r="XBS26"/>
      <c r="XBT26"/>
      <c r="XBU26"/>
      <c r="XBV26"/>
      <c r="XBW26"/>
      <c r="XBX26"/>
      <c r="XBY26"/>
      <c r="XBZ26"/>
      <c r="XCA26"/>
      <c r="XCB26"/>
      <c r="XCC26"/>
      <c r="XCD26"/>
      <c r="XCE26"/>
      <c r="XCF26"/>
      <c r="XCG26"/>
      <c r="XCH26"/>
      <c r="XCI26"/>
      <c r="XCJ26"/>
      <c r="XCK26"/>
      <c r="XCL26"/>
      <c r="XCM26"/>
      <c r="XCN26"/>
      <c r="XCO26"/>
      <c r="XCP26"/>
      <c r="XCQ26"/>
      <c r="XCR26"/>
      <c r="XCS26"/>
      <c r="XCT26"/>
      <c r="XCU26"/>
      <c r="XCV26"/>
      <c r="XCW26"/>
      <c r="XCX26"/>
      <c r="XCY26"/>
      <c r="XCZ26"/>
      <c r="XDA26"/>
      <c r="XDB26"/>
      <c r="XDC26"/>
      <c r="XDD26"/>
      <c r="XDE26"/>
      <c r="XDF26"/>
      <c r="XDG26"/>
      <c r="XDH26"/>
      <c r="XDI26"/>
      <c r="XDJ26"/>
      <c r="XDK26"/>
      <c r="XDL26"/>
      <c r="XDM26"/>
      <c r="XDN26"/>
      <c r="XDO26"/>
      <c r="XDP26"/>
      <c r="XDQ26"/>
      <c r="XDR26"/>
      <c r="XDS26"/>
      <c r="XDT26"/>
      <c r="XDU26"/>
      <c r="XDV26"/>
      <c r="XDW26"/>
      <c r="XDX26"/>
      <c r="XDY26"/>
      <c r="XDZ26"/>
      <c r="XEA26"/>
      <c r="XEB26"/>
      <c r="XEC26"/>
      <c r="XED26"/>
      <c r="XEE26"/>
      <c r="XEF26"/>
      <c r="XEG26"/>
      <c r="XEH26"/>
      <c r="XEI26"/>
      <c r="XEJ26"/>
      <c r="XEK26"/>
      <c r="XEL26"/>
      <c r="XEM26"/>
      <c r="XEN26"/>
      <c r="XEO26"/>
      <c r="XEP26"/>
      <c r="XEQ26"/>
      <c r="XER26"/>
      <c r="XES26"/>
      <c r="XET26"/>
      <c r="XEU26" s="96"/>
      <c r="XEV26" s="97"/>
    </row>
    <row r="27" spans="1:16376" x14ac:dyDescent="0.25">
      <c r="B27" s="80"/>
      <c r="C27" s="81"/>
      <c r="D27" s="82"/>
      <c r="E27" s="83"/>
      <c r="F27" s="84"/>
      <c r="G27" s="85"/>
      <c r="H27" s="85"/>
      <c r="I27" s="86"/>
      <c r="J27" s="82"/>
      <c r="K27" s="82"/>
      <c r="L27" s="87">
        <f t="shared" si="0"/>
        <v>0</v>
      </c>
      <c r="M27" s="87">
        <f t="shared" si="0"/>
        <v>0</v>
      </c>
      <c r="N27" s="88"/>
      <c r="O27" s="89">
        <v>0</v>
      </c>
      <c r="P27" s="89">
        <v>0</v>
      </c>
      <c r="Q27" s="90">
        <f t="shared" si="1"/>
        <v>0</v>
      </c>
      <c r="R27" s="92"/>
      <c r="S27" s="87">
        <f t="shared" si="2"/>
        <v>0</v>
      </c>
      <c r="T27" s="87">
        <f t="shared" si="3"/>
        <v>0</v>
      </c>
      <c r="U27" s="92"/>
      <c r="V27" s="92"/>
      <c r="W27" s="92"/>
      <c r="X27" s="92"/>
      <c r="Y27" s="93"/>
      <c r="Z27" s="93"/>
      <c r="AA27" s="93"/>
      <c r="AB27" s="93"/>
      <c r="AC27" s="94"/>
      <c r="AD27" s="94"/>
    </row>
    <row r="28" spans="1:16376" x14ac:dyDescent="0.25">
      <c r="B28" s="80"/>
      <c r="C28" s="81"/>
      <c r="D28" s="82"/>
      <c r="E28" s="83"/>
      <c r="F28" s="84"/>
      <c r="G28" s="85"/>
      <c r="H28" s="85"/>
      <c r="I28" s="86"/>
      <c r="J28" s="82"/>
      <c r="K28" s="82"/>
      <c r="L28" s="87">
        <f t="shared" si="0"/>
        <v>0</v>
      </c>
      <c r="M28" s="87">
        <f t="shared" si="0"/>
        <v>0</v>
      </c>
      <c r="N28" s="88"/>
      <c r="O28" s="89">
        <v>0</v>
      </c>
      <c r="P28" s="89">
        <v>0</v>
      </c>
      <c r="Q28" s="90">
        <f t="shared" si="1"/>
        <v>0</v>
      </c>
      <c r="R28" s="92"/>
      <c r="S28" s="87">
        <f t="shared" si="2"/>
        <v>0</v>
      </c>
      <c r="T28" s="87">
        <f t="shared" si="3"/>
        <v>0</v>
      </c>
      <c r="U28" s="92"/>
      <c r="V28" s="92"/>
      <c r="W28" s="92"/>
      <c r="X28" s="92"/>
      <c r="Y28" s="93"/>
      <c r="Z28" s="93"/>
      <c r="AA28" s="93"/>
      <c r="AB28" s="93"/>
      <c r="AC28" s="94"/>
      <c r="AD28" s="94"/>
    </row>
    <row r="29" spans="1:16376" x14ac:dyDescent="0.25">
      <c r="B29" s="80"/>
      <c r="C29" s="81"/>
      <c r="D29" s="82"/>
      <c r="E29" s="83"/>
      <c r="F29" s="84"/>
      <c r="G29" s="85"/>
      <c r="H29" s="85"/>
      <c r="I29" s="86"/>
      <c r="J29" s="82"/>
      <c r="K29" s="82"/>
      <c r="L29" s="87">
        <f t="shared" si="0"/>
        <v>0</v>
      </c>
      <c r="M29" s="87">
        <f t="shared" si="0"/>
        <v>0</v>
      </c>
      <c r="N29" s="88"/>
      <c r="O29" s="89">
        <v>0</v>
      </c>
      <c r="P29" s="89">
        <v>0</v>
      </c>
      <c r="Q29" s="90">
        <f t="shared" si="1"/>
        <v>0</v>
      </c>
      <c r="R29" s="92"/>
      <c r="S29" s="87">
        <f t="shared" si="2"/>
        <v>0</v>
      </c>
      <c r="T29" s="87">
        <f t="shared" si="3"/>
        <v>0</v>
      </c>
      <c r="U29" s="93"/>
      <c r="V29" s="92"/>
      <c r="W29" s="92"/>
      <c r="X29" s="92"/>
      <c r="Y29" s="93"/>
      <c r="Z29" s="93"/>
      <c r="AA29" s="93"/>
      <c r="AB29" s="93"/>
      <c r="AC29" s="94"/>
      <c r="AD29" s="94"/>
    </row>
    <row r="30" spans="1:16376" s="98" customFormat="1" x14ac:dyDescent="0.25">
      <c r="A30"/>
      <c r="B30" s="80"/>
      <c r="C30" s="81"/>
      <c r="D30" s="82"/>
      <c r="E30" s="83"/>
      <c r="F30" s="84"/>
      <c r="G30" s="85"/>
      <c r="H30" s="85"/>
      <c r="I30" s="86"/>
      <c r="J30" s="82"/>
      <c r="K30" s="82"/>
      <c r="L30" s="87">
        <f t="shared" si="0"/>
        <v>0</v>
      </c>
      <c r="M30" s="87">
        <f t="shared" si="0"/>
        <v>0</v>
      </c>
      <c r="N30" s="88"/>
      <c r="O30" s="89">
        <v>0</v>
      </c>
      <c r="P30" s="89">
        <v>0</v>
      </c>
      <c r="Q30" s="90">
        <f t="shared" si="1"/>
        <v>0</v>
      </c>
      <c r="R30" s="92"/>
      <c r="S30" s="87">
        <f t="shared" si="2"/>
        <v>0</v>
      </c>
      <c r="T30" s="87">
        <f t="shared" si="3"/>
        <v>0</v>
      </c>
      <c r="U30" s="93"/>
      <c r="V30" s="92"/>
      <c r="W30" s="92"/>
      <c r="X30" s="92"/>
      <c r="Y30" s="93"/>
      <c r="Z30" s="93"/>
      <c r="AA30" s="93"/>
      <c r="AB30" s="93"/>
      <c r="AC30" s="94"/>
      <c r="AD30" s="94"/>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c r="AMK30"/>
      <c r="AML30"/>
      <c r="AMM30"/>
      <c r="AMN30"/>
      <c r="AMO30"/>
      <c r="AMP30"/>
      <c r="AMQ30"/>
      <c r="AMR30"/>
      <c r="AMS30"/>
      <c r="AMT30"/>
      <c r="AMU30"/>
      <c r="AMV30"/>
      <c r="AMW30"/>
      <c r="AMX30"/>
      <c r="AMY30"/>
      <c r="AMZ30"/>
      <c r="ANA30"/>
      <c r="ANB30"/>
      <c r="ANC30"/>
      <c r="AND30"/>
      <c r="ANE30"/>
      <c r="ANF30"/>
      <c r="ANG30"/>
      <c r="ANH30"/>
      <c r="ANI30"/>
      <c r="ANJ30"/>
      <c r="ANK30"/>
      <c r="ANL30"/>
      <c r="ANM30"/>
      <c r="ANN30"/>
      <c r="ANO30"/>
      <c r="ANP30"/>
      <c r="ANQ30"/>
      <c r="ANR30"/>
      <c r="ANS30"/>
      <c r="ANT30"/>
      <c r="ANU30"/>
      <c r="ANV30"/>
      <c r="ANW30"/>
      <c r="ANX30"/>
      <c r="ANY30"/>
      <c r="ANZ30"/>
      <c r="AOA30"/>
      <c r="AOB30"/>
      <c r="AOC30"/>
      <c r="AOD30"/>
      <c r="AOE30"/>
      <c r="AOF30"/>
      <c r="AOG30"/>
      <c r="AOH30"/>
      <c r="AOI30"/>
      <c r="AOJ30"/>
      <c r="AOK30"/>
      <c r="AOL30"/>
      <c r="AOM30"/>
      <c r="AON30"/>
      <c r="AOO30"/>
      <c r="AOP30"/>
      <c r="AOQ30"/>
      <c r="AOR30"/>
      <c r="AOS30"/>
      <c r="AOT30"/>
      <c r="AOU30"/>
      <c r="AOV30"/>
      <c r="AOW30"/>
      <c r="AOX30"/>
      <c r="AOY30"/>
      <c r="AOZ30"/>
      <c r="APA30"/>
      <c r="APB30"/>
      <c r="APC30"/>
      <c r="APD30"/>
      <c r="APE30"/>
      <c r="APF30"/>
      <c r="APG30"/>
      <c r="APH30"/>
      <c r="API30"/>
      <c r="APJ30"/>
      <c r="APK30"/>
      <c r="APL30"/>
      <c r="APM30"/>
      <c r="APN30"/>
      <c r="APO30"/>
      <c r="APP30"/>
      <c r="APQ30"/>
      <c r="APR30"/>
      <c r="APS30"/>
      <c r="APT30"/>
      <c r="APU30"/>
      <c r="APV30"/>
      <c r="APW30"/>
      <c r="APX30"/>
      <c r="APY30"/>
      <c r="APZ30"/>
      <c r="AQA30"/>
      <c r="AQB30"/>
      <c r="AQC30"/>
      <c r="AQD30"/>
      <c r="AQE30"/>
      <c r="AQF30"/>
      <c r="AQG30"/>
      <c r="AQH30"/>
      <c r="AQI30"/>
      <c r="AQJ30"/>
      <c r="AQK30"/>
      <c r="AQL30"/>
      <c r="AQM30"/>
      <c r="AQN30"/>
      <c r="AQO30"/>
      <c r="AQP30"/>
      <c r="AQQ30"/>
      <c r="AQR30"/>
      <c r="AQS30"/>
      <c r="AQT30"/>
      <c r="AQU30"/>
      <c r="AQV30"/>
      <c r="AQW30"/>
      <c r="AQX30"/>
      <c r="AQY30"/>
      <c r="AQZ30"/>
      <c r="ARA30"/>
      <c r="ARB30"/>
      <c r="ARC30"/>
      <c r="ARD30"/>
      <c r="ARE30"/>
      <c r="ARF30"/>
      <c r="ARG30"/>
      <c r="ARH30"/>
      <c r="ARI30"/>
      <c r="ARJ30"/>
      <c r="ARK30"/>
      <c r="ARL30"/>
      <c r="ARM30"/>
      <c r="ARN30"/>
      <c r="ARO30"/>
      <c r="ARP30"/>
      <c r="ARQ30"/>
      <c r="ARR30"/>
      <c r="ARS30"/>
      <c r="ART30"/>
      <c r="ARU30"/>
      <c r="ARV30"/>
      <c r="ARW30"/>
      <c r="ARX30"/>
      <c r="ARY30"/>
      <c r="ARZ30"/>
      <c r="ASA30"/>
      <c r="ASB30"/>
      <c r="ASC30"/>
      <c r="ASD30"/>
      <c r="ASE30"/>
      <c r="ASF30"/>
      <c r="ASG30"/>
      <c r="ASH30"/>
      <c r="ASI30"/>
      <c r="ASJ30"/>
      <c r="ASK30"/>
      <c r="ASL30"/>
      <c r="ASM30"/>
      <c r="ASN30"/>
      <c r="ASO30"/>
      <c r="ASP30"/>
      <c r="ASQ30"/>
      <c r="ASR30"/>
      <c r="ASS30"/>
      <c r="AST30"/>
      <c r="ASU30"/>
      <c r="ASV30"/>
      <c r="ASW30"/>
      <c r="ASX30"/>
      <c r="ASY30"/>
      <c r="ASZ30"/>
      <c r="ATA30"/>
      <c r="ATB30"/>
      <c r="ATC30"/>
      <c r="ATD30"/>
      <c r="ATE30"/>
      <c r="ATF30"/>
      <c r="ATG30"/>
      <c r="ATH30"/>
      <c r="ATI30"/>
      <c r="ATJ30"/>
      <c r="ATK30"/>
      <c r="ATL30"/>
      <c r="ATM30"/>
      <c r="ATN30"/>
      <c r="ATO30"/>
      <c r="ATP30"/>
      <c r="ATQ30"/>
      <c r="ATR30"/>
      <c r="ATS30"/>
      <c r="ATT30"/>
      <c r="ATU30"/>
      <c r="ATV30"/>
      <c r="ATW30"/>
      <c r="ATX30"/>
      <c r="ATY30"/>
      <c r="ATZ30"/>
      <c r="AUA30"/>
      <c r="AUB30"/>
      <c r="AUC30"/>
      <c r="AUD30"/>
      <c r="AUE30"/>
      <c r="AUF30"/>
      <c r="AUG30"/>
      <c r="AUH30"/>
      <c r="AUI30"/>
      <c r="AUJ30"/>
      <c r="AUK30"/>
      <c r="AUL30"/>
      <c r="AUM30"/>
      <c r="AUN30"/>
      <c r="AUO30"/>
      <c r="AUP30"/>
      <c r="AUQ30"/>
      <c r="AUR30"/>
      <c r="AUS30"/>
      <c r="AUT30"/>
      <c r="AUU30"/>
      <c r="AUV30"/>
      <c r="AUW30"/>
      <c r="AUX30"/>
      <c r="AUY30"/>
      <c r="AUZ30"/>
      <c r="AVA30"/>
      <c r="AVB30"/>
      <c r="AVC30"/>
      <c r="AVD30"/>
      <c r="AVE30"/>
      <c r="AVF30"/>
      <c r="AVG30"/>
      <c r="AVH30"/>
      <c r="AVI30"/>
      <c r="AVJ30"/>
      <c r="AVK30"/>
      <c r="AVL30"/>
      <c r="AVM30"/>
      <c r="AVN30"/>
      <c r="AVO30"/>
      <c r="AVP30"/>
      <c r="AVQ30"/>
      <c r="AVR30"/>
      <c r="AVS30"/>
      <c r="AVT30"/>
      <c r="AVU30"/>
      <c r="AVV30"/>
      <c r="AVW30"/>
      <c r="AVX30"/>
      <c r="AVY30"/>
      <c r="AVZ30"/>
      <c r="AWA30"/>
      <c r="AWB30"/>
      <c r="AWC30"/>
      <c r="AWD30"/>
      <c r="AWE30"/>
      <c r="AWF30"/>
      <c r="AWG30"/>
      <c r="AWH30"/>
      <c r="AWI30"/>
      <c r="AWJ30"/>
      <c r="AWK30"/>
      <c r="AWL30"/>
      <c r="AWM30"/>
      <c r="AWN30"/>
      <c r="AWO30"/>
      <c r="AWP30"/>
      <c r="AWQ30"/>
      <c r="AWR30"/>
      <c r="AWS30"/>
      <c r="AWT30"/>
      <c r="AWU30"/>
      <c r="AWV30"/>
      <c r="AWW30"/>
      <c r="AWX30"/>
      <c r="AWY30"/>
      <c r="AWZ30"/>
      <c r="AXA30"/>
      <c r="AXB30"/>
      <c r="AXC30"/>
      <c r="AXD30"/>
      <c r="AXE30"/>
      <c r="AXF30"/>
      <c r="AXG30"/>
      <c r="AXH30"/>
      <c r="AXI30"/>
      <c r="AXJ30"/>
      <c r="AXK30"/>
      <c r="AXL30"/>
      <c r="AXM30"/>
      <c r="AXN30"/>
      <c r="AXO30"/>
      <c r="AXP30"/>
      <c r="AXQ30"/>
      <c r="AXR30"/>
      <c r="AXS30"/>
      <c r="AXT30"/>
      <c r="AXU30"/>
      <c r="AXV30"/>
      <c r="AXW30"/>
      <c r="AXX30"/>
      <c r="AXY30"/>
      <c r="AXZ30"/>
      <c r="AYA30"/>
      <c r="AYB30"/>
      <c r="AYC30"/>
      <c r="AYD30"/>
      <c r="AYE30"/>
      <c r="AYF30"/>
      <c r="AYG30"/>
      <c r="AYH30"/>
      <c r="AYI30"/>
      <c r="AYJ30"/>
      <c r="AYK30"/>
      <c r="AYL30"/>
      <c r="AYM30"/>
      <c r="AYN30"/>
      <c r="AYO30"/>
      <c r="AYP30"/>
      <c r="AYQ30"/>
      <c r="AYR30"/>
      <c r="AYS30"/>
      <c r="AYT30"/>
      <c r="AYU30"/>
      <c r="AYV30"/>
      <c r="AYW30"/>
      <c r="AYX30"/>
      <c r="AYY30"/>
      <c r="AYZ30"/>
      <c r="AZA30"/>
      <c r="AZB30"/>
      <c r="AZC30"/>
      <c r="AZD30"/>
      <c r="AZE30"/>
      <c r="AZF30"/>
      <c r="AZG30"/>
      <c r="AZH30"/>
      <c r="AZI30"/>
      <c r="AZJ30"/>
      <c r="AZK30"/>
      <c r="AZL30"/>
      <c r="AZM30"/>
      <c r="AZN30"/>
      <c r="AZO30"/>
      <c r="AZP30"/>
      <c r="AZQ30"/>
      <c r="AZR30"/>
      <c r="AZS30"/>
      <c r="AZT30"/>
      <c r="AZU30"/>
      <c r="AZV30"/>
      <c r="AZW30"/>
      <c r="AZX30"/>
      <c r="AZY30"/>
      <c r="AZZ30"/>
      <c r="BAA30"/>
      <c r="BAB30"/>
      <c r="BAC30"/>
      <c r="BAD30"/>
      <c r="BAE30"/>
      <c r="BAF30"/>
      <c r="BAG30"/>
      <c r="BAH30"/>
      <c r="BAI30"/>
      <c r="BAJ30"/>
      <c r="BAK30"/>
      <c r="BAL30"/>
      <c r="BAM30"/>
      <c r="BAN30"/>
      <c r="BAO30"/>
      <c r="BAP30"/>
      <c r="BAQ30"/>
      <c r="BAR30"/>
      <c r="BAS30"/>
      <c r="BAT30"/>
      <c r="BAU30"/>
      <c r="BAV30"/>
      <c r="BAW30"/>
      <c r="BAX30"/>
      <c r="BAY30"/>
      <c r="BAZ30"/>
      <c r="BBA30"/>
      <c r="BBB30"/>
      <c r="BBC30"/>
      <c r="BBD30"/>
      <c r="BBE30"/>
      <c r="BBF30"/>
      <c r="BBG30"/>
      <c r="BBH30"/>
      <c r="BBI30"/>
      <c r="BBJ30"/>
      <c r="BBK30"/>
      <c r="BBL30"/>
      <c r="BBM30"/>
      <c r="BBN30"/>
      <c r="BBO30"/>
      <c r="BBP30"/>
      <c r="BBQ30"/>
      <c r="BBR30"/>
      <c r="BBS30"/>
      <c r="BBT30"/>
      <c r="BBU30"/>
      <c r="BBV30"/>
      <c r="BBW30"/>
      <c r="BBX30"/>
      <c r="BBY30"/>
      <c r="BBZ30"/>
      <c r="BCA30"/>
      <c r="BCB30"/>
      <c r="BCC30"/>
      <c r="BCD30"/>
      <c r="BCE30"/>
      <c r="BCF30"/>
      <c r="BCG30"/>
      <c r="BCH30"/>
      <c r="BCI30"/>
      <c r="BCJ30"/>
      <c r="BCK30"/>
      <c r="BCL30"/>
      <c r="BCM30"/>
      <c r="BCN30"/>
      <c r="BCO30"/>
      <c r="BCP30"/>
      <c r="BCQ30"/>
      <c r="BCR30"/>
      <c r="BCS30"/>
      <c r="BCT30"/>
      <c r="BCU30"/>
      <c r="BCV30"/>
      <c r="BCW30"/>
      <c r="BCX30"/>
      <c r="BCY30"/>
      <c r="BCZ30"/>
      <c r="BDA30"/>
      <c r="BDB30"/>
      <c r="BDC30"/>
      <c r="BDD30"/>
      <c r="BDE30"/>
      <c r="BDF30"/>
      <c r="BDG30"/>
      <c r="BDH30"/>
      <c r="BDI30"/>
      <c r="BDJ30"/>
      <c r="BDK30"/>
      <c r="BDL30"/>
      <c r="BDM30"/>
      <c r="BDN30"/>
      <c r="BDO30"/>
      <c r="BDP30"/>
      <c r="BDQ30"/>
      <c r="BDR30"/>
      <c r="BDS30"/>
      <c r="BDT30"/>
      <c r="BDU30"/>
      <c r="BDV30"/>
      <c r="BDW30"/>
      <c r="BDX30"/>
      <c r="BDY30"/>
      <c r="BDZ30"/>
      <c r="BEA30"/>
      <c r="BEB30"/>
      <c r="BEC30"/>
      <c r="BED30"/>
      <c r="BEE30"/>
      <c r="BEF30"/>
      <c r="BEG30"/>
      <c r="BEH30"/>
      <c r="BEI30"/>
      <c r="BEJ30"/>
      <c r="BEK30"/>
      <c r="BEL30"/>
      <c r="BEM30"/>
      <c r="BEN30"/>
      <c r="BEO30"/>
      <c r="BEP30"/>
      <c r="BEQ30"/>
      <c r="BER30"/>
      <c r="BES30"/>
      <c r="BET30"/>
      <c r="BEU30"/>
      <c r="BEV30"/>
      <c r="BEW30"/>
      <c r="BEX30"/>
      <c r="BEY30"/>
      <c r="BEZ30"/>
      <c r="BFA30"/>
      <c r="BFB30"/>
      <c r="BFC30"/>
      <c r="BFD30"/>
      <c r="BFE30"/>
      <c r="BFF30"/>
      <c r="BFG30"/>
      <c r="BFH30"/>
      <c r="BFI30"/>
      <c r="BFJ30"/>
      <c r="BFK30"/>
      <c r="BFL30"/>
      <c r="BFM30"/>
      <c r="BFN30"/>
      <c r="BFO30"/>
      <c r="BFP30"/>
      <c r="BFQ30"/>
      <c r="BFR30"/>
      <c r="BFS30"/>
      <c r="BFT30"/>
      <c r="BFU30"/>
      <c r="BFV30"/>
      <c r="BFW30"/>
      <c r="BFX30"/>
      <c r="BFY30"/>
      <c r="BFZ30"/>
      <c r="BGA30"/>
      <c r="BGB30"/>
      <c r="BGC30"/>
      <c r="BGD30"/>
      <c r="BGE30"/>
      <c r="BGF30"/>
      <c r="BGG30"/>
      <c r="BGH30"/>
      <c r="BGI30"/>
      <c r="BGJ30"/>
      <c r="BGK30"/>
      <c r="BGL30"/>
      <c r="BGM30"/>
      <c r="BGN30"/>
      <c r="BGO30"/>
      <c r="BGP30"/>
      <c r="BGQ30"/>
      <c r="BGR30"/>
      <c r="BGS30"/>
      <c r="BGT30"/>
      <c r="BGU30"/>
      <c r="BGV30"/>
      <c r="BGW30"/>
      <c r="BGX30"/>
      <c r="BGY30"/>
      <c r="BGZ30"/>
      <c r="BHA30"/>
      <c r="BHB30"/>
      <c r="BHC30"/>
      <c r="BHD30"/>
      <c r="BHE30"/>
      <c r="BHF30"/>
      <c r="BHG30"/>
      <c r="BHH30"/>
      <c r="BHI30"/>
      <c r="BHJ30"/>
      <c r="BHK30"/>
      <c r="BHL30"/>
      <c r="BHM30"/>
      <c r="BHN30"/>
      <c r="BHO30"/>
      <c r="BHP30"/>
      <c r="BHQ30"/>
      <c r="BHR30"/>
      <c r="BHS30"/>
      <c r="BHT30"/>
      <c r="BHU30"/>
      <c r="BHV30"/>
      <c r="BHW30"/>
      <c r="BHX30"/>
      <c r="BHY30"/>
      <c r="BHZ30"/>
      <c r="BIA30"/>
      <c r="BIB30"/>
      <c r="BIC30"/>
      <c r="BID30"/>
      <c r="BIE30"/>
      <c r="BIF30"/>
      <c r="BIG30"/>
      <c r="BIH30"/>
      <c r="BII30"/>
      <c r="BIJ30"/>
      <c r="BIK30"/>
      <c r="BIL30"/>
      <c r="BIM30"/>
      <c r="BIN30"/>
      <c r="BIO30"/>
      <c r="BIP30"/>
      <c r="BIQ30"/>
      <c r="BIR30"/>
      <c r="BIS30"/>
      <c r="BIT30"/>
      <c r="BIU30"/>
      <c r="BIV30"/>
      <c r="BIW30"/>
      <c r="BIX30"/>
      <c r="BIY30"/>
      <c r="BIZ30"/>
      <c r="BJA30"/>
      <c r="BJB30"/>
      <c r="BJC30"/>
      <c r="BJD30"/>
      <c r="BJE30"/>
      <c r="BJF30"/>
      <c r="BJG30"/>
      <c r="BJH30"/>
      <c r="BJI30"/>
      <c r="BJJ30"/>
      <c r="BJK30"/>
      <c r="BJL30"/>
      <c r="BJM30"/>
      <c r="BJN30"/>
      <c r="BJO30"/>
      <c r="BJP30"/>
      <c r="BJQ30"/>
      <c r="BJR30"/>
      <c r="BJS30"/>
      <c r="BJT30"/>
      <c r="BJU30"/>
      <c r="BJV30"/>
      <c r="BJW30"/>
      <c r="BJX30"/>
      <c r="BJY30"/>
      <c r="BJZ30"/>
      <c r="BKA30"/>
      <c r="BKB30"/>
      <c r="BKC30"/>
      <c r="BKD30"/>
      <c r="BKE30"/>
      <c r="BKF30"/>
      <c r="BKG30"/>
      <c r="BKH30"/>
      <c r="BKI30"/>
      <c r="BKJ30"/>
      <c r="BKK30"/>
      <c r="BKL30"/>
      <c r="BKM30"/>
      <c r="BKN30"/>
      <c r="BKO30"/>
      <c r="BKP30"/>
      <c r="BKQ30"/>
      <c r="BKR30"/>
      <c r="BKS30"/>
      <c r="BKT30"/>
      <c r="BKU30"/>
      <c r="BKV30"/>
      <c r="BKW30"/>
      <c r="BKX30"/>
      <c r="BKY30"/>
      <c r="BKZ30"/>
      <c r="BLA30"/>
      <c r="BLB30"/>
      <c r="BLC30"/>
      <c r="BLD30"/>
      <c r="BLE30"/>
      <c r="BLF30"/>
      <c r="BLG30"/>
      <c r="BLH30"/>
      <c r="BLI30"/>
      <c r="BLJ30"/>
      <c r="BLK30"/>
      <c r="BLL30"/>
      <c r="BLM30"/>
      <c r="BLN30"/>
      <c r="BLO30"/>
      <c r="BLP30"/>
      <c r="BLQ30"/>
      <c r="BLR30"/>
      <c r="BLS30"/>
      <c r="BLT30"/>
      <c r="BLU30"/>
      <c r="BLV30"/>
      <c r="BLW30"/>
      <c r="BLX30"/>
      <c r="BLY30"/>
      <c r="BLZ30"/>
      <c r="BMA30"/>
      <c r="BMB30"/>
      <c r="BMC30"/>
      <c r="BMD30"/>
      <c r="BME30"/>
      <c r="BMF30"/>
      <c r="BMG30"/>
      <c r="BMH30"/>
      <c r="BMI30"/>
      <c r="BMJ30"/>
      <c r="BMK30"/>
      <c r="BML30"/>
      <c r="BMM30"/>
      <c r="BMN30"/>
      <c r="BMO30"/>
      <c r="BMP30"/>
      <c r="BMQ30"/>
      <c r="BMR30"/>
      <c r="BMS30"/>
      <c r="BMT30"/>
      <c r="BMU30"/>
      <c r="BMV30"/>
      <c r="BMW30"/>
      <c r="BMX30"/>
      <c r="BMY30"/>
      <c r="BMZ30"/>
      <c r="BNA30"/>
      <c r="BNB30"/>
      <c r="BNC30"/>
      <c r="BND30"/>
      <c r="BNE30"/>
      <c r="BNF30"/>
      <c r="BNG30"/>
      <c r="BNH30"/>
      <c r="BNI30"/>
      <c r="BNJ30"/>
      <c r="BNK30"/>
      <c r="BNL30"/>
      <c r="BNM30"/>
      <c r="BNN30"/>
      <c r="BNO30"/>
      <c r="BNP30"/>
      <c r="BNQ30"/>
      <c r="BNR30"/>
      <c r="BNS30"/>
      <c r="BNT30"/>
      <c r="BNU30"/>
      <c r="BNV30"/>
      <c r="BNW30"/>
      <c r="BNX30"/>
      <c r="BNY30"/>
      <c r="BNZ30"/>
      <c r="BOA30"/>
      <c r="BOB30"/>
      <c r="BOC30"/>
      <c r="BOD30"/>
      <c r="BOE30"/>
      <c r="BOF30"/>
      <c r="BOG30"/>
      <c r="BOH30"/>
      <c r="BOI30"/>
      <c r="BOJ30"/>
      <c r="BOK30"/>
      <c r="BOL30"/>
      <c r="BOM30"/>
      <c r="BON30"/>
      <c r="BOO30"/>
      <c r="BOP30"/>
      <c r="BOQ30"/>
      <c r="BOR30"/>
      <c r="BOS30"/>
      <c r="BOT30"/>
      <c r="BOU30"/>
      <c r="BOV30"/>
      <c r="BOW30"/>
      <c r="BOX30"/>
      <c r="BOY30"/>
      <c r="BOZ30"/>
      <c r="BPA30"/>
      <c r="BPB30"/>
      <c r="BPC30"/>
      <c r="BPD30"/>
      <c r="BPE30"/>
      <c r="BPF30"/>
      <c r="BPG30"/>
      <c r="BPH30"/>
      <c r="BPI30"/>
      <c r="BPJ30"/>
      <c r="BPK30"/>
      <c r="BPL30"/>
      <c r="BPM30"/>
      <c r="BPN30"/>
      <c r="BPO30"/>
      <c r="BPP30"/>
      <c r="BPQ30"/>
      <c r="BPR30"/>
      <c r="BPS30"/>
      <c r="BPT30"/>
      <c r="BPU30"/>
      <c r="BPV30"/>
      <c r="BPW30"/>
      <c r="BPX30"/>
      <c r="BPY30"/>
      <c r="BPZ30"/>
      <c r="BQA30"/>
      <c r="BQB30"/>
      <c r="BQC30"/>
      <c r="BQD30"/>
      <c r="BQE30"/>
      <c r="BQF30"/>
      <c r="BQG30"/>
      <c r="BQH30"/>
      <c r="BQI30"/>
      <c r="BQJ30"/>
      <c r="BQK30"/>
      <c r="BQL30"/>
      <c r="BQM30"/>
      <c r="BQN30"/>
      <c r="BQO30"/>
      <c r="BQP30"/>
      <c r="BQQ30"/>
      <c r="BQR30"/>
      <c r="BQS30"/>
      <c r="BQT30"/>
      <c r="BQU30"/>
      <c r="BQV30"/>
      <c r="BQW30"/>
      <c r="BQX30"/>
      <c r="BQY30"/>
      <c r="BQZ30"/>
      <c r="BRA30"/>
      <c r="BRB30"/>
      <c r="BRC30"/>
      <c r="BRD30"/>
      <c r="BRE30"/>
      <c r="BRF30"/>
      <c r="BRG30"/>
      <c r="BRH30"/>
      <c r="BRI30"/>
      <c r="BRJ30"/>
      <c r="BRK30"/>
      <c r="BRL30"/>
      <c r="BRM30"/>
      <c r="BRN30"/>
      <c r="BRO30"/>
      <c r="BRP30"/>
      <c r="BRQ30"/>
      <c r="BRR30"/>
      <c r="BRS30"/>
      <c r="BRT30"/>
      <c r="BRU30"/>
      <c r="BRV30"/>
      <c r="BRW30"/>
      <c r="BRX30"/>
      <c r="BRY30"/>
      <c r="BRZ30"/>
      <c r="BSA30"/>
      <c r="BSB30"/>
      <c r="BSC30"/>
      <c r="BSD30"/>
      <c r="BSE30"/>
      <c r="BSF30"/>
      <c r="BSG30"/>
      <c r="BSH30"/>
      <c r="BSI30"/>
      <c r="BSJ30"/>
      <c r="BSK30"/>
      <c r="BSL30"/>
      <c r="BSM30"/>
      <c r="BSN30"/>
      <c r="BSO30"/>
      <c r="BSP30"/>
      <c r="BSQ30"/>
      <c r="BSR30"/>
      <c r="BSS30"/>
      <c r="BST30"/>
      <c r="BSU30"/>
      <c r="BSV30"/>
      <c r="BSW30"/>
      <c r="BSX30"/>
      <c r="BSY30"/>
      <c r="BSZ30"/>
      <c r="BTA30"/>
      <c r="BTB30"/>
      <c r="BTC30"/>
      <c r="BTD30"/>
      <c r="BTE30"/>
      <c r="BTF30"/>
      <c r="BTG30"/>
      <c r="BTH30"/>
      <c r="BTI30"/>
      <c r="BTJ30"/>
      <c r="BTK30"/>
      <c r="BTL30"/>
      <c r="BTM30"/>
      <c r="BTN30"/>
      <c r="BTO30"/>
      <c r="BTP30"/>
      <c r="BTQ30"/>
      <c r="BTR30"/>
      <c r="BTS30"/>
      <c r="BTT30"/>
      <c r="BTU30"/>
      <c r="BTV30"/>
      <c r="BTW30"/>
      <c r="BTX30"/>
      <c r="BTY30"/>
      <c r="BTZ30"/>
      <c r="BUA30"/>
      <c r="BUB30"/>
      <c r="BUC30"/>
      <c r="BUD30"/>
      <c r="BUE30"/>
      <c r="BUF30"/>
      <c r="BUG30"/>
      <c r="BUH30"/>
      <c r="BUI30"/>
      <c r="BUJ30"/>
      <c r="BUK30"/>
      <c r="BUL30"/>
      <c r="BUM30"/>
      <c r="BUN30"/>
      <c r="BUO30"/>
      <c r="BUP30"/>
      <c r="BUQ30"/>
      <c r="BUR30"/>
      <c r="BUS30"/>
      <c r="BUT30"/>
      <c r="BUU30"/>
      <c r="BUV30"/>
      <c r="BUW30"/>
      <c r="BUX30"/>
      <c r="BUY30"/>
      <c r="BUZ30"/>
      <c r="BVA30"/>
      <c r="BVB30"/>
      <c r="BVC30"/>
      <c r="BVD30"/>
      <c r="BVE30"/>
      <c r="BVF30"/>
      <c r="BVG30"/>
      <c r="BVH30"/>
      <c r="BVI30"/>
      <c r="BVJ30"/>
      <c r="BVK30"/>
      <c r="BVL30"/>
      <c r="BVM30"/>
      <c r="BVN30"/>
      <c r="BVO30"/>
      <c r="BVP30"/>
      <c r="BVQ30"/>
      <c r="BVR30"/>
      <c r="BVS30"/>
      <c r="BVT30"/>
      <c r="BVU30"/>
      <c r="BVV30"/>
      <c r="BVW30"/>
      <c r="BVX30"/>
      <c r="BVY30"/>
      <c r="BVZ30"/>
      <c r="BWA30"/>
      <c r="BWB30"/>
      <c r="BWC30"/>
      <c r="BWD30"/>
      <c r="BWE30"/>
      <c r="BWF30"/>
      <c r="BWG30"/>
      <c r="BWH30"/>
      <c r="BWI30"/>
      <c r="BWJ30"/>
      <c r="BWK30"/>
      <c r="BWL30"/>
      <c r="BWM30"/>
      <c r="BWN30"/>
      <c r="BWO30"/>
      <c r="BWP30"/>
      <c r="BWQ30"/>
      <c r="BWR30"/>
      <c r="BWS30"/>
      <c r="BWT30"/>
      <c r="BWU30"/>
      <c r="BWV30"/>
      <c r="BWW30"/>
      <c r="BWX30"/>
      <c r="BWY30"/>
      <c r="BWZ30"/>
      <c r="BXA30"/>
      <c r="BXB30"/>
      <c r="BXC30"/>
      <c r="BXD30"/>
      <c r="BXE30"/>
      <c r="BXF30"/>
      <c r="BXG30"/>
      <c r="BXH30"/>
      <c r="BXI30"/>
      <c r="BXJ30"/>
      <c r="BXK30"/>
      <c r="BXL30"/>
      <c r="BXM30"/>
      <c r="BXN30"/>
      <c r="BXO30"/>
      <c r="BXP30"/>
      <c r="BXQ30"/>
      <c r="BXR30"/>
      <c r="BXS30"/>
      <c r="BXT30"/>
      <c r="BXU30"/>
      <c r="BXV30"/>
      <c r="BXW30"/>
      <c r="BXX30"/>
      <c r="BXY30"/>
      <c r="BXZ30"/>
      <c r="BYA30"/>
      <c r="BYB30"/>
      <c r="BYC30"/>
      <c r="BYD30"/>
      <c r="BYE30"/>
      <c r="BYF30"/>
      <c r="BYG30"/>
      <c r="BYH30"/>
      <c r="BYI30"/>
      <c r="BYJ30"/>
      <c r="BYK30"/>
      <c r="BYL30"/>
      <c r="BYM30"/>
      <c r="BYN30"/>
      <c r="BYO30"/>
      <c r="BYP30"/>
      <c r="BYQ30"/>
      <c r="BYR30"/>
      <c r="BYS30"/>
      <c r="BYT30"/>
      <c r="BYU30"/>
      <c r="BYV30"/>
      <c r="BYW30"/>
      <c r="BYX30"/>
      <c r="BYY30"/>
      <c r="BYZ30"/>
      <c r="BZA30"/>
      <c r="BZB30"/>
      <c r="BZC30"/>
      <c r="BZD30"/>
      <c r="BZE30"/>
      <c r="BZF30"/>
      <c r="BZG30"/>
      <c r="BZH30"/>
      <c r="BZI30"/>
      <c r="BZJ30"/>
      <c r="BZK30"/>
      <c r="BZL30"/>
      <c r="BZM30"/>
      <c r="BZN30"/>
      <c r="BZO30"/>
      <c r="BZP30"/>
      <c r="BZQ30"/>
      <c r="BZR30"/>
      <c r="BZS30"/>
      <c r="BZT30"/>
      <c r="BZU30"/>
      <c r="BZV30"/>
      <c r="BZW30"/>
      <c r="BZX30"/>
      <c r="BZY30"/>
      <c r="BZZ30"/>
      <c r="CAA30"/>
      <c r="CAB30"/>
      <c r="CAC30"/>
      <c r="CAD30"/>
      <c r="CAE30"/>
      <c r="CAF30"/>
      <c r="CAG30"/>
      <c r="CAH30"/>
      <c r="CAI30"/>
      <c r="CAJ30"/>
      <c r="CAK30"/>
      <c r="CAL30"/>
      <c r="CAM30"/>
      <c r="CAN30"/>
      <c r="CAO30"/>
      <c r="CAP30"/>
      <c r="CAQ30"/>
      <c r="CAR30"/>
      <c r="CAS30"/>
      <c r="CAT30"/>
      <c r="CAU30"/>
      <c r="CAV30"/>
      <c r="CAW30"/>
      <c r="CAX30"/>
      <c r="CAY30"/>
      <c r="CAZ30"/>
      <c r="CBA30"/>
      <c r="CBB30"/>
      <c r="CBC30"/>
      <c r="CBD30"/>
      <c r="CBE30"/>
      <c r="CBF30"/>
      <c r="CBG30"/>
      <c r="CBH30"/>
      <c r="CBI30"/>
      <c r="CBJ30"/>
      <c r="CBK30"/>
      <c r="CBL30"/>
      <c r="CBM30"/>
      <c r="CBN30"/>
      <c r="CBO30"/>
      <c r="CBP30"/>
      <c r="CBQ30"/>
      <c r="CBR30"/>
      <c r="CBS30"/>
      <c r="CBT30"/>
      <c r="CBU30"/>
      <c r="CBV30"/>
      <c r="CBW30"/>
      <c r="CBX30"/>
      <c r="CBY30"/>
      <c r="CBZ30"/>
      <c r="CCA30"/>
      <c r="CCB30"/>
      <c r="CCC30"/>
      <c r="CCD30"/>
      <c r="CCE30"/>
      <c r="CCF30"/>
      <c r="CCG30"/>
      <c r="CCH30"/>
      <c r="CCI30"/>
      <c r="CCJ30"/>
      <c r="CCK30"/>
      <c r="CCL30"/>
      <c r="CCM30"/>
      <c r="CCN30"/>
      <c r="CCO30"/>
      <c r="CCP30"/>
      <c r="CCQ30"/>
      <c r="CCR30"/>
      <c r="CCS30"/>
      <c r="CCT30"/>
      <c r="CCU30"/>
      <c r="CCV30"/>
      <c r="CCW30"/>
      <c r="CCX30"/>
      <c r="CCY30"/>
      <c r="CCZ30"/>
      <c r="CDA30"/>
      <c r="CDB30"/>
      <c r="CDC30"/>
      <c r="CDD30"/>
      <c r="CDE30"/>
      <c r="CDF30"/>
      <c r="CDG30"/>
      <c r="CDH30"/>
      <c r="CDI30"/>
      <c r="CDJ30"/>
      <c r="CDK30"/>
      <c r="CDL30"/>
      <c r="CDM30"/>
      <c r="CDN30"/>
      <c r="CDO30"/>
      <c r="CDP30"/>
      <c r="CDQ30"/>
      <c r="CDR30"/>
      <c r="CDS30"/>
      <c r="CDT30"/>
      <c r="CDU30"/>
      <c r="CDV30"/>
      <c r="CDW30"/>
      <c r="CDX30"/>
      <c r="CDY30"/>
      <c r="CDZ30"/>
      <c r="CEA30"/>
      <c r="CEB30"/>
      <c r="CEC30"/>
      <c r="CED30"/>
      <c r="CEE30"/>
      <c r="CEF30"/>
      <c r="CEG30"/>
      <c r="CEH30"/>
      <c r="CEI30"/>
      <c r="CEJ30"/>
      <c r="CEK30"/>
      <c r="CEL30"/>
      <c r="CEM30"/>
      <c r="CEN30"/>
      <c r="CEO30"/>
      <c r="CEP30"/>
      <c r="CEQ30"/>
      <c r="CER30"/>
      <c r="CES30"/>
      <c r="CET30"/>
      <c r="CEU30"/>
      <c r="CEV30"/>
      <c r="CEW30"/>
      <c r="CEX30"/>
      <c r="CEY30"/>
      <c r="CEZ30"/>
      <c r="CFA30"/>
      <c r="CFB30"/>
      <c r="CFC30"/>
      <c r="CFD30"/>
      <c r="CFE30"/>
      <c r="CFF30"/>
      <c r="CFG30"/>
      <c r="CFH30"/>
      <c r="CFI30"/>
      <c r="CFJ30"/>
      <c r="CFK30"/>
      <c r="CFL30"/>
      <c r="CFM30"/>
      <c r="CFN30"/>
      <c r="CFO30"/>
      <c r="CFP30"/>
      <c r="CFQ30"/>
      <c r="CFR30"/>
      <c r="CFS30"/>
      <c r="CFT30"/>
      <c r="CFU30"/>
      <c r="CFV30"/>
      <c r="CFW30"/>
      <c r="CFX30"/>
      <c r="CFY30"/>
      <c r="CFZ30"/>
      <c r="CGA30"/>
      <c r="CGB30"/>
      <c r="CGC30"/>
      <c r="CGD30"/>
      <c r="CGE30"/>
      <c r="CGF30"/>
      <c r="CGG30"/>
      <c r="CGH30"/>
      <c r="CGI30"/>
      <c r="CGJ30"/>
      <c r="CGK30"/>
      <c r="CGL30"/>
      <c r="CGM30"/>
      <c r="CGN30"/>
      <c r="CGO30"/>
      <c r="CGP30"/>
      <c r="CGQ30"/>
      <c r="CGR30"/>
      <c r="CGS30"/>
      <c r="CGT30"/>
      <c r="CGU30"/>
      <c r="CGV30"/>
      <c r="CGW30"/>
      <c r="CGX30"/>
      <c r="CGY30"/>
      <c r="CGZ30"/>
      <c r="CHA30"/>
      <c r="CHB30"/>
      <c r="CHC30"/>
      <c r="CHD30"/>
      <c r="CHE30"/>
      <c r="CHF30"/>
      <c r="CHG30"/>
      <c r="CHH30"/>
      <c r="CHI30"/>
      <c r="CHJ30"/>
      <c r="CHK30"/>
      <c r="CHL30"/>
      <c r="CHM30"/>
      <c r="CHN30"/>
      <c r="CHO30"/>
      <c r="CHP30"/>
      <c r="CHQ30"/>
      <c r="CHR30"/>
      <c r="CHS30"/>
      <c r="CHT30"/>
      <c r="CHU30"/>
      <c r="CHV30"/>
      <c r="CHW30"/>
      <c r="CHX30"/>
      <c r="CHY30"/>
      <c r="CHZ30"/>
      <c r="CIA30"/>
      <c r="CIB30"/>
      <c r="CIC30"/>
      <c r="CID30"/>
      <c r="CIE30"/>
      <c r="CIF30"/>
      <c r="CIG30"/>
      <c r="CIH30"/>
      <c r="CII30"/>
      <c r="CIJ30"/>
      <c r="CIK30"/>
      <c r="CIL30"/>
      <c r="CIM30"/>
      <c r="CIN30"/>
      <c r="CIO30"/>
      <c r="CIP30"/>
      <c r="CIQ30"/>
      <c r="CIR30"/>
      <c r="CIS30"/>
      <c r="CIT30"/>
      <c r="CIU30"/>
      <c r="CIV30"/>
      <c r="CIW30"/>
      <c r="CIX30"/>
      <c r="CIY30"/>
      <c r="CIZ30"/>
      <c r="CJA30"/>
      <c r="CJB30"/>
      <c r="CJC30"/>
      <c r="CJD30"/>
      <c r="CJE30"/>
      <c r="CJF30"/>
      <c r="CJG30"/>
      <c r="CJH30"/>
      <c r="CJI30"/>
      <c r="CJJ30"/>
      <c r="CJK30"/>
      <c r="CJL30"/>
      <c r="CJM30"/>
      <c r="CJN30"/>
      <c r="CJO30"/>
      <c r="CJP30"/>
      <c r="CJQ30"/>
      <c r="CJR30"/>
      <c r="CJS30"/>
      <c r="CJT30"/>
      <c r="CJU30"/>
      <c r="CJV30"/>
      <c r="CJW30"/>
      <c r="CJX30"/>
      <c r="CJY30"/>
      <c r="CJZ30"/>
      <c r="CKA30"/>
      <c r="CKB30"/>
      <c r="CKC30"/>
      <c r="CKD30"/>
      <c r="CKE30"/>
      <c r="CKF30"/>
      <c r="CKG30"/>
      <c r="CKH30"/>
      <c r="CKI30"/>
      <c r="CKJ30"/>
      <c r="CKK30"/>
      <c r="CKL30"/>
      <c r="CKM30"/>
      <c r="CKN30"/>
      <c r="CKO30"/>
      <c r="CKP30"/>
      <c r="CKQ30"/>
      <c r="CKR30"/>
      <c r="CKS30"/>
      <c r="CKT30"/>
      <c r="CKU30"/>
      <c r="CKV30"/>
      <c r="CKW30"/>
      <c r="CKX30"/>
      <c r="CKY30"/>
      <c r="CKZ30"/>
      <c r="CLA30"/>
      <c r="CLB30"/>
      <c r="CLC30"/>
      <c r="CLD30"/>
      <c r="CLE30"/>
      <c r="CLF30"/>
      <c r="CLG30"/>
      <c r="CLH30"/>
      <c r="CLI30"/>
      <c r="CLJ30"/>
      <c r="CLK30"/>
      <c r="CLL30"/>
      <c r="CLM30"/>
      <c r="CLN30"/>
      <c r="CLO30"/>
      <c r="CLP30"/>
      <c r="CLQ30"/>
      <c r="CLR30"/>
      <c r="CLS30"/>
      <c r="CLT30"/>
      <c r="CLU30"/>
      <c r="CLV30"/>
      <c r="CLW30"/>
      <c r="CLX30"/>
      <c r="CLY30"/>
      <c r="CLZ30"/>
      <c r="CMA30"/>
      <c r="CMB30"/>
      <c r="CMC30"/>
      <c r="CMD30"/>
      <c r="CME30"/>
      <c r="CMF30"/>
      <c r="CMG30"/>
      <c r="CMH30"/>
      <c r="CMI30"/>
      <c r="CMJ30"/>
      <c r="CMK30"/>
      <c r="CML30"/>
      <c r="CMM30"/>
      <c r="CMN30"/>
      <c r="CMO30"/>
      <c r="CMP30"/>
      <c r="CMQ30"/>
      <c r="CMR30"/>
      <c r="CMS30"/>
      <c r="CMT30"/>
      <c r="CMU30"/>
      <c r="CMV30"/>
      <c r="CMW30"/>
      <c r="CMX30"/>
      <c r="CMY30"/>
      <c r="CMZ30"/>
      <c r="CNA30"/>
      <c r="CNB30"/>
      <c r="CNC30"/>
      <c r="CND30"/>
      <c r="CNE30"/>
      <c r="CNF30"/>
      <c r="CNG30"/>
      <c r="CNH30"/>
      <c r="CNI30"/>
      <c r="CNJ30"/>
      <c r="CNK30"/>
      <c r="CNL30"/>
      <c r="CNM30"/>
      <c r="CNN30"/>
      <c r="CNO30"/>
      <c r="CNP30"/>
      <c r="CNQ30"/>
      <c r="CNR30"/>
      <c r="CNS30"/>
      <c r="CNT30"/>
      <c r="CNU30"/>
      <c r="CNV30"/>
      <c r="CNW30"/>
      <c r="CNX30"/>
      <c r="CNY30"/>
      <c r="CNZ30"/>
      <c r="COA30"/>
      <c r="COB30"/>
      <c r="COC30"/>
      <c r="COD30"/>
      <c r="COE30"/>
      <c r="COF30"/>
      <c r="COG30"/>
      <c r="COH30"/>
      <c r="COI30"/>
      <c r="COJ30"/>
      <c r="COK30"/>
      <c r="COL30"/>
      <c r="COM30"/>
      <c r="CON30"/>
      <c r="COO30"/>
      <c r="COP30"/>
      <c r="COQ30"/>
      <c r="COR30"/>
      <c r="COS30"/>
      <c r="COT30"/>
      <c r="COU30"/>
      <c r="COV30"/>
      <c r="COW30"/>
      <c r="COX30"/>
      <c r="COY30"/>
      <c r="COZ30"/>
      <c r="CPA30"/>
      <c r="CPB30"/>
      <c r="CPC30"/>
      <c r="CPD30"/>
      <c r="CPE30"/>
      <c r="CPF30"/>
      <c r="CPG30"/>
      <c r="CPH30"/>
      <c r="CPI30"/>
      <c r="CPJ30"/>
      <c r="CPK30"/>
      <c r="CPL30"/>
      <c r="CPM30"/>
      <c r="CPN30"/>
      <c r="CPO30"/>
      <c r="CPP30"/>
      <c r="CPQ30"/>
      <c r="CPR30"/>
      <c r="CPS30"/>
      <c r="CPT30"/>
      <c r="CPU30"/>
      <c r="CPV30"/>
      <c r="CPW30"/>
      <c r="CPX30"/>
      <c r="CPY30"/>
      <c r="CPZ30"/>
      <c r="CQA30"/>
      <c r="CQB30"/>
      <c r="CQC30"/>
      <c r="CQD30"/>
      <c r="CQE30"/>
      <c r="CQF30"/>
      <c r="CQG30"/>
      <c r="CQH30"/>
      <c r="CQI30"/>
      <c r="CQJ30"/>
      <c r="CQK30"/>
      <c r="CQL30"/>
      <c r="CQM30"/>
      <c r="CQN30"/>
      <c r="CQO30"/>
      <c r="CQP30"/>
      <c r="CQQ30"/>
      <c r="CQR30"/>
      <c r="CQS30"/>
      <c r="CQT30"/>
      <c r="CQU30"/>
      <c r="CQV30"/>
      <c r="CQW30"/>
      <c r="CQX30"/>
      <c r="CQY30"/>
      <c r="CQZ30"/>
      <c r="CRA30"/>
      <c r="CRB30"/>
      <c r="CRC30"/>
      <c r="CRD30"/>
      <c r="CRE30"/>
      <c r="CRF30"/>
      <c r="CRG30"/>
      <c r="CRH30"/>
      <c r="CRI30"/>
      <c r="CRJ30"/>
      <c r="CRK30"/>
      <c r="CRL30"/>
      <c r="CRM30"/>
      <c r="CRN30"/>
      <c r="CRO30"/>
      <c r="CRP30"/>
      <c r="CRQ30"/>
      <c r="CRR30"/>
      <c r="CRS30"/>
      <c r="CRT30"/>
      <c r="CRU30"/>
      <c r="CRV30"/>
      <c r="CRW30"/>
      <c r="CRX30"/>
      <c r="CRY30"/>
      <c r="CRZ30"/>
      <c r="CSA30"/>
      <c r="CSB30"/>
      <c r="CSC30"/>
      <c r="CSD30"/>
      <c r="CSE30"/>
      <c r="CSF30"/>
      <c r="CSG30"/>
      <c r="CSH30"/>
      <c r="CSI30"/>
      <c r="CSJ30"/>
      <c r="CSK30"/>
      <c r="CSL30"/>
      <c r="CSM30"/>
      <c r="CSN30"/>
      <c r="CSO30"/>
      <c r="CSP30"/>
      <c r="CSQ30"/>
      <c r="CSR30"/>
      <c r="CSS30"/>
      <c r="CST30"/>
      <c r="CSU30"/>
      <c r="CSV30"/>
      <c r="CSW30"/>
      <c r="CSX30"/>
      <c r="CSY30"/>
      <c r="CSZ30"/>
      <c r="CTA30"/>
      <c r="CTB30"/>
      <c r="CTC30"/>
      <c r="CTD30"/>
      <c r="CTE30"/>
      <c r="CTF30"/>
      <c r="CTG30"/>
      <c r="CTH30"/>
      <c r="CTI30"/>
      <c r="CTJ30"/>
      <c r="CTK30"/>
      <c r="CTL30"/>
      <c r="CTM30"/>
      <c r="CTN30"/>
      <c r="CTO30"/>
      <c r="CTP30"/>
      <c r="CTQ30"/>
      <c r="CTR30"/>
      <c r="CTS30"/>
      <c r="CTT30"/>
      <c r="CTU30"/>
      <c r="CTV30"/>
      <c r="CTW30"/>
      <c r="CTX30"/>
      <c r="CTY30"/>
      <c r="CTZ30"/>
      <c r="CUA30"/>
      <c r="CUB30"/>
      <c r="CUC30"/>
      <c r="CUD30"/>
      <c r="CUE30"/>
      <c r="CUF30"/>
      <c r="CUG30"/>
      <c r="CUH30"/>
      <c r="CUI30"/>
      <c r="CUJ30"/>
      <c r="CUK30"/>
      <c r="CUL30"/>
      <c r="CUM30"/>
      <c r="CUN30"/>
      <c r="CUO30"/>
      <c r="CUP30"/>
      <c r="CUQ30"/>
      <c r="CUR30"/>
      <c r="CUS30"/>
      <c r="CUT30"/>
      <c r="CUU30"/>
      <c r="CUV30"/>
      <c r="CUW30"/>
      <c r="CUX30"/>
      <c r="CUY30"/>
      <c r="CUZ30"/>
      <c r="CVA30"/>
      <c r="CVB30"/>
      <c r="CVC30"/>
      <c r="CVD30"/>
      <c r="CVE30"/>
      <c r="CVF30"/>
      <c r="CVG30"/>
      <c r="CVH30"/>
      <c r="CVI30"/>
      <c r="CVJ30"/>
      <c r="CVK30"/>
      <c r="CVL30"/>
      <c r="CVM30"/>
      <c r="CVN30"/>
      <c r="CVO30"/>
      <c r="CVP30"/>
      <c r="CVQ30"/>
      <c r="CVR30"/>
      <c r="CVS30"/>
      <c r="CVT30"/>
      <c r="CVU30"/>
      <c r="CVV30"/>
      <c r="CVW30"/>
      <c r="CVX30"/>
      <c r="CVY30"/>
      <c r="CVZ30"/>
      <c r="CWA30"/>
      <c r="CWB30"/>
      <c r="CWC30"/>
      <c r="CWD30"/>
      <c r="CWE30"/>
      <c r="CWF30"/>
      <c r="CWG30"/>
      <c r="CWH30"/>
      <c r="CWI30"/>
      <c r="CWJ30"/>
      <c r="CWK30"/>
      <c r="CWL30"/>
      <c r="CWM30"/>
      <c r="CWN30"/>
      <c r="CWO30"/>
      <c r="CWP30"/>
      <c r="CWQ30"/>
      <c r="CWR30"/>
      <c r="CWS30"/>
      <c r="CWT30"/>
      <c r="CWU30"/>
      <c r="CWV30"/>
      <c r="CWW30"/>
      <c r="CWX30"/>
      <c r="CWY30"/>
      <c r="CWZ30"/>
      <c r="CXA30"/>
      <c r="CXB30"/>
      <c r="CXC30"/>
      <c r="CXD30"/>
      <c r="CXE30"/>
      <c r="CXF30"/>
      <c r="CXG30"/>
      <c r="CXH30"/>
      <c r="CXI30"/>
      <c r="CXJ30"/>
      <c r="CXK30"/>
      <c r="CXL30"/>
      <c r="CXM30"/>
      <c r="CXN30"/>
      <c r="CXO30"/>
      <c r="CXP30"/>
      <c r="CXQ30"/>
      <c r="CXR30"/>
      <c r="CXS30"/>
      <c r="CXT30"/>
      <c r="CXU30"/>
      <c r="CXV30"/>
      <c r="CXW30"/>
      <c r="CXX30"/>
      <c r="CXY30"/>
      <c r="CXZ30"/>
      <c r="CYA30"/>
      <c r="CYB30"/>
      <c r="CYC30"/>
      <c r="CYD30"/>
      <c r="CYE30"/>
      <c r="CYF30"/>
      <c r="CYG30"/>
      <c r="CYH30"/>
      <c r="CYI30"/>
      <c r="CYJ30"/>
      <c r="CYK30"/>
      <c r="CYL30"/>
      <c r="CYM30"/>
      <c r="CYN30"/>
      <c r="CYO30"/>
      <c r="CYP30"/>
      <c r="CYQ30"/>
      <c r="CYR30"/>
      <c r="CYS30"/>
      <c r="CYT30"/>
      <c r="CYU30"/>
      <c r="CYV30"/>
      <c r="CYW30"/>
      <c r="CYX30"/>
      <c r="CYY30"/>
      <c r="CYZ30"/>
      <c r="CZA30"/>
      <c r="CZB30"/>
      <c r="CZC30"/>
      <c r="CZD30"/>
      <c r="CZE30"/>
      <c r="CZF30"/>
      <c r="CZG30"/>
      <c r="CZH30"/>
      <c r="CZI30"/>
      <c r="CZJ30"/>
      <c r="CZK30"/>
      <c r="CZL30"/>
      <c r="CZM30"/>
      <c r="CZN30"/>
      <c r="CZO30"/>
      <c r="CZP30"/>
      <c r="CZQ30"/>
      <c r="CZR30"/>
      <c r="CZS30"/>
      <c r="CZT30"/>
      <c r="CZU30"/>
      <c r="CZV30"/>
      <c r="CZW30"/>
      <c r="CZX30"/>
      <c r="CZY30"/>
      <c r="CZZ30"/>
      <c r="DAA30"/>
      <c r="DAB30"/>
      <c r="DAC30"/>
      <c r="DAD30"/>
      <c r="DAE30"/>
      <c r="DAF30"/>
      <c r="DAG30"/>
      <c r="DAH30"/>
      <c r="DAI30"/>
      <c r="DAJ30"/>
      <c r="DAK30"/>
      <c r="DAL30"/>
      <c r="DAM30"/>
      <c r="DAN30"/>
      <c r="DAO30"/>
      <c r="DAP30"/>
      <c r="DAQ30"/>
      <c r="DAR30"/>
      <c r="DAS30"/>
      <c r="DAT30"/>
      <c r="DAU30"/>
      <c r="DAV30"/>
      <c r="DAW30"/>
      <c r="DAX30"/>
      <c r="DAY30"/>
      <c r="DAZ30"/>
      <c r="DBA30"/>
      <c r="DBB30"/>
      <c r="DBC30"/>
      <c r="DBD30"/>
      <c r="DBE30"/>
      <c r="DBF30"/>
      <c r="DBG30"/>
      <c r="DBH30"/>
      <c r="DBI30"/>
      <c r="DBJ30"/>
      <c r="DBK30"/>
      <c r="DBL30"/>
      <c r="DBM30"/>
      <c r="DBN30"/>
      <c r="DBO30"/>
      <c r="DBP30"/>
      <c r="DBQ30"/>
      <c r="DBR30"/>
      <c r="DBS30"/>
      <c r="DBT30"/>
      <c r="DBU30"/>
      <c r="DBV30"/>
      <c r="DBW30"/>
      <c r="DBX30"/>
      <c r="DBY30"/>
      <c r="DBZ30"/>
      <c r="DCA30"/>
      <c r="DCB30"/>
      <c r="DCC30"/>
      <c r="DCD30"/>
      <c r="DCE30"/>
      <c r="DCF30"/>
      <c r="DCG30"/>
      <c r="DCH30"/>
      <c r="DCI30"/>
      <c r="DCJ30"/>
      <c r="DCK30"/>
      <c r="DCL30"/>
      <c r="DCM30"/>
      <c r="DCN30"/>
      <c r="DCO30"/>
      <c r="DCP30"/>
      <c r="DCQ30"/>
      <c r="DCR30"/>
      <c r="DCS30"/>
      <c r="DCT30"/>
      <c r="DCU30"/>
      <c r="DCV30"/>
      <c r="DCW30"/>
      <c r="DCX30"/>
      <c r="DCY30"/>
      <c r="DCZ30"/>
      <c r="DDA30"/>
      <c r="DDB30"/>
      <c r="DDC30"/>
      <c r="DDD30"/>
      <c r="DDE30"/>
      <c r="DDF30"/>
      <c r="DDG30"/>
      <c r="DDH30"/>
      <c r="DDI30"/>
      <c r="DDJ30"/>
      <c r="DDK30"/>
      <c r="DDL30"/>
      <c r="DDM30"/>
      <c r="DDN30"/>
      <c r="DDO30"/>
      <c r="DDP30"/>
      <c r="DDQ30"/>
      <c r="DDR30"/>
      <c r="DDS30"/>
      <c r="DDT30"/>
      <c r="DDU30"/>
      <c r="DDV30"/>
      <c r="DDW30"/>
      <c r="DDX30"/>
      <c r="DDY30"/>
      <c r="DDZ30"/>
      <c r="DEA30"/>
      <c r="DEB30"/>
      <c r="DEC30"/>
      <c r="DED30"/>
      <c r="DEE30"/>
      <c r="DEF30"/>
      <c r="DEG30"/>
      <c r="DEH30"/>
      <c r="DEI30"/>
      <c r="DEJ30"/>
      <c r="DEK30"/>
      <c r="DEL30"/>
      <c r="DEM30"/>
      <c r="DEN30"/>
      <c r="DEO30"/>
      <c r="DEP30"/>
      <c r="DEQ30"/>
      <c r="DER30"/>
      <c r="DES30"/>
      <c r="DET30"/>
      <c r="DEU30"/>
      <c r="DEV30"/>
      <c r="DEW30"/>
      <c r="DEX30"/>
      <c r="DEY30"/>
      <c r="DEZ30"/>
      <c r="DFA30"/>
      <c r="DFB30"/>
      <c r="DFC30"/>
      <c r="DFD30"/>
      <c r="DFE30"/>
      <c r="DFF30"/>
      <c r="DFG30"/>
      <c r="DFH30"/>
      <c r="DFI30"/>
      <c r="DFJ30"/>
      <c r="DFK30"/>
      <c r="DFL30"/>
      <c r="DFM30"/>
      <c r="DFN30"/>
      <c r="DFO30"/>
      <c r="DFP30"/>
      <c r="DFQ30"/>
      <c r="DFR30"/>
      <c r="DFS30"/>
      <c r="DFT30"/>
      <c r="DFU30"/>
      <c r="DFV30"/>
      <c r="DFW30"/>
      <c r="DFX30"/>
      <c r="DFY30"/>
      <c r="DFZ30"/>
      <c r="DGA30"/>
      <c r="DGB30"/>
      <c r="DGC30"/>
      <c r="DGD30"/>
      <c r="DGE30"/>
      <c r="DGF30"/>
      <c r="DGG30"/>
      <c r="DGH30"/>
      <c r="DGI30"/>
      <c r="DGJ30"/>
      <c r="DGK30"/>
      <c r="DGL30"/>
      <c r="DGM30"/>
      <c r="DGN30"/>
      <c r="DGO30"/>
      <c r="DGP30"/>
      <c r="DGQ30"/>
      <c r="DGR30"/>
      <c r="DGS30"/>
      <c r="DGT30"/>
      <c r="DGU30"/>
      <c r="DGV30"/>
      <c r="DGW30"/>
      <c r="DGX30"/>
      <c r="DGY30"/>
      <c r="DGZ30"/>
      <c r="DHA30"/>
      <c r="DHB30"/>
      <c r="DHC30"/>
      <c r="DHD30"/>
      <c r="DHE30"/>
      <c r="DHF30"/>
      <c r="DHG30"/>
      <c r="DHH30"/>
      <c r="DHI30"/>
      <c r="DHJ30"/>
      <c r="DHK30"/>
      <c r="DHL30"/>
      <c r="DHM30"/>
      <c r="DHN30"/>
      <c r="DHO30"/>
      <c r="DHP30"/>
      <c r="DHQ30"/>
      <c r="DHR30"/>
      <c r="DHS30"/>
      <c r="DHT30"/>
      <c r="DHU30"/>
      <c r="DHV30"/>
      <c r="DHW30"/>
      <c r="DHX30"/>
      <c r="DHY30"/>
      <c r="DHZ30"/>
      <c r="DIA30"/>
      <c r="DIB30"/>
      <c r="DIC30"/>
      <c r="DID30"/>
      <c r="DIE30"/>
      <c r="DIF30"/>
      <c r="DIG30"/>
      <c r="DIH30"/>
      <c r="DII30"/>
      <c r="DIJ30"/>
      <c r="DIK30"/>
      <c r="DIL30"/>
      <c r="DIM30"/>
      <c r="DIN30"/>
      <c r="DIO30"/>
      <c r="DIP30"/>
      <c r="DIQ30"/>
      <c r="DIR30"/>
      <c r="DIS30"/>
      <c r="DIT30"/>
      <c r="DIU30"/>
      <c r="DIV30"/>
      <c r="DIW30"/>
      <c r="DIX30"/>
      <c r="DIY30"/>
      <c r="DIZ30"/>
      <c r="DJA30"/>
      <c r="DJB30"/>
      <c r="DJC30"/>
      <c r="DJD30"/>
      <c r="DJE30"/>
      <c r="DJF30"/>
      <c r="DJG30"/>
      <c r="DJH30"/>
      <c r="DJI30"/>
      <c r="DJJ30"/>
      <c r="DJK30"/>
      <c r="DJL30"/>
      <c r="DJM30"/>
      <c r="DJN30"/>
      <c r="DJO30"/>
      <c r="DJP30"/>
      <c r="DJQ30"/>
      <c r="DJR30"/>
      <c r="DJS30"/>
      <c r="DJT30"/>
      <c r="DJU30"/>
      <c r="DJV30"/>
      <c r="DJW30"/>
      <c r="DJX30"/>
      <c r="DJY30"/>
      <c r="DJZ30"/>
      <c r="DKA30"/>
      <c r="DKB30"/>
      <c r="DKC30"/>
      <c r="DKD30"/>
      <c r="DKE30"/>
      <c r="DKF30"/>
      <c r="DKG30"/>
      <c r="DKH30"/>
      <c r="DKI30"/>
      <c r="DKJ30"/>
      <c r="DKK30"/>
      <c r="DKL30"/>
      <c r="DKM30"/>
      <c r="DKN30"/>
      <c r="DKO30"/>
      <c r="DKP30"/>
      <c r="DKQ30"/>
      <c r="DKR30"/>
      <c r="DKS30"/>
      <c r="DKT30"/>
      <c r="DKU30"/>
      <c r="DKV30"/>
      <c r="DKW30"/>
      <c r="DKX30"/>
      <c r="DKY30"/>
      <c r="DKZ30"/>
      <c r="DLA30"/>
      <c r="DLB30"/>
      <c r="DLC30"/>
      <c r="DLD30"/>
      <c r="DLE30"/>
      <c r="DLF30"/>
      <c r="DLG30"/>
      <c r="DLH30"/>
      <c r="DLI30"/>
      <c r="DLJ30"/>
      <c r="DLK30"/>
      <c r="DLL30"/>
      <c r="DLM30"/>
      <c r="DLN30"/>
      <c r="DLO30"/>
      <c r="DLP30"/>
      <c r="DLQ30"/>
      <c r="DLR30"/>
      <c r="DLS30"/>
      <c r="DLT30"/>
      <c r="DLU30"/>
      <c r="DLV30"/>
      <c r="DLW30"/>
      <c r="DLX30"/>
      <c r="DLY30"/>
      <c r="DLZ30"/>
      <c r="DMA30"/>
      <c r="DMB30"/>
      <c r="DMC30"/>
      <c r="DMD30"/>
      <c r="DME30"/>
      <c r="DMF30"/>
      <c r="DMG30"/>
      <c r="DMH30"/>
      <c r="DMI30"/>
      <c r="DMJ30"/>
      <c r="DMK30"/>
      <c r="DML30"/>
      <c r="DMM30"/>
      <c r="DMN30"/>
      <c r="DMO30"/>
      <c r="DMP30"/>
      <c r="DMQ30"/>
      <c r="DMR30"/>
      <c r="DMS30"/>
      <c r="DMT30"/>
      <c r="DMU30"/>
      <c r="DMV30"/>
      <c r="DMW30"/>
      <c r="DMX30"/>
      <c r="DMY30"/>
      <c r="DMZ30"/>
      <c r="DNA30"/>
      <c r="DNB30"/>
      <c r="DNC30"/>
      <c r="DND30"/>
      <c r="DNE30"/>
      <c r="DNF30"/>
      <c r="DNG30"/>
      <c r="DNH30"/>
      <c r="DNI30"/>
      <c r="DNJ30"/>
      <c r="DNK30"/>
      <c r="DNL30"/>
      <c r="DNM30"/>
      <c r="DNN30"/>
      <c r="DNO30"/>
      <c r="DNP30"/>
      <c r="DNQ30"/>
      <c r="DNR30"/>
      <c r="DNS30"/>
      <c r="DNT30"/>
      <c r="DNU30"/>
      <c r="DNV30"/>
      <c r="DNW30"/>
      <c r="DNX30"/>
      <c r="DNY30"/>
      <c r="DNZ30"/>
      <c r="DOA30"/>
      <c r="DOB30"/>
      <c r="DOC30"/>
      <c r="DOD30"/>
      <c r="DOE30"/>
      <c r="DOF30"/>
      <c r="DOG30"/>
      <c r="DOH30"/>
      <c r="DOI30"/>
      <c r="DOJ30"/>
      <c r="DOK30"/>
      <c r="DOL30"/>
      <c r="DOM30"/>
      <c r="DON30"/>
      <c r="DOO30"/>
      <c r="DOP30"/>
      <c r="DOQ30"/>
      <c r="DOR30"/>
      <c r="DOS30"/>
      <c r="DOT30"/>
      <c r="DOU30"/>
      <c r="DOV30"/>
      <c r="DOW30"/>
      <c r="DOX30"/>
      <c r="DOY30"/>
      <c r="DOZ30"/>
      <c r="DPA30"/>
      <c r="DPB30"/>
      <c r="DPC30"/>
      <c r="DPD30"/>
      <c r="DPE30"/>
      <c r="DPF30"/>
      <c r="DPG30"/>
      <c r="DPH30"/>
      <c r="DPI30"/>
      <c r="DPJ30"/>
      <c r="DPK30"/>
      <c r="DPL30"/>
      <c r="DPM30"/>
      <c r="DPN30"/>
      <c r="DPO30"/>
      <c r="DPP30"/>
      <c r="DPQ30"/>
      <c r="DPR30"/>
      <c r="DPS30"/>
      <c r="DPT30"/>
      <c r="DPU30"/>
      <c r="DPV30"/>
      <c r="DPW30"/>
      <c r="DPX30"/>
      <c r="DPY30"/>
      <c r="DPZ30"/>
      <c r="DQA30"/>
      <c r="DQB30"/>
      <c r="DQC30"/>
      <c r="DQD30"/>
      <c r="DQE30"/>
      <c r="DQF30"/>
      <c r="DQG30"/>
      <c r="DQH30"/>
      <c r="DQI30"/>
      <c r="DQJ30"/>
      <c r="DQK30"/>
      <c r="DQL30"/>
      <c r="DQM30"/>
      <c r="DQN30"/>
      <c r="DQO30"/>
      <c r="DQP30"/>
      <c r="DQQ30"/>
      <c r="DQR30"/>
      <c r="DQS30"/>
      <c r="DQT30"/>
      <c r="DQU30"/>
      <c r="DQV30"/>
      <c r="DQW30"/>
      <c r="DQX30"/>
      <c r="DQY30"/>
      <c r="DQZ30"/>
      <c r="DRA30"/>
      <c r="DRB30"/>
      <c r="DRC30"/>
      <c r="DRD30"/>
      <c r="DRE30"/>
      <c r="DRF30"/>
      <c r="DRG30"/>
      <c r="DRH30"/>
      <c r="DRI30"/>
      <c r="DRJ30"/>
      <c r="DRK30"/>
      <c r="DRL30"/>
      <c r="DRM30"/>
      <c r="DRN30"/>
      <c r="DRO30"/>
      <c r="DRP30"/>
      <c r="DRQ30"/>
      <c r="DRR30"/>
      <c r="DRS30"/>
      <c r="DRT30"/>
      <c r="DRU30"/>
      <c r="DRV30"/>
      <c r="DRW30"/>
      <c r="DRX30"/>
      <c r="DRY30"/>
      <c r="DRZ30"/>
      <c r="DSA30"/>
      <c r="DSB30"/>
      <c r="DSC30"/>
      <c r="DSD30"/>
      <c r="DSE30"/>
      <c r="DSF30"/>
      <c r="DSG30"/>
      <c r="DSH30"/>
      <c r="DSI30"/>
      <c r="DSJ30"/>
      <c r="DSK30"/>
      <c r="DSL30"/>
      <c r="DSM30"/>
      <c r="DSN30"/>
      <c r="DSO30"/>
      <c r="DSP30"/>
      <c r="DSQ30"/>
      <c r="DSR30"/>
      <c r="DSS30"/>
      <c r="DST30"/>
      <c r="DSU30"/>
      <c r="DSV30"/>
      <c r="DSW30"/>
      <c r="DSX30"/>
      <c r="DSY30"/>
      <c r="DSZ30"/>
      <c r="DTA30"/>
      <c r="DTB30"/>
      <c r="DTC30"/>
      <c r="DTD30"/>
      <c r="DTE30"/>
      <c r="DTF30"/>
      <c r="DTG30"/>
      <c r="DTH30"/>
      <c r="DTI30"/>
      <c r="DTJ30"/>
      <c r="DTK30"/>
      <c r="DTL30"/>
      <c r="DTM30"/>
      <c r="DTN30"/>
      <c r="DTO30"/>
      <c r="DTP30"/>
      <c r="DTQ30"/>
      <c r="DTR30"/>
      <c r="DTS30"/>
      <c r="DTT30"/>
      <c r="DTU30"/>
      <c r="DTV30"/>
      <c r="DTW30"/>
      <c r="DTX30"/>
      <c r="DTY30"/>
      <c r="DTZ30"/>
      <c r="DUA30"/>
      <c r="DUB30"/>
      <c r="DUC30"/>
      <c r="DUD30"/>
      <c r="DUE30"/>
      <c r="DUF30"/>
      <c r="DUG30"/>
      <c r="DUH30"/>
      <c r="DUI30"/>
      <c r="DUJ30"/>
      <c r="DUK30"/>
      <c r="DUL30"/>
      <c r="DUM30"/>
      <c r="DUN30"/>
      <c r="DUO30"/>
      <c r="DUP30"/>
      <c r="DUQ30"/>
      <c r="DUR30"/>
      <c r="DUS30"/>
      <c r="DUT30"/>
      <c r="DUU30"/>
      <c r="DUV30"/>
      <c r="DUW30"/>
      <c r="DUX30"/>
      <c r="DUY30"/>
      <c r="DUZ30"/>
      <c r="DVA30"/>
      <c r="DVB30"/>
      <c r="DVC30"/>
      <c r="DVD30"/>
      <c r="DVE30"/>
      <c r="DVF30"/>
      <c r="DVG30"/>
      <c r="DVH30"/>
      <c r="DVI30"/>
      <c r="DVJ30"/>
      <c r="DVK30"/>
      <c r="DVL30"/>
      <c r="DVM30"/>
      <c r="DVN30"/>
      <c r="DVO30"/>
      <c r="DVP30"/>
      <c r="DVQ30"/>
      <c r="DVR30"/>
      <c r="DVS30"/>
      <c r="DVT30"/>
      <c r="DVU30"/>
      <c r="DVV30"/>
      <c r="DVW30"/>
      <c r="DVX30"/>
      <c r="DVY30"/>
      <c r="DVZ30"/>
      <c r="DWA30"/>
      <c r="DWB30"/>
      <c r="DWC30"/>
      <c r="DWD30"/>
      <c r="DWE30"/>
      <c r="DWF30"/>
      <c r="DWG30"/>
      <c r="DWH30"/>
      <c r="DWI30"/>
      <c r="DWJ30"/>
      <c r="DWK30"/>
      <c r="DWL30"/>
      <c r="DWM30"/>
      <c r="DWN30"/>
      <c r="DWO30"/>
      <c r="DWP30"/>
      <c r="DWQ30"/>
      <c r="DWR30"/>
      <c r="DWS30"/>
      <c r="DWT30"/>
      <c r="DWU30"/>
      <c r="DWV30"/>
      <c r="DWW30"/>
      <c r="DWX30"/>
      <c r="DWY30"/>
      <c r="DWZ30"/>
      <c r="DXA30"/>
      <c r="DXB30"/>
      <c r="DXC30"/>
      <c r="DXD30"/>
      <c r="DXE30"/>
      <c r="DXF30"/>
      <c r="DXG30"/>
      <c r="DXH30"/>
      <c r="DXI30"/>
      <c r="DXJ30"/>
      <c r="DXK30"/>
      <c r="DXL30"/>
      <c r="DXM30"/>
      <c r="DXN30"/>
      <c r="DXO30"/>
      <c r="DXP30"/>
      <c r="DXQ30"/>
      <c r="DXR30"/>
      <c r="DXS30"/>
      <c r="DXT30"/>
      <c r="DXU30"/>
      <c r="DXV30"/>
      <c r="DXW30"/>
      <c r="DXX30"/>
      <c r="DXY30"/>
      <c r="DXZ30"/>
      <c r="DYA30"/>
      <c r="DYB30"/>
      <c r="DYC30"/>
      <c r="DYD30"/>
      <c r="DYE30"/>
      <c r="DYF30"/>
      <c r="DYG30"/>
      <c r="DYH30"/>
      <c r="DYI30"/>
      <c r="DYJ30"/>
      <c r="DYK30"/>
      <c r="DYL30"/>
      <c r="DYM30"/>
      <c r="DYN30"/>
      <c r="DYO30"/>
      <c r="DYP30"/>
      <c r="DYQ30"/>
      <c r="DYR30"/>
      <c r="DYS30"/>
      <c r="DYT30"/>
      <c r="DYU30"/>
      <c r="DYV30"/>
      <c r="DYW30"/>
      <c r="DYX30"/>
      <c r="DYY30"/>
      <c r="DYZ30"/>
      <c r="DZA30"/>
      <c r="DZB30"/>
      <c r="DZC30"/>
      <c r="DZD30"/>
      <c r="DZE30"/>
      <c r="DZF30"/>
      <c r="DZG30"/>
      <c r="DZH30"/>
      <c r="DZI30"/>
      <c r="DZJ30"/>
      <c r="DZK30"/>
      <c r="DZL30"/>
      <c r="DZM30"/>
      <c r="DZN30"/>
      <c r="DZO30"/>
      <c r="DZP30"/>
      <c r="DZQ30"/>
      <c r="DZR30"/>
      <c r="DZS30"/>
      <c r="DZT30"/>
      <c r="DZU30"/>
      <c r="DZV30"/>
      <c r="DZW30"/>
      <c r="DZX30"/>
      <c r="DZY30"/>
      <c r="DZZ30"/>
      <c r="EAA30"/>
      <c r="EAB30"/>
      <c r="EAC30"/>
      <c r="EAD30"/>
      <c r="EAE30"/>
      <c r="EAF30"/>
      <c r="EAG30"/>
      <c r="EAH30"/>
      <c r="EAI30"/>
      <c r="EAJ30"/>
      <c r="EAK30"/>
      <c r="EAL30"/>
      <c r="EAM30"/>
      <c r="EAN30"/>
      <c r="EAO30"/>
      <c r="EAP30"/>
      <c r="EAQ30"/>
      <c r="EAR30"/>
      <c r="EAS30"/>
      <c r="EAT30"/>
      <c r="EAU30"/>
      <c r="EAV30"/>
      <c r="EAW30"/>
      <c r="EAX30"/>
      <c r="EAY30"/>
      <c r="EAZ30"/>
      <c r="EBA30"/>
      <c r="EBB30"/>
      <c r="EBC30"/>
      <c r="EBD30"/>
      <c r="EBE30"/>
      <c r="EBF30"/>
      <c r="EBG30"/>
      <c r="EBH30"/>
      <c r="EBI30"/>
      <c r="EBJ30"/>
      <c r="EBK30"/>
      <c r="EBL30"/>
      <c r="EBM30"/>
      <c r="EBN30"/>
      <c r="EBO30"/>
      <c r="EBP30"/>
      <c r="EBQ30"/>
      <c r="EBR30"/>
      <c r="EBS30"/>
      <c r="EBT30"/>
      <c r="EBU30"/>
      <c r="EBV30"/>
      <c r="EBW30"/>
      <c r="EBX30"/>
      <c r="EBY30"/>
      <c r="EBZ30"/>
      <c r="ECA30"/>
      <c r="ECB30"/>
      <c r="ECC30"/>
      <c r="ECD30"/>
      <c r="ECE30"/>
      <c r="ECF30"/>
      <c r="ECG30"/>
      <c r="ECH30"/>
      <c r="ECI30"/>
      <c r="ECJ30"/>
      <c r="ECK30"/>
      <c r="ECL30"/>
      <c r="ECM30"/>
      <c r="ECN30"/>
      <c r="ECO30"/>
      <c r="ECP30"/>
      <c r="ECQ30"/>
      <c r="ECR30"/>
      <c r="ECS30"/>
      <c r="ECT30"/>
      <c r="ECU30"/>
      <c r="ECV30"/>
      <c r="ECW30"/>
      <c r="ECX30"/>
      <c r="ECY30"/>
      <c r="ECZ30"/>
      <c r="EDA30"/>
      <c r="EDB30"/>
      <c r="EDC30"/>
      <c r="EDD30"/>
      <c r="EDE30"/>
      <c r="EDF30"/>
      <c r="EDG30"/>
      <c r="EDH30"/>
      <c r="EDI30"/>
      <c r="EDJ30"/>
      <c r="EDK30"/>
      <c r="EDL30"/>
      <c r="EDM30"/>
      <c r="EDN30"/>
      <c r="EDO30"/>
      <c r="EDP30"/>
      <c r="EDQ30"/>
      <c r="EDR30"/>
      <c r="EDS30"/>
      <c r="EDT30"/>
      <c r="EDU30"/>
      <c r="EDV30"/>
      <c r="EDW30"/>
      <c r="EDX30"/>
      <c r="EDY30"/>
      <c r="EDZ30"/>
      <c r="EEA30"/>
      <c r="EEB30"/>
      <c r="EEC30"/>
      <c r="EED30"/>
      <c r="EEE30"/>
      <c r="EEF30"/>
      <c r="EEG30"/>
      <c r="EEH30"/>
      <c r="EEI30"/>
      <c r="EEJ30"/>
      <c r="EEK30"/>
      <c r="EEL30"/>
      <c r="EEM30"/>
      <c r="EEN30"/>
      <c r="EEO30"/>
      <c r="EEP30"/>
      <c r="EEQ30"/>
      <c r="EER30"/>
      <c r="EES30"/>
      <c r="EET30"/>
      <c r="EEU30"/>
      <c r="EEV30"/>
      <c r="EEW30"/>
      <c r="EEX30"/>
      <c r="EEY30"/>
      <c r="EEZ30"/>
      <c r="EFA30"/>
      <c r="EFB30"/>
      <c r="EFC30"/>
      <c r="EFD30"/>
      <c r="EFE30"/>
      <c r="EFF30"/>
      <c r="EFG30"/>
      <c r="EFH30"/>
      <c r="EFI30"/>
      <c r="EFJ30"/>
      <c r="EFK30"/>
      <c r="EFL30"/>
      <c r="EFM30"/>
      <c r="EFN30"/>
      <c r="EFO30"/>
      <c r="EFP30"/>
      <c r="EFQ30"/>
      <c r="EFR30"/>
      <c r="EFS30"/>
      <c r="EFT30"/>
      <c r="EFU30"/>
      <c r="EFV30"/>
      <c r="EFW30"/>
      <c r="EFX30"/>
      <c r="EFY30"/>
      <c r="EFZ30"/>
      <c r="EGA30"/>
      <c r="EGB30"/>
      <c r="EGC30"/>
      <c r="EGD30"/>
      <c r="EGE30"/>
      <c r="EGF30"/>
      <c r="EGG30"/>
      <c r="EGH30"/>
      <c r="EGI30"/>
      <c r="EGJ30"/>
      <c r="EGK30"/>
      <c r="EGL30"/>
      <c r="EGM30"/>
      <c r="EGN30"/>
      <c r="EGO30"/>
      <c r="EGP30"/>
      <c r="EGQ30"/>
      <c r="EGR30"/>
      <c r="EGS30"/>
      <c r="EGT30"/>
      <c r="EGU30"/>
      <c r="EGV30"/>
      <c r="EGW30"/>
      <c r="EGX30"/>
      <c r="EGY30"/>
      <c r="EGZ30"/>
      <c r="EHA30"/>
      <c r="EHB30"/>
      <c r="EHC30"/>
      <c r="EHD30"/>
      <c r="EHE30"/>
      <c r="EHF30"/>
      <c r="EHG30"/>
      <c r="EHH30"/>
      <c r="EHI30"/>
      <c r="EHJ30"/>
      <c r="EHK30"/>
      <c r="EHL30"/>
      <c r="EHM30"/>
      <c r="EHN30"/>
      <c r="EHO30"/>
      <c r="EHP30"/>
      <c r="EHQ30"/>
      <c r="EHR30"/>
      <c r="EHS30"/>
      <c r="EHT30"/>
      <c r="EHU30"/>
      <c r="EHV30"/>
      <c r="EHW30"/>
      <c r="EHX30"/>
      <c r="EHY30"/>
      <c r="EHZ30"/>
      <c r="EIA30"/>
      <c r="EIB30"/>
      <c r="EIC30"/>
      <c r="EID30"/>
      <c r="EIE30"/>
      <c r="EIF30"/>
      <c r="EIG30"/>
      <c r="EIH30"/>
      <c r="EII30"/>
      <c r="EIJ30"/>
      <c r="EIK30"/>
      <c r="EIL30"/>
      <c r="EIM30"/>
      <c r="EIN30"/>
      <c r="EIO30"/>
      <c r="EIP30"/>
      <c r="EIQ30"/>
      <c r="EIR30"/>
      <c r="EIS30"/>
      <c r="EIT30"/>
      <c r="EIU30"/>
      <c r="EIV30"/>
      <c r="EIW30"/>
      <c r="EIX30"/>
      <c r="EIY30"/>
      <c r="EIZ30"/>
      <c r="EJA30"/>
      <c r="EJB30"/>
      <c r="EJC30"/>
      <c r="EJD30"/>
      <c r="EJE30"/>
      <c r="EJF30"/>
      <c r="EJG30"/>
      <c r="EJH30"/>
      <c r="EJI30"/>
      <c r="EJJ30"/>
      <c r="EJK30"/>
      <c r="EJL30"/>
      <c r="EJM30"/>
      <c r="EJN30"/>
      <c r="EJO30"/>
      <c r="EJP30"/>
      <c r="EJQ30"/>
      <c r="EJR30"/>
      <c r="EJS30"/>
      <c r="EJT30"/>
      <c r="EJU30"/>
      <c r="EJV30"/>
      <c r="EJW30"/>
      <c r="EJX30"/>
      <c r="EJY30"/>
      <c r="EJZ30"/>
      <c r="EKA30"/>
      <c r="EKB30"/>
      <c r="EKC30"/>
      <c r="EKD30"/>
      <c r="EKE30"/>
      <c r="EKF30"/>
      <c r="EKG30"/>
      <c r="EKH30"/>
      <c r="EKI30"/>
      <c r="EKJ30"/>
      <c r="EKK30"/>
      <c r="EKL30"/>
      <c r="EKM30"/>
      <c r="EKN30"/>
      <c r="EKO30"/>
      <c r="EKP30"/>
      <c r="EKQ30"/>
      <c r="EKR30"/>
      <c r="EKS30"/>
      <c r="EKT30"/>
      <c r="EKU30"/>
      <c r="EKV30"/>
      <c r="EKW30"/>
      <c r="EKX30"/>
      <c r="EKY30"/>
      <c r="EKZ30"/>
      <c r="ELA30"/>
      <c r="ELB30"/>
      <c r="ELC30"/>
      <c r="ELD30"/>
      <c r="ELE30"/>
      <c r="ELF30"/>
      <c r="ELG30"/>
      <c r="ELH30"/>
      <c r="ELI30"/>
      <c r="ELJ30"/>
      <c r="ELK30"/>
      <c r="ELL30"/>
      <c r="ELM30"/>
      <c r="ELN30"/>
      <c r="ELO30"/>
      <c r="ELP30"/>
      <c r="ELQ30"/>
      <c r="ELR30"/>
      <c r="ELS30"/>
      <c r="ELT30"/>
      <c r="ELU30"/>
      <c r="ELV30"/>
      <c r="ELW30"/>
      <c r="ELX30"/>
      <c r="ELY30"/>
      <c r="ELZ30"/>
      <c r="EMA30"/>
      <c r="EMB30"/>
      <c r="EMC30"/>
      <c r="EMD30"/>
      <c r="EME30"/>
      <c r="EMF30"/>
      <c r="EMG30"/>
      <c r="EMH30"/>
      <c r="EMI30"/>
      <c r="EMJ30"/>
      <c r="EMK30"/>
      <c r="EML30"/>
      <c r="EMM30"/>
      <c r="EMN30"/>
      <c r="EMO30"/>
      <c r="EMP30"/>
      <c r="EMQ30"/>
      <c r="EMR30"/>
      <c r="EMS30"/>
      <c r="EMT30"/>
      <c r="EMU30"/>
      <c r="EMV30"/>
      <c r="EMW30"/>
      <c r="EMX30"/>
      <c r="EMY30"/>
      <c r="EMZ30"/>
      <c r="ENA30"/>
      <c r="ENB30"/>
      <c r="ENC30"/>
      <c r="END30"/>
      <c r="ENE30"/>
      <c r="ENF30"/>
      <c r="ENG30"/>
      <c r="ENH30"/>
      <c r="ENI30"/>
      <c r="ENJ30"/>
      <c r="ENK30"/>
      <c r="ENL30"/>
      <c r="ENM30"/>
      <c r="ENN30"/>
      <c r="ENO30"/>
      <c r="ENP30"/>
      <c r="ENQ30"/>
      <c r="ENR30"/>
      <c r="ENS30"/>
      <c r="ENT30"/>
      <c r="ENU30"/>
      <c r="ENV30"/>
      <c r="ENW30"/>
      <c r="ENX30"/>
      <c r="ENY30"/>
      <c r="ENZ30"/>
      <c r="EOA30"/>
      <c r="EOB30"/>
      <c r="EOC30"/>
      <c r="EOD30"/>
      <c r="EOE30"/>
      <c r="EOF30"/>
      <c r="EOG30"/>
      <c r="EOH30"/>
      <c r="EOI30"/>
      <c r="EOJ30"/>
      <c r="EOK30"/>
      <c r="EOL30"/>
      <c r="EOM30"/>
      <c r="EON30"/>
      <c r="EOO30"/>
      <c r="EOP30"/>
      <c r="EOQ30"/>
      <c r="EOR30"/>
      <c r="EOS30"/>
      <c r="EOT30"/>
      <c r="EOU30"/>
      <c r="EOV30"/>
      <c r="EOW30"/>
      <c r="EOX30"/>
      <c r="EOY30"/>
      <c r="EOZ30"/>
      <c r="EPA30"/>
      <c r="EPB30"/>
      <c r="EPC30"/>
      <c r="EPD30"/>
      <c r="EPE30"/>
      <c r="EPF30"/>
      <c r="EPG30"/>
      <c r="EPH30"/>
      <c r="EPI30"/>
      <c r="EPJ30"/>
      <c r="EPK30"/>
      <c r="EPL30"/>
      <c r="EPM30"/>
      <c r="EPN30"/>
      <c r="EPO30"/>
      <c r="EPP30"/>
      <c r="EPQ30"/>
      <c r="EPR30"/>
      <c r="EPS30"/>
      <c r="EPT30"/>
      <c r="EPU30"/>
      <c r="EPV30"/>
      <c r="EPW30"/>
      <c r="EPX30"/>
      <c r="EPY30"/>
      <c r="EPZ30"/>
      <c r="EQA30"/>
      <c r="EQB30"/>
      <c r="EQC30"/>
      <c r="EQD30"/>
      <c r="EQE30"/>
      <c r="EQF30"/>
      <c r="EQG30"/>
      <c r="EQH30"/>
      <c r="EQI30"/>
      <c r="EQJ30"/>
      <c r="EQK30"/>
      <c r="EQL30"/>
      <c r="EQM30"/>
      <c r="EQN30"/>
      <c r="EQO30"/>
      <c r="EQP30"/>
      <c r="EQQ30"/>
      <c r="EQR30"/>
      <c r="EQS30"/>
      <c r="EQT30"/>
      <c r="EQU30"/>
      <c r="EQV30"/>
      <c r="EQW30"/>
      <c r="EQX30"/>
      <c r="EQY30"/>
      <c r="EQZ30"/>
      <c r="ERA30"/>
      <c r="ERB30"/>
      <c r="ERC30"/>
      <c r="ERD30"/>
      <c r="ERE30"/>
      <c r="ERF30"/>
      <c r="ERG30"/>
      <c r="ERH30"/>
      <c r="ERI30"/>
      <c r="ERJ30"/>
      <c r="ERK30"/>
      <c r="ERL30"/>
      <c r="ERM30"/>
      <c r="ERN30"/>
      <c r="ERO30"/>
      <c r="ERP30"/>
      <c r="ERQ30"/>
      <c r="ERR30"/>
      <c r="ERS30"/>
      <c r="ERT30"/>
      <c r="ERU30"/>
      <c r="ERV30"/>
      <c r="ERW30"/>
      <c r="ERX30"/>
      <c r="ERY30"/>
      <c r="ERZ30"/>
      <c r="ESA30"/>
      <c r="ESB30"/>
      <c r="ESC30"/>
      <c r="ESD30"/>
      <c r="ESE30"/>
      <c r="ESF30"/>
      <c r="ESG30"/>
      <c r="ESH30"/>
      <c r="ESI30"/>
      <c r="ESJ30"/>
      <c r="ESK30"/>
      <c r="ESL30"/>
      <c r="ESM30"/>
      <c r="ESN30"/>
      <c r="ESO30"/>
      <c r="ESP30"/>
      <c r="ESQ30"/>
      <c r="ESR30"/>
      <c r="ESS30"/>
      <c r="EST30"/>
      <c r="ESU30"/>
      <c r="ESV30"/>
      <c r="ESW30"/>
      <c r="ESX30"/>
      <c r="ESY30"/>
      <c r="ESZ30"/>
      <c r="ETA30"/>
      <c r="ETB30"/>
      <c r="ETC30"/>
      <c r="ETD30"/>
      <c r="ETE30"/>
      <c r="ETF30"/>
      <c r="ETG30"/>
      <c r="ETH30"/>
      <c r="ETI30"/>
      <c r="ETJ30"/>
      <c r="ETK30"/>
      <c r="ETL30"/>
      <c r="ETM30"/>
      <c r="ETN30"/>
      <c r="ETO30"/>
      <c r="ETP30"/>
      <c r="ETQ30"/>
      <c r="ETR30"/>
      <c r="ETS30"/>
      <c r="ETT30"/>
      <c r="ETU30"/>
      <c r="ETV30"/>
      <c r="ETW30"/>
      <c r="ETX30"/>
      <c r="ETY30"/>
      <c r="ETZ30"/>
      <c r="EUA30"/>
      <c r="EUB30"/>
      <c r="EUC30"/>
      <c r="EUD30"/>
      <c r="EUE30"/>
      <c r="EUF30"/>
      <c r="EUG30"/>
      <c r="EUH30"/>
      <c r="EUI30"/>
      <c r="EUJ30"/>
      <c r="EUK30"/>
      <c r="EUL30"/>
      <c r="EUM30"/>
      <c r="EUN30"/>
      <c r="EUO30"/>
      <c r="EUP30"/>
      <c r="EUQ30"/>
      <c r="EUR30"/>
      <c r="EUS30"/>
      <c r="EUT30"/>
      <c r="EUU30"/>
      <c r="EUV30"/>
      <c r="EUW30"/>
      <c r="EUX30"/>
      <c r="EUY30"/>
      <c r="EUZ30"/>
      <c r="EVA30"/>
      <c r="EVB30"/>
      <c r="EVC30"/>
      <c r="EVD30"/>
      <c r="EVE30"/>
      <c r="EVF30"/>
      <c r="EVG30"/>
      <c r="EVH30"/>
      <c r="EVI30"/>
      <c r="EVJ30"/>
      <c r="EVK30"/>
      <c r="EVL30"/>
      <c r="EVM30"/>
      <c r="EVN30"/>
      <c r="EVO30"/>
      <c r="EVP30"/>
      <c r="EVQ30"/>
      <c r="EVR30"/>
      <c r="EVS30"/>
      <c r="EVT30"/>
      <c r="EVU30"/>
      <c r="EVV30"/>
      <c r="EVW30"/>
      <c r="EVX30"/>
      <c r="EVY30"/>
      <c r="EVZ30"/>
      <c r="EWA30"/>
      <c r="EWB30"/>
      <c r="EWC30"/>
      <c r="EWD30"/>
      <c r="EWE30"/>
      <c r="EWF30"/>
      <c r="EWG30"/>
      <c r="EWH30"/>
      <c r="EWI30"/>
      <c r="EWJ30"/>
      <c r="EWK30"/>
      <c r="EWL30"/>
      <c r="EWM30"/>
      <c r="EWN30"/>
      <c r="EWO30"/>
      <c r="EWP30"/>
      <c r="EWQ30"/>
      <c r="EWR30"/>
      <c r="EWS30"/>
      <c r="EWT30"/>
      <c r="EWU30"/>
      <c r="EWV30"/>
      <c r="EWW30"/>
      <c r="EWX30"/>
      <c r="EWY30"/>
      <c r="EWZ30"/>
      <c r="EXA30"/>
      <c r="EXB30"/>
      <c r="EXC30"/>
      <c r="EXD30"/>
      <c r="EXE30"/>
      <c r="EXF30"/>
      <c r="EXG30"/>
      <c r="EXH30"/>
      <c r="EXI30"/>
      <c r="EXJ30"/>
      <c r="EXK30"/>
      <c r="EXL30"/>
      <c r="EXM30"/>
      <c r="EXN30"/>
      <c r="EXO30"/>
      <c r="EXP30"/>
      <c r="EXQ30"/>
      <c r="EXR30"/>
      <c r="EXS30"/>
      <c r="EXT30"/>
      <c r="EXU30"/>
      <c r="EXV30"/>
      <c r="EXW30"/>
      <c r="EXX30"/>
      <c r="EXY30"/>
      <c r="EXZ30"/>
      <c r="EYA30"/>
      <c r="EYB30"/>
      <c r="EYC30"/>
      <c r="EYD30"/>
      <c r="EYE30"/>
      <c r="EYF30"/>
      <c r="EYG30"/>
      <c r="EYH30"/>
      <c r="EYI30"/>
      <c r="EYJ30"/>
      <c r="EYK30"/>
      <c r="EYL30"/>
      <c r="EYM30"/>
      <c r="EYN30"/>
      <c r="EYO30"/>
      <c r="EYP30"/>
      <c r="EYQ30"/>
      <c r="EYR30"/>
      <c r="EYS30"/>
      <c r="EYT30"/>
      <c r="EYU30"/>
      <c r="EYV30"/>
      <c r="EYW30"/>
      <c r="EYX30"/>
      <c r="EYY30"/>
      <c r="EYZ30"/>
      <c r="EZA30"/>
      <c r="EZB30"/>
      <c r="EZC30"/>
      <c r="EZD30"/>
      <c r="EZE30"/>
      <c r="EZF30"/>
      <c r="EZG30"/>
      <c r="EZH30"/>
      <c r="EZI30"/>
      <c r="EZJ30"/>
      <c r="EZK30"/>
      <c r="EZL30"/>
      <c r="EZM30"/>
      <c r="EZN30"/>
      <c r="EZO30"/>
      <c r="EZP30"/>
      <c r="EZQ30"/>
      <c r="EZR30"/>
      <c r="EZS30"/>
      <c r="EZT30"/>
      <c r="EZU30"/>
      <c r="EZV30"/>
      <c r="EZW30"/>
      <c r="EZX30"/>
      <c r="EZY30"/>
      <c r="EZZ30"/>
      <c r="FAA30"/>
      <c r="FAB30"/>
      <c r="FAC30"/>
      <c r="FAD30"/>
      <c r="FAE30"/>
      <c r="FAF30"/>
      <c r="FAG30"/>
      <c r="FAH30"/>
      <c r="FAI30"/>
      <c r="FAJ30"/>
      <c r="FAK30"/>
      <c r="FAL30"/>
      <c r="FAM30"/>
      <c r="FAN30"/>
      <c r="FAO30"/>
      <c r="FAP30"/>
      <c r="FAQ30"/>
      <c r="FAR30"/>
      <c r="FAS30"/>
      <c r="FAT30"/>
      <c r="FAU30"/>
      <c r="FAV30"/>
      <c r="FAW30"/>
      <c r="FAX30"/>
      <c r="FAY30"/>
      <c r="FAZ30"/>
      <c r="FBA30"/>
      <c r="FBB30"/>
      <c r="FBC30"/>
      <c r="FBD30"/>
      <c r="FBE30"/>
      <c r="FBF30"/>
      <c r="FBG30"/>
      <c r="FBH30"/>
      <c r="FBI30"/>
      <c r="FBJ30"/>
      <c r="FBK30"/>
      <c r="FBL30"/>
      <c r="FBM30"/>
      <c r="FBN30"/>
      <c r="FBO30"/>
      <c r="FBP30"/>
      <c r="FBQ30"/>
      <c r="FBR30"/>
      <c r="FBS30"/>
      <c r="FBT30"/>
      <c r="FBU30"/>
      <c r="FBV30"/>
      <c r="FBW30"/>
      <c r="FBX30"/>
      <c r="FBY30"/>
      <c r="FBZ30"/>
      <c r="FCA30"/>
      <c r="FCB30"/>
      <c r="FCC30"/>
      <c r="FCD30"/>
      <c r="FCE30"/>
      <c r="FCF30"/>
      <c r="FCG30"/>
      <c r="FCH30"/>
      <c r="FCI30"/>
      <c r="FCJ30"/>
      <c r="FCK30"/>
      <c r="FCL30"/>
      <c r="FCM30"/>
      <c r="FCN30"/>
      <c r="FCO30"/>
      <c r="FCP30"/>
      <c r="FCQ30"/>
      <c r="FCR30"/>
      <c r="FCS30"/>
      <c r="FCT30"/>
      <c r="FCU30"/>
      <c r="FCV30"/>
      <c r="FCW30"/>
      <c r="FCX30"/>
      <c r="FCY30"/>
      <c r="FCZ30"/>
      <c r="FDA30"/>
      <c r="FDB30"/>
      <c r="FDC30"/>
      <c r="FDD30"/>
      <c r="FDE30"/>
      <c r="FDF30"/>
      <c r="FDG30"/>
      <c r="FDH30"/>
      <c r="FDI30"/>
      <c r="FDJ30"/>
      <c r="FDK30"/>
      <c r="FDL30"/>
      <c r="FDM30"/>
      <c r="FDN30"/>
      <c r="FDO30"/>
      <c r="FDP30"/>
      <c r="FDQ30"/>
      <c r="FDR30"/>
      <c r="FDS30"/>
      <c r="FDT30"/>
      <c r="FDU30"/>
      <c r="FDV30"/>
      <c r="FDW30"/>
      <c r="FDX30"/>
      <c r="FDY30"/>
      <c r="FDZ30"/>
      <c r="FEA30"/>
      <c r="FEB30"/>
      <c r="FEC30"/>
      <c r="FED30"/>
      <c r="FEE30"/>
      <c r="FEF30"/>
      <c r="FEG30"/>
      <c r="FEH30"/>
      <c r="FEI30"/>
      <c r="FEJ30"/>
      <c r="FEK30"/>
      <c r="FEL30"/>
      <c r="FEM30"/>
      <c r="FEN30"/>
      <c r="FEO30"/>
      <c r="FEP30"/>
      <c r="FEQ30"/>
      <c r="FER30"/>
      <c r="FES30"/>
      <c r="FET30"/>
      <c r="FEU30"/>
      <c r="FEV30"/>
      <c r="FEW30"/>
      <c r="FEX30"/>
      <c r="FEY30"/>
      <c r="FEZ30"/>
      <c r="FFA30"/>
      <c r="FFB30"/>
      <c r="FFC30"/>
      <c r="FFD30"/>
      <c r="FFE30"/>
      <c r="FFF30"/>
      <c r="FFG30"/>
      <c r="FFH30"/>
      <c r="FFI30"/>
      <c r="FFJ30"/>
      <c r="FFK30"/>
      <c r="FFL30"/>
      <c r="FFM30"/>
      <c r="FFN30"/>
      <c r="FFO30"/>
      <c r="FFP30"/>
      <c r="FFQ30"/>
      <c r="FFR30"/>
      <c r="FFS30"/>
      <c r="FFT30"/>
      <c r="FFU30"/>
      <c r="FFV30"/>
      <c r="FFW30"/>
      <c r="FFX30"/>
      <c r="FFY30"/>
      <c r="FFZ30"/>
      <c r="FGA30"/>
      <c r="FGB30"/>
      <c r="FGC30"/>
      <c r="FGD30"/>
      <c r="FGE30"/>
      <c r="FGF30"/>
      <c r="FGG30"/>
      <c r="FGH30"/>
      <c r="FGI30"/>
      <c r="FGJ30"/>
      <c r="FGK30"/>
      <c r="FGL30"/>
      <c r="FGM30"/>
      <c r="FGN30"/>
      <c r="FGO30"/>
      <c r="FGP30"/>
      <c r="FGQ30"/>
      <c r="FGR30"/>
      <c r="FGS30"/>
      <c r="FGT30"/>
      <c r="FGU30"/>
      <c r="FGV30"/>
      <c r="FGW30"/>
      <c r="FGX30"/>
      <c r="FGY30"/>
      <c r="FGZ30"/>
      <c r="FHA30"/>
      <c r="FHB30"/>
      <c r="FHC30"/>
      <c r="FHD30"/>
      <c r="FHE30"/>
      <c r="FHF30"/>
      <c r="FHG30"/>
      <c r="FHH30"/>
      <c r="FHI30"/>
      <c r="FHJ30"/>
      <c r="FHK30"/>
      <c r="FHL30"/>
      <c r="FHM30"/>
      <c r="FHN30"/>
      <c r="FHO30"/>
      <c r="FHP30"/>
      <c r="FHQ30"/>
      <c r="FHR30"/>
      <c r="FHS30"/>
      <c r="FHT30"/>
      <c r="FHU30"/>
      <c r="FHV30"/>
      <c r="FHW30"/>
      <c r="FHX30"/>
      <c r="FHY30"/>
      <c r="FHZ30"/>
      <c r="FIA30"/>
      <c r="FIB30"/>
      <c r="FIC30"/>
      <c r="FID30"/>
      <c r="FIE30"/>
      <c r="FIF30"/>
      <c r="FIG30"/>
      <c r="FIH30"/>
      <c r="FII30"/>
      <c r="FIJ30"/>
      <c r="FIK30"/>
      <c r="FIL30"/>
      <c r="FIM30"/>
      <c r="FIN30"/>
      <c r="FIO30"/>
      <c r="FIP30"/>
      <c r="FIQ30"/>
      <c r="FIR30"/>
      <c r="FIS30"/>
      <c r="FIT30"/>
      <c r="FIU30"/>
      <c r="FIV30"/>
      <c r="FIW30"/>
      <c r="FIX30"/>
      <c r="FIY30"/>
      <c r="FIZ30"/>
      <c r="FJA30"/>
      <c r="FJB30"/>
      <c r="FJC30"/>
      <c r="FJD30"/>
      <c r="FJE30"/>
      <c r="FJF30"/>
      <c r="FJG30"/>
      <c r="FJH30"/>
      <c r="FJI30"/>
      <c r="FJJ30"/>
      <c r="FJK30"/>
      <c r="FJL30"/>
      <c r="FJM30"/>
      <c r="FJN30"/>
      <c r="FJO30"/>
      <c r="FJP30"/>
      <c r="FJQ30"/>
      <c r="FJR30"/>
      <c r="FJS30"/>
      <c r="FJT30"/>
      <c r="FJU30"/>
      <c r="FJV30"/>
      <c r="FJW30"/>
      <c r="FJX30"/>
      <c r="FJY30"/>
      <c r="FJZ30"/>
      <c r="FKA30"/>
      <c r="FKB30"/>
      <c r="FKC30"/>
      <c r="FKD30"/>
      <c r="FKE30"/>
      <c r="FKF30"/>
      <c r="FKG30"/>
      <c r="FKH30"/>
      <c r="FKI30"/>
      <c r="FKJ30"/>
      <c r="FKK30"/>
      <c r="FKL30"/>
      <c r="FKM30"/>
      <c r="FKN30"/>
      <c r="FKO30"/>
      <c r="FKP30"/>
      <c r="FKQ30"/>
      <c r="FKR30"/>
      <c r="FKS30"/>
      <c r="FKT30"/>
      <c r="FKU30"/>
      <c r="FKV30"/>
      <c r="FKW30"/>
      <c r="FKX30"/>
      <c r="FKY30"/>
      <c r="FKZ30"/>
      <c r="FLA30"/>
      <c r="FLB30"/>
      <c r="FLC30"/>
      <c r="FLD30"/>
      <c r="FLE30"/>
      <c r="FLF30"/>
      <c r="FLG30"/>
      <c r="FLH30"/>
      <c r="FLI30"/>
      <c r="FLJ30"/>
      <c r="FLK30"/>
      <c r="FLL30"/>
      <c r="FLM30"/>
      <c r="FLN30"/>
      <c r="FLO30"/>
      <c r="FLP30"/>
      <c r="FLQ30"/>
      <c r="FLR30"/>
      <c r="FLS30"/>
      <c r="FLT30"/>
      <c r="FLU30"/>
      <c r="FLV30"/>
      <c r="FLW30"/>
      <c r="FLX30"/>
      <c r="FLY30"/>
      <c r="FLZ30"/>
      <c r="FMA30"/>
      <c r="FMB30"/>
      <c r="FMC30"/>
      <c r="FMD30"/>
      <c r="FME30"/>
      <c r="FMF30"/>
      <c r="FMG30"/>
      <c r="FMH30"/>
      <c r="FMI30"/>
      <c r="FMJ30"/>
      <c r="FMK30"/>
      <c r="FML30"/>
      <c r="FMM30"/>
      <c r="FMN30"/>
      <c r="FMO30"/>
      <c r="FMP30"/>
      <c r="FMQ30"/>
      <c r="FMR30"/>
      <c r="FMS30"/>
      <c r="FMT30"/>
      <c r="FMU30"/>
      <c r="FMV30"/>
      <c r="FMW30"/>
      <c r="FMX30"/>
      <c r="FMY30"/>
      <c r="FMZ30"/>
      <c r="FNA30"/>
      <c r="FNB30"/>
      <c r="FNC30"/>
      <c r="FND30"/>
      <c r="FNE30"/>
      <c r="FNF30"/>
      <c r="FNG30"/>
      <c r="FNH30"/>
      <c r="FNI30"/>
      <c r="FNJ30"/>
      <c r="FNK30"/>
      <c r="FNL30"/>
      <c r="FNM30"/>
      <c r="FNN30"/>
      <c r="FNO30"/>
      <c r="FNP30"/>
      <c r="FNQ30"/>
      <c r="FNR30"/>
      <c r="FNS30"/>
      <c r="FNT30"/>
      <c r="FNU30"/>
      <c r="FNV30"/>
      <c r="FNW30"/>
      <c r="FNX30"/>
      <c r="FNY30"/>
      <c r="FNZ30"/>
      <c r="FOA30"/>
      <c r="FOB30"/>
      <c r="FOC30"/>
      <c r="FOD30"/>
      <c r="FOE30"/>
      <c r="FOF30"/>
      <c r="FOG30"/>
      <c r="FOH30"/>
      <c r="FOI30"/>
      <c r="FOJ30"/>
      <c r="FOK30"/>
      <c r="FOL30"/>
      <c r="FOM30"/>
      <c r="FON30"/>
      <c r="FOO30"/>
      <c r="FOP30"/>
      <c r="FOQ30"/>
      <c r="FOR30"/>
      <c r="FOS30"/>
      <c r="FOT30"/>
      <c r="FOU30"/>
      <c r="FOV30"/>
      <c r="FOW30"/>
      <c r="FOX30"/>
      <c r="FOY30"/>
      <c r="FOZ30"/>
      <c r="FPA30"/>
      <c r="FPB30"/>
      <c r="FPC30"/>
      <c r="FPD30"/>
      <c r="FPE30"/>
      <c r="FPF30"/>
      <c r="FPG30"/>
      <c r="FPH30"/>
      <c r="FPI30"/>
      <c r="FPJ30"/>
      <c r="FPK30"/>
      <c r="FPL30"/>
      <c r="FPM30"/>
      <c r="FPN30"/>
      <c r="FPO30"/>
      <c r="FPP30"/>
      <c r="FPQ30"/>
      <c r="FPR30"/>
      <c r="FPS30"/>
      <c r="FPT30"/>
      <c r="FPU30"/>
      <c r="FPV30"/>
      <c r="FPW30"/>
      <c r="FPX30"/>
      <c r="FPY30"/>
      <c r="FPZ30"/>
      <c r="FQA30"/>
      <c r="FQB30"/>
      <c r="FQC30"/>
      <c r="FQD30"/>
      <c r="FQE30"/>
      <c r="FQF30"/>
      <c r="FQG30"/>
      <c r="FQH30"/>
      <c r="FQI30"/>
      <c r="FQJ30"/>
      <c r="FQK30"/>
      <c r="FQL30"/>
      <c r="FQM30"/>
      <c r="FQN30"/>
      <c r="FQO30"/>
      <c r="FQP30"/>
      <c r="FQQ30"/>
      <c r="FQR30"/>
      <c r="FQS30"/>
      <c r="FQT30"/>
      <c r="FQU30"/>
      <c r="FQV30"/>
      <c r="FQW30"/>
      <c r="FQX30"/>
      <c r="FQY30"/>
      <c r="FQZ30"/>
      <c r="FRA30"/>
      <c r="FRB30"/>
      <c r="FRC30"/>
      <c r="FRD30"/>
      <c r="FRE30"/>
      <c r="FRF30"/>
      <c r="FRG30"/>
      <c r="FRH30"/>
      <c r="FRI30"/>
      <c r="FRJ30"/>
      <c r="FRK30"/>
      <c r="FRL30"/>
      <c r="FRM30"/>
      <c r="FRN30"/>
      <c r="FRO30"/>
      <c r="FRP30"/>
      <c r="FRQ30"/>
      <c r="FRR30"/>
      <c r="FRS30"/>
      <c r="FRT30"/>
      <c r="FRU30"/>
      <c r="FRV30"/>
      <c r="FRW30"/>
      <c r="FRX30"/>
      <c r="FRY30"/>
      <c r="FRZ30"/>
      <c r="FSA30"/>
      <c r="FSB30"/>
      <c r="FSC30"/>
      <c r="FSD30"/>
      <c r="FSE30"/>
      <c r="FSF30"/>
      <c r="FSG30"/>
      <c r="FSH30"/>
      <c r="FSI30"/>
      <c r="FSJ30"/>
      <c r="FSK30"/>
      <c r="FSL30"/>
      <c r="FSM30"/>
      <c r="FSN30"/>
      <c r="FSO30"/>
      <c r="FSP30"/>
      <c r="FSQ30"/>
      <c r="FSR30"/>
      <c r="FSS30"/>
      <c r="FST30"/>
      <c r="FSU30"/>
      <c r="FSV30"/>
      <c r="FSW30"/>
      <c r="FSX30"/>
      <c r="FSY30"/>
      <c r="FSZ30"/>
      <c r="FTA30"/>
      <c r="FTB30"/>
      <c r="FTC30"/>
      <c r="FTD30"/>
      <c r="FTE30"/>
      <c r="FTF30"/>
      <c r="FTG30"/>
      <c r="FTH30"/>
      <c r="FTI30"/>
      <c r="FTJ30"/>
      <c r="FTK30"/>
      <c r="FTL30"/>
      <c r="FTM30"/>
      <c r="FTN30"/>
      <c r="FTO30"/>
      <c r="FTP30"/>
      <c r="FTQ30"/>
      <c r="FTR30"/>
      <c r="FTS30"/>
      <c r="FTT30"/>
      <c r="FTU30"/>
      <c r="FTV30"/>
      <c r="FTW30"/>
      <c r="FTX30"/>
      <c r="FTY30"/>
      <c r="FTZ30"/>
      <c r="FUA30"/>
      <c r="FUB30"/>
      <c r="FUC30"/>
      <c r="FUD30"/>
      <c r="FUE30"/>
      <c r="FUF30"/>
      <c r="FUG30"/>
      <c r="FUH30"/>
      <c r="FUI30"/>
      <c r="FUJ30"/>
      <c r="FUK30"/>
      <c r="FUL30"/>
      <c r="FUM30"/>
      <c r="FUN30"/>
      <c r="FUO30"/>
      <c r="FUP30"/>
      <c r="FUQ30"/>
      <c r="FUR30"/>
      <c r="FUS30"/>
      <c r="FUT30"/>
      <c r="FUU30"/>
      <c r="FUV30"/>
      <c r="FUW30"/>
      <c r="FUX30"/>
      <c r="FUY30"/>
      <c r="FUZ30"/>
      <c r="FVA30"/>
      <c r="FVB30"/>
      <c r="FVC30"/>
      <c r="FVD30"/>
      <c r="FVE30"/>
      <c r="FVF30"/>
      <c r="FVG30"/>
      <c r="FVH30"/>
      <c r="FVI30"/>
      <c r="FVJ30"/>
      <c r="FVK30"/>
      <c r="FVL30"/>
      <c r="FVM30"/>
      <c r="FVN30"/>
      <c r="FVO30"/>
      <c r="FVP30"/>
      <c r="FVQ30"/>
      <c r="FVR30"/>
      <c r="FVS30"/>
      <c r="FVT30"/>
      <c r="FVU30"/>
      <c r="FVV30"/>
      <c r="FVW30"/>
      <c r="FVX30"/>
      <c r="FVY30"/>
      <c r="FVZ30"/>
      <c r="FWA30"/>
      <c r="FWB30"/>
      <c r="FWC30"/>
      <c r="FWD30"/>
      <c r="FWE30"/>
      <c r="FWF30"/>
      <c r="FWG30"/>
      <c r="FWH30"/>
      <c r="FWI30"/>
      <c r="FWJ30"/>
      <c r="FWK30"/>
      <c r="FWL30"/>
      <c r="FWM30"/>
      <c r="FWN30"/>
      <c r="FWO30"/>
      <c r="FWP30"/>
      <c r="FWQ30"/>
      <c r="FWR30"/>
      <c r="FWS30"/>
      <c r="FWT30"/>
      <c r="FWU30"/>
      <c r="FWV30"/>
      <c r="FWW30"/>
      <c r="FWX30"/>
      <c r="FWY30"/>
      <c r="FWZ30"/>
      <c r="FXA30"/>
      <c r="FXB30"/>
      <c r="FXC30"/>
      <c r="FXD30"/>
      <c r="FXE30"/>
      <c r="FXF30"/>
      <c r="FXG30"/>
      <c r="FXH30"/>
      <c r="FXI30"/>
      <c r="FXJ30"/>
      <c r="FXK30"/>
      <c r="FXL30"/>
      <c r="FXM30"/>
      <c r="FXN30"/>
      <c r="FXO30"/>
      <c r="FXP30"/>
      <c r="FXQ30"/>
      <c r="FXR30"/>
      <c r="FXS30"/>
      <c r="FXT30"/>
      <c r="FXU30"/>
      <c r="FXV30"/>
      <c r="FXW30"/>
      <c r="FXX30"/>
      <c r="FXY30"/>
      <c r="FXZ30"/>
      <c r="FYA30"/>
      <c r="FYB30"/>
      <c r="FYC30"/>
      <c r="FYD30"/>
      <c r="FYE30"/>
      <c r="FYF30"/>
      <c r="FYG30"/>
      <c r="FYH30"/>
      <c r="FYI30"/>
      <c r="FYJ30"/>
      <c r="FYK30"/>
      <c r="FYL30"/>
      <c r="FYM30"/>
      <c r="FYN30"/>
      <c r="FYO30"/>
      <c r="FYP30"/>
      <c r="FYQ30"/>
      <c r="FYR30"/>
      <c r="FYS30"/>
      <c r="FYT30"/>
      <c r="FYU30"/>
      <c r="FYV30"/>
      <c r="FYW30"/>
      <c r="FYX30"/>
      <c r="FYY30"/>
      <c r="FYZ30"/>
      <c r="FZA30"/>
      <c r="FZB30"/>
      <c r="FZC30"/>
      <c r="FZD30"/>
      <c r="FZE30"/>
      <c r="FZF30"/>
      <c r="FZG30"/>
      <c r="FZH30"/>
      <c r="FZI30"/>
      <c r="FZJ30"/>
      <c r="FZK30"/>
      <c r="FZL30"/>
      <c r="FZM30"/>
      <c r="FZN30"/>
      <c r="FZO30"/>
      <c r="FZP30"/>
      <c r="FZQ30"/>
      <c r="FZR30"/>
      <c r="FZS30"/>
      <c r="FZT30"/>
      <c r="FZU30"/>
      <c r="FZV30"/>
      <c r="FZW30"/>
      <c r="FZX30"/>
      <c r="FZY30"/>
      <c r="FZZ30"/>
      <c r="GAA30"/>
      <c r="GAB30"/>
      <c r="GAC30"/>
      <c r="GAD30"/>
      <c r="GAE30"/>
      <c r="GAF30"/>
      <c r="GAG30"/>
      <c r="GAH30"/>
      <c r="GAI30"/>
      <c r="GAJ30"/>
      <c r="GAK30"/>
      <c r="GAL30"/>
      <c r="GAM30"/>
      <c r="GAN30"/>
      <c r="GAO30"/>
      <c r="GAP30"/>
      <c r="GAQ30"/>
      <c r="GAR30"/>
      <c r="GAS30"/>
      <c r="GAT30"/>
      <c r="GAU30"/>
      <c r="GAV30"/>
      <c r="GAW30"/>
      <c r="GAX30"/>
      <c r="GAY30"/>
      <c r="GAZ30"/>
      <c r="GBA30"/>
      <c r="GBB30"/>
      <c r="GBC30"/>
      <c r="GBD30"/>
      <c r="GBE30"/>
      <c r="GBF30"/>
      <c r="GBG30"/>
      <c r="GBH30"/>
      <c r="GBI30"/>
      <c r="GBJ30"/>
      <c r="GBK30"/>
      <c r="GBL30"/>
      <c r="GBM30"/>
      <c r="GBN30"/>
      <c r="GBO30"/>
      <c r="GBP30"/>
      <c r="GBQ30"/>
      <c r="GBR30"/>
      <c r="GBS30"/>
      <c r="GBT30"/>
      <c r="GBU30"/>
      <c r="GBV30"/>
      <c r="GBW30"/>
      <c r="GBX30"/>
      <c r="GBY30"/>
      <c r="GBZ30"/>
      <c r="GCA30"/>
      <c r="GCB30"/>
      <c r="GCC30"/>
      <c r="GCD30"/>
      <c r="GCE30"/>
      <c r="GCF30"/>
      <c r="GCG30"/>
      <c r="GCH30"/>
      <c r="GCI30"/>
      <c r="GCJ30"/>
      <c r="GCK30"/>
      <c r="GCL30"/>
      <c r="GCM30"/>
      <c r="GCN30"/>
      <c r="GCO30"/>
      <c r="GCP30"/>
      <c r="GCQ30"/>
      <c r="GCR30"/>
      <c r="GCS30"/>
      <c r="GCT30"/>
      <c r="GCU30"/>
      <c r="GCV30"/>
      <c r="GCW30"/>
      <c r="GCX30"/>
      <c r="GCY30"/>
      <c r="GCZ30"/>
      <c r="GDA30"/>
      <c r="GDB30"/>
      <c r="GDC30"/>
      <c r="GDD30"/>
      <c r="GDE30"/>
      <c r="GDF30"/>
      <c r="GDG30"/>
      <c r="GDH30"/>
      <c r="GDI30"/>
      <c r="GDJ30"/>
      <c r="GDK30"/>
      <c r="GDL30"/>
      <c r="GDM30"/>
      <c r="GDN30"/>
      <c r="GDO30"/>
      <c r="GDP30"/>
      <c r="GDQ30"/>
      <c r="GDR30"/>
      <c r="GDS30"/>
      <c r="GDT30"/>
      <c r="GDU30"/>
      <c r="GDV30"/>
      <c r="GDW30"/>
      <c r="GDX30"/>
      <c r="GDY30"/>
      <c r="GDZ30"/>
      <c r="GEA30"/>
      <c r="GEB30"/>
      <c r="GEC30"/>
      <c r="GED30"/>
      <c r="GEE30"/>
      <c r="GEF30"/>
      <c r="GEG30"/>
      <c r="GEH30"/>
      <c r="GEI30"/>
      <c r="GEJ30"/>
      <c r="GEK30"/>
      <c r="GEL30"/>
      <c r="GEM30"/>
      <c r="GEN30"/>
      <c r="GEO30"/>
      <c r="GEP30"/>
      <c r="GEQ30"/>
      <c r="GER30"/>
      <c r="GES30"/>
      <c r="GET30"/>
      <c r="GEU30"/>
      <c r="GEV30"/>
      <c r="GEW30"/>
      <c r="GEX30"/>
      <c r="GEY30"/>
      <c r="GEZ30"/>
      <c r="GFA30"/>
      <c r="GFB30"/>
      <c r="GFC30"/>
      <c r="GFD30"/>
      <c r="GFE30"/>
      <c r="GFF30"/>
      <c r="GFG30"/>
      <c r="GFH30"/>
      <c r="GFI30"/>
      <c r="GFJ30"/>
      <c r="GFK30"/>
      <c r="GFL30"/>
      <c r="GFM30"/>
      <c r="GFN30"/>
      <c r="GFO30"/>
      <c r="GFP30"/>
      <c r="GFQ30"/>
      <c r="GFR30"/>
      <c r="GFS30"/>
      <c r="GFT30"/>
      <c r="GFU30"/>
      <c r="GFV30"/>
      <c r="GFW30"/>
      <c r="GFX30"/>
      <c r="GFY30"/>
      <c r="GFZ30"/>
      <c r="GGA30"/>
      <c r="GGB30"/>
      <c r="GGC30"/>
      <c r="GGD30"/>
      <c r="GGE30"/>
      <c r="GGF30"/>
      <c r="GGG30"/>
      <c r="GGH30"/>
      <c r="GGI30"/>
      <c r="GGJ30"/>
      <c r="GGK30"/>
      <c r="GGL30"/>
      <c r="GGM30"/>
      <c r="GGN30"/>
      <c r="GGO30"/>
      <c r="GGP30"/>
      <c r="GGQ30"/>
      <c r="GGR30"/>
      <c r="GGS30"/>
      <c r="GGT30"/>
      <c r="GGU30"/>
      <c r="GGV30"/>
      <c r="GGW30"/>
      <c r="GGX30"/>
      <c r="GGY30"/>
      <c r="GGZ30"/>
      <c r="GHA30"/>
      <c r="GHB30"/>
      <c r="GHC30"/>
      <c r="GHD30"/>
      <c r="GHE30"/>
      <c r="GHF30"/>
      <c r="GHG30"/>
      <c r="GHH30"/>
      <c r="GHI30"/>
      <c r="GHJ30"/>
      <c r="GHK30"/>
      <c r="GHL30"/>
      <c r="GHM30"/>
      <c r="GHN30"/>
      <c r="GHO30"/>
      <c r="GHP30"/>
      <c r="GHQ30"/>
      <c r="GHR30"/>
      <c r="GHS30"/>
      <c r="GHT30"/>
      <c r="GHU30"/>
      <c r="GHV30"/>
      <c r="GHW30"/>
      <c r="GHX30"/>
      <c r="GHY30"/>
      <c r="GHZ30"/>
      <c r="GIA30"/>
      <c r="GIB30"/>
      <c r="GIC30"/>
      <c r="GID30"/>
      <c r="GIE30"/>
      <c r="GIF30"/>
      <c r="GIG30"/>
      <c r="GIH30"/>
      <c r="GII30"/>
      <c r="GIJ30"/>
      <c r="GIK30"/>
      <c r="GIL30"/>
      <c r="GIM30"/>
      <c r="GIN30"/>
      <c r="GIO30"/>
      <c r="GIP30"/>
      <c r="GIQ30"/>
      <c r="GIR30"/>
      <c r="GIS30"/>
      <c r="GIT30"/>
      <c r="GIU30"/>
      <c r="GIV30"/>
      <c r="GIW30"/>
      <c r="GIX30"/>
      <c r="GIY30"/>
      <c r="GIZ30"/>
      <c r="GJA30"/>
      <c r="GJB30"/>
      <c r="GJC30"/>
      <c r="GJD30"/>
      <c r="GJE30"/>
      <c r="GJF30"/>
      <c r="GJG30"/>
      <c r="GJH30"/>
      <c r="GJI30"/>
      <c r="GJJ30"/>
      <c r="GJK30"/>
      <c r="GJL30"/>
      <c r="GJM30"/>
      <c r="GJN30"/>
      <c r="GJO30"/>
      <c r="GJP30"/>
      <c r="GJQ30"/>
      <c r="GJR30"/>
      <c r="GJS30"/>
      <c r="GJT30"/>
      <c r="GJU30"/>
      <c r="GJV30"/>
      <c r="GJW30"/>
      <c r="GJX30"/>
      <c r="GJY30"/>
      <c r="GJZ30"/>
      <c r="GKA30"/>
      <c r="GKB30"/>
      <c r="GKC30"/>
      <c r="GKD30"/>
      <c r="GKE30"/>
      <c r="GKF30"/>
      <c r="GKG30"/>
      <c r="GKH30"/>
      <c r="GKI30"/>
      <c r="GKJ30"/>
      <c r="GKK30"/>
      <c r="GKL30"/>
      <c r="GKM30"/>
      <c r="GKN30"/>
      <c r="GKO30"/>
      <c r="GKP30"/>
      <c r="GKQ30"/>
      <c r="GKR30"/>
      <c r="GKS30"/>
      <c r="GKT30"/>
      <c r="GKU30"/>
      <c r="GKV30"/>
      <c r="GKW30"/>
      <c r="GKX30"/>
      <c r="GKY30"/>
      <c r="GKZ30"/>
      <c r="GLA30"/>
      <c r="GLB30"/>
      <c r="GLC30"/>
      <c r="GLD30"/>
      <c r="GLE30"/>
      <c r="GLF30"/>
      <c r="GLG30"/>
      <c r="GLH30"/>
      <c r="GLI30"/>
      <c r="GLJ30"/>
      <c r="GLK30"/>
      <c r="GLL30"/>
      <c r="GLM30"/>
      <c r="GLN30"/>
      <c r="GLO30"/>
      <c r="GLP30"/>
      <c r="GLQ30"/>
      <c r="GLR30"/>
      <c r="GLS30"/>
      <c r="GLT30"/>
      <c r="GLU30"/>
      <c r="GLV30"/>
      <c r="GLW30"/>
      <c r="GLX30"/>
      <c r="GLY30"/>
      <c r="GLZ30"/>
      <c r="GMA30"/>
      <c r="GMB30"/>
      <c r="GMC30"/>
      <c r="GMD30"/>
      <c r="GME30"/>
      <c r="GMF30"/>
      <c r="GMG30"/>
      <c r="GMH30"/>
      <c r="GMI30"/>
      <c r="GMJ30"/>
      <c r="GMK30"/>
      <c r="GML30"/>
      <c r="GMM30"/>
      <c r="GMN30"/>
      <c r="GMO30"/>
      <c r="GMP30"/>
      <c r="GMQ30"/>
      <c r="GMR30"/>
      <c r="GMS30"/>
      <c r="GMT30"/>
      <c r="GMU30"/>
      <c r="GMV30"/>
      <c r="GMW30"/>
      <c r="GMX30"/>
      <c r="GMY30"/>
      <c r="GMZ30"/>
      <c r="GNA30"/>
      <c r="GNB30"/>
      <c r="GNC30"/>
      <c r="GND30"/>
      <c r="GNE30"/>
      <c r="GNF30"/>
      <c r="GNG30"/>
      <c r="GNH30"/>
      <c r="GNI30"/>
      <c r="GNJ30"/>
      <c r="GNK30"/>
      <c r="GNL30"/>
      <c r="GNM30"/>
      <c r="GNN30"/>
      <c r="GNO30"/>
      <c r="GNP30"/>
      <c r="GNQ30"/>
      <c r="GNR30"/>
      <c r="GNS30"/>
      <c r="GNT30"/>
      <c r="GNU30"/>
      <c r="GNV30"/>
      <c r="GNW30"/>
      <c r="GNX30"/>
      <c r="GNY30"/>
      <c r="GNZ30"/>
      <c r="GOA30"/>
      <c r="GOB30"/>
      <c r="GOC30"/>
      <c r="GOD30"/>
      <c r="GOE30"/>
      <c r="GOF30"/>
      <c r="GOG30"/>
      <c r="GOH30"/>
      <c r="GOI30"/>
      <c r="GOJ30"/>
      <c r="GOK30"/>
      <c r="GOL30"/>
      <c r="GOM30"/>
      <c r="GON30"/>
      <c r="GOO30"/>
      <c r="GOP30"/>
      <c r="GOQ30"/>
      <c r="GOR30"/>
      <c r="GOS30"/>
      <c r="GOT30"/>
      <c r="GOU30"/>
      <c r="GOV30"/>
      <c r="GOW30"/>
      <c r="GOX30"/>
      <c r="GOY30"/>
      <c r="GOZ30"/>
      <c r="GPA30"/>
      <c r="GPB30"/>
      <c r="GPC30"/>
      <c r="GPD30"/>
      <c r="GPE30"/>
      <c r="GPF30"/>
      <c r="GPG30"/>
      <c r="GPH30"/>
      <c r="GPI30"/>
      <c r="GPJ30"/>
      <c r="GPK30"/>
      <c r="GPL30"/>
      <c r="GPM30"/>
      <c r="GPN30"/>
      <c r="GPO30"/>
      <c r="GPP30"/>
      <c r="GPQ30"/>
      <c r="GPR30"/>
      <c r="GPS30"/>
      <c r="GPT30"/>
      <c r="GPU30"/>
      <c r="GPV30"/>
      <c r="GPW30"/>
      <c r="GPX30"/>
      <c r="GPY30"/>
      <c r="GPZ30"/>
      <c r="GQA30"/>
      <c r="GQB30"/>
      <c r="GQC30"/>
      <c r="GQD30"/>
      <c r="GQE30"/>
      <c r="GQF30"/>
      <c r="GQG30"/>
      <c r="GQH30"/>
      <c r="GQI30"/>
      <c r="GQJ30"/>
      <c r="GQK30"/>
      <c r="GQL30"/>
      <c r="GQM30"/>
      <c r="GQN30"/>
      <c r="GQO30"/>
      <c r="GQP30"/>
      <c r="GQQ30"/>
      <c r="GQR30"/>
      <c r="GQS30"/>
      <c r="GQT30"/>
      <c r="GQU30"/>
      <c r="GQV30"/>
      <c r="GQW30"/>
      <c r="GQX30"/>
      <c r="GQY30"/>
      <c r="GQZ30"/>
      <c r="GRA30"/>
      <c r="GRB30"/>
      <c r="GRC30"/>
      <c r="GRD30"/>
      <c r="GRE30"/>
      <c r="GRF30"/>
      <c r="GRG30"/>
      <c r="GRH30"/>
      <c r="GRI30"/>
      <c r="GRJ30"/>
      <c r="GRK30"/>
      <c r="GRL30"/>
      <c r="GRM30"/>
      <c r="GRN30"/>
      <c r="GRO30"/>
      <c r="GRP30"/>
      <c r="GRQ30"/>
      <c r="GRR30"/>
      <c r="GRS30"/>
      <c r="GRT30"/>
      <c r="GRU30"/>
      <c r="GRV30"/>
      <c r="GRW30"/>
      <c r="GRX30"/>
      <c r="GRY30"/>
      <c r="GRZ30"/>
      <c r="GSA30"/>
      <c r="GSB30"/>
      <c r="GSC30"/>
      <c r="GSD30"/>
      <c r="GSE30"/>
      <c r="GSF30"/>
      <c r="GSG30"/>
      <c r="GSH30"/>
      <c r="GSI30"/>
      <c r="GSJ30"/>
      <c r="GSK30"/>
      <c r="GSL30"/>
      <c r="GSM30"/>
      <c r="GSN30"/>
      <c r="GSO30"/>
      <c r="GSP30"/>
      <c r="GSQ30"/>
      <c r="GSR30"/>
      <c r="GSS30"/>
      <c r="GST30"/>
      <c r="GSU30"/>
      <c r="GSV30"/>
      <c r="GSW30"/>
      <c r="GSX30"/>
      <c r="GSY30"/>
      <c r="GSZ30"/>
      <c r="GTA30"/>
      <c r="GTB30"/>
      <c r="GTC30"/>
      <c r="GTD30"/>
      <c r="GTE30"/>
      <c r="GTF30"/>
      <c r="GTG30"/>
      <c r="GTH30"/>
      <c r="GTI30"/>
      <c r="GTJ30"/>
      <c r="GTK30"/>
      <c r="GTL30"/>
      <c r="GTM30"/>
      <c r="GTN30"/>
      <c r="GTO30"/>
      <c r="GTP30"/>
      <c r="GTQ30"/>
      <c r="GTR30"/>
      <c r="GTS30"/>
      <c r="GTT30"/>
      <c r="GTU30"/>
      <c r="GTV30"/>
      <c r="GTW30"/>
      <c r="GTX30"/>
      <c r="GTY30"/>
      <c r="GTZ30"/>
      <c r="GUA30"/>
      <c r="GUB30"/>
      <c r="GUC30"/>
      <c r="GUD30"/>
      <c r="GUE30"/>
      <c r="GUF30"/>
      <c r="GUG30"/>
      <c r="GUH30"/>
      <c r="GUI30"/>
      <c r="GUJ30"/>
      <c r="GUK30"/>
      <c r="GUL30"/>
      <c r="GUM30"/>
      <c r="GUN30"/>
      <c r="GUO30"/>
      <c r="GUP30"/>
      <c r="GUQ30"/>
      <c r="GUR30"/>
      <c r="GUS30"/>
      <c r="GUT30"/>
      <c r="GUU30"/>
      <c r="GUV30"/>
      <c r="GUW30"/>
      <c r="GUX30"/>
      <c r="GUY30"/>
      <c r="GUZ30"/>
      <c r="GVA30"/>
      <c r="GVB30"/>
      <c r="GVC30"/>
      <c r="GVD30"/>
      <c r="GVE30"/>
      <c r="GVF30"/>
      <c r="GVG30"/>
      <c r="GVH30"/>
      <c r="GVI30"/>
      <c r="GVJ30"/>
      <c r="GVK30"/>
      <c r="GVL30"/>
      <c r="GVM30"/>
      <c r="GVN30"/>
      <c r="GVO30"/>
      <c r="GVP30"/>
      <c r="GVQ30"/>
      <c r="GVR30"/>
      <c r="GVS30"/>
      <c r="GVT30"/>
      <c r="GVU30"/>
      <c r="GVV30"/>
      <c r="GVW30"/>
      <c r="GVX30"/>
      <c r="GVY30"/>
      <c r="GVZ30"/>
      <c r="GWA30"/>
      <c r="GWB30"/>
      <c r="GWC30"/>
      <c r="GWD30"/>
      <c r="GWE30"/>
      <c r="GWF30"/>
      <c r="GWG30"/>
      <c r="GWH30"/>
      <c r="GWI30"/>
      <c r="GWJ30"/>
      <c r="GWK30"/>
      <c r="GWL30"/>
      <c r="GWM30"/>
      <c r="GWN30"/>
      <c r="GWO30"/>
      <c r="GWP30"/>
      <c r="GWQ30"/>
      <c r="GWR30"/>
      <c r="GWS30"/>
      <c r="GWT30"/>
      <c r="GWU30"/>
      <c r="GWV30"/>
      <c r="GWW30"/>
      <c r="GWX30"/>
      <c r="GWY30"/>
      <c r="GWZ30"/>
      <c r="GXA30"/>
      <c r="GXB30"/>
      <c r="GXC30"/>
      <c r="GXD30"/>
      <c r="GXE30"/>
      <c r="GXF30"/>
      <c r="GXG30"/>
      <c r="GXH30"/>
      <c r="GXI30"/>
      <c r="GXJ30"/>
      <c r="GXK30"/>
      <c r="GXL30"/>
      <c r="GXM30"/>
      <c r="GXN30"/>
      <c r="GXO30"/>
      <c r="GXP30"/>
      <c r="GXQ30"/>
      <c r="GXR30"/>
      <c r="GXS30"/>
      <c r="GXT30"/>
      <c r="GXU30"/>
      <c r="GXV30"/>
      <c r="GXW30"/>
      <c r="GXX30"/>
      <c r="GXY30"/>
      <c r="GXZ30"/>
      <c r="GYA30"/>
      <c r="GYB30"/>
      <c r="GYC30"/>
      <c r="GYD30"/>
      <c r="GYE30"/>
      <c r="GYF30"/>
      <c r="GYG30"/>
      <c r="GYH30"/>
      <c r="GYI30"/>
      <c r="GYJ30"/>
      <c r="GYK30"/>
      <c r="GYL30"/>
      <c r="GYM30"/>
      <c r="GYN30"/>
      <c r="GYO30"/>
      <c r="GYP30"/>
      <c r="GYQ30"/>
      <c r="GYR30"/>
      <c r="GYS30"/>
      <c r="GYT30"/>
      <c r="GYU30"/>
      <c r="GYV30"/>
      <c r="GYW30"/>
      <c r="GYX30"/>
      <c r="GYY30"/>
      <c r="GYZ30"/>
      <c r="GZA30"/>
      <c r="GZB30"/>
      <c r="GZC30"/>
      <c r="GZD30"/>
      <c r="GZE30"/>
      <c r="GZF30"/>
      <c r="GZG30"/>
      <c r="GZH30"/>
      <c r="GZI30"/>
      <c r="GZJ30"/>
      <c r="GZK30"/>
      <c r="GZL30"/>
      <c r="GZM30"/>
      <c r="GZN30"/>
      <c r="GZO30"/>
      <c r="GZP30"/>
      <c r="GZQ30"/>
      <c r="GZR30"/>
      <c r="GZS30"/>
      <c r="GZT30"/>
      <c r="GZU30"/>
      <c r="GZV30"/>
      <c r="GZW30"/>
      <c r="GZX30"/>
      <c r="GZY30"/>
      <c r="GZZ30"/>
      <c r="HAA30"/>
      <c r="HAB30"/>
      <c r="HAC30"/>
      <c r="HAD30"/>
      <c r="HAE30"/>
      <c r="HAF30"/>
      <c r="HAG30"/>
      <c r="HAH30"/>
      <c r="HAI30"/>
      <c r="HAJ30"/>
      <c r="HAK30"/>
      <c r="HAL30"/>
      <c r="HAM30"/>
      <c r="HAN30"/>
      <c r="HAO30"/>
      <c r="HAP30"/>
      <c r="HAQ30"/>
      <c r="HAR30"/>
      <c r="HAS30"/>
      <c r="HAT30"/>
      <c r="HAU30"/>
      <c r="HAV30"/>
      <c r="HAW30"/>
      <c r="HAX30"/>
      <c r="HAY30"/>
      <c r="HAZ30"/>
      <c r="HBA30"/>
      <c r="HBB30"/>
      <c r="HBC30"/>
      <c r="HBD30"/>
      <c r="HBE30"/>
      <c r="HBF30"/>
      <c r="HBG30"/>
      <c r="HBH30"/>
      <c r="HBI30"/>
      <c r="HBJ30"/>
      <c r="HBK30"/>
      <c r="HBL30"/>
      <c r="HBM30"/>
      <c r="HBN30"/>
      <c r="HBO30"/>
      <c r="HBP30"/>
      <c r="HBQ30"/>
      <c r="HBR30"/>
      <c r="HBS30"/>
      <c r="HBT30"/>
      <c r="HBU30"/>
      <c r="HBV30"/>
      <c r="HBW30"/>
      <c r="HBX30"/>
      <c r="HBY30"/>
      <c r="HBZ30"/>
      <c r="HCA30"/>
      <c r="HCB30"/>
      <c r="HCC30"/>
      <c r="HCD30"/>
      <c r="HCE30"/>
      <c r="HCF30"/>
      <c r="HCG30"/>
      <c r="HCH30"/>
      <c r="HCI30"/>
      <c r="HCJ30"/>
      <c r="HCK30"/>
      <c r="HCL30"/>
      <c r="HCM30"/>
      <c r="HCN30"/>
      <c r="HCO30"/>
      <c r="HCP30"/>
      <c r="HCQ30"/>
      <c r="HCR30"/>
      <c r="HCS30"/>
      <c r="HCT30"/>
      <c r="HCU30"/>
      <c r="HCV30"/>
      <c r="HCW30"/>
      <c r="HCX30"/>
      <c r="HCY30"/>
      <c r="HCZ30"/>
      <c r="HDA30"/>
      <c r="HDB30"/>
      <c r="HDC30"/>
      <c r="HDD30"/>
      <c r="HDE30"/>
      <c r="HDF30"/>
      <c r="HDG30"/>
      <c r="HDH30"/>
      <c r="HDI30"/>
      <c r="HDJ30"/>
      <c r="HDK30"/>
      <c r="HDL30"/>
      <c r="HDM30"/>
      <c r="HDN30"/>
      <c r="HDO30"/>
      <c r="HDP30"/>
      <c r="HDQ30"/>
      <c r="HDR30"/>
      <c r="HDS30"/>
      <c r="HDT30"/>
      <c r="HDU30"/>
      <c r="HDV30"/>
      <c r="HDW30"/>
      <c r="HDX30"/>
      <c r="HDY30"/>
      <c r="HDZ30"/>
      <c r="HEA30"/>
      <c r="HEB30"/>
      <c r="HEC30"/>
      <c r="HED30"/>
      <c r="HEE30"/>
      <c r="HEF30"/>
      <c r="HEG30"/>
      <c r="HEH30"/>
      <c r="HEI30"/>
      <c r="HEJ30"/>
      <c r="HEK30"/>
      <c r="HEL30"/>
      <c r="HEM30"/>
      <c r="HEN30"/>
      <c r="HEO30"/>
      <c r="HEP30"/>
      <c r="HEQ30"/>
      <c r="HER30"/>
      <c r="HES30"/>
      <c r="HET30"/>
      <c r="HEU30"/>
      <c r="HEV30"/>
      <c r="HEW30"/>
      <c r="HEX30"/>
      <c r="HEY30"/>
      <c r="HEZ30"/>
      <c r="HFA30"/>
      <c r="HFB30"/>
      <c r="HFC30"/>
      <c r="HFD30"/>
      <c r="HFE30"/>
      <c r="HFF30"/>
      <c r="HFG30"/>
      <c r="HFH30"/>
      <c r="HFI30"/>
      <c r="HFJ30"/>
      <c r="HFK30"/>
      <c r="HFL30"/>
      <c r="HFM30"/>
      <c r="HFN30"/>
      <c r="HFO30"/>
      <c r="HFP30"/>
      <c r="HFQ30"/>
      <c r="HFR30"/>
      <c r="HFS30"/>
      <c r="HFT30"/>
      <c r="HFU30"/>
      <c r="HFV30"/>
      <c r="HFW30"/>
      <c r="HFX30"/>
      <c r="HFY30"/>
      <c r="HFZ30"/>
      <c r="HGA30"/>
      <c r="HGB30"/>
      <c r="HGC30"/>
      <c r="HGD30"/>
      <c r="HGE30"/>
      <c r="HGF30"/>
      <c r="HGG30"/>
      <c r="HGH30"/>
      <c r="HGI30"/>
      <c r="HGJ30"/>
      <c r="HGK30"/>
      <c r="HGL30"/>
      <c r="HGM30"/>
      <c r="HGN30"/>
      <c r="HGO30"/>
      <c r="HGP30"/>
      <c r="HGQ30"/>
      <c r="HGR30"/>
      <c r="HGS30"/>
      <c r="HGT30"/>
      <c r="HGU30"/>
      <c r="HGV30"/>
      <c r="HGW30"/>
      <c r="HGX30"/>
      <c r="HGY30"/>
      <c r="HGZ30"/>
      <c r="HHA30"/>
      <c r="HHB30"/>
      <c r="HHC30"/>
      <c r="HHD30"/>
      <c r="HHE30"/>
      <c r="HHF30"/>
      <c r="HHG30"/>
      <c r="HHH30"/>
      <c r="HHI30"/>
      <c r="HHJ30"/>
      <c r="HHK30"/>
      <c r="HHL30"/>
      <c r="HHM30"/>
      <c r="HHN30"/>
      <c r="HHO30"/>
      <c r="HHP30"/>
      <c r="HHQ30"/>
      <c r="HHR30"/>
      <c r="HHS30"/>
      <c r="HHT30"/>
      <c r="HHU30"/>
      <c r="HHV30"/>
      <c r="HHW30"/>
      <c r="HHX30"/>
      <c r="HHY30"/>
      <c r="HHZ30"/>
      <c r="HIA30"/>
      <c r="HIB30"/>
      <c r="HIC30"/>
      <c r="HID30"/>
      <c r="HIE30"/>
      <c r="HIF30"/>
      <c r="HIG30"/>
      <c r="HIH30"/>
      <c r="HII30"/>
      <c r="HIJ30"/>
      <c r="HIK30"/>
      <c r="HIL30"/>
      <c r="HIM30"/>
      <c r="HIN30"/>
      <c r="HIO30"/>
      <c r="HIP30"/>
      <c r="HIQ30"/>
      <c r="HIR30"/>
      <c r="HIS30"/>
      <c r="HIT30"/>
      <c r="HIU30"/>
      <c r="HIV30"/>
      <c r="HIW30"/>
      <c r="HIX30"/>
      <c r="HIY30"/>
      <c r="HIZ30"/>
      <c r="HJA30"/>
      <c r="HJB30"/>
      <c r="HJC30"/>
      <c r="HJD30"/>
      <c r="HJE30"/>
      <c r="HJF30"/>
      <c r="HJG30"/>
      <c r="HJH30"/>
      <c r="HJI30"/>
      <c r="HJJ30"/>
      <c r="HJK30"/>
      <c r="HJL30"/>
      <c r="HJM30"/>
      <c r="HJN30"/>
      <c r="HJO30"/>
      <c r="HJP30"/>
      <c r="HJQ30"/>
      <c r="HJR30"/>
      <c r="HJS30"/>
      <c r="HJT30"/>
      <c r="HJU30"/>
      <c r="HJV30"/>
      <c r="HJW30"/>
      <c r="HJX30"/>
      <c r="HJY30"/>
      <c r="HJZ30"/>
      <c r="HKA30"/>
      <c r="HKB30"/>
      <c r="HKC30"/>
      <c r="HKD30"/>
      <c r="HKE30"/>
      <c r="HKF30"/>
      <c r="HKG30"/>
      <c r="HKH30"/>
      <c r="HKI30"/>
      <c r="HKJ30"/>
      <c r="HKK30"/>
      <c r="HKL30"/>
      <c r="HKM30"/>
      <c r="HKN30"/>
      <c r="HKO30"/>
      <c r="HKP30"/>
      <c r="HKQ30"/>
      <c r="HKR30"/>
      <c r="HKS30"/>
      <c r="HKT30"/>
      <c r="HKU30"/>
      <c r="HKV30"/>
      <c r="HKW30"/>
      <c r="HKX30"/>
      <c r="HKY30"/>
      <c r="HKZ30"/>
      <c r="HLA30"/>
      <c r="HLB30"/>
      <c r="HLC30"/>
      <c r="HLD30"/>
      <c r="HLE30"/>
      <c r="HLF30"/>
      <c r="HLG30"/>
      <c r="HLH30"/>
      <c r="HLI30"/>
      <c r="HLJ30"/>
      <c r="HLK30"/>
      <c r="HLL30"/>
      <c r="HLM30"/>
      <c r="HLN30"/>
      <c r="HLO30"/>
      <c r="HLP30"/>
      <c r="HLQ30"/>
      <c r="HLR30"/>
      <c r="HLS30"/>
      <c r="HLT30"/>
      <c r="HLU30"/>
      <c r="HLV30"/>
      <c r="HLW30"/>
      <c r="HLX30"/>
      <c r="HLY30"/>
      <c r="HLZ30"/>
      <c r="HMA30"/>
      <c r="HMB30"/>
      <c r="HMC30"/>
      <c r="HMD30"/>
      <c r="HME30"/>
      <c r="HMF30"/>
      <c r="HMG30"/>
      <c r="HMH30"/>
      <c r="HMI30"/>
      <c r="HMJ30"/>
      <c r="HMK30"/>
      <c r="HML30"/>
      <c r="HMM30"/>
      <c r="HMN30"/>
      <c r="HMO30"/>
      <c r="HMP30"/>
      <c r="HMQ30"/>
      <c r="HMR30"/>
      <c r="HMS30"/>
      <c r="HMT30"/>
      <c r="HMU30"/>
      <c r="HMV30"/>
      <c r="HMW30"/>
      <c r="HMX30"/>
      <c r="HMY30"/>
      <c r="HMZ30"/>
      <c r="HNA30"/>
      <c r="HNB30"/>
      <c r="HNC30"/>
      <c r="HND30"/>
      <c r="HNE30"/>
      <c r="HNF30"/>
      <c r="HNG30"/>
      <c r="HNH30"/>
      <c r="HNI30"/>
      <c r="HNJ30"/>
      <c r="HNK30"/>
      <c r="HNL30"/>
      <c r="HNM30"/>
      <c r="HNN30"/>
      <c r="HNO30"/>
      <c r="HNP30"/>
      <c r="HNQ30"/>
      <c r="HNR30"/>
      <c r="HNS30"/>
      <c r="HNT30"/>
      <c r="HNU30"/>
      <c r="HNV30"/>
      <c r="HNW30"/>
      <c r="HNX30"/>
      <c r="HNY30"/>
      <c r="HNZ30"/>
      <c r="HOA30"/>
      <c r="HOB30"/>
      <c r="HOC30"/>
      <c r="HOD30"/>
      <c r="HOE30"/>
      <c r="HOF30"/>
      <c r="HOG30"/>
      <c r="HOH30"/>
      <c r="HOI30"/>
      <c r="HOJ30"/>
      <c r="HOK30"/>
      <c r="HOL30"/>
      <c r="HOM30"/>
      <c r="HON30"/>
      <c r="HOO30"/>
      <c r="HOP30"/>
      <c r="HOQ30"/>
      <c r="HOR30"/>
      <c r="HOS30"/>
      <c r="HOT30"/>
      <c r="HOU30"/>
      <c r="HOV30"/>
      <c r="HOW30"/>
      <c r="HOX30"/>
      <c r="HOY30"/>
      <c r="HOZ30"/>
      <c r="HPA30"/>
      <c r="HPB30"/>
      <c r="HPC30"/>
      <c r="HPD30"/>
      <c r="HPE30"/>
      <c r="HPF30"/>
      <c r="HPG30"/>
      <c r="HPH30"/>
      <c r="HPI30"/>
      <c r="HPJ30"/>
      <c r="HPK30"/>
      <c r="HPL30"/>
      <c r="HPM30"/>
      <c r="HPN30"/>
      <c r="HPO30"/>
      <c r="HPP30"/>
      <c r="HPQ30"/>
      <c r="HPR30"/>
      <c r="HPS30"/>
      <c r="HPT30"/>
      <c r="HPU30"/>
      <c r="HPV30"/>
      <c r="HPW30"/>
      <c r="HPX30"/>
      <c r="HPY30"/>
      <c r="HPZ30"/>
      <c r="HQA30"/>
      <c r="HQB30"/>
      <c r="HQC30"/>
      <c r="HQD30"/>
      <c r="HQE30"/>
      <c r="HQF30"/>
      <c r="HQG30"/>
      <c r="HQH30"/>
      <c r="HQI30"/>
      <c r="HQJ30"/>
      <c r="HQK30"/>
      <c r="HQL30"/>
      <c r="HQM30"/>
      <c r="HQN30"/>
      <c r="HQO30"/>
      <c r="HQP30"/>
      <c r="HQQ30"/>
      <c r="HQR30"/>
      <c r="HQS30"/>
      <c r="HQT30"/>
      <c r="HQU30"/>
      <c r="HQV30"/>
      <c r="HQW30"/>
      <c r="HQX30"/>
      <c r="HQY30"/>
      <c r="HQZ30"/>
      <c r="HRA30"/>
      <c r="HRB30"/>
      <c r="HRC30"/>
      <c r="HRD30"/>
      <c r="HRE30"/>
      <c r="HRF30"/>
      <c r="HRG30"/>
      <c r="HRH30"/>
      <c r="HRI30"/>
      <c r="HRJ30"/>
      <c r="HRK30"/>
      <c r="HRL30"/>
      <c r="HRM30"/>
      <c r="HRN30"/>
      <c r="HRO30"/>
      <c r="HRP30"/>
      <c r="HRQ30"/>
      <c r="HRR30"/>
      <c r="HRS30"/>
      <c r="HRT30"/>
      <c r="HRU30"/>
      <c r="HRV30"/>
      <c r="HRW30"/>
      <c r="HRX30"/>
      <c r="HRY30"/>
      <c r="HRZ30"/>
      <c r="HSA30"/>
      <c r="HSB30"/>
      <c r="HSC30"/>
      <c r="HSD30"/>
      <c r="HSE30"/>
      <c r="HSF30"/>
      <c r="HSG30"/>
      <c r="HSH30"/>
      <c r="HSI30"/>
      <c r="HSJ30"/>
      <c r="HSK30"/>
      <c r="HSL30"/>
      <c r="HSM30"/>
      <c r="HSN30"/>
      <c r="HSO30"/>
      <c r="HSP30"/>
      <c r="HSQ30"/>
      <c r="HSR30"/>
      <c r="HSS30"/>
      <c r="HST30"/>
      <c r="HSU30"/>
      <c r="HSV30"/>
      <c r="HSW30"/>
      <c r="HSX30"/>
      <c r="HSY30"/>
      <c r="HSZ30"/>
      <c r="HTA30"/>
      <c r="HTB30"/>
      <c r="HTC30"/>
      <c r="HTD30"/>
      <c r="HTE30"/>
      <c r="HTF30"/>
      <c r="HTG30"/>
      <c r="HTH30"/>
      <c r="HTI30"/>
      <c r="HTJ30"/>
      <c r="HTK30"/>
      <c r="HTL30"/>
      <c r="HTM30"/>
      <c r="HTN30"/>
      <c r="HTO30"/>
      <c r="HTP30"/>
      <c r="HTQ30"/>
      <c r="HTR30"/>
      <c r="HTS30"/>
      <c r="HTT30"/>
      <c r="HTU30"/>
      <c r="HTV30"/>
      <c r="HTW30"/>
      <c r="HTX30"/>
      <c r="HTY30"/>
      <c r="HTZ30"/>
      <c r="HUA30"/>
      <c r="HUB30"/>
      <c r="HUC30"/>
      <c r="HUD30"/>
      <c r="HUE30"/>
      <c r="HUF30"/>
      <c r="HUG30"/>
      <c r="HUH30"/>
      <c r="HUI30"/>
      <c r="HUJ30"/>
      <c r="HUK30"/>
      <c r="HUL30"/>
      <c r="HUM30"/>
      <c r="HUN30"/>
      <c r="HUO30"/>
      <c r="HUP30"/>
      <c r="HUQ30"/>
      <c r="HUR30"/>
      <c r="HUS30"/>
      <c r="HUT30"/>
      <c r="HUU30"/>
      <c r="HUV30"/>
      <c r="HUW30"/>
      <c r="HUX30"/>
      <c r="HUY30"/>
      <c r="HUZ30"/>
      <c r="HVA30"/>
      <c r="HVB30"/>
      <c r="HVC30"/>
      <c r="HVD30"/>
      <c r="HVE30"/>
      <c r="HVF30"/>
      <c r="HVG30"/>
      <c r="HVH30"/>
      <c r="HVI30"/>
      <c r="HVJ30"/>
      <c r="HVK30"/>
      <c r="HVL30"/>
      <c r="HVM30"/>
      <c r="HVN30"/>
      <c r="HVO30"/>
      <c r="HVP30"/>
      <c r="HVQ30"/>
      <c r="HVR30"/>
      <c r="HVS30"/>
      <c r="HVT30"/>
      <c r="HVU30"/>
      <c r="HVV30"/>
      <c r="HVW30"/>
      <c r="HVX30"/>
      <c r="HVY30"/>
      <c r="HVZ30"/>
      <c r="HWA30"/>
      <c r="HWB30"/>
      <c r="HWC30"/>
      <c r="HWD30"/>
      <c r="HWE30"/>
      <c r="HWF30"/>
      <c r="HWG30"/>
      <c r="HWH30"/>
      <c r="HWI30"/>
      <c r="HWJ30"/>
      <c r="HWK30"/>
      <c r="HWL30"/>
      <c r="HWM30"/>
      <c r="HWN30"/>
      <c r="HWO30"/>
      <c r="HWP30"/>
      <c r="HWQ30"/>
      <c r="HWR30"/>
      <c r="HWS30"/>
      <c r="HWT30"/>
      <c r="HWU30"/>
      <c r="HWV30"/>
      <c r="HWW30"/>
      <c r="HWX30"/>
      <c r="HWY30"/>
      <c r="HWZ30"/>
      <c r="HXA30"/>
      <c r="HXB30"/>
      <c r="HXC30"/>
      <c r="HXD30"/>
      <c r="HXE30"/>
      <c r="HXF30"/>
      <c r="HXG30"/>
      <c r="HXH30"/>
      <c r="HXI30"/>
      <c r="HXJ30"/>
      <c r="HXK30"/>
      <c r="HXL30"/>
      <c r="HXM30"/>
      <c r="HXN30"/>
      <c r="HXO30"/>
      <c r="HXP30"/>
      <c r="HXQ30"/>
      <c r="HXR30"/>
      <c r="HXS30"/>
      <c r="HXT30"/>
      <c r="HXU30"/>
      <c r="HXV30"/>
      <c r="HXW30"/>
      <c r="HXX30"/>
      <c r="HXY30"/>
      <c r="HXZ30"/>
      <c r="HYA30"/>
      <c r="HYB30"/>
      <c r="HYC30"/>
      <c r="HYD30"/>
      <c r="HYE30"/>
      <c r="HYF30"/>
      <c r="HYG30"/>
      <c r="HYH30"/>
      <c r="HYI30"/>
      <c r="HYJ30"/>
      <c r="HYK30"/>
      <c r="HYL30"/>
      <c r="HYM30"/>
      <c r="HYN30"/>
      <c r="HYO30"/>
      <c r="HYP30"/>
      <c r="HYQ30"/>
      <c r="HYR30"/>
      <c r="HYS30"/>
      <c r="HYT30"/>
      <c r="HYU30"/>
      <c r="HYV30"/>
      <c r="HYW30"/>
      <c r="HYX30"/>
      <c r="HYY30"/>
      <c r="HYZ30"/>
      <c r="HZA30"/>
      <c r="HZB30"/>
      <c r="HZC30"/>
      <c r="HZD30"/>
      <c r="HZE30"/>
      <c r="HZF30"/>
      <c r="HZG30"/>
      <c r="HZH30"/>
      <c r="HZI30"/>
      <c r="HZJ30"/>
      <c r="HZK30"/>
      <c r="HZL30"/>
      <c r="HZM30"/>
      <c r="HZN30"/>
      <c r="HZO30"/>
      <c r="HZP30"/>
      <c r="HZQ30"/>
      <c r="HZR30"/>
      <c r="HZS30"/>
      <c r="HZT30"/>
      <c r="HZU30"/>
      <c r="HZV30"/>
      <c r="HZW30"/>
      <c r="HZX30"/>
      <c r="HZY30"/>
      <c r="HZZ30"/>
      <c r="IAA30"/>
      <c r="IAB30"/>
      <c r="IAC30"/>
      <c r="IAD30"/>
      <c r="IAE30"/>
      <c r="IAF30"/>
      <c r="IAG30"/>
      <c r="IAH30"/>
      <c r="IAI30"/>
      <c r="IAJ30"/>
      <c r="IAK30"/>
      <c r="IAL30"/>
      <c r="IAM30"/>
      <c r="IAN30"/>
      <c r="IAO30"/>
      <c r="IAP30"/>
      <c r="IAQ30"/>
      <c r="IAR30"/>
      <c r="IAS30"/>
      <c r="IAT30"/>
      <c r="IAU30"/>
      <c r="IAV30"/>
      <c r="IAW30"/>
      <c r="IAX30"/>
      <c r="IAY30"/>
      <c r="IAZ30"/>
      <c r="IBA30"/>
      <c r="IBB30"/>
      <c r="IBC30"/>
      <c r="IBD30"/>
      <c r="IBE30"/>
      <c r="IBF30"/>
      <c r="IBG30"/>
      <c r="IBH30"/>
      <c r="IBI30"/>
      <c r="IBJ30"/>
      <c r="IBK30"/>
      <c r="IBL30"/>
      <c r="IBM30"/>
      <c r="IBN30"/>
      <c r="IBO30"/>
      <c r="IBP30"/>
      <c r="IBQ30"/>
      <c r="IBR30"/>
      <c r="IBS30"/>
      <c r="IBT30"/>
      <c r="IBU30"/>
      <c r="IBV30"/>
      <c r="IBW30"/>
      <c r="IBX30"/>
      <c r="IBY30"/>
      <c r="IBZ30"/>
      <c r="ICA30"/>
      <c r="ICB30"/>
      <c r="ICC30"/>
      <c r="ICD30"/>
      <c r="ICE30"/>
      <c r="ICF30"/>
      <c r="ICG30"/>
      <c r="ICH30"/>
      <c r="ICI30"/>
      <c r="ICJ30"/>
      <c r="ICK30"/>
      <c r="ICL30"/>
      <c r="ICM30"/>
      <c r="ICN30"/>
      <c r="ICO30"/>
      <c r="ICP30"/>
      <c r="ICQ30"/>
      <c r="ICR30"/>
      <c r="ICS30"/>
      <c r="ICT30"/>
      <c r="ICU30"/>
      <c r="ICV30"/>
      <c r="ICW30"/>
      <c r="ICX30"/>
      <c r="ICY30"/>
      <c r="ICZ30"/>
      <c r="IDA30"/>
      <c r="IDB30"/>
      <c r="IDC30"/>
      <c r="IDD30"/>
      <c r="IDE30"/>
      <c r="IDF30"/>
      <c r="IDG30"/>
      <c r="IDH30"/>
      <c r="IDI30"/>
      <c r="IDJ30"/>
      <c r="IDK30"/>
      <c r="IDL30"/>
      <c r="IDM30"/>
      <c r="IDN30"/>
      <c r="IDO30"/>
      <c r="IDP30"/>
      <c r="IDQ30"/>
      <c r="IDR30"/>
      <c r="IDS30"/>
      <c r="IDT30"/>
      <c r="IDU30"/>
      <c r="IDV30"/>
      <c r="IDW30"/>
      <c r="IDX30"/>
      <c r="IDY30"/>
      <c r="IDZ30"/>
      <c r="IEA30"/>
      <c r="IEB30"/>
      <c r="IEC30"/>
      <c r="IED30"/>
      <c r="IEE30"/>
      <c r="IEF30"/>
      <c r="IEG30"/>
      <c r="IEH30"/>
      <c r="IEI30"/>
      <c r="IEJ30"/>
      <c r="IEK30"/>
      <c r="IEL30"/>
      <c r="IEM30"/>
      <c r="IEN30"/>
      <c r="IEO30"/>
      <c r="IEP30"/>
      <c r="IEQ30"/>
      <c r="IER30"/>
      <c r="IES30"/>
      <c r="IET30"/>
      <c r="IEU30"/>
      <c r="IEV30"/>
      <c r="IEW30"/>
      <c r="IEX30"/>
      <c r="IEY30"/>
      <c r="IEZ30"/>
      <c r="IFA30"/>
      <c r="IFB30"/>
      <c r="IFC30"/>
      <c r="IFD30"/>
      <c r="IFE30"/>
      <c r="IFF30"/>
      <c r="IFG30"/>
      <c r="IFH30"/>
      <c r="IFI30"/>
      <c r="IFJ30"/>
      <c r="IFK30"/>
      <c r="IFL30"/>
      <c r="IFM30"/>
      <c r="IFN30"/>
      <c r="IFO30"/>
      <c r="IFP30"/>
      <c r="IFQ30"/>
      <c r="IFR30"/>
      <c r="IFS30"/>
      <c r="IFT30"/>
      <c r="IFU30"/>
      <c r="IFV30"/>
      <c r="IFW30"/>
      <c r="IFX30"/>
      <c r="IFY30"/>
      <c r="IFZ30"/>
      <c r="IGA30"/>
      <c r="IGB30"/>
      <c r="IGC30"/>
      <c r="IGD30"/>
      <c r="IGE30"/>
      <c r="IGF30"/>
      <c r="IGG30"/>
      <c r="IGH30"/>
      <c r="IGI30"/>
      <c r="IGJ30"/>
      <c r="IGK30"/>
      <c r="IGL30"/>
      <c r="IGM30"/>
      <c r="IGN30"/>
      <c r="IGO30"/>
      <c r="IGP30"/>
      <c r="IGQ30"/>
      <c r="IGR30"/>
      <c r="IGS30"/>
      <c r="IGT30"/>
      <c r="IGU30"/>
      <c r="IGV30"/>
      <c r="IGW30"/>
      <c r="IGX30"/>
      <c r="IGY30"/>
      <c r="IGZ30"/>
      <c r="IHA30"/>
      <c r="IHB30"/>
      <c r="IHC30"/>
      <c r="IHD30"/>
      <c r="IHE30"/>
      <c r="IHF30"/>
      <c r="IHG30"/>
      <c r="IHH30"/>
      <c r="IHI30"/>
      <c r="IHJ30"/>
      <c r="IHK30"/>
      <c r="IHL30"/>
      <c r="IHM30"/>
      <c r="IHN30"/>
      <c r="IHO30"/>
      <c r="IHP30"/>
      <c r="IHQ30"/>
      <c r="IHR30"/>
      <c r="IHS30"/>
      <c r="IHT30"/>
      <c r="IHU30"/>
      <c r="IHV30"/>
      <c r="IHW30"/>
      <c r="IHX30"/>
      <c r="IHY30"/>
      <c r="IHZ30"/>
      <c r="IIA30"/>
      <c r="IIB30"/>
      <c r="IIC30"/>
      <c r="IID30"/>
      <c r="IIE30"/>
      <c r="IIF30"/>
      <c r="IIG30"/>
      <c r="IIH30"/>
      <c r="III30"/>
      <c r="IIJ30"/>
      <c r="IIK30"/>
      <c r="IIL30"/>
      <c r="IIM30"/>
      <c r="IIN30"/>
      <c r="IIO30"/>
      <c r="IIP30"/>
      <c r="IIQ30"/>
      <c r="IIR30"/>
      <c r="IIS30"/>
      <c r="IIT30"/>
      <c r="IIU30"/>
      <c r="IIV30"/>
      <c r="IIW30"/>
      <c r="IIX30"/>
      <c r="IIY30"/>
      <c r="IIZ30"/>
      <c r="IJA30"/>
      <c r="IJB30"/>
      <c r="IJC30"/>
      <c r="IJD30"/>
      <c r="IJE30"/>
      <c r="IJF30"/>
      <c r="IJG30"/>
      <c r="IJH30"/>
      <c r="IJI30"/>
      <c r="IJJ30"/>
      <c r="IJK30"/>
      <c r="IJL30"/>
      <c r="IJM30"/>
      <c r="IJN30"/>
      <c r="IJO30"/>
      <c r="IJP30"/>
      <c r="IJQ30"/>
      <c r="IJR30"/>
      <c r="IJS30"/>
      <c r="IJT30"/>
      <c r="IJU30"/>
      <c r="IJV30"/>
      <c r="IJW30"/>
      <c r="IJX30"/>
      <c r="IJY30"/>
      <c r="IJZ30"/>
      <c r="IKA30"/>
      <c r="IKB30"/>
      <c r="IKC30"/>
      <c r="IKD30"/>
      <c r="IKE30"/>
      <c r="IKF30"/>
      <c r="IKG30"/>
      <c r="IKH30"/>
      <c r="IKI30"/>
      <c r="IKJ30"/>
      <c r="IKK30"/>
      <c r="IKL30"/>
      <c r="IKM30"/>
      <c r="IKN30"/>
      <c r="IKO30"/>
      <c r="IKP30"/>
      <c r="IKQ30"/>
      <c r="IKR30"/>
      <c r="IKS30"/>
      <c r="IKT30"/>
      <c r="IKU30"/>
      <c r="IKV30"/>
      <c r="IKW30"/>
      <c r="IKX30"/>
      <c r="IKY30"/>
      <c r="IKZ30"/>
      <c r="ILA30"/>
      <c r="ILB30"/>
      <c r="ILC30"/>
      <c r="ILD30"/>
      <c r="ILE30"/>
      <c r="ILF30"/>
      <c r="ILG30"/>
      <c r="ILH30"/>
      <c r="ILI30"/>
      <c r="ILJ30"/>
      <c r="ILK30"/>
      <c r="ILL30"/>
      <c r="ILM30"/>
      <c r="ILN30"/>
      <c r="ILO30"/>
      <c r="ILP30"/>
      <c r="ILQ30"/>
      <c r="ILR30"/>
      <c r="ILS30"/>
      <c r="ILT30"/>
      <c r="ILU30"/>
      <c r="ILV30"/>
      <c r="ILW30"/>
      <c r="ILX30"/>
      <c r="ILY30"/>
      <c r="ILZ30"/>
      <c r="IMA30"/>
      <c r="IMB30"/>
      <c r="IMC30"/>
      <c r="IMD30"/>
      <c r="IME30"/>
      <c r="IMF30"/>
      <c r="IMG30"/>
      <c r="IMH30"/>
      <c r="IMI30"/>
      <c r="IMJ30"/>
      <c r="IMK30"/>
      <c r="IML30"/>
      <c r="IMM30"/>
      <c r="IMN30"/>
      <c r="IMO30"/>
      <c r="IMP30"/>
      <c r="IMQ30"/>
      <c r="IMR30"/>
      <c r="IMS30"/>
      <c r="IMT30"/>
      <c r="IMU30"/>
      <c r="IMV30"/>
      <c r="IMW30"/>
      <c r="IMX30"/>
      <c r="IMY30"/>
      <c r="IMZ30"/>
      <c r="INA30"/>
      <c r="INB30"/>
      <c r="INC30"/>
      <c r="IND30"/>
      <c r="INE30"/>
      <c r="INF30"/>
      <c r="ING30"/>
      <c r="INH30"/>
      <c r="INI30"/>
      <c r="INJ30"/>
      <c r="INK30"/>
      <c r="INL30"/>
      <c r="INM30"/>
      <c r="INN30"/>
      <c r="INO30"/>
      <c r="INP30"/>
      <c r="INQ30"/>
      <c r="INR30"/>
      <c r="INS30"/>
      <c r="INT30"/>
      <c r="INU30"/>
      <c r="INV30"/>
      <c r="INW30"/>
      <c r="INX30"/>
      <c r="INY30"/>
      <c r="INZ30"/>
      <c r="IOA30"/>
      <c r="IOB30"/>
      <c r="IOC30"/>
      <c r="IOD30"/>
      <c r="IOE30"/>
      <c r="IOF30"/>
      <c r="IOG30"/>
      <c r="IOH30"/>
      <c r="IOI30"/>
      <c r="IOJ30"/>
      <c r="IOK30"/>
      <c r="IOL30"/>
      <c r="IOM30"/>
      <c r="ION30"/>
      <c r="IOO30"/>
      <c r="IOP30"/>
      <c r="IOQ30"/>
      <c r="IOR30"/>
      <c r="IOS30"/>
      <c r="IOT30"/>
      <c r="IOU30"/>
      <c r="IOV30"/>
      <c r="IOW30"/>
      <c r="IOX30"/>
      <c r="IOY30"/>
      <c r="IOZ30"/>
      <c r="IPA30"/>
      <c r="IPB30"/>
      <c r="IPC30"/>
      <c r="IPD30"/>
      <c r="IPE30"/>
      <c r="IPF30"/>
      <c r="IPG30"/>
      <c r="IPH30"/>
      <c r="IPI30"/>
      <c r="IPJ30"/>
      <c r="IPK30"/>
      <c r="IPL30"/>
      <c r="IPM30"/>
      <c r="IPN30"/>
      <c r="IPO30"/>
      <c r="IPP30"/>
      <c r="IPQ30"/>
      <c r="IPR30"/>
      <c r="IPS30"/>
      <c r="IPT30"/>
      <c r="IPU30"/>
      <c r="IPV30"/>
      <c r="IPW30"/>
      <c r="IPX30"/>
      <c r="IPY30"/>
      <c r="IPZ30"/>
      <c r="IQA30"/>
      <c r="IQB30"/>
      <c r="IQC30"/>
      <c r="IQD30"/>
      <c r="IQE30"/>
      <c r="IQF30"/>
      <c r="IQG30"/>
      <c r="IQH30"/>
      <c r="IQI30"/>
      <c r="IQJ30"/>
      <c r="IQK30"/>
      <c r="IQL30"/>
      <c r="IQM30"/>
      <c r="IQN30"/>
      <c r="IQO30"/>
      <c r="IQP30"/>
      <c r="IQQ30"/>
      <c r="IQR30"/>
      <c r="IQS30"/>
      <c r="IQT30"/>
      <c r="IQU30"/>
      <c r="IQV30"/>
      <c r="IQW30"/>
      <c r="IQX30"/>
      <c r="IQY30"/>
      <c r="IQZ30"/>
      <c r="IRA30"/>
      <c r="IRB30"/>
      <c r="IRC30"/>
      <c r="IRD30"/>
      <c r="IRE30"/>
      <c r="IRF30"/>
      <c r="IRG30"/>
      <c r="IRH30"/>
      <c r="IRI30"/>
      <c r="IRJ30"/>
      <c r="IRK30"/>
      <c r="IRL30"/>
      <c r="IRM30"/>
      <c r="IRN30"/>
      <c r="IRO30"/>
      <c r="IRP30"/>
      <c r="IRQ30"/>
      <c r="IRR30"/>
      <c r="IRS30"/>
      <c r="IRT30"/>
      <c r="IRU30"/>
      <c r="IRV30"/>
      <c r="IRW30"/>
      <c r="IRX30"/>
      <c r="IRY30"/>
      <c r="IRZ30"/>
      <c r="ISA30"/>
      <c r="ISB30"/>
      <c r="ISC30"/>
      <c r="ISD30"/>
      <c r="ISE30"/>
      <c r="ISF30"/>
      <c r="ISG30"/>
      <c r="ISH30"/>
      <c r="ISI30"/>
      <c r="ISJ30"/>
      <c r="ISK30"/>
      <c r="ISL30"/>
      <c r="ISM30"/>
      <c r="ISN30"/>
      <c r="ISO30"/>
      <c r="ISP30"/>
      <c r="ISQ30"/>
      <c r="ISR30"/>
      <c r="ISS30"/>
      <c r="IST30"/>
      <c r="ISU30"/>
      <c r="ISV30"/>
      <c r="ISW30"/>
      <c r="ISX30"/>
      <c r="ISY30"/>
      <c r="ISZ30"/>
      <c r="ITA30"/>
      <c r="ITB30"/>
      <c r="ITC30"/>
      <c r="ITD30"/>
      <c r="ITE30"/>
      <c r="ITF30"/>
      <c r="ITG30"/>
      <c r="ITH30"/>
      <c r="ITI30"/>
      <c r="ITJ30"/>
      <c r="ITK30"/>
      <c r="ITL30"/>
      <c r="ITM30"/>
      <c r="ITN30"/>
      <c r="ITO30"/>
      <c r="ITP30"/>
      <c r="ITQ30"/>
      <c r="ITR30"/>
      <c r="ITS30"/>
      <c r="ITT30"/>
      <c r="ITU30"/>
      <c r="ITV30"/>
      <c r="ITW30"/>
      <c r="ITX30"/>
      <c r="ITY30"/>
      <c r="ITZ30"/>
      <c r="IUA30"/>
      <c r="IUB30"/>
      <c r="IUC30"/>
      <c r="IUD30"/>
      <c r="IUE30"/>
      <c r="IUF30"/>
      <c r="IUG30"/>
      <c r="IUH30"/>
      <c r="IUI30"/>
      <c r="IUJ30"/>
      <c r="IUK30"/>
      <c r="IUL30"/>
      <c r="IUM30"/>
      <c r="IUN30"/>
      <c r="IUO30"/>
      <c r="IUP30"/>
      <c r="IUQ30"/>
      <c r="IUR30"/>
      <c r="IUS30"/>
      <c r="IUT30"/>
      <c r="IUU30"/>
      <c r="IUV30"/>
      <c r="IUW30"/>
      <c r="IUX30"/>
      <c r="IUY30"/>
      <c r="IUZ30"/>
      <c r="IVA30"/>
      <c r="IVB30"/>
      <c r="IVC30"/>
      <c r="IVD30"/>
      <c r="IVE30"/>
      <c r="IVF30"/>
      <c r="IVG30"/>
      <c r="IVH30"/>
      <c r="IVI30"/>
      <c r="IVJ30"/>
      <c r="IVK30"/>
      <c r="IVL30"/>
      <c r="IVM30"/>
      <c r="IVN30"/>
      <c r="IVO30"/>
      <c r="IVP30"/>
      <c r="IVQ30"/>
      <c r="IVR30"/>
      <c r="IVS30"/>
      <c r="IVT30"/>
      <c r="IVU30"/>
      <c r="IVV30"/>
      <c r="IVW30"/>
      <c r="IVX30"/>
      <c r="IVY30"/>
      <c r="IVZ30"/>
      <c r="IWA30"/>
      <c r="IWB30"/>
      <c r="IWC30"/>
      <c r="IWD30"/>
      <c r="IWE30"/>
      <c r="IWF30"/>
      <c r="IWG30"/>
      <c r="IWH30"/>
      <c r="IWI30"/>
      <c r="IWJ30"/>
      <c r="IWK30"/>
      <c r="IWL30"/>
      <c r="IWM30"/>
      <c r="IWN30"/>
      <c r="IWO30"/>
      <c r="IWP30"/>
      <c r="IWQ30"/>
      <c r="IWR30"/>
      <c r="IWS30"/>
      <c r="IWT30"/>
      <c r="IWU30"/>
      <c r="IWV30"/>
      <c r="IWW30"/>
      <c r="IWX30"/>
      <c r="IWY30"/>
      <c r="IWZ30"/>
      <c r="IXA30"/>
      <c r="IXB30"/>
      <c r="IXC30"/>
      <c r="IXD30"/>
      <c r="IXE30"/>
      <c r="IXF30"/>
      <c r="IXG30"/>
      <c r="IXH30"/>
      <c r="IXI30"/>
      <c r="IXJ30"/>
      <c r="IXK30"/>
      <c r="IXL30"/>
      <c r="IXM30"/>
      <c r="IXN30"/>
      <c r="IXO30"/>
      <c r="IXP30"/>
      <c r="IXQ30"/>
      <c r="IXR30"/>
      <c r="IXS30"/>
      <c r="IXT30"/>
      <c r="IXU30"/>
      <c r="IXV30"/>
      <c r="IXW30"/>
      <c r="IXX30"/>
      <c r="IXY30"/>
      <c r="IXZ30"/>
      <c r="IYA30"/>
      <c r="IYB30"/>
      <c r="IYC30"/>
      <c r="IYD30"/>
      <c r="IYE30"/>
      <c r="IYF30"/>
      <c r="IYG30"/>
      <c r="IYH30"/>
      <c r="IYI30"/>
      <c r="IYJ30"/>
      <c r="IYK30"/>
      <c r="IYL30"/>
      <c r="IYM30"/>
      <c r="IYN30"/>
      <c r="IYO30"/>
      <c r="IYP30"/>
      <c r="IYQ30"/>
      <c r="IYR30"/>
      <c r="IYS30"/>
      <c r="IYT30"/>
      <c r="IYU30"/>
      <c r="IYV30"/>
      <c r="IYW30"/>
      <c r="IYX30"/>
      <c r="IYY30"/>
      <c r="IYZ30"/>
      <c r="IZA30"/>
      <c r="IZB30"/>
      <c r="IZC30"/>
      <c r="IZD30"/>
      <c r="IZE30"/>
      <c r="IZF30"/>
      <c r="IZG30"/>
      <c r="IZH30"/>
      <c r="IZI30"/>
      <c r="IZJ30"/>
      <c r="IZK30"/>
      <c r="IZL30"/>
      <c r="IZM30"/>
      <c r="IZN30"/>
      <c r="IZO30"/>
      <c r="IZP30"/>
      <c r="IZQ30"/>
      <c r="IZR30"/>
      <c r="IZS30"/>
      <c r="IZT30"/>
      <c r="IZU30"/>
      <c r="IZV30"/>
      <c r="IZW30"/>
      <c r="IZX30"/>
      <c r="IZY30"/>
      <c r="IZZ30"/>
      <c r="JAA30"/>
      <c r="JAB30"/>
      <c r="JAC30"/>
      <c r="JAD30"/>
      <c r="JAE30"/>
      <c r="JAF30"/>
      <c r="JAG30"/>
      <c r="JAH30"/>
      <c r="JAI30"/>
      <c r="JAJ30"/>
      <c r="JAK30"/>
      <c r="JAL30"/>
      <c r="JAM30"/>
      <c r="JAN30"/>
      <c r="JAO30"/>
      <c r="JAP30"/>
      <c r="JAQ30"/>
      <c r="JAR30"/>
      <c r="JAS30"/>
      <c r="JAT30"/>
      <c r="JAU30"/>
      <c r="JAV30"/>
      <c r="JAW30"/>
      <c r="JAX30"/>
      <c r="JAY30"/>
      <c r="JAZ30"/>
      <c r="JBA30"/>
      <c r="JBB30"/>
      <c r="JBC30"/>
      <c r="JBD30"/>
      <c r="JBE30"/>
      <c r="JBF30"/>
      <c r="JBG30"/>
      <c r="JBH30"/>
      <c r="JBI30"/>
      <c r="JBJ30"/>
      <c r="JBK30"/>
      <c r="JBL30"/>
      <c r="JBM30"/>
      <c r="JBN30"/>
      <c r="JBO30"/>
      <c r="JBP30"/>
      <c r="JBQ30"/>
      <c r="JBR30"/>
      <c r="JBS30"/>
      <c r="JBT30"/>
      <c r="JBU30"/>
      <c r="JBV30"/>
      <c r="JBW30"/>
      <c r="JBX30"/>
      <c r="JBY30"/>
      <c r="JBZ30"/>
      <c r="JCA30"/>
      <c r="JCB30"/>
      <c r="JCC30"/>
      <c r="JCD30"/>
      <c r="JCE30"/>
      <c r="JCF30"/>
      <c r="JCG30"/>
      <c r="JCH30"/>
      <c r="JCI30"/>
      <c r="JCJ30"/>
      <c r="JCK30"/>
      <c r="JCL30"/>
      <c r="JCM30"/>
      <c r="JCN30"/>
      <c r="JCO30"/>
      <c r="JCP30"/>
      <c r="JCQ30"/>
      <c r="JCR30"/>
      <c r="JCS30"/>
      <c r="JCT30"/>
      <c r="JCU30"/>
      <c r="JCV30"/>
      <c r="JCW30"/>
      <c r="JCX30"/>
      <c r="JCY30"/>
      <c r="JCZ30"/>
      <c r="JDA30"/>
      <c r="JDB30"/>
      <c r="JDC30"/>
      <c r="JDD30"/>
      <c r="JDE30"/>
      <c r="JDF30"/>
      <c r="JDG30"/>
      <c r="JDH30"/>
      <c r="JDI30"/>
      <c r="JDJ30"/>
      <c r="JDK30"/>
      <c r="JDL30"/>
      <c r="JDM30"/>
      <c r="JDN30"/>
      <c r="JDO30"/>
      <c r="JDP30"/>
      <c r="JDQ30"/>
      <c r="JDR30"/>
      <c r="JDS30"/>
      <c r="JDT30"/>
      <c r="JDU30"/>
      <c r="JDV30"/>
      <c r="JDW30"/>
      <c r="JDX30"/>
      <c r="JDY30"/>
      <c r="JDZ30"/>
      <c r="JEA30"/>
      <c r="JEB30"/>
      <c r="JEC30"/>
      <c r="JED30"/>
      <c r="JEE30"/>
      <c r="JEF30"/>
      <c r="JEG30"/>
      <c r="JEH30"/>
      <c r="JEI30"/>
      <c r="JEJ30"/>
      <c r="JEK30"/>
      <c r="JEL30"/>
      <c r="JEM30"/>
      <c r="JEN30"/>
      <c r="JEO30"/>
      <c r="JEP30"/>
      <c r="JEQ30"/>
      <c r="JER30"/>
      <c r="JES30"/>
      <c r="JET30"/>
      <c r="JEU30"/>
      <c r="JEV30"/>
      <c r="JEW30"/>
      <c r="JEX30"/>
      <c r="JEY30"/>
      <c r="JEZ30"/>
      <c r="JFA30"/>
      <c r="JFB30"/>
      <c r="JFC30"/>
      <c r="JFD30"/>
      <c r="JFE30"/>
      <c r="JFF30"/>
      <c r="JFG30"/>
      <c r="JFH30"/>
      <c r="JFI30"/>
      <c r="JFJ30"/>
      <c r="JFK30"/>
      <c r="JFL30"/>
      <c r="JFM30"/>
      <c r="JFN30"/>
      <c r="JFO30"/>
      <c r="JFP30"/>
      <c r="JFQ30"/>
      <c r="JFR30"/>
      <c r="JFS30"/>
      <c r="JFT30"/>
      <c r="JFU30"/>
      <c r="JFV30"/>
      <c r="JFW30"/>
      <c r="JFX30"/>
      <c r="JFY30"/>
      <c r="JFZ30"/>
      <c r="JGA30"/>
      <c r="JGB30"/>
      <c r="JGC30"/>
      <c r="JGD30"/>
      <c r="JGE30"/>
      <c r="JGF30"/>
      <c r="JGG30"/>
      <c r="JGH30"/>
      <c r="JGI30"/>
      <c r="JGJ30"/>
      <c r="JGK30"/>
      <c r="JGL30"/>
      <c r="JGM30"/>
      <c r="JGN30"/>
      <c r="JGO30"/>
      <c r="JGP30"/>
      <c r="JGQ30"/>
      <c r="JGR30"/>
      <c r="JGS30"/>
      <c r="JGT30"/>
      <c r="JGU30"/>
      <c r="JGV30"/>
      <c r="JGW30"/>
      <c r="JGX30"/>
      <c r="JGY30"/>
      <c r="JGZ30"/>
      <c r="JHA30"/>
      <c r="JHB30"/>
      <c r="JHC30"/>
      <c r="JHD30"/>
      <c r="JHE30"/>
      <c r="JHF30"/>
      <c r="JHG30"/>
      <c r="JHH30"/>
      <c r="JHI30"/>
      <c r="JHJ30"/>
      <c r="JHK30"/>
      <c r="JHL30"/>
      <c r="JHM30"/>
      <c r="JHN30"/>
      <c r="JHO30"/>
      <c r="JHP30"/>
      <c r="JHQ30"/>
      <c r="JHR30"/>
      <c r="JHS30"/>
      <c r="JHT30"/>
      <c r="JHU30"/>
      <c r="JHV30"/>
      <c r="JHW30"/>
      <c r="JHX30"/>
      <c r="JHY30"/>
      <c r="JHZ30"/>
      <c r="JIA30"/>
      <c r="JIB30"/>
      <c r="JIC30"/>
      <c r="JID30"/>
      <c r="JIE30"/>
      <c r="JIF30"/>
      <c r="JIG30"/>
      <c r="JIH30"/>
      <c r="JII30"/>
      <c r="JIJ30"/>
      <c r="JIK30"/>
      <c r="JIL30"/>
      <c r="JIM30"/>
      <c r="JIN30"/>
      <c r="JIO30"/>
      <c r="JIP30"/>
      <c r="JIQ30"/>
      <c r="JIR30"/>
      <c r="JIS30"/>
      <c r="JIT30"/>
      <c r="JIU30"/>
      <c r="JIV30"/>
      <c r="JIW30"/>
      <c r="JIX30"/>
      <c r="JIY30"/>
      <c r="JIZ30"/>
      <c r="JJA30"/>
      <c r="JJB30"/>
      <c r="JJC30"/>
      <c r="JJD30"/>
      <c r="JJE30"/>
      <c r="JJF30"/>
      <c r="JJG30"/>
      <c r="JJH30"/>
      <c r="JJI30"/>
      <c r="JJJ30"/>
      <c r="JJK30"/>
      <c r="JJL30"/>
      <c r="JJM30"/>
      <c r="JJN30"/>
      <c r="JJO30"/>
      <c r="JJP30"/>
      <c r="JJQ30"/>
      <c r="JJR30"/>
      <c r="JJS30"/>
      <c r="JJT30"/>
      <c r="JJU30"/>
      <c r="JJV30"/>
      <c r="JJW30"/>
      <c r="JJX30"/>
      <c r="JJY30"/>
      <c r="JJZ30"/>
      <c r="JKA30"/>
      <c r="JKB30"/>
      <c r="JKC30"/>
      <c r="JKD30"/>
      <c r="JKE30"/>
      <c r="JKF30"/>
      <c r="JKG30"/>
      <c r="JKH30"/>
      <c r="JKI30"/>
      <c r="JKJ30"/>
      <c r="JKK30"/>
      <c r="JKL30"/>
      <c r="JKM30"/>
      <c r="JKN30"/>
      <c r="JKO30"/>
      <c r="JKP30"/>
      <c r="JKQ30"/>
      <c r="JKR30"/>
      <c r="JKS30"/>
      <c r="JKT30"/>
      <c r="JKU30"/>
      <c r="JKV30"/>
      <c r="JKW30"/>
      <c r="JKX30"/>
      <c r="JKY30"/>
      <c r="JKZ30"/>
      <c r="JLA30"/>
      <c r="JLB30"/>
      <c r="JLC30"/>
      <c r="JLD30"/>
      <c r="JLE30"/>
      <c r="JLF30"/>
      <c r="JLG30"/>
      <c r="JLH30"/>
      <c r="JLI30"/>
      <c r="JLJ30"/>
      <c r="JLK30"/>
      <c r="JLL30"/>
      <c r="JLM30"/>
      <c r="JLN30"/>
      <c r="JLO30"/>
      <c r="JLP30"/>
      <c r="JLQ30"/>
      <c r="JLR30"/>
      <c r="JLS30"/>
      <c r="JLT30"/>
      <c r="JLU30"/>
      <c r="JLV30"/>
      <c r="JLW30"/>
      <c r="JLX30"/>
      <c r="JLY30"/>
      <c r="JLZ30"/>
      <c r="JMA30"/>
      <c r="JMB30"/>
      <c r="JMC30"/>
      <c r="JMD30"/>
      <c r="JME30"/>
      <c r="JMF30"/>
      <c r="JMG30"/>
      <c r="JMH30"/>
      <c r="JMI30"/>
      <c r="JMJ30"/>
      <c r="JMK30"/>
      <c r="JML30"/>
      <c r="JMM30"/>
      <c r="JMN30"/>
      <c r="JMO30"/>
      <c r="JMP30"/>
      <c r="JMQ30"/>
      <c r="JMR30"/>
      <c r="JMS30"/>
      <c r="JMT30"/>
      <c r="JMU30"/>
      <c r="JMV30"/>
      <c r="JMW30"/>
      <c r="JMX30"/>
      <c r="JMY30"/>
      <c r="JMZ30"/>
      <c r="JNA30"/>
      <c r="JNB30"/>
      <c r="JNC30"/>
      <c r="JND30"/>
      <c r="JNE30"/>
      <c r="JNF30"/>
      <c r="JNG30"/>
      <c r="JNH30"/>
      <c r="JNI30"/>
      <c r="JNJ30"/>
      <c r="JNK30"/>
      <c r="JNL30"/>
      <c r="JNM30"/>
      <c r="JNN30"/>
      <c r="JNO30"/>
      <c r="JNP30"/>
      <c r="JNQ30"/>
      <c r="JNR30"/>
      <c r="JNS30"/>
      <c r="JNT30"/>
      <c r="JNU30"/>
      <c r="JNV30"/>
      <c r="JNW30"/>
      <c r="JNX30"/>
      <c r="JNY30"/>
      <c r="JNZ30"/>
      <c r="JOA30"/>
      <c r="JOB30"/>
      <c r="JOC30"/>
      <c r="JOD30"/>
      <c r="JOE30"/>
      <c r="JOF30"/>
      <c r="JOG30"/>
      <c r="JOH30"/>
      <c r="JOI30"/>
      <c r="JOJ30"/>
      <c r="JOK30"/>
      <c r="JOL30"/>
      <c r="JOM30"/>
      <c r="JON30"/>
      <c r="JOO30"/>
      <c r="JOP30"/>
      <c r="JOQ30"/>
      <c r="JOR30"/>
      <c r="JOS30"/>
      <c r="JOT30"/>
      <c r="JOU30"/>
      <c r="JOV30"/>
      <c r="JOW30"/>
      <c r="JOX30"/>
      <c r="JOY30"/>
      <c r="JOZ30"/>
      <c r="JPA30"/>
      <c r="JPB30"/>
      <c r="JPC30"/>
      <c r="JPD30"/>
      <c r="JPE30"/>
      <c r="JPF30"/>
      <c r="JPG30"/>
      <c r="JPH30"/>
      <c r="JPI30"/>
      <c r="JPJ30"/>
      <c r="JPK30"/>
      <c r="JPL30"/>
      <c r="JPM30"/>
      <c r="JPN30"/>
      <c r="JPO30"/>
      <c r="JPP30"/>
      <c r="JPQ30"/>
      <c r="JPR30"/>
      <c r="JPS30"/>
      <c r="JPT30"/>
      <c r="JPU30"/>
      <c r="JPV30"/>
      <c r="JPW30"/>
      <c r="JPX30"/>
      <c r="JPY30"/>
      <c r="JPZ30"/>
      <c r="JQA30"/>
      <c r="JQB30"/>
      <c r="JQC30"/>
      <c r="JQD30"/>
      <c r="JQE30"/>
      <c r="JQF30"/>
      <c r="JQG30"/>
      <c r="JQH30"/>
      <c r="JQI30"/>
      <c r="JQJ30"/>
      <c r="JQK30"/>
      <c r="JQL30"/>
      <c r="JQM30"/>
      <c r="JQN30"/>
      <c r="JQO30"/>
      <c r="JQP30"/>
      <c r="JQQ30"/>
      <c r="JQR30"/>
      <c r="JQS30"/>
      <c r="JQT30"/>
      <c r="JQU30"/>
      <c r="JQV30"/>
      <c r="JQW30"/>
      <c r="JQX30"/>
      <c r="JQY30"/>
      <c r="JQZ30"/>
      <c r="JRA30"/>
      <c r="JRB30"/>
      <c r="JRC30"/>
      <c r="JRD30"/>
      <c r="JRE30"/>
      <c r="JRF30"/>
      <c r="JRG30"/>
      <c r="JRH30"/>
      <c r="JRI30"/>
      <c r="JRJ30"/>
      <c r="JRK30"/>
      <c r="JRL30"/>
      <c r="JRM30"/>
      <c r="JRN30"/>
      <c r="JRO30"/>
      <c r="JRP30"/>
      <c r="JRQ30"/>
      <c r="JRR30"/>
      <c r="JRS30"/>
      <c r="JRT30"/>
      <c r="JRU30"/>
      <c r="JRV30"/>
      <c r="JRW30"/>
      <c r="JRX30"/>
      <c r="JRY30"/>
      <c r="JRZ30"/>
      <c r="JSA30"/>
      <c r="JSB30"/>
      <c r="JSC30"/>
      <c r="JSD30"/>
      <c r="JSE30"/>
      <c r="JSF30"/>
      <c r="JSG30"/>
      <c r="JSH30"/>
      <c r="JSI30"/>
      <c r="JSJ30"/>
      <c r="JSK30"/>
      <c r="JSL30"/>
      <c r="JSM30"/>
      <c r="JSN30"/>
      <c r="JSO30"/>
      <c r="JSP30"/>
      <c r="JSQ30"/>
      <c r="JSR30"/>
      <c r="JSS30"/>
      <c r="JST30"/>
      <c r="JSU30"/>
      <c r="JSV30"/>
      <c r="JSW30"/>
      <c r="JSX30"/>
      <c r="JSY30"/>
      <c r="JSZ30"/>
      <c r="JTA30"/>
      <c r="JTB30"/>
      <c r="JTC30"/>
      <c r="JTD30"/>
      <c r="JTE30"/>
      <c r="JTF30"/>
      <c r="JTG30"/>
      <c r="JTH30"/>
      <c r="JTI30"/>
      <c r="JTJ30"/>
      <c r="JTK30"/>
      <c r="JTL30"/>
      <c r="JTM30"/>
      <c r="JTN30"/>
      <c r="JTO30"/>
      <c r="JTP30"/>
      <c r="JTQ30"/>
      <c r="JTR30"/>
      <c r="JTS30"/>
      <c r="JTT30"/>
      <c r="JTU30"/>
      <c r="JTV30"/>
      <c r="JTW30"/>
      <c r="JTX30"/>
      <c r="JTY30"/>
      <c r="JTZ30"/>
      <c r="JUA30"/>
      <c r="JUB30"/>
      <c r="JUC30"/>
      <c r="JUD30"/>
      <c r="JUE30"/>
      <c r="JUF30"/>
      <c r="JUG30"/>
      <c r="JUH30"/>
      <c r="JUI30"/>
      <c r="JUJ30"/>
      <c r="JUK30"/>
      <c r="JUL30"/>
      <c r="JUM30"/>
      <c r="JUN30"/>
      <c r="JUO30"/>
      <c r="JUP30"/>
      <c r="JUQ30"/>
      <c r="JUR30"/>
      <c r="JUS30"/>
      <c r="JUT30"/>
      <c r="JUU30"/>
      <c r="JUV30"/>
      <c r="JUW30"/>
      <c r="JUX30"/>
      <c r="JUY30"/>
      <c r="JUZ30"/>
      <c r="JVA30"/>
      <c r="JVB30"/>
      <c r="JVC30"/>
      <c r="JVD30"/>
      <c r="JVE30"/>
      <c r="JVF30"/>
      <c r="JVG30"/>
      <c r="JVH30"/>
      <c r="JVI30"/>
      <c r="JVJ30"/>
      <c r="JVK30"/>
      <c r="JVL30"/>
      <c r="JVM30"/>
      <c r="JVN30"/>
      <c r="JVO30"/>
      <c r="JVP30"/>
      <c r="JVQ30"/>
      <c r="JVR30"/>
      <c r="JVS30"/>
      <c r="JVT30"/>
      <c r="JVU30"/>
      <c r="JVV30"/>
      <c r="JVW30"/>
      <c r="JVX30"/>
      <c r="JVY30"/>
      <c r="JVZ30"/>
      <c r="JWA30"/>
      <c r="JWB30"/>
      <c r="JWC30"/>
      <c r="JWD30"/>
      <c r="JWE30"/>
      <c r="JWF30"/>
      <c r="JWG30"/>
      <c r="JWH30"/>
      <c r="JWI30"/>
      <c r="JWJ30"/>
      <c r="JWK30"/>
      <c r="JWL30"/>
      <c r="JWM30"/>
      <c r="JWN30"/>
      <c r="JWO30"/>
      <c r="JWP30"/>
      <c r="JWQ30"/>
      <c r="JWR30"/>
      <c r="JWS30"/>
      <c r="JWT30"/>
      <c r="JWU30"/>
      <c r="JWV30"/>
      <c r="JWW30"/>
      <c r="JWX30"/>
      <c r="JWY30"/>
      <c r="JWZ30"/>
      <c r="JXA30"/>
      <c r="JXB30"/>
      <c r="JXC30"/>
      <c r="JXD30"/>
      <c r="JXE30"/>
      <c r="JXF30"/>
      <c r="JXG30"/>
      <c r="JXH30"/>
      <c r="JXI30"/>
      <c r="JXJ30"/>
      <c r="JXK30"/>
      <c r="JXL30"/>
      <c r="JXM30"/>
      <c r="JXN30"/>
      <c r="JXO30"/>
      <c r="JXP30"/>
      <c r="JXQ30"/>
      <c r="JXR30"/>
      <c r="JXS30"/>
      <c r="JXT30"/>
      <c r="JXU30"/>
      <c r="JXV30"/>
      <c r="JXW30"/>
      <c r="JXX30"/>
      <c r="JXY30"/>
      <c r="JXZ30"/>
      <c r="JYA30"/>
      <c r="JYB30"/>
      <c r="JYC30"/>
      <c r="JYD30"/>
      <c r="JYE30"/>
      <c r="JYF30"/>
      <c r="JYG30"/>
      <c r="JYH30"/>
      <c r="JYI30"/>
      <c r="JYJ30"/>
      <c r="JYK30"/>
      <c r="JYL30"/>
      <c r="JYM30"/>
      <c r="JYN30"/>
      <c r="JYO30"/>
      <c r="JYP30"/>
      <c r="JYQ30"/>
      <c r="JYR30"/>
      <c r="JYS30"/>
      <c r="JYT30"/>
      <c r="JYU30"/>
      <c r="JYV30"/>
      <c r="JYW30"/>
      <c r="JYX30"/>
      <c r="JYY30"/>
      <c r="JYZ30"/>
      <c r="JZA30"/>
      <c r="JZB30"/>
      <c r="JZC30"/>
      <c r="JZD30"/>
      <c r="JZE30"/>
      <c r="JZF30"/>
      <c r="JZG30"/>
      <c r="JZH30"/>
      <c r="JZI30"/>
      <c r="JZJ30"/>
      <c r="JZK30"/>
      <c r="JZL30"/>
      <c r="JZM30"/>
      <c r="JZN30"/>
      <c r="JZO30"/>
      <c r="JZP30"/>
      <c r="JZQ30"/>
      <c r="JZR30"/>
      <c r="JZS30"/>
      <c r="JZT30"/>
      <c r="JZU30"/>
      <c r="JZV30"/>
      <c r="JZW30"/>
      <c r="JZX30"/>
      <c r="JZY30"/>
      <c r="JZZ30"/>
      <c r="KAA30"/>
      <c r="KAB30"/>
      <c r="KAC30"/>
      <c r="KAD30"/>
      <c r="KAE30"/>
      <c r="KAF30"/>
      <c r="KAG30"/>
      <c r="KAH30"/>
      <c r="KAI30"/>
      <c r="KAJ30"/>
      <c r="KAK30"/>
      <c r="KAL30"/>
      <c r="KAM30"/>
      <c r="KAN30"/>
      <c r="KAO30"/>
      <c r="KAP30"/>
      <c r="KAQ30"/>
      <c r="KAR30"/>
      <c r="KAS30"/>
      <c r="KAT30"/>
      <c r="KAU30"/>
      <c r="KAV30"/>
      <c r="KAW30"/>
      <c r="KAX30"/>
      <c r="KAY30"/>
      <c r="KAZ30"/>
      <c r="KBA30"/>
      <c r="KBB30"/>
      <c r="KBC30"/>
      <c r="KBD30"/>
      <c r="KBE30"/>
      <c r="KBF30"/>
      <c r="KBG30"/>
      <c r="KBH30"/>
      <c r="KBI30"/>
      <c r="KBJ30"/>
      <c r="KBK30"/>
      <c r="KBL30"/>
      <c r="KBM30"/>
      <c r="KBN30"/>
      <c r="KBO30"/>
      <c r="KBP30"/>
      <c r="KBQ30"/>
      <c r="KBR30"/>
      <c r="KBS30"/>
      <c r="KBT30"/>
      <c r="KBU30"/>
      <c r="KBV30"/>
      <c r="KBW30"/>
      <c r="KBX30"/>
      <c r="KBY30"/>
      <c r="KBZ30"/>
      <c r="KCA30"/>
      <c r="KCB30"/>
      <c r="KCC30"/>
      <c r="KCD30"/>
      <c r="KCE30"/>
      <c r="KCF30"/>
      <c r="KCG30"/>
      <c r="KCH30"/>
      <c r="KCI30"/>
      <c r="KCJ30"/>
      <c r="KCK30"/>
      <c r="KCL30"/>
      <c r="KCM30"/>
      <c r="KCN30"/>
      <c r="KCO30"/>
      <c r="KCP30"/>
      <c r="KCQ30"/>
      <c r="KCR30"/>
      <c r="KCS30"/>
      <c r="KCT30"/>
      <c r="KCU30"/>
      <c r="KCV30"/>
      <c r="KCW30"/>
      <c r="KCX30"/>
      <c r="KCY30"/>
      <c r="KCZ30"/>
      <c r="KDA30"/>
      <c r="KDB30"/>
      <c r="KDC30"/>
      <c r="KDD30"/>
      <c r="KDE30"/>
      <c r="KDF30"/>
      <c r="KDG30"/>
      <c r="KDH30"/>
      <c r="KDI30"/>
      <c r="KDJ30"/>
      <c r="KDK30"/>
      <c r="KDL30"/>
      <c r="KDM30"/>
      <c r="KDN30"/>
      <c r="KDO30"/>
      <c r="KDP30"/>
      <c r="KDQ30"/>
      <c r="KDR30"/>
      <c r="KDS30"/>
      <c r="KDT30"/>
      <c r="KDU30"/>
      <c r="KDV30"/>
      <c r="KDW30"/>
      <c r="KDX30"/>
      <c r="KDY30"/>
      <c r="KDZ30"/>
      <c r="KEA30"/>
      <c r="KEB30"/>
      <c r="KEC30"/>
      <c r="KED30"/>
      <c r="KEE30"/>
      <c r="KEF30"/>
      <c r="KEG30"/>
      <c r="KEH30"/>
      <c r="KEI30"/>
      <c r="KEJ30"/>
      <c r="KEK30"/>
      <c r="KEL30"/>
      <c r="KEM30"/>
      <c r="KEN30"/>
      <c r="KEO30"/>
      <c r="KEP30"/>
      <c r="KEQ30"/>
      <c r="KER30"/>
      <c r="KES30"/>
      <c r="KET30"/>
      <c r="KEU30"/>
      <c r="KEV30"/>
      <c r="KEW30"/>
      <c r="KEX30"/>
      <c r="KEY30"/>
      <c r="KEZ30"/>
      <c r="KFA30"/>
      <c r="KFB30"/>
      <c r="KFC30"/>
      <c r="KFD30"/>
      <c r="KFE30"/>
      <c r="KFF30"/>
      <c r="KFG30"/>
      <c r="KFH30"/>
      <c r="KFI30"/>
      <c r="KFJ30"/>
      <c r="KFK30"/>
      <c r="KFL30"/>
      <c r="KFM30"/>
      <c r="KFN30"/>
      <c r="KFO30"/>
      <c r="KFP30"/>
      <c r="KFQ30"/>
      <c r="KFR30"/>
      <c r="KFS30"/>
      <c r="KFT30"/>
      <c r="KFU30"/>
      <c r="KFV30"/>
      <c r="KFW30"/>
      <c r="KFX30"/>
      <c r="KFY30"/>
      <c r="KFZ30"/>
      <c r="KGA30"/>
      <c r="KGB30"/>
      <c r="KGC30"/>
      <c r="KGD30"/>
      <c r="KGE30"/>
      <c r="KGF30"/>
      <c r="KGG30"/>
      <c r="KGH30"/>
      <c r="KGI30"/>
      <c r="KGJ30"/>
      <c r="KGK30"/>
      <c r="KGL30"/>
      <c r="KGM30"/>
      <c r="KGN30"/>
      <c r="KGO30"/>
      <c r="KGP30"/>
      <c r="KGQ30"/>
      <c r="KGR30"/>
      <c r="KGS30"/>
      <c r="KGT30"/>
      <c r="KGU30"/>
      <c r="KGV30"/>
      <c r="KGW30"/>
      <c r="KGX30"/>
      <c r="KGY30"/>
      <c r="KGZ30"/>
      <c r="KHA30"/>
      <c r="KHB30"/>
      <c r="KHC30"/>
      <c r="KHD30"/>
      <c r="KHE30"/>
      <c r="KHF30"/>
      <c r="KHG30"/>
      <c r="KHH30"/>
      <c r="KHI30"/>
      <c r="KHJ30"/>
      <c r="KHK30"/>
      <c r="KHL30"/>
      <c r="KHM30"/>
      <c r="KHN30"/>
      <c r="KHO30"/>
      <c r="KHP30"/>
      <c r="KHQ30"/>
      <c r="KHR30"/>
      <c r="KHS30"/>
      <c r="KHT30"/>
      <c r="KHU30"/>
      <c r="KHV30"/>
      <c r="KHW30"/>
      <c r="KHX30"/>
      <c r="KHY30"/>
      <c r="KHZ30"/>
      <c r="KIA30"/>
      <c r="KIB30"/>
      <c r="KIC30"/>
      <c r="KID30"/>
      <c r="KIE30"/>
      <c r="KIF30"/>
      <c r="KIG30"/>
      <c r="KIH30"/>
      <c r="KII30"/>
      <c r="KIJ30"/>
      <c r="KIK30"/>
      <c r="KIL30"/>
      <c r="KIM30"/>
      <c r="KIN30"/>
      <c r="KIO30"/>
      <c r="KIP30"/>
      <c r="KIQ30"/>
      <c r="KIR30"/>
      <c r="KIS30"/>
      <c r="KIT30"/>
      <c r="KIU30"/>
      <c r="KIV30"/>
      <c r="KIW30"/>
      <c r="KIX30"/>
      <c r="KIY30"/>
      <c r="KIZ30"/>
      <c r="KJA30"/>
      <c r="KJB30"/>
      <c r="KJC30"/>
      <c r="KJD30"/>
      <c r="KJE30"/>
      <c r="KJF30"/>
      <c r="KJG30"/>
      <c r="KJH30"/>
      <c r="KJI30"/>
      <c r="KJJ30"/>
      <c r="KJK30"/>
      <c r="KJL30"/>
      <c r="KJM30"/>
      <c r="KJN30"/>
      <c r="KJO30"/>
      <c r="KJP30"/>
      <c r="KJQ30"/>
      <c r="KJR30"/>
      <c r="KJS30"/>
      <c r="KJT30"/>
      <c r="KJU30"/>
      <c r="KJV30"/>
      <c r="KJW30"/>
      <c r="KJX30"/>
      <c r="KJY30"/>
      <c r="KJZ30"/>
      <c r="KKA30"/>
      <c r="KKB30"/>
      <c r="KKC30"/>
      <c r="KKD30"/>
      <c r="KKE30"/>
      <c r="KKF30"/>
      <c r="KKG30"/>
      <c r="KKH30"/>
      <c r="KKI30"/>
      <c r="KKJ30"/>
      <c r="KKK30"/>
      <c r="KKL30"/>
      <c r="KKM30"/>
      <c r="KKN30"/>
      <c r="KKO30"/>
      <c r="KKP30"/>
      <c r="KKQ30"/>
      <c r="KKR30"/>
      <c r="KKS30"/>
      <c r="KKT30"/>
      <c r="KKU30"/>
      <c r="KKV30"/>
      <c r="KKW30"/>
      <c r="KKX30"/>
      <c r="KKY30"/>
      <c r="KKZ30"/>
      <c r="KLA30"/>
      <c r="KLB30"/>
      <c r="KLC30"/>
      <c r="KLD30"/>
      <c r="KLE30"/>
      <c r="KLF30"/>
      <c r="KLG30"/>
      <c r="KLH30"/>
      <c r="KLI30"/>
      <c r="KLJ30"/>
      <c r="KLK30"/>
      <c r="KLL30"/>
      <c r="KLM30"/>
      <c r="KLN30"/>
      <c r="KLO30"/>
      <c r="KLP30"/>
      <c r="KLQ30"/>
      <c r="KLR30"/>
      <c r="KLS30"/>
      <c r="KLT30"/>
      <c r="KLU30"/>
      <c r="KLV30"/>
      <c r="KLW30"/>
      <c r="KLX30"/>
      <c r="KLY30"/>
      <c r="KLZ30"/>
      <c r="KMA30"/>
      <c r="KMB30"/>
      <c r="KMC30"/>
      <c r="KMD30"/>
      <c r="KME30"/>
      <c r="KMF30"/>
      <c r="KMG30"/>
      <c r="KMH30"/>
      <c r="KMI30"/>
      <c r="KMJ30"/>
      <c r="KMK30"/>
      <c r="KML30"/>
      <c r="KMM30"/>
      <c r="KMN30"/>
      <c r="KMO30"/>
      <c r="KMP30"/>
      <c r="KMQ30"/>
      <c r="KMR30"/>
      <c r="KMS30"/>
      <c r="KMT30"/>
      <c r="KMU30"/>
      <c r="KMV30"/>
      <c r="KMW30"/>
      <c r="KMX30"/>
      <c r="KMY30"/>
      <c r="KMZ30"/>
      <c r="KNA30"/>
      <c r="KNB30"/>
      <c r="KNC30"/>
      <c r="KND30"/>
      <c r="KNE30"/>
      <c r="KNF30"/>
      <c r="KNG30"/>
      <c r="KNH30"/>
      <c r="KNI30"/>
      <c r="KNJ30"/>
      <c r="KNK30"/>
      <c r="KNL30"/>
      <c r="KNM30"/>
      <c r="KNN30"/>
      <c r="KNO30"/>
      <c r="KNP30"/>
      <c r="KNQ30"/>
      <c r="KNR30"/>
      <c r="KNS30"/>
      <c r="KNT30"/>
      <c r="KNU30"/>
      <c r="KNV30"/>
      <c r="KNW30"/>
      <c r="KNX30"/>
      <c r="KNY30"/>
      <c r="KNZ30"/>
      <c r="KOA30"/>
      <c r="KOB30"/>
      <c r="KOC30"/>
      <c r="KOD30"/>
      <c r="KOE30"/>
      <c r="KOF30"/>
      <c r="KOG30"/>
      <c r="KOH30"/>
      <c r="KOI30"/>
      <c r="KOJ30"/>
      <c r="KOK30"/>
      <c r="KOL30"/>
      <c r="KOM30"/>
      <c r="KON30"/>
      <c r="KOO30"/>
      <c r="KOP30"/>
      <c r="KOQ30"/>
      <c r="KOR30"/>
      <c r="KOS30"/>
      <c r="KOT30"/>
      <c r="KOU30"/>
      <c r="KOV30"/>
      <c r="KOW30"/>
      <c r="KOX30"/>
      <c r="KOY30"/>
      <c r="KOZ30"/>
      <c r="KPA30"/>
      <c r="KPB30"/>
      <c r="KPC30"/>
      <c r="KPD30"/>
      <c r="KPE30"/>
      <c r="KPF30"/>
      <c r="KPG30"/>
      <c r="KPH30"/>
      <c r="KPI30"/>
      <c r="KPJ30"/>
      <c r="KPK30"/>
      <c r="KPL30"/>
      <c r="KPM30"/>
      <c r="KPN30"/>
      <c r="KPO30"/>
      <c r="KPP30"/>
      <c r="KPQ30"/>
      <c r="KPR30"/>
      <c r="KPS30"/>
      <c r="KPT30"/>
      <c r="KPU30"/>
      <c r="KPV30"/>
      <c r="KPW30"/>
      <c r="KPX30"/>
      <c r="KPY30"/>
      <c r="KPZ30"/>
      <c r="KQA30"/>
      <c r="KQB30"/>
      <c r="KQC30"/>
      <c r="KQD30"/>
      <c r="KQE30"/>
      <c r="KQF30"/>
      <c r="KQG30"/>
      <c r="KQH30"/>
      <c r="KQI30"/>
      <c r="KQJ30"/>
      <c r="KQK30"/>
      <c r="KQL30"/>
      <c r="KQM30"/>
      <c r="KQN30"/>
      <c r="KQO30"/>
      <c r="KQP30"/>
      <c r="KQQ30"/>
      <c r="KQR30"/>
      <c r="KQS30"/>
      <c r="KQT30"/>
      <c r="KQU30"/>
      <c r="KQV30"/>
      <c r="KQW30"/>
      <c r="KQX30"/>
      <c r="KQY30"/>
      <c r="KQZ30"/>
      <c r="KRA30"/>
      <c r="KRB30"/>
      <c r="KRC30"/>
      <c r="KRD30"/>
      <c r="KRE30"/>
      <c r="KRF30"/>
      <c r="KRG30"/>
      <c r="KRH30"/>
      <c r="KRI30"/>
      <c r="KRJ30"/>
      <c r="KRK30"/>
      <c r="KRL30"/>
      <c r="KRM30"/>
      <c r="KRN30"/>
      <c r="KRO30"/>
      <c r="KRP30"/>
      <c r="KRQ30"/>
      <c r="KRR30"/>
      <c r="KRS30"/>
      <c r="KRT30"/>
      <c r="KRU30"/>
      <c r="KRV30"/>
      <c r="KRW30"/>
      <c r="KRX30"/>
      <c r="KRY30"/>
      <c r="KRZ30"/>
      <c r="KSA30"/>
      <c r="KSB30"/>
      <c r="KSC30"/>
      <c r="KSD30"/>
      <c r="KSE30"/>
      <c r="KSF30"/>
      <c r="KSG30"/>
      <c r="KSH30"/>
      <c r="KSI30"/>
      <c r="KSJ30"/>
      <c r="KSK30"/>
      <c r="KSL30"/>
      <c r="KSM30"/>
      <c r="KSN30"/>
      <c r="KSO30"/>
      <c r="KSP30"/>
      <c r="KSQ30"/>
      <c r="KSR30"/>
      <c r="KSS30"/>
      <c r="KST30"/>
      <c r="KSU30"/>
      <c r="KSV30"/>
      <c r="KSW30"/>
      <c r="KSX30"/>
      <c r="KSY30"/>
      <c r="KSZ30"/>
      <c r="KTA30"/>
      <c r="KTB30"/>
      <c r="KTC30"/>
      <c r="KTD30"/>
      <c r="KTE30"/>
      <c r="KTF30"/>
      <c r="KTG30"/>
      <c r="KTH30"/>
      <c r="KTI30"/>
      <c r="KTJ30"/>
      <c r="KTK30"/>
      <c r="KTL30"/>
      <c r="KTM30"/>
      <c r="KTN30"/>
      <c r="KTO30"/>
      <c r="KTP30"/>
      <c r="KTQ30"/>
      <c r="KTR30"/>
      <c r="KTS30"/>
      <c r="KTT30"/>
      <c r="KTU30"/>
      <c r="KTV30"/>
      <c r="KTW30"/>
      <c r="KTX30"/>
      <c r="KTY30"/>
      <c r="KTZ30"/>
      <c r="KUA30"/>
      <c r="KUB30"/>
      <c r="KUC30"/>
      <c r="KUD30"/>
      <c r="KUE30"/>
      <c r="KUF30"/>
      <c r="KUG30"/>
      <c r="KUH30"/>
      <c r="KUI30"/>
      <c r="KUJ30"/>
      <c r="KUK30"/>
      <c r="KUL30"/>
      <c r="KUM30"/>
      <c r="KUN30"/>
      <c r="KUO30"/>
      <c r="KUP30"/>
      <c r="KUQ30"/>
      <c r="KUR30"/>
      <c r="KUS30"/>
      <c r="KUT30"/>
      <c r="KUU30"/>
      <c r="KUV30"/>
      <c r="KUW30"/>
      <c r="KUX30"/>
      <c r="KUY30"/>
      <c r="KUZ30"/>
      <c r="KVA30"/>
      <c r="KVB30"/>
      <c r="KVC30"/>
      <c r="KVD30"/>
      <c r="KVE30"/>
      <c r="KVF30"/>
      <c r="KVG30"/>
      <c r="KVH30"/>
      <c r="KVI30"/>
      <c r="KVJ30"/>
      <c r="KVK30"/>
      <c r="KVL30"/>
      <c r="KVM30"/>
      <c r="KVN30"/>
      <c r="KVO30"/>
      <c r="KVP30"/>
      <c r="KVQ30"/>
      <c r="KVR30"/>
      <c r="KVS30"/>
      <c r="KVT30"/>
      <c r="KVU30"/>
      <c r="KVV30"/>
      <c r="KVW30"/>
      <c r="KVX30"/>
      <c r="KVY30"/>
      <c r="KVZ30"/>
      <c r="KWA30"/>
      <c r="KWB30"/>
      <c r="KWC30"/>
      <c r="KWD30"/>
      <c r="KWE30"/>
      <c r="KWF30"/>
      <c r="KWG30"/>
      <c r="KWH30"/>
      <c r="KWI30"/>
      <c r="KWJ30"/>
      <c r="KWK30"/>
      <c r="KWL30"/>
      <c r="KWM30"/>
      <c r="KWN30"/>
      <c r="KWO30"/>
      <c r="KWP30"/>
      <c r="KWQ30"/>
      <c r="KWR30"/>
      <c r="KWS30"/>
      <c r="KWT30"/>
      <c r="KWU30"/>
      <c r="KWV30"/>
      <c r="KWW30"/>
      <c r="KWX30"/>
      <c r="KWY30"/>
      <c r="KWZ30"/>
      <c r="KXA30"/>
      <c r="KXB30"/>
      <c r="KXC30"/>
      <c r="KXD30"/>
      <c r="KXE30"/>
      <c r="KXF30"/>
      <c r="KXG30"/>
      <c r="KXH30"/>
      <c r="KXI30"/>
      <c r="KXJ30"/>
      <c r="KXK30"/>
      <c r="KXL30"/>
      <c r="KXM30"/>
      <c r="KXN30"/>
      <c r="KXO30"/>
      <c r="KXP30"/>
      <c r="KXQ30"/>
      <c r="KXR30"/>
      <c r="KXS30"/>
      <c r="KXT30"/>
      <c r="KXU30"/>
      <c r="KXV30"/>
      <c r="KXW30"/>
      <c r="KXX30"/>
      <c r="KXY30"/>
      <c r="KXZ30"/>
      <c r="KYA30"/>
      <c r="KYB30"/>
      <c r="KYC30"/>
      <c r="KYD30"/>
      <c r="KYE30"/>
      <c r="KYF30"/>
      <c r="KYG30"/>
      <c r="KYH30"/>
      <c r="KYI30"/>
      <c r="KYJ30"/>
      <c r="KYK30"/>
      <c r="KYL30"/>
      <c r="KYM30"/>
      <c r="KYN30"/>
      <c r="KYO30"/>
      <c r="KYP30"/>
      <c r="KYQ30"/>
      <c r="KYR30"/>
      <c r="KYS30"/>
      <c r="KYT30"/>
      <c r="KYU30"/>
      <c r="KYV30"/>
      <c r="KYW30"/>
      <c r="KYX30"/>
      <c r="KYY30"/>
      <c r="KYZ30"/>
      <c r="KZA30"/>
      <c r="KZB30"/>
      <c r="KZC30"/>
      <c r="KZD30"/>
      <c r="KZE30"/>
      <c r="KZF30"/>
      <c r="KZG30"/>
      <c r="KZH30"/>
      <c r="KZI30"/>
      <c r="KZJ30"/>
      <c r="KZK30"/>
      <c r="KZL30"/>
      <c r="KZM30"/>
      <c r="KZN30"/>
      <c r="KZO30"/>
      <c r="KZP30"/>
      <c r="KZQ30"/>
      <c r="KZR30"/>
      <c r="KZS30"/>
      <c r="KZT30"/>
      <c r="KZU30"/>
      <c r="KZV30"/>
      <c r="KZW30"/>
      <c r="KZX30"/>
      <c r="KZY30"/>
      <c r="KZZ30"/>
      <c r="LAA30"/>
      <c r="LAB30"/>
      <c r="LAC30"/>
      <c r="LAD30"/>
      <c r="LAE30"/>
      <c r="LAF30"/>
      <c r="LAG30"/>
      <c r="LAH30"/>
      <c r="LAI30"/>
      <c r="LAJ30"/>
      <c r="LAK30"/>
      <c r="LAL30"/>
      <c r="LAM30"/>
      <c r="LAN30"/>
      <c r="LAO30"/>
      <c r="LAP30"/>
      <c r="LAQ30"/>
      <c r="LAR30"/>
      <c r="LAS30"/>
      <c r="LAT30"/>
      <c r="LAU30"/>
      <c r="LAV30"/>
      <c r="LAW30"/>
      <c r="LAX30"/>
      <c r="LAY30"/>
      <c r="LAZ30"/>
      <c r="LBA30"/>
      <c r="LBB30"/>
      <c r="LBC30"/>
      <c r="LBD30"/>
      <c r="LBE30"/>
      <c r="LBF30"/>
      <c r="LBG30"/>
      <c r="LBH30"/>
      <c r="LBI30"/>
      <c r="LBJ30"/>
      <c r="LBK30"/>
      <c r="LBL30"/>
      <c r="LBM30"/>
      <c r="LBN30"/>
      <c r="LBO30"/>
      <c r="LBP30"/>
      <c r="LBQ30"/>
      <c r="LBR30"/>
      <c r="LBS30"/>
      <c r="LBT30"/>
      <c r="LBU30"/>
      <c r="LBV30"/>
      <c r="LBW30"/>
      <c r="LBX30"/>
      <c r="LBY30"/>
      <c r="LBZ30"/>
      <c r="LCA30"/>
      <c r="LCB30"/>
      <c r="LCC30"/>
      <c r="LCD30"/>
      <c r="LCE30"/>
      <c r="LCF30"/>
      <c r="LCG30"/>
      <c r="LCH30"/>
      <c r="LCI30"/>
      <c r="LCJ30"/>
      <c r="LCK30"/>
      <c r="LCL30"/>
      <c r="LCM30"/>
      <c r="LCN30"/>
      <c r="LCO30"/>
      <c r="LCP30"/>
      <c r="LCQ30"/>
      <c r="LCR30"/>
      <c r="LCS30"/>
      <c r="LCT30"/>
      <c r="LCU30"/>
      <c r="LCV30"/>
      <c r="LCW30"/>
      <c r="LCX30"/>
      <c r="LCY30"/>
      <c r="LCZ30"/>
      <c r="LDA30"/>
      <c r="LDB30"/>
      <c r="LDC30"/>
      <c r="LDD30"/>
      <c r="LDE30"/>
      <c r="LDF30"/>
      <c r="LDG30"/>
      <c r="LDH30"/>
      <c r="LDI30"/>
      <c r="LDJ30"/>
      <c r="LDK30"/>
      <c r="LDL30"/>
      <c r="LDM30"/>
      <c r="LDN30"/>
      <c r="LDO30"/>
      <c r="LDP30"/>
      <c r="LDQ30"/>
      <c r="LDR30"/>
      <c r="LDS30"/>
      <c r="LDT30"/>
      <c r="LDU30"/>
      <c r="LDV30"/>
      <c r="LDW30"/>
      <c r="LDX30"/>
      <c r="LDY30"/>
      <c r="LDZ30"/>
      <c r="LEA30"/>
      <c r="LEB30"/>
      <c r="LEC30"/>
      <c r="LED30"/>
      <c r="LEE30"/>
      <c r="LEF30"/>
      <c r="LEG30"/>
      <c r="LEH30"/>
      <c r="LEI30"/>
      <c r="LEJ30"/>
      <c r="LEK30"/>
      <c r="LEL30"/>
      <c r="LEM30"/>
      <c r="LEN30"/>
      <c r="LEO30"/>
      <c r="LEP30"/>
      <c r="LEQ30"/>
      <c r="LER30"/>
      <c r="LES30"/>
      <c r="LET30"/>
      <c r="LEU30"/>
      <c r="LEV30"/>
      <c r="LEW30"/>
      <c r="LEX30"/>
      <c r="LEY30"/>
      <c r="LEZ30"/>
      <c r="LFA30"/>
      <c r="LFB30"/>
      <c r="LFC30"/>
      <c r="LFD30"/>
      <c r="LFE30"/>
      <c r="LFF30"/>
      <c r="LFG30"/>
      <c r="LFH30"/>
      <c r="LFI30"/>
      <c r="LFJ30"/>
      <c r="LFK30"/>
      <c r="LFL30"/>
      <c r="LFM30"/>
      <c r="LFN30"/>
      <c r="LFO30"/>
      <c r="LFP30"/>
      <c r="LFQ30"/>
      <c r="LFR30"/>
      <c r="LFS30"/>
      <c r="LFT30"/>
      <c r="LFU30"/>
      <c r="LFV30"/>
      <c r="LFW30"/>
      <c r="LFX30"/>
      <c r="LFY30"/>
      <c r="LFZ30"/>
      <c r="LGA30"/>
      <c r="LGB30"/>
      <c r="LGC30"/>
      <c r="LGD30"/>
      <c r="LGE30"/>
      <c r="LGF30"/>
      <c r="LGG30"/>
      <c r="LGH30"/>
      <c r="LGI30"/>
      <c r="LGJ30"/>
      <c r="LGK30"/>
      <c r="LGL30"/>
      <c r="LGM30"/>
      <c r="LGN30"/>
      <c r="LGO30"/>
      <c r="LGP30"/>
      <c r="LGQ30"/>
      <c r="LGR30"/>
      <c r="LGS30"/>
      <c r="LGT30"/>
      <c r="LGU30"/>
      <c r="LGV30"/>
      <c r="LGW30"/>
      <c r="LGX30"/>
      <c r="LGY30"/>
      <c r="LGZ30"/>
      <c r="LHA30"/>
      <c r="LHB30"/>
      <c r="LHC30"/>
      <c r="LHD30"/>
      <c r="LHE30"/>
      <c r="LHF30"/>
      <c r="LHG30"/>
      <c r="LHH30"/>
      <c r="LHI30"/>
      <c r="LHJ30"/>
      <c r="LHK30"/>
      <c r="LHL30"/>
      <c r="LHM30"/>
      <c r="LHN30"/>
      <c r="LHO30"/>
      <c r="LHP30"/>
      <c r="LHQ30"/>
      <c r="LHR30"/>
      <c r="LHS30"/>
      <c r="LHT30"/>
      <c r="LHU30"/>
      <c r="LHV30"/>
      <c r="LHW30"/>
      <c r="LHX30"/>
      <c r="LHY30"/>
      <c r="LHZ30"/>
      <c r="LIA30"/>
      <c r="LIB30"/>
      <c r="LIC30"/>
      <c r="LID30"/>
      <c r="LIE30"/>
      <c r="LIF30"/>
      <c r="LIG30"/>
      <c r="LIH30"/>
      <c r="LII30"/>
      <c r="LIJ30"/>
      <c r="LIK30"/>
      <c r="LIL30"/>
      <c r="LIM30"/>
      <c r="LIN30"/>
      <c r="LIO30"/>
      <c r="LIP30"/>
      <c r="LIQ30"/>
      <c r="LIR30"/>
      <c r="LIS30"/>
      <c r="LIT30"/>
      <c r="LIU30"/>
      <c r="LIV30"/>
      <c r="LIW30"/>
      <c r="LIX30"/>
      <c r="LIY30"/>
      <c r="LIZ30"/>
      <c r="LJA30"/>
      <c r="LJB30"/>
      <c r="LJC30"/>
      <c r="LJD30"/>
      <c r="LJE30"/>
      <c r="LJF30"/>
      <c r="LJG30"/>
      <c r="LJH30"/>
      <c r="LJI30"/>
      <c r="LJJ30"/>
      <c r="LJK30"/>
      <c r="LJL30"/>
      <c r="LJM30"/>
      <c r="LJN30"/>
      <c r="LJO30"/>
      <c r="LJP30"/>
      <c r="LJQ30"/>
      <c r="LJR30"/>
      <c r="LJS30"/>
      <c r="LJT30"/>
      <c r="LJU30"/>
      <c r="LJV30"/>
      <c r="LJW30"/>
      <c r="LJX30"/>
      <c r="LJY30"/>
      <c r="LJZ30"/>
      <c r="LKA30"/>
      <c r="LKB30"/>
      <c r="LKC30"/>
      <c r="LKD30"/>
      <c r="LKE30"/>
      <c r="LKF30"/>
      <c r="LKG30"/>
      <c r="LKH30"/>
      <c r="LKI30"/>
      <c r="LKJ30"/>
      <c r="LKK30"/>
      <c r="LKL30"/>
      <c r="LKM30"/>
      <c r="LKN30"/>
      <c r="LKO30"/>
      <c r="LKP30"/>
      <c r="LKQ30"/>
      <c r="LKR30"/>
      <c r="LKS30"/>
      <c r="LKT30"/>
      <c r="LKU30"/>
      <c r="LKV30"/>
      <c r="LKW30"/>
      <c r="LKX30"/>
      <c r="LKY30"/>
      <c r="LKZ30"/>
      <c r="LLA30"/>
      <c r="LLB30"/>
      <c r="LLC30"/>
      <c r="LLD30"/>
      <c r="LLE30"/>
      <c r="LLF30"/>
      <c r="LLG30"/>
      <c r="LLH30"/>
      <c r="LLI30"/>
      <c r="LLJ30"/>
      <c r="LLK30"/>
      <c r="LLL30"/>
      <c r="LLM30"/>
      <c r="LLN30"/>
      <c r="LLO30"/>
      <c r="LLP30"/>
      <c r="LLQ30"/>
      <c r="LLR30"/>
      <c r="LLS30"/>
      <c r="LLT30"/>
      <c r="LLU30"/>
      <c r="LLV30"/>
      <c r="LLW30"/>
      <c r="LLX30"/>
      <c r="LLY30"/>
      <c r="LLZ30"/>
      <c r="LMA30"/>
      <c r="LMB30"/>
      <c r="LMC30"/>
      <c r="LMD30"/>
      <c r="LME30"/>
      <c r="LMF30"/>
      <c r="LMG30"/>
      <c r="LMH30"/>
      <c r="LMI30"/>
      <c r="LMJ30"/>
      <c r="LMK30"/>
      <c r="LML30"/>
      <c r="LMM30"/>
      <c r="LMN30"/>
      <c r="LMO30"/>
      <c r="LMP30"/>
      <c r="LMQ30"/>
      <c r="LMR30"/>
      <c r="LMS30"/>
      <c r="LMT30"/>
      <c r="LMU30"/>
      <c r="LMV30"/>
      <c r="LMW30"/>
      <c r="LMX30"/>
      <c r="LMY30"/>
      <c r="LMZ30"/>
      <c r="LNA30"/>
      <c r="LNB30"/>
      <c r="LNC30"/>
      <c r="LND30"/>
      <c r="LNE30"/>
      <c r="LNF30"/>
      <c r="LNG30"/>
      <c r="LNH30"/>
      <c r="LNI30"/>
      <c r="LNJ30"/>
      <c r="LNK30"/>
      <c r="LNL30"/>
      <c r="LNM30"/>
      <c r="LNN30"/>
      <c r="LNO30"/>
      <c r="LNP30"/>
      <c r="LNQ30"/>
      <c r="LNR30"/>
      <c r="LNS30"/>
      <c r="LNT30"/>
      <c r="LNU30"/>
      <c r="LNV30"/>
      <c r="LNW30"/>
      <c r="LNX30"/>
      <c r="LNY30"/>
      <c r="LNZ30"/>
      <c r="LOA30"/>
      <c r="LOB30"/>
      <c r="LOC30"/>
      <c r="LOD30"/>
      <c r="LOE30"/>
      <c r="LOF30"/>
      <c r="LOG30"/>
      <c r="LOH30"/>
      <c r="LOI30"/>
      <c r="LOJ30"/>
      <c r="LOK30"/>
      <c r="LOL30"/>
      <c r="LOM30"/>
      <c r="LON30"/>
      <c r="LOO30"/>
      <c r="LOP30"/>
      <c r="LOQ30"/>
      <c r="LOR30"/>
      <c r="LOS30"/>
      <c r="LOT30"/>
      <c r="LOU30"/>
      <c r="LOV30"/>
      <c r="LOW30"/>
      <c r="LOX30"/>
      <c r="LOY30"/>
      <c r="LOZ30"/>
      <c r="LPA30"/>
      <c r="LPB30"/>
      <c r="LPC30"/>
      <c r="LPD30"/>
      <c r="LPE30"/>
      <c r="LPF30"/>
      <c r="LPG30"/>
      <c r="LPH30"/>
      <c r="LPI30"/>
      <c r="LPJ30"/>
      <c r="LPK30"/>
      <c r="LPL30"/>
      <c r="LPM30"/>
      <c r="LPN30"/>
      <c r="LPO30"/>
      <c r="LPP30"/>
      <c r="LPQ30"/>
      <c r="LPR30"/>
      <c r="LPS30"/>
      <c r="LPT30"/>
      <c r="LPU30"/>
      <c r="LPV30"/>
      <c r="LPW30"/>
      <c r="LPX30"/>
      <c r="LPY30"/>
      <c r="LPZ30"/>
      <c r="LQA30"/>
      <c r="LQB30"/>
      <c r="LQC30"/>
      <c r="LQD30"/>
      <c r="LQE30"/>
      <c r="LQF30"/>
      <c r="LQG30"/>
      <c r="LQH30"/>
      <c r="LQI30"/>
      <c r="LQJ30"/>
      <c r="LQK30"/>
      <c r="LQL30"/>
      <c r="LQM30"/>
      <c r="LQN30"/>
      <c r="LQO30"/>
      <c r="LQP30"/>
      <c r="LQQ30"/>
      <c r="LQR30"/>
      <c r="LQS30"/>
      <c r="LQT30"/>
      <c r="LQU30"/>
      <c r="LQV30"/>
      <c r="LQW30"/>
      <c r="LQX30"/>
      <c r="LQY30"/>
      <c r="LQZ30"/>
      <c r="LRA30"/>
      <c r="LRB30"/>
      <c r="LRC30"/>
      <c r="LRD30"/>
      <c r="LRE30"/>
      <c r="LRF30"/>
      <c r="LRG30"/>
      <c r="LRH30"/>
      <c r="LRI30"/>
      <c r="LRJ30"/>
      <c r="LRK30"/>
      <c r="LRL30"/>
      <c r="LRM30"/>
      <c r="LRN30"/>
      <c r="LRO30"/>
      <c r="LRP30"/>
      <c r="LRQ30"/>
      <c r="LRR30"/>
      <c r="LRS30"/>
      <c r="LRT30"/>
      <c r="LRU30"/>
      <c r="LRV30"/>
      <c r="LRW30"/>
      <c r="LRX30"/>
      <c r="LRY30"/>
      <c r="LRZ30"/>
      <c r="LSA30"/>
      <c r="LSB30"/>
      <c r="LSC30"/>
      <c r="LSD30"/>
      <c r="LSE30"/>
      <c r="LSF30"/>
      <c r="LSG30"/>
      <c r="LSH30"/>
      <c r="LSI30"/>
      <c r="LSJ30"/>
      <c r="LSK30"/>
      <c r="LSL30"/>
      <c r="LSM30"/>
      <c r="LSN30"/>
      <c r="LSO30"/>
      <c r="LSP30"/>
      <c r="LSQ30"/>
      <c r="LSR30"/>
      <c r="LSS30"/>
      <c r="LST30"/>
      <c r="LSU30"/>
      <c r="LSV30"/>
      <c r="LSW30"/>
      <c r="LSX30"/>
      <c r="LSY30"/>
      <c r="LSZ30"/>
      <c r="LTA30"/>
      <c r="LTB30"/>
      <c r="LTC30"/>
      <c r="LTD30"/>
      <c r="LTE30"/>
      <c r="LTF30"/>
      <c r="LTG30"/>
      <c r="LTH30"/>
      <c r="LTI30"/>
      <c r="LTJ30"/>
      <c r="LTK30"/>
      <c r="LTL30"/>
      <c r="LTM30"/>
      <c r="LTN30"/>
      <c r="LTO30"/>
      <c r="LTP30"/>
      <c r="LTQ30"/>
      <c r="LTR30"/>
      <c r="LTS30"/>
      <c r="LTT30"/>
      <c r="LTU30"/>
      <c r="LTV30"/>
      <c r="LTW30"/>
      <c r="LTX30"/>
      <c r="LTY30"/>
      <c r="LTZ30"/>
      <c r="LUA30"/>
      <c r="LUB30"/>
      <c r="LUC30"/>
      <c r="LUD30"/>
      <c r="LUE30"/>
      <c r="LUF30"/>
      <c r="LUG30"/>
      <c r="LUH30"/>
      <c r="LUI30"/>
      <c r="LUJ30"/>
      <c r="LUK30"/>
      <c r="LUL30"/>
      <c r="LUM30"/>
      <c r="LUN30"/>
      <c r="LUO30"/>
      <c r="LUP30"/>
      <c r="LUQ30"/>
      <c r="LUR30"/>
      <c r="LUS30"/>
      <c r="LUT30"/>
      <c r="LUU30"/>
      <c r="LUV30"/>
      <c r="LUW30"/>
      <c r="LUX30"/>
      <c r="LUY30"/>
      <c r="LUZ30"/>
      <c r="LVA30"/>
      <c r="LVB30"/>
      <c r="LVC30"/>
      <c r="LVD30"/>
      <c r="LVE30"/>
      <c r="LVF30"/>
      <c r="LVG30"/>
      <c r="LVH30"/>
      <c r="LVI30"/>
      <c r="LVJ30"/>
      <c r="LVK30"/>
      <c r="LVL30"/>
      <c r="LVM30"/>
      <c r="LVN30"/>
      <c r="LVO30"/>
      <c r="LVP30"/>
      <c r="LVQ30"/>
      <c r="LVR30"/>
      <c r="LVS30"/>
      <c r="LVT30"/>
      <c r="LVU30"/>
      <c r="LVV30"/>
      <c r="LVW30"/>
      <c r="LVX30"/>
      <c r="LVY30"/>
      <c r="LVZ30"/>
      <c r="LWA30"/>
      <c r="LWB30"/>
      <c r="LWC30"/>
      <c r="LWD30"/>
      <c r="LWE30"/>
      <c r="LWF30"/>
      <c r="LWG30"/>
      <c r="LWH30"/>
      <c r="LWI30"/>
      <c r="LWJ30"/>
      <c r="LWK30"/>
      <c r="LWL30"/>
      <c r="LWM30"/>
      <c r="LWN30"/>
      <c r="LWO30"/>
      <c r="LWP30"/>
      <c r="LWQ30"/>
      <c r="LWR30"/>
      <c r="LWS30"/>
      <c r="LWT30"/>
      <c r="LWU30"/>
      <c r="LWV30"/>
      <c r="LWW30"/>
      <c r="LWX30"/>
      <c r="LWY30"/>
      <c r="LWZ30"/>
      <c r="LXA30"/>
      <c r="LXB30"/>
      <c r="LXC30"/>
      <c r="LXD30"/>
      <c r="LXE30"/>
      <c r="LXF30"/>
      <c r="LXG30"/>
      <c r="LXH30"/>
      <c r="LXI30"/>
      <c r="LXJ30"/>
      <c r="LXK30"/>
      <c r="LXL30"/>
      <c r="LXM30"/>
      <c r="LXN30"/>
      <c r="LXO30"/>
      <c r="LXP30"/>
      <c r="LXQ30"/>
      <c r="LXR30"/>
      <c r="LXS30"/>
      <c r="LXT30"/>
      <c r="LXU30"/>
      <c r="LXV30"/>
      <c r="LXW30"/>
      <c r="LXX30"/>
      <c r="LXY30"/>
      <c r="LXZ30"/>
      <c r="LYA30"/>
      <c r="LYB30"/>
      <c r="LYC30"/>
      <c r="LYD30"/>
      <c r="LYE30"/>
      <c r="LYF30"/>
      <c r="LYG30"/>
      <c r="LYH30"/>
      <c r="LYI30"/>
      <c r="LYJ30"/>
      <c r="LYK30"/>
      <c r="LYL30"/>
      <c r="LYM30"/>
      <c r="LYN30"/>
      <c r="LYO30"/>
      <c r="LYP30"/>
      <c r="LYQ30"/>
      <c r="LYR30"/>
      <c r="LYS30"/>
      <c r="LYT30"/>
      <c r="LYU30"/>
      <c r="LYV30"/>
      <c r="LYW30"/>
      <c r="LYX30"/>
      <c r="LYY30"/>
      <c r="LYZ30"/>
      <c r="LZA30"/>
      <c r="LZB30"/>
      <c r="LZC30"/>
      <c r="LZD30"/>
      <c r="LZE30"/>
      <c r="LZF30"/>
      <c r="LZG30"/>
      <c r="LZH30"/>
      <c r="LZI30"/>
      <c r="LZJ30"/>
      <c r="LZK30"/>
      <c r="LZL30"/>
      <c r="LZM30"/>
      <c r="LZN30"/>
      <c r="LZO30"/>
      <c r="LZP30"/>
      <c r="LZQ30"/>
      <c r="LZR30"/>
      <c r="LZS30"/>
      <c r="LZT30"/>
      <c r="LZU30"/>
      <c r="LZV30"/>
      <c r="LZW30"/>
      <c r="LZX30"/>
      <c r="LZY30"/>
      <c r="LZZ30"/>
      <c r="MAA30"/>
      <c r="MAB30"/>
      <c r="MAC30"/>
      <c r="MAD30"/>
      <c r="MAE30"/>
      <c r="MAF30"/>
      <c r="MAG30"/>
      <c r="MAH30"/>
      <c r="MAI30"/>
      <c r="MAJ30"/>
      <c r="MAK30"/>
      <c r="MAL30"/>
      <c r="MAM30"/>
      <c r="MAN30"/>
      <c r="MAO30"/>
      <c r="MAP30"/>
      <c r="MAQ30"/>
      <c r="MAR30"/>
      <c r="MAS30"/>
      <c r="MAT30"/>
      <c r="MAU30"/>
      <c r="MAV30"/>
      <c r="MAW30"/>
      <c r="MAX30"/>
      <c r="MAY30"/>
      <c r="MAZ30"/>
      <c r="MBA30"/>
      <c r="MBB30"/>
      <c r="MBC30"/>
      <c r="MBD30"/>
      <c r="MBE30"/>
      <c r="MBF30"/>
      <c r="MBG30"/>
      <c r="MBH30"/>
      <c r="MBI30"/>
      <c r="MBJ30"/>
      <c r="MBK30"/>
      <c r="MBL30"/>
      <c r="MBM30"/>
      <c r="MBN30"/>
      <c r="MBO30"/>
      <c r="MBP30"/>
      <c r="MBQ30"/>
      <c r="MBR30"/>
      <c r="MBS30"/>
      <c r="MBT30"/>
      <c r="MBU30"/>
      <c r="MBV30"/>
      <c r="MBW30"/>
      <c r="MBX30"/>
      <c r="MBY30"/>
      <c r="MBZ30"/>
      <c r="MCA30"/>
      <c r="MCB30"/>
      <c r="MCC30"/>
      <c r="MCD30"/>
      <c r="MCE30"/>
      <c r="MCF30"/>
      <c r="MCG30"/>
      <c r="MCH30"/>
      <c r="MCI30"/>
      <c r="MCJ30"/>
      <c r="MCK30"/>
      <c r="MCL30"/>
      <c r="MCM30"/>
      <c r="MCN30"/>
      <c r="MCO30"/>
      <c r="MCP30"/>
      <c r="MCQ30"/>
      <c r="MCR30"/>
      <c r="MCS30"/>
      <c r="MCT30"/>
      <c r="MCU30"/>
      <c r="MCV30"/>
      <c r="MCW30"/>
      <c r="MCX30"/>
      <c r="MCY30"/>
      <c r="MCZ30"/>
      <c r="MDA30"/>
      <c r="MDB30"/>
      <c r="MDC30"/>
      <c r="MDD30"/>
      <c r="MDE30"/>
      <c r="MDF30"/>
      <c r="MDG30"/>
      <c r="MDH30"/>
      <c r="MDI30"/>
      <c r="MDJ30"/>
      <c r="MDK30"/>
      <c r="MDL30"/>
      <c r="MDM30"/>
      <c r="MDN30"/>
      <c r="MDO30"/>
      <c r="MDP30"/>
      <c r="MDQ30"/>
      <c r="MDR30"/>
      <c r="MDS30"/>
      <c r="MDT30"/>
      <c r="MDU30"/>
      <c r="MDV30"/>
      <c r="MDW30"/>
      <c r="MDX30"/>
      <c r="MDY30"/>
      <c r="MDZ30"/>
      <c r="MEA30"/>
      <c r="MEB30"/>
      <c r="MEC30"/>
      <c r="MED30"/>
      <c r="MEE30"/>
      <c r="MEF30"/>
      <c r="MEG30"/>
      <c r="MEH30"/>
      <c r="MEI30"/>
      <c r="MEJ30"/>
      <c r="MEK30"/>
      <c r="MEL30"/>
      <c r="MEM30"/>
      <c r="MEN30"/>
      <c r="MEO30"/>
      <c r="MEP30"/>
      <c r="MEQ30"/>
      <c r="MER30"/>
      <c r="MES30"/>
      <c r="MET30"/>
      <c r="MEU30"/>
      <c r="MEV30"/>
      <c r="MEW30"/>
      <c r="MEX30"/>
      <c r="MEY30"/>
      <c r="MEZ30"/>
      <c r="MFA30"/>
      <c r="MFB30"/>
      <c r="MFC30"/>
      <c r="MFD30"/>
      <c r="MFE30"/>
      <c r="MFF30"/>
      <c r="MFG30"/>
      <c r="MFH30"/>
      <c r="MFI30"/>
      <c r="MFJ30"/>
      <c r="MFK30"/>
      <c r="MFL30"/>
      <c r="MFM30"/>
      <c r="MFN30"/>
      <c r="MFO30"/>
      <c r="MFP30"/>
      <c r="MFQ30"/>
      <c r="MFR30"/>
      <c r="MFS30"/>
      <c r="MFT30"/>
      <c r="MFU30"/>
      <c r="MFV30"/>
      <c r="MFW30"/>
      <c r="MFX30"/>
      <c r="MFY30"/>
      <c r="MFZ30"/>
      <c r="MGA30"/>
      <c r="MGB30"/>
      <c r="MGC30"/>
      <c r="MGD30"/>
      <c r="MGE30"/>
      <c r="MGF30"/>
      <c r="MGG30"/>
      <c r="MGH30"/>
      <c r="MGI30"/>
      <c r="MGJ30"/>
      <c r="MGK30"/>
      <c r="MGL30"/>
      <c r="MGM30"/>
      <c r="MGN30"/>
      <c r="MGO30"/>
      <c r="MGP30"/>
      <c r="MGQ30"/>
      <c r="MGR30"/>
      <c r="MGS30"/>
      <c r="MGT30"/>
      <c r="MGU30"/>
      <c r="MGV30"/>
      <c r="MGW30"/>
      <c r="MGX30"/>
      <c r="MGY30"/>
      <c r="MGZ30"/>
      <c r="MHA30"/>
      <c r="MHB30"/>
      <c r="MHC30"/>
      <c r="MHD30"/>
      <c r="MHE30"/>
      <c r="MHF30"/>
      <c r="MHG30"/>
      <c r="MHH30"/>
      <c r="MHI30"/>
      <c r="MHJ30"/>
      <c r="MHK30"/>
      <c r="MHL30"/>
      <c r="MHM30"/>
      <c r="MHN30"/>
      <c r="MHO30"/>
      <c r="MHP30"/>
      <c r="MHQ30"/>
      <c r="MHR30"/>
      <c r="MHS30"/>
      <c r="MHT30"/>
      <c r="MHU30"/>
      <c r="MHV30"/>
      <c r="MHW30"/>
      <c r="MHX30"/>
      <c r="MHY30"/>
      <c r="MHZ30"/>
      <c r="MIA30"/>
      <c r="MIB30"/>
      <c r="MIC30"/>
      <c r="MID30"/>
      <c r="MIE30"/>
      <c r="MIF30"/>
      <c r="MIG30"/>
      <c r="MIH30"/>
      <c r="MII30"/>
      <c r="MIJ30"/>
      <c r="MIK30"/>
      <c r="MIL30"/>
      <c r="MIM30"/>
      <c r="MIN30"/>
      <c r="MIO30"/>
      <c r="MIP30"/>
      <c r="MIQ30"/>
      <c r="MIR30"/>
      <c r="MIS30"/>
      <c r="MIT30"/>
      <c r="MIU30"/>
      <c r="MIV30"/>
      <c r="MIW30"/>
      <c r="MIX30"/>
      <c r="MIY30"/>
      <c r="MIZ30"/>
      <c r="MJA30"/>
      <c r="MJB30"/>
      <c r="MJC30"/>
      <c r="MJD30"/>
      <c r="MJE30"/>
      <c r="MJF30"/>
      <c r="MJG30"/>
      <c r="MJH30"/>
      <c r="MJI30"/>
      <c r="MJJ30"/>
      <c r="MJK30"/>
      <c r="MJL30"/>
      <c r="MJM30"/>
      <c r="MJN30"/>
      <c r="MJO30"/>
      <c r="MJP30"/>
      <c r="MJQ30"/>
      <c r="MJR30"/>
      <c r="MJS30"/>
      <c r="MJT30"/>
      <c r="MJU30"/>
      <c r="MJV30"/>
      <c r="MJW30"/>
      <c r="MJX30"/>
      <c r="MJY30"/>
      <c r="MJZ30"/>
      <c r="MKA30"/>
      <c r="MKB30"/>
      <c r="MKC30"/>
      <c r="MKD30"/>
      <c r="MKE30"/>
      <c r="MKF30"/>
      <c r="MKG30"/>
      <c r="MKH30"/>
      <c r="MKI30"/>
      <c r="MKJ30"/>
      <c r="MKK30"/>
      <c r="MKL30"/>
      <c r="MKM30"/>
      <c r="MKN30"/>
      <c r="MKO30"/>
      <c r="MKP30"/>
      <c r="MKQ30"/>
      <c r="MKR30"/>
      <c r="MKS30"/>
      <c r="MKT30"/>
      <c r="MKU30"/>
      <c r="MKV30"/>
      <c r="MKW30"/>
      <c r="MKX30"/>
      <c r="MKY30"/>
      <c r="MKZ30"/>
      <c r="MLA30"/>
      <c r="MLB30"/>
      <c r="MLC30"/>
      <c r="MLD30"/>
      <c r="MLE30"/>
      <c r="MLF30"/>
      <c r="MLG30"/>
      <c r="MLH30"/>
      <c r="MLI30"/>
      <c r="MLJ30"/>
      <c r="MLK30"/>
      <c r="MLL30"/>
      <c r="MLM30"/>
      <c r="MLN30"/>
      <c r="MLO30"/>
      <c r="MLP30"/>
      <c r="MLQ30"/>
      <c r="MLR30"/>
      <c r="MLS30"/>
      <c r="MLT30"/>
      <c r="MLU30"/>
      <c r="MLV30"/>
      <c r="MLW30"/>
      <c r="MLX30"/>
      <c r="MLY30"/>
      <c r="MLZ30"/>
      <c r="MMA30"/>
      <c r="MMB30"/>
      <c r="MMC30"/>
      <c r="MMD30"/>
      <c r="MME30"/>
      <c r="MMF30"/>
      <c r="MMG30"/>
      <c r="MMH30"/>
      <c r="MMI30"/>
      <c r="MMJ30"/>
      <c r="MMK30"/>
      <c r="MML30"/>
      <c r="MMM30"/>
      <c r="MMN30"/>
      <c r="MMO30"/>
      <c r="MMP30"/>
      <c r="MMQ30"/>
      <c r="MMR30"/>
      <c r="MMS30"/>
      <c r="MMT30"/>
      <c r="MMU30"/>
      <c r="MMV30"/>
      <c r="MMW30"/>
      <c r="MMX30"/>
      <c r="MMY30"/>
      <c r="MMZ30"/>
      <c r="MNA30"/>
      <c r="MNB30"/>
      <c r="MNC30"/>
      <c r="MND30"/>
      <c r="MNE30"/>
      <c r="MNF30"/>
      <c r="MNG30"/>
      <c r="MNH30"/>
      <c r="MNI30"/>
      <c r="MNJ30"/>
      <c r="MNK30"/>
      <c r="MNL30"/>
      <c r="MNM30"/>
      <c r="MNN30"/>
      <c r="MNO30"/>
      <c r="MNP30"/>
      <c r="MNQ30"/>
      <c r="MNR30"/>
      <c r="MNS30"/>
      <c r="MNT30"/>
      <c r="MNU30"/>
      <c r="MNV30"/>
      <c r="MNW30"/>
      <c r="MNX30"/>
      <c r="MNY30"/>
      <c r="MNZ30"/>
      <c r="MOA30"/>
      <c r="MOB30"/>
      <c r="MOC30"/>
      <c r="MOD30"/>
      <c r="MOE30"/>
      <c r="MOF30"/>
      <c r="MOG30"/>
      <c r="MOH30"/>
      <c r="MOI30"/>
      <c r="MOJ30"/>
      <c r="MOK30"/>
      <c r="MOL30"/>
      <c r="MOM30"/>
      <c r="MON30"/>
      <c r="MOO30"/>
      <c r="MOP30"/>
      <c r="MOQ30"/>
      <c r="MOR30"/>
      <c r="MOS30"/>
      <c r="MOT30"/>
      <c r="MOU30"/>
      <c r="MOV30"/>
      <c r="MOW30"/>
      <c r="MOX30"/>
      <c r="MOY30"/>
      <c r="MOZ30"/>
      <c r="MPA30"/>
      <c r="MPB30"/>
      <c r="MPC30"/>
      <c r="MPD30"/>
      <c r="MPE30"/>
      <c r="MPF30"/>
      <c r="MPG30"/>
      <c r="MPH30"/>
      <c r="MPI30"/>
      <c r="MPJ30"/>
      <c r="MPK30"/>
      <c r="MPL30"/>
      <c r="MPM30"/>
      <c r="MPN30"/>
      <c r="MPO30"/>
      <c r="MPP30"/>
      <c r="MPQ30"/>
      <c r="MPR30"/>
      <c r="MPS30"/>
      <c r="MPT30"/>
      <c r="MPU30"/>
      <c r="MPV30"/>
      <c r="MPW30"/>
      <c r="MPX30"/>
      <c r="MPY30"/>
      <c r="MPZ30"/>
      <c r="MQA30"/>
      <c r="MQB30"/>
      <c r="MQC30"/>
      <c r="MQD30"/>
      <c r="MQE30"/>
      <c r="MQF30"/>
      <c r="MQG30"/>
      <c r="MQH30"/>
      <c r="MQI30"/>
      <c r="MQJ30"/>
      <c r="MQK30"/>
      <c r="MQL30"/>
      <c r="MQM30"/>
      <c r="MQN30"/>
      <c r="MQO30"/>
      <c r="MQP30"/>
      <c r="MQQ30"/>
      <c r="MQR30"/>
      <c r="MQS30"/>
      <c r="MQT30"/>
      <c r="MQU30"/>
      <c r="MQV30"/>
      <c r="MQW30"/>
      <c r="MQX30"/>
      <c r="MQY30"/>
      <c r="MQZ30"/>
      <c r="MRA30"/>
      <c r="MRB30"/>
      <c r="MRC30"/>
      <c r="MRD30"/>
      <c r="MRE30"/>
      <c r="MRF30"/>
      <c r="MRG30"/>
      <c r="MRH30"/>
      <c r="MRI30"/>
      <c r="MRJ30"/>
      <c r="MRK30"/>
      <c r="MRL30"/>
      <c r="MRM30"/>
      <c r="MRN30"/>
      <c r="MRO30"/>
      <c r="MRP30"/>
      <c r="MRQ30"/>
      <c r="MRR30"/>
      <c r="MRS30"/>
      <c r="MRT30"/>
      <c r="MRU30"/>
      <c r="MRV30"/>
      <c r="MRW30"/>
      <c r="MRX30"/>
      <c r="MRY30"/>
      <c r="MRZ30"/>
      <c r="MSA30"/>
      <c r="MSB30"/>
      <c r="MSC30"/>
      <c r="MSD30"/>
      <c r="MSE30"/>
      <c r="MSF30"/>
      <c r="MSG30"/>
      <c r="MSH30"/>
      <c r="MSI30"/>
      <c r="MSJ30"/>
      <c r="MSK30"/>
      <c r="MSL30"/>
      <c r="MSM30"/>
      <c r="MSN30"/>
      <c r="MSO30"/>
      <c r="MSP30"/>
      <c r="MSQ30"/>
      <c r="MSR30"/>
      <c r="MSS30"/>
      <c r="MST30"/>
      <c r="MSU30"/>
      <c r="MSV30"/>
      <c r="MSW30"/>
      <c r="MSX30"/>
      <c r="MSY30"/>
      <c r="MSZ30"/>
      <c r="MTA30"/>
      <c r="MTB30"/>
      <c r="MTC30"/>
      <c r="MTD30"/>
      <c r="MTE30"/>
      <c r="MTF30"/>
      <c r="MTG30"/>
      <c r="MTH30"/>
      <c r="MTI30"/>
      <c r="MTJ30"/>
      <c r="MTK30"/>
      <c r="MTL30"/>
      <c r="MTM30"/>
      <c r="MTN30"/>
      <c r="MTO30"/>
      <c r="MTP30"/>
      <c r="MTQ30"/>
      <c r="MTR30"/>
      <c r="MTS30"/>
      <c r="MTT30"/>
      <c r="MTU30"/>
      <c r="MTV30"/>
      <c r="MTW30"/>
      <c r="MTX30"/>
      <c r="MTY30"/>
      <c r="MTZ30"/>
      <c r="MUA30"/>
      <c r="MUB30"/>
      <c r="MUC30"/>
      <c r="MUD30"/>
      <c r="MUE30"/>
      <c r="MUF30"/>
      <c r="MUG30"/>
      <c r="MUH30"/>
      <c r="MUI30"/>
      <c r="MUJ30"/>
      <c r="MUK30"/>
      <c r="MUL30"/>
      <c r="MUM30"/>
      <c r="MUN30"/>
      <c r="MUO30"/>
      <c r="MUP30"/>
      <c r="MUQ30"/>
      <c r="MUR30"/>
      <c r="MUS30"/>
      <c r="MUT30"/>
      <c r="MUU30"/>
      <c r="MUV30"/>
      <c r="MUW30"/>
      <c r="MUX30"/>
      <c r="MUY30"/>
      <c r="MUZ30"/>
      <c r="MVA30"/>
      <c r="MVB30"/>
      <c r="MVC30"/>
      <c r="MVD30"/>
      <c r="MVE30"/>
      <c r="MVF30"/>
      <c r="MVG30"/>
      <c r="MVH30"/>
      <c r="MVI30"/>
      <c r="MVJ30"/>
      <c r="MVK30"/>
      <c r="MVL30"/>
      <c r="MVM30"/>
      <c r="MVN30"/>
      <c r="MVO30"/>
      <c r="MVP30"/>
      <c r="MVQ30"/>
      <c r="MVR30"/>
      <c r="MVS30"/>
      <c r="MVT30"/>
      <c r="MVU30"/>
      <c r="MVV30"/>
      <c r="MVW30"/>
      <c r="MVX30"/>
      <c r="MVY30"/>
      <c r="MVZ30"/>
      <c r="MWA30"/>
      <c r="MWB30"/>
      <c r="MWC30"/>
      <c r="MWD30"/>
      <c r="MWE30"/>
      <c r="MWF30"/>
      <c r="MWG30"/>
      <c r="MWH30"/>
      <c r="MWI30"/>
      <c r="MWJ30"/>
      <c r="MWK30"/>
      <c r="MWL30"/>
      <c r="MWM30"/>
      <c r="MWN30"/>
      <c r="MWO30"/>
      <c r="MWP30"/>
      <c r="MWQ30"/>
      <c r="MWR30"/>
      <c r="MWS30"/>
      <c r="MWT30"/>
      <c r="MWU30"/>
      <c r="MWV30"/>
      <c r="MWW30"/>
      <c r="MWX30"/>
      <c r="MWY30"/>
      <c r="MWZ30"/>
      <c r="MXA30"/>
      <c r="MXB30"/>
      <c r="MXC30"/>
      <c r="MXD30"/>
      <c r="MXE30"/>
      <c r="MXF30"/>
      <c r="MXG30"/>
      <c r="MXH30"/>
      <c r="MXI30"/>
      <c r="MXJ30"/>
      <c r="MXK30"/>
      <c r="MXL30"/>
      <c r="MXM30"/>
      <c r="MXN30"/>
      <c r="MXO30"/>
      <c r="MXP30"/>
      <c r="MXQ30"/>
      <c r="MXR30"/>
      <c r="MXS30"/>
      <c r="MXT30"/>
      <c r="MXU30"/>
      <c r="MXV30"/>
      <c r="MXW30"/>
      <c r="MXX30"/>
      <c r="MXY30"/>
      <c r="MXZ30"/>
      <c r="MYA30"/>
      <c r="MYB30"/>
      <c r="MYC30"/>
      <c r="MYD30"/>
      <c r="MYE30"/>
      <c r="MYF30"/>
      <c r="MYG30"/>
      <c r="MYH30"/>
      <c r="MYI30"/>
      <c r="MYJ30"/>
      <c r="MYK30"/>
      <c r="MYL30"/>
      <c r="MYM30"/>
      <c r="MYN30"/>
      <c r="MYO30"/>
      <c r="MYP30"/>
      <c r="MYQ30"/>
      <c r="MYR30"/>
      <c r="MYS30"/>
      <c r="MYT30"/>
      <c r="MYU30"/>
      <c r="MYV30"/>
      <c r="MYW30"/>
      <c r="MYX30"/>
      <c r="MYY30"/>
      <c r="MYZ30"/>
      <c r="MZA30"/>
      <c r="MZB30"/>
      <c r="MZC30"/>
      <c r="MZD30"/>
      <c r="MZE30"/>
      <c r="MZF30"/>
      <c r="MZG30"/>
      <c r="MZH30"/>
      <c r="MZI30"/>
      <c r="MZJ30"/>
      <c r="MZK30"/>
      <c r="MZL30"/>
      <c r="MZM30"/>
      <c r="MZN30"/>
      <c r="MZO30"/>
      <c r="MZP30"/>
      <c r="MZQ30"/>
      <c r="MZR30"/>
      <c r="MZS30"/>
      <c r="MZT30"/>
      <c r="MZU30"/>
      <c r="MZV30"/>
      <c r="MZW30"/>
      <c r="MZX30"/>
      <c r="MZY30"/>
      <c r="MZZ30"/>
      <c r="NAA30"/>
      <c r="NAB30"/>
      <c r="NAC30"/>
      <c r="NAD30"/>
      <c r="NAE30"/>
      <c r="NAF30"/>
      <c r="NAG30"/>
      <c r="NAH30"/>
      <c r="NAI30"/>
      <c r="NAJ30"/>
      <c r="NAK30"/>
      <c r="NAL30"/>
      <c r="NAM30"/>
      <c r="NAN30"/>
      <c r="NAO30"/>
      <c r="NAP30"/>
      <c r="NAQ30"/>
      <c r="NAR30"/>
      <c r="NAS30"/>
      <c r="NAT30"/>
      <c r="NAU30"/>
      <c r="NAV30"/>
      <c r="NAW30"/>
      <c r="NAX30"/>
      <c r="NAY30"/>
      <c r="NAZ30"/>
      <c r="NBA30"/>
      <c r="NBB30"/>
      <c r="NBC30"/>
      <c r="NBD30"/>
      <c r="NBE30"/>
      <c r="NBF30"/>
      <c r="NBG30"/>
      <c r="NBH30"/>
      <c r="NBI30"/>
      <c r="NBJ30"/>
      <c r="NBK30"/>
      <c r="NBL30"/>
      <c r="NBM30"/>
      <c r="NBN30"/>
      <c r="NBO30"/>
      <c r="NBP30"/>
      <c r="NBQ30"/>
      <c r="NBR30"/>
      <c r="NBS30"/>
      <c r="NBT30"/>
      <c r="NBU30"/>
      <c r="NBV30"/>
      <c r="NBW30"/>
      <c r="NBX30"/>
      <c r="NBY30"/>
      <c r="NBZ30"/>
      <c r="NCA30"/>
      <c r="NCB30"/>
      <c r="NCC30"/>
      <c r="NCD30"/>
      <c r="NCE30"/>
      <c r="NCF30"/>
      <c r="NCG30"/>
      <c r="NCH30"/>
      <c r="NCI30"/>
      <c r="NCJ30"/>
      <c r="NCK30"/>
      <c r="NCL30"/>
      <c r="NCM30"/>
      <c r="NCN30"/>
      <c r="NCO30"/>
      <c r="NCP30"/>
      <c r="NCQ30"/>
      <c r="NCR30"/>
      <c r="NCS30"/>
      <c r="NCT30"/>
      <c r="NCU30"/>
      <c r="NCV30"/>
      <c r="NCW30"/>
      <c r="NCX30"/>
      <c r="NCY30"/>
      <c r="NCZ30"/>
      <c r="NDA30"/>
      <c r="NDB30"/>
      <c r="NDC30"/>
      <c r="NDD30"/>
      <c r="NDE30"/>
      <c r="NDF30"/>
      <c r="NDG30"/>
      <c r="NDH30"/>
      <c r="NDI30"/>
      <c r="NDJ30"/>
      <c r="NDK30"/>
      <c r="NDL30"/>
      <c r="NDM30"/>
      <c r="NDN30"/>
      <c r="NDO30"/>
      <c r="NDP30"/>
      <c r="NDQ30"/>
      <c r="NDR30"/>
      <c r="NDS30"/>
      <c r="NDT30"/>
      <c r="NDU30"/>
      <c r="NDV30"/>
      <c r="NDW30"/>
      <c r="NDX30"/>
      <c r="NDY30"/>
      <c r="NDZ30"/>
      <c r="NEA30"/>
      <c r="NEB30"/>
      <c r="NEC30"/>
      <c r="NED30"/>
      <c r="NEE30"/>
      <c r="NEF30"/>
      <c r="NEG30"/>
      <c r="NEH30"/>
      <c r="NEI30"/>
      <c r="NEJ30"/>
      <c r="NEK30"/>
      <c r="NEL30"/>
      <c r="NEM30"/>
      <c r="NEN30"/>
      <c r="NEO30"/>
      <c r="NEP30"/>
      <c r="NEQ30"/>
      <c r="NER30"/>
      <c r="NES30"/>
      <c r="NET30"/>
      <c r="NEU30"/>
      <c r="NEV30"/>
      <c r="NEW30"/>
      <c r="NEX30"/>
      <c r="NEY30"/>
      <c r="NEZ30"/>
      <c r="NFA30"/>
      <c r="NFB30"/>
      <c r="NFC30"/>
      <c r="NFD30"/>
      <c r="NFE30"/>
      <c r="NFF30"/>
      <c r="NFG30"/>
      <c r="NFH30"/>
      <c r="NFI30"/>
      <c r="NFJ30"/>
      <c r="NFK30"/>
      <c r="NFL30"/>
      <c r="NFM30"/>
      <c r="NFN30"/>
      <c r="NFO30"/>
      <c r="NFP30"/>
      <c r="NFQ30"/>
      <c r="NFR30"/>
      <c r="NFS30"/>
      <c r="NFT30"/>
      <c r="NFU30"/>
      <c r="NFV30"/>
      <c r="NFW30"/>
      <c r="NFX30"/>
      <c r="NFY30"/>
      <c r="NFZ30"/>
      <c r="NGA30"/>
      <c r="NGB30"/>
      <c r="NGC30"/>
      <c r="NGD30"/>
      <c r="NGE30"/>
      <c r="NGF30"/>
      <c r="NGG30"/>
      <c r="NGH30"/>
      <c r="NGI30"/>
      <c r="NGJ30"/>
      <c r="NGK30"/>
      <c r="NGL30"/>
      <c r="NGM30"/>
      <c r="NGN30"/>
      <c r="NGO30"/>
      <c r="NGP30"/>
      <c r="NGQ30"/>
      <c r="NGR30"/>
      <c r="NGS30"/>
      <c r="NGT30"/>
      <c r="NGU30"/>
      <c r="NGV30"/>
      <c r="NGW30"/>
      <c r="NGX30"/>
      <c r="NGY30"/>
      <c r="NGZ30"/>
      <c r="NHA30"/>
      <c r="NHB30"/>
      <c r="NHC30"/>
      <c r="NHD30"/>
      <c r="NHE30"/>
      <c r="NHF30"/>
      <c r="NHG30"/>
      <c r="NHH30"/>
      <c r="NHI30"/>
      <c r="NHJ30"/>
      <c r="NHK30"/>
      <c r="NHL30"/>
      <c r="NHM30"/>
      <c r="NHN30"/>
      <c r="NHO30"/>
      <c r="NHP30"/>
      <c r="NHQ30"/>
      <c r="NHR30"/>
      <c r="NHS30"/>
      <c r="NHT30"/>
      <c r="NHU30"/>
      <c r="NHV30"/>
      <c r="NHW30"/>
      <c r="NHX30"/>
      <c r="NHY30"/>
      <c r="NHZ30"/>
      <c r="NIA30"/>
      <c r="NIB30"/>
      <c r="NIC30"/>
      <c r="NID30"/>
      <c r="NIE30"/>
      <c r="NIF30"/>
      <c r="NIG30"/>
      <c r="NIH30"/>
      <c r="NII30"/>
      <c r="NIJ30"/>
      <c r="NIK30"/>
      <c r="NIL30"/>
      <c r="NIM30"/>
      <c r="NIN30"/>
      <c r="NIO30"/>
      <c r="NIP30"/>
      <c r="NIQ30"/>
      <c r="NIR30"/>
      <c r="NIS30"/>
      <c r="NIT30"/>
      <c r="NIU30"/>
      <c r="NIV30"/>
      <c r="NIW30"/>
      <c r="NIX30"/>
      <c r="NIY30"/>
      <c r="NIZ30"/>
      <c r="NJA30"/>
      <c r="NJB30"/>
      <c r="NJC30"/>
      <c r="NJD30"/>
      <c r="NJE30"/>
      <c r="NJF30"/>
      <c r="NJG30"/>
      <c r="NJH30"/>
      <c r="NJI30"/>
      <c r="NJJ30"/>
      <c r="NJK30"/>
      <c r="NJL30"/>
      <c r="NJM30"/>
      <c r="NJN30"/>
      <c r="NJO30"/>
      <c r="NJP30"/>
      <c r="NJQ30"/>
      <c r="NJR30"/>
      <c r="NJS30"/>
      <c r="NJT30"/>
      <c r="NJU30"/>
      <c r="NJV30"/>
      <c r="NJW30"/>
      <c r="NJX30"/>
      <c r="NJY30"/>
      <c r="NJZ30"/>
      <c r="NKA30"/>
      <c r="NKB30"/>
      <c r="NKC30"/>
      <c r="NKD30"/>
      <c r="NKE30"/>
      <c r="NKF30"/>
      <c r="NKG30"/>
      <c r="NKH30"/>
      <c r="NKI30"/>
      <c r="NKJ30"/>
      <c r="NKK30"/>
      <c r="NKL30"/>
      <c r="NKM30"/>
      <c r="NKN30"/>
      <c r="NKO30"/>
      <c r="NKP30"/>
      <c r="NKQ30"/>
      <c r="NKR30"/>
      <c r="NKS30"/>
      <c r="NKT30"/>
      <c r="NKU30"/>
      <c r="NKV30"/>
      <c r="NKW30"/>
      <c r="NKX30"/>
      <c r="NKY30"/>
      <c r="NKZ30"/>
      <c r="NLA30"/>
      <c r="NLB30"/>
      <c r="NLC30"/>
      <c r="NLD30"/>
      <c r="NLE30"/>
      <c r="NLF30"/>
      <c r="NLG30"/>
      <c r="NLH30"/>
      <c r="NLI30"/>
      <c r="NLJ30"/>
      <c r="NLK30"/>
      <c r="NLL30"/>
      <c r="NLM30"/>
      <c r="NLN30"/>
      <c r="NLO30"/>
      <c r="NLP30"/>
      <c r="NLQ30"/>
      <c r="NLR30"/>
      <c r="NLS30"/>
      <c r="NLT30"/>
      <c r="NLU30"/>
      <c r="NLV30"/>
      <c r="NLW30"/>
      <c r="NLX30"/>
      <c r="NLY30"/>
      <c r="NLZ30"/>
      <c r="NMA30"/>
      <c r="NMB30"/>
      <c r="NMC30"/>
      <c r="NMD30"/>
      <c r="NME30"/>
      <c r="NMF30"/>
      <c r="NMG30"/>
      <c r="NMH30"/>
      <c r="NMI30"/>
      <c r="NMJ30"/>
      <c r="NMK30"/>
      <c r="NML30"/>
      <c r="NMM30"/>
      <c r="NMN30"/>
      <c r="NMO30"/>
      <c r="NMP30"/>
      <c r="NMQ30"/>
      <c r="NMR30"/>
      <c r="NMS30"/>
      <c r="NMT30"/>
      <c r="NMU30"/>
      <c r="NMV30"/>
      <c r="NMW30"/>
      <c r="NMX30"/>
      <c r="NMY30"/>
      <c r="NMZ30"/>
      <c r="NNA30"/>
      <c r="NNB30"/>
      <c r="NNC30"/>
      <c r="NND30"/>
      <c r="NNE30"/>
      <c r="NNF30"/>
      <c r="NNG30"/>
      <c r="NNH30"/>
      <c r="NNI30"/>
      <c r="NNJ30"/>
      <c r="NNK30"/>
      <c r="NNL30"/>
      <c r="NNM30"/>
      <c r="NNN30"/>
      <c r="NNO30"/>
      <c r="NNP30"/>
      <c r="NNQ30"/>
      <c r="NNR30"/>
      <c r="NNS30"/>
      <c r="NNT30"/>
      <c r="NNU30"/>
      <c r="NNV30"/>
      <c r="NNW30"/>
      <c r="NNX30"/>
      <c r="NNY30"/>
      <c r="NNZ30"/>
      <c r="NOA30"/>
      <c r="NOB30"/>
      <c r="NOC30"/>
      <c r="NOD30"/>
      <c r="NOE30"/>
      <c r="NOF30"/>
      <c r="NOG30"/>
      <c r="NOH30"/>
      <c r="NOI30"/>
      <c r="NOJ30"/>
      <c r="NOK30"/>
      <c r="NOL30"/>
      <c r="NOM30"/>
      <c r="NON30"/>
      <c r="NOO30"/>
      <c r="NOP30"/>
      <c r="NOQ30"/>
      <c r="NOR30"/>
      <c r="NOS30"/>
      <c r="NOT30"/>
      <c r="NOU30"/>
      <c r="NOV30"/>
      <c r="NOW30"/>
      <c r="NOX30"/>
      <c r="NOY30"/>
      <c r="NOZ30"/>
      <c r="NPA30"/>
      <c r="NPB30"/>
      <c r="NPC30"/>
      <c r="NPD30"/>
      <c r="NPE30"/>
      <c r="NPF30"/>
      <c r="NPG30"/>
      <c r="NPH30"/>
      <c r="NPI30"/>
      <c r="NPJ30"/>
      <c r="NPK30"/>
      <c r="NPL30"/>
      <c r="NPM30"/>
      <c r="NPN30"/>
      <c r="NPO30"/>
      <c r="NPP30"/>
      <c r="NPQ30"/>
      <c r="NPR30"/>
      <c r="NPS30"/>
      <c r="NPT30"/>
      <c r="NPU30"/>
      <c r="NPV30"/>
      <c r="NPW30"/>
      <c r="NPX30"/>
      <c r="NPY30"/>
      <c r="NPZ30"/>
      <c r="NQA30"/>
      <c r="NQB30"/>
      <c r="NQC30"/>
      <c r="NQD30"/>
      <c r="NQE30"/>
      <c r="NQF30"/>
      <c r="NQG30"/>
      <c r="NQH30"/>
      <c r="NQI30"/>
      <c r="NQJ30"/>
      <c r="NQK30"/>
      <c r="NQL30"/>
      <c r="NQM30"/>
      <c r="NQN30"/>
      <c r="NQO30"/>
      <c r="NQP30"/>
      <c r="NQQ30"/>
      <c r="NQR30"/>
      <c r="NQS30"/>
      <c r="NQT30"/>
      <c r="NQU30"/>
      <c r="NQV30"/>
      <c r="NQW30"/>
      <c r="NQX30"/>
      <c r="NQY30"/>
      <c r="NQZ30"/>
      <c r="NRA30"/>
      <c r="NRB30"/>
      <c r="NRC30"/>
      <c r="NRD30"/>
      <c r="NRE30"/>
      <c r="NRF30"/>
      <c r="NRG30"/>
      <c r="NRH30"/>
      <c r="NRI30"/>
      <c r="NRJ30"/>
      <c r="NRK30"/>
      <c r="NRL30"/>
      <c r="NRM30"/>
      <c r="NRN30"/>
      <c r="NRO30"/>
      <c r="NRP30"/>
      <c r="NRQ30"/>
      <c r="NRR30"/>
      <c r="NRS30"/>
      <c r="NRT30"/>
      <c r="NRU30"/>
      <c r="NRV30"/>
      <c r="NRW30"/>
      <c r="NRX30"/>
      <c r="NRY30"/>
      <c r="NRZ30"/>
      <c r="NSA30"/>
      <c r="NSB30"/>
      <c r="NSC30"/>
      <c r="NSD30"/>
      <c r="NSE30"/>
      <c r="NSF30"/>
      <c r="NSG30"/>
      <c r="NSH30"/>
      <c r="NSI30"/>
      <c r="NSJ30"/>
      <c r="NSK30"/>
      <c r="NSL30"/>
      <c r="NSM30"/>
      <c r="NSN30"/>
      <c r="NSO30"/>
      <c r="NSP30"/>
      <c r="NSQ30"/>
      <c r="NSR30"/>
      <c r="NSS30"/>
      <c r="NST30"/>
      <c r="NSU30"/>
      <c r="NSV30"/>
      <c r="NSW30"/>
      <c r="NSX30"/>
      <c r="NSY30"/>
      <c r="NSZ30"/>
      <c r="NTA30"/>
      <c r="NTB30"/>
      <c r="NTC30"/>
      <c r="NTD30"/>
      <c r="NTE30"/>
      <c r="NTF30"/>
      <c r="NTG30"/>
      <c r="NTH30"/>
      <c r="NTI30"/>
      <c r="NTJ30"/>
      <c r="NTK30"/>
      <c r="NTL30"/>
      <c r="NTM30"/>
      <c r="NTN30"/>
      <c r="NTO30"/>
      <c r="NTP30"/>
      <c r="NTQ30"/>
      <c r="NTR30"/>
      <c r="NTS30"/>
      <c r="NTT30"/>
      <c r="NTU30"/>
      <c r="NTV30"/>
      <c r="NTW30"/>
      <c r="NTX30"/>
      <c r="NTY30"/>
      <c r="NTZ30"/>
      <c r="NUA30"/>
      <c r="NUB30"/>
      <c r="NUC30"/>
      <c r="NUD30"/>
      <c r="NUE30"/>
      <c r="NUF30"/>
      <c r="NUG30"/>
      <c r="NUH30"/>
      <c r="NUI30"/>
      <c r="NUJ30"/>
      <c r="NUK30"/>
      <c r="NUL30"/>
      <c r="NUM30"/>
      <c r="NUN30"/>
      <c r="NUO30"/>
      <c r="NUP30"/>
      <c r="NUQ30"/>
      <c r="NUR30"/>
      <c r="NUS30"/>
      <c r="NUT30"/>
      <c r="NUU30"/>
      <c r="NUV30"/>
      <c r="NUW30"/>
      <c r="NUX30"/>
      <c r="NUY30"/>
      <c r="NUZ30"/>
      <c r="NVA30"/>
      <c r="NVB30"/>
      <c r="NVC30"/>
      <c r="NVD30"/>
      <c r="NVE30"/>
      <c r="NVF30"/>
      <c r="NVG30"/>
      <c r="NVH30"/>
      <c r="NVI30"/>
      <c r="NVJ30"/>
      <c r="NVK30"/>
      <c r="NVL30"/>
      <c r="NVM30"/>
      <c r="NVN30"/>
      <c r="NVO30"/>
      <c r="NVP30"/>
      <c r="NVQ30"/>
      <c r="NVR30"/>
      <c r="NVS30"/>
      <c r="NVT30"/>
      <c r="NVU30"/>
      <c r="NVV30"/>
      <c r="NVW30"/>
      <c r="NVX30"/>
      <c r="NVY30"/>
      <c r="NVZ30"/>
      <c r="NWA30"/>
      <c r="NWB30"/>
      <c r="NWC30"/>
      <c r="NWD30"/>
      <c r="NWE30"/>
      <c r="NWF30"/>
      <c r="NWG30"/>
      <c r="NWH30"/>
      <c r="NWI30"/>
      <c r="NWJ30"/>
      <c r="NWK30"/>
      <c r="NWL30"/>
      <c r="NWM30"/>
      <c r="NWN30"/>
      <c r="NWO30"/>
      <c r="NWP30"/>
      <c r="NWQ30"/>
      <c r="NWR30"/>
      <c r="NWS30"/>
      <c r="NWT30"/>
      <c r="NWU30"/>
      <c r="NWV30"/>
      <c r="NWW30"/>
      <c r="NWX30"/>
      <c r="NWY30"/>
      <c r="NWZ30"/>
      <c r="NXA30"/>
      <c r="NXB30"/>
      <c r="NXC30"/>
      <c r="NXD30"/>
      <c r="NXE30"/>
      <c r="NXF30"/>
      <c r="NXG30"/>
      <c r="NXH30"/>
      <c r="NXI30"/>
      <c r="NXJ30"/>
      <c r="NXK30"/>
      <c r="NXL30"/>
      <c r="NXM30"/>
      <c r="NXN30"/>
      <c r="NXO30"/>
      <c r="NXP30"/>
      <c r="NXQ30"/>
      <c r="NXR30"/>
      <c r="NXS30"/>
      <c r="NXT30"/>
      <c r="NXU30"/>
      <c r="NXV30"/>
      <c r="NXW30"/>
      <c r="NXX30"/>
      <c r="NXY30"/>
      <c r="NXZ30"/>
      <c r="NYA30"/>
      <c r="NYB30"/>
      <c r="NYC30"/>
      <c r="NYD30"/>
      <c r="NYE30"/>
      <c r="NYF30"/>
      <c r="NYG30"/>
      <c r="NYH30"/>
      <c r="NYI30"/>
      <c r="NYJ30"/>
      <c r="NYK30"/>
      <c r="NYL30"/>
      <c r="NYM30"/>
      <c r="NYN30"/>
      <c r="NYO30"/>
      <c r="NYP30"/>
      <c r="NYQ30"/>
      <c r="NYR30"/>
      <c r="NYS30"/>
      <c r="NYT30"/>
      <c r="NYU30"/>
      <c r="NYV30"/>
      <c r="NYW30"/>
      <c r="NYX30"/>
      <c r="NYY30"/>
      <c r="NYZ30"/>
      <c r="NZA30"/>
      <c r="NZB30"/>
      <c r="NZC30"/>
      <c r="NZD30"/>
      <c r="NZE30"/>
      <c r="NZF30"/>
      <c r="NZG30"/>
      <c r="NZH30"/>
      <c r="NZI30"/>
      <c r="NZJ30"/>
      <c r="NZK30"/>
      <c r="NZL30"/>
      <c r="NZM30"/>
      <c r="NZN30"/>
      <c r="NZO30"/>
      <c r="NZP30"/>
      <c r="NZQ30"/>
      <c r="NZR30"/>
      <c r="NZS30"/>
      <c r="NZT30"/>
      <c r="NZU30"/>
      <c r="NZV30"/>
      <c r="NZW30"/>
      <c r="NZX30"/>
      <c r="NZY30"/>
      <c r="NZZ30"/>
      <c r="OAA30"/>
      <c r="OAB30"/>
      <c r="OAC30"/>
      <c r="OAD30"/>
      <c r="OAE30"/>
      <c r="OAF30"/>
      <c r="OAG30"/>
      <c r="OAH30"/>
      <c r="OAI30"/>
      <c r="OAJ30"/>
      <c r="OAK30"/>
      <c r="OAL30"/>
      <c r="OAM30"/>
      <c r="OAN30"/>
      <c r="OAO30"/>
      <c r="OAP30"/>
      <c r="OAQ30"/>
      <c r="OAR30"/>
      <c r="OAS30"/>
      <c r="OAT30"/>
      <c r="OAU30"/>
      <c r="OAV30"/>
      <c r="OAW30"/>
      <c r="OAX30"/>
      <c r="OAY30"/>
      <c r="OAZ30"/>
      <c r="OBA30"/>
      <c r="OBB30"/>
      <c r="OBC30"/>
      <c r="OBD30"/>
      <c r="OBE30"/>
      <c r="OBF30"/>
      <c r="OBG30"/>
      <c r="OBH30"/>
      <c r="OBI30"/>
      <c r="OBJ30"/>
      <c r="OBK30"/>
      <c r="OBL30"/>
      <c r="OBM30"/>
      <c r="OBN30"/>
      <c r="OBO30"/>
      <c r="OBP30"/>
      <c r="OBQ30"/>
      <c r="OBR30"/>
      <c r="OBS30"/>
      <c r="OBT30"/>
      <c r="OBU30"/>
      <c r="OBV30"/>
      <c r="OBW30"/>
      <c r="OBX30"/>
      <c r="OBY30"/>
      <c r="OBZ30"/>
      <c r="OCA30"/>
      <c r="OCB30"/>
      <c r="OCC30"/>
      <c r="OCD30"/>
      <c r="OCE30"/>
      <c r="OCF30"/>
      <c r="OCG30"/>
      <c r="OCH30"/>
      <c r="OCI30"/>
      <c r="OCJ30"/>
      <c r="OCK30"/>
      <c r="OCL30"/>
      <c r="OCM30"/>
      <c r="OCN30"/>
      <c r="OCO30"/>
      <c r="OCP30"/>
      <c r="OCQ30"/>
      <c r="OCR30"/>
      <c r="OCS30"/>
      <c r="OCT30"/>
      <c r="OCU30"/>
      <c r="OCV30"/>
      <c r="OCW30"/>
      <c r="OCX30"/>
      <c r="OCY30"/>
      <c r="OCZ30"/>
      <c r="ODA30"/>
      <c r="ODB30"/>
      <c r="ODC30"/>
      <c r="ODD30"/>
      <c r="ODE30"/>
      <c r="ODF30"/>
      <c r="ODG30"/>
      <c r="ODH30"/>
      <c r="ODI30"/>
      <c r="ODJ30"/>
      <c r="ODK30"/>
      <c r="ODL30"/>
      <c r="ODM30"/>
      <c r="ODN30"/>
      <c r="ODO30"/>
      <c r="ODP30"/>
      <c r="ODQ30"/>
      <c r="ODR30"/>
      <c r="ODS30"/>
      <c r="ODT30"/>
      <c r="ODU30"/>
      <c r="ODV30"/>
      <c r="ODW30"/>
      <c r="ODX30"/>
      <c r="ODY30"/>
      <c r="ODZ30"/>
      <c r="OEA30"/>
      <c r="OEB30"/>
      <c r="OEC30"/>
      <c r="OED30"/>
      <c r="OEE30"/>
      <c r="OEF30"/>
      <c r="OEG30"/>
      <c r="OEH30"/>
      <c r="OEI30"/>
      <c r="OEJ30"/>
      <c r="OEK30"/>
      <c r="OEL30"/>
      <c r="OEM30"/>
      <c r="OEN30"/>
      <c r="OEO30"/>
      <c r="OEP30"/>
      <c r="OEQ30"/>
      <c r="OER30"/>
      <c r="OES30"/>
      <c r="OET30"/>
      <c r="OEU30"/>
      <c r="OEV30"/>
      <c r="OEW30"/>
      <c r="OEX30"/>
      <c r="OEY30"/>
      <c r="OEZ30"/>
      <c r="OFA30"/>
      <c r="OFB30"/>
      <c r="OFC30"/>
      <c r="OFD30"/>
      <c r="OFE30"/>
      <c r="OFF30"/>
      <c r="OFG30"/>
      <c r="OFH30"/>
      <c r="OFI30"/>
      <c r="OFJ30"/>
      <c r="OFK30"/>
      <c r="OFL30"/>
      <c r="OFM30"/>
      <c r="OFN30"/>
      <c r="OFO30"/>
      <c r="OFP30"/>
      <c r="OFQ30"/>
      <c r="OFR30"/>
      <c r="OFS30"/>
      <c r="OFT30"/>
      <c r="OFU30"/>
      <c r="OFV30"/>
      <c r="OFW30"/>
      <c r="OFX30"/>
      <c r="OFY30"/>
      <c r="OFZ30"/>
      <c r="OGA30"/>
      <c r="OGB30"/>
      <c r="OGC30"/>
      <c r="OGD30"/>
      <c r="OGE30"/>
      <c r="OGF30"/>
      <c r="OGG30"/>
      <c r="OGH30"/>
      <c r="OGI30"/>
      <c r="OGJ30"/>
      <c r="OGK30"/>
      <c r="OGL30"/>
      <c r="OGM30"/>
      <c r="OGN30"/>
      <c r="OGO30"/>
      <c r="OGP30"/>
      <c r="OGQ30"/>
      <c r="OGR30"/>
      <c r="OGS30"/>
      <c r="OGT30"/>
      <c r="OGU30"/>
      <c r="OGV30"/>
      <c r="OGW30"/>
      <c r="OGX30"/>
      <c r="OGY30"/>
      <c r="OGZ30"/>
      <c r="OHA30"/>
      <c r="OHB30"/>
      <c r="OHC30"/>
      <c r="OHD30"/>
      <c r="OHE30"/>
      <c r="OHF30"/>
      <c r="OHG30"/>
      <c r="OHH30"/>
      <c r="OHI30"/>
      <c r="OHJ30"/>
      <c r="OHK30"/>
      <c r="OHL30"/>
      <c r="OHM30"/>
      <c r="OHN30"/>
      <c r="OHO30"/>
      <c r="OHP30"/>
      <c r="OHQ30"/>
      <c r="OHR30"/>
      <c r="OHS30"/>
      <c r="OHT30"/>
      <c r="OHU30"/>
      <c r="OHV30"/>
      <c r="OHW30"/>
      <c r="OHX30"/>
      <c r="OHY30"/>
      <c r="OHZ30"/>
      <c r="OIA30"/>
      <c r="OIB30"/>
      <c r="OIC30"/>
      <c r="OID30"/>
      <c r="OIE30"/>
      <c r="OIF30"/>
      <c r="OIG30"/>
      <c r="OIH30"/>
      <c r="OII30"/>
      <c r="OIJ30"/>
      <c r="OIK30"/>
      <c r="OIL30"/>
      <c r="OIM30"/>
      <c r="OIN30"/>
      <c r="OIO30"/>
      <c r="OIP30"/>
      <c r="OIQ30"/>
      <c r="OIR30"/>
      <c r="OIS30"/>
      <c r="OIT30"/>
      <c r="OIU30"/>
      <c r="OIV30"/>
      <c r="OIW30"/>
      <c r="OIX30"/>
      <c r="OIY30"/>
      <c r="OIZ30"/>
      <c r="OJA30"/>
      <c r="OJB30"/>
      <c r="OJC30"/>
      <c r="OJD30"/>
      <c r="OJE30"/>
      <c r="OJF30"/>
      <c r="OJG30"/>
      <c r="OJH30"/>
      <c r="OJI30"/>
      <c r="OJJ30"/>
      <c r="OJK30"/>
      <c r="OJL30"/>
      <c r="OJM30"/>
      <c r="OJN30"/>
      <c r="OJO30"/>
      <c r="OJP30"/>
      <c r="OJQ30"/>
      <c r="OJR30"/>
      <c r="OJS30"/>
      <c r="OJT30"/>
      <c r="OJU30"/>
      <c r="OJV30"/>
      <c r="OJW30"/>
      <c r="OJX30"/>
      <c r="OJY30"/>
      <c r="OJZ30"/>
      <c r="OKA30"/>
      <c r="OKB30"/>
      <c r="OKC30"/>
      <c r="OKD30"/>
      <c r="OKE30"/>
      <c r="OKF30"/>
      <c r="OKG30"/>
      <c r="OKH30"/>
      <c r="OKI30"/>
      <c r="OKJ30"/>
      <c r="OKK30"/>
      <c r="OKL30"/>
      <c r="OKM30"/>
      <c r="OKN30"/>
      <c r="OKO30"/>
      <c r="OKP30"/>
      <c r="OKQ30"/>
      <c r="OKR30"/>
      <c r="OKS30"/>
      <c r="OKT30"/>
      <c r="OKU30"/>
      <c r="OKV30"/>
      <c r="OKW30"/>
      <c r="OKX30"/>
      <c r="OKY30"/>
      <c r="OKZ30"/>
      <c r="OLA30"/>
      <c r="OLB30"/>
      <c r="OLC30"/>
      <c r="OLD30"/>
      <c r="OLE30"/>
      <c r="OLF30"/>
      <c r="OLG30"/>
      <c r="OLH30"/>
      <c r="OLI30"/>
      <c r="OLJ30"/>
      <c r="OLK30"/>
      <c r="OLL30"/>
      <c r="OLM30"/>
      <c r="OLN30"/>
      <c r="OLO30"/>
      <c r="OLP30"/>
      <c r="OLQ30"/>
      <c r="OLR30"/>
      <c r="OLS30"/>
      <c r="OLT30"/>
      <c r="OLU30"/>
      <c r="OLV30"/>
      <c r="OLW30"/>
      <c r="OLX30"/>
      <c r="OLY30"/>
      <c r="OLZ30"/>
      <c r="OMA30"/>
      <c r="OMB30"/>
      <c r="OMC30"/>
      <c r="OMD30"/>
      <c r="OME30"/>
      <c r="OMF30"/>
      <c r="OMG30"/>
      <c r="OMH30"/>
      <c r="OMI30"/>
      <c r="OMJ30"/>
      <c r="OMK30"/>
      <c r="OML30"/>
      <c r="OMM30"/>
      <c r="OMN30"/>
      <c r="OMO30"/>
      <c r="OMP30"/>
      <c r="OMQ30"/>
      <c r="OMR30"/>
      <c r="OMS30"/>
      <c r="OMT30"/>
      <c r="OMU30"/>
      <c r="OMV30"/>
      <c r="OMW30"/>
      <c r="OMX30"/>
      <c r="OMY30"/>
      <c r="OMZ30"/>
      <c r="ONA30"/>
      <c r="ONB30"/>
      <c r="ONC30"/>
      <c r="OND30"/>
      <c r="ONE30"/>
      <c r="ONF30"/>
      <c r="ONG30"/>
      <c r="ONH30"/>
      <c r="ONI30"/>
      <c r="ONJ30"/>
      <c r="ONK30"/>
      <c r="ONL30"/>
      <c r="ONM30"/>
      <c r="ONN30"/>
      <c r="ONO30"/>
      <c r="ONP30"/>
      <c r="ONQ30"/>
      <c r="ONR30"/>
      <c r="ONS30"/>
      <c r="ONT30"/>
      <c r="ONU30"/>
      <c r="ONV30"/>
      <c r="ONW30"/>
      <c r="ONX30"/>
      <c r="ONY30"/>
      <c r="ONZ30"/>
      <c r="OOA30"/>
      <c r="OOB30"/>
      <c r="OOC30"/>
      <c r="OOD30"/>
      <c r="OOE30"/>
      <c r="OOF30"/>
      <c r="OOG30"/>
      <c r="OOH30"/>
      <c r="OOI30"/>
      <c r="OOJ30"/>
      <c r="OOK30"/>
      <c r="OOL30"/>
      <c r="OOM30"/>
      <c r="OON30"/>
      <c r="OOO30"/>
      <c r="OOP30"/>
      <c r="OOQ30"/>
      <c r="OOR30"/>
      <c r="OOS30"/>
      <c r="OOT30"/>
      <c r="OOU30"/>
      <c r="OOV30"/>
      <c r="OOW30"/>
      <c r="OOX30"/>
      <c r="OOY30"/>
      <c r="OOZ30"/>
      <c r="OPA30"/>
      <c r="OPB30"/>
      <c r="OPC30"/>
      <c r="OPD30"/>
      <c r="OPE30"/>
      <c r="OPF30"/>
      <c r="OPG30"/>
      <c r="OPH30"/>
      <c r="OPI30"/>
      <c r="OPJ30"/>
      <c r="OPK30"/>
      <c r="OPL30"/>
      <c r="OPM30"/>
      <c r="OPN30"/>
      <c r="OPO30"/>
      <c r="OPP30"/>
      <c r="OPQ30"/>
      <c r="OPR30"/>
      <c r="OPS30"/>
      <c r="OPT30"/>
      <c r="OPU30"/>
      <c r="OPV30"/>
      <c r="OPW30"/>
      <c r="OPX30"/>
      <c r="OPY30"/>
      <c r="OPZ30"/>
      <c r="OQA30"/>
      <c r="OQB30"/>
      <c r="OQC30"/>
      <c r="OQD30"/>
      <c r="OQE30"/>
      <c r="OQF30"/>
      <c r="OQG30"/>
      <c r="OQH30"/>
      <c r="OQI30"/>
      <c r="OQJ30"/>
      <c r="OQK30"/>
      <c r="OQL30"/>
      <c r="OQM30"/>
      <c r="OQN30"/>
      <c r="OQO30"/>
      <c r="OQP30"/>
      <c r="OQQ30"/>
      <c r="OQR30"/>
      <c r="OQS30"/>
      <c r="OQT30"/>
      <c r="OQU30"/>
      <c r="OQV30"/>
      <c r="OQW30"/>
      <c r="OQX30"/>
      <c r="OQY30"/>
      <c r="OQZ30"/>
      <c r="ORA30"/>
      <c r="ORB30"/>
      <c r="ORC30"/>
      <c r="ORD30"/>
      <c r="ORE30"/>
      <c r="ORF30"/>
      <c r="ORG30"/>
      <c r="ORH30"/>
      <c r="ORI30"/>
      <c r="ORJ30"/>
      <c r="ORK30"/>
      <c r="ORL30"/>
      <c r="ORM30"/>
      <c r="ORN30"/>
      <c r="ORO30"/>
      <c r="ORP30"/>
      <c r="ORQ30"/>
      <c r="ORR30"/>
      <c r="ORS30"/>
      <c r="ORT30"/>
      <c r="ORU30"/>
      <c r="ORV30"/>
      <c r="ORW30"/>
      <c r="ORX30"/>
      <c r="ORY30"/>
      <c r="ORZ30"/>
      <c r="OSA30"/>
      <c r="OSB30"/>
      <c r="OSC30"/>
      <c r="OSD30"/>
      <c r="OSE30"/>
      <c r="OSF30"/>
      <c r="OSG30"/>
      <c r="OSH30"/>
      <c r="OSI30"/>
      <c r="OSJ30"/>
      <c r="OSK30"/>
      <c r="OSL30"/>
      <c r="OSM30"/>
      <c r="OSN30"/>
      <c r="OSO30"/>
      <c r="OSP30"/>
      <c r="OSQ30"/>
      <c r="OSR30"/>
      <c r="OSS30"/>
      <c r="OST30"/>
      <c r="OSU30"/>
      <c r="OSV30"/>
      <c r="OSW30"/>
      <c r="OSX30"/>
      <c r="OSY30"/>
      <c r="OSZ30"/>
      <c r="OTA30"/>
      <c r="OTB30"/>
      <c r="OTC30"/>
      <c r="OTD30"/>
      <c r="OTE30"/>
      <c r="OTF30"/>
      <c r="OTG30"/>
      <c r="OTH30"/>
      <c r="OTI30"/>
      <c r="OTJ30"/>
      <c r="OTK30"/>
      <c r="OTL30"/>
      <c r="OTM30"/>
      <c r="OTN30"/>
      <c r="OTO30"/>
      <c r="OTP30"/>
      <c r="OTQ30"/>
      <c r="OTR30"/>
      <c r="OTS30"/>
      <c r="OTT30"/>
      <c r="OTU30"/>
      <c r="OTV30"/>
      <c r="OTW30"/>
      <c r="OTX30"/>
      <c r="OTY30"/>
      <c r="OTZ30"/>
      <c r="OUA30"/>
      <c r="OUB30"/>
      <c r="OUC30"/>
      <c r="OUD30"/>
      <c r="OUE30"/>
      <c r="OUF30"/>
      <c r="OUG30"/>
      <c r="OUH30"/>
      <c r="OUI30"/>
      <c r="OUJ30"/>
      <c r="OUK30"/>
      <c r="OUL30"/>
      <c r="OUM30"/>
      <c r="OUN30"/>
      <c r="OUO30"/>
      <c r="OUP30"/>
      <c r="OUQ30"/>
      <c r="OUR30"/>
      <c r="OUS30"/>
      <c r="OUT30"/>
      <c r="OUU30"/>
      <c r="OUV30"/>
      <c r="OUW30"/>
      <c r="OUX30"/>
      <c r="OUY30"/>
      <c r="OUZ30"/>
      <c r="OVA30"/>
      <c r="OVB30"/>
      <c r="OVC30"/>
      <c r="OVD30"/>
      <c r="OVE30"/>
      <c r="OVF30"/>
      <c r="OVG30"/>
      <c r="OVH30"/>
      <c r="OVI30"/>
      <c r="OVJ30"/>
      <c r="OVK30"/>
      <c r="OVL30"/>
      <c r="OVM30"/>
      <c r="OVN30"/>
      <c r="OVO30"/>
      <c r="OVP30"/>
      <c r="OVQ30"/>
      <c r="OVR30"/>
      <c r="OVS30"/>
      <c r="OVT30"/>
      <c r="OVU30"/>
      <c r="OVV30"/>
      <c r="OVW30"/>
      <c r="OVX30"/>
      <c r="OVY30"/>
      <c r="OVZ30"/>
      <c r="OWA30"/>
      <c r="OWB30"/>
      <c r="OWC30"/>
      <c r="OWD30"/>
      <c r="OWE30"/>
      <c r="OWF30"/>
      <c r="OWG30"/>
      <c r="OWH30"/>
      <c r="OWI30"/>
      <c r="OWJ30"/>
      <c r="OWK30"/>
      <c r="OWL30"/>
      <c r="OWM30"/>
      <c r="OWN30"/>
      <c r="OWO30"/>
      <c r="OWP30"/>
      <c r="OWQ30"/>
      <c r="OWR30"/>
      <c r="OWS30"/>
      <c r="OWT30"/>
      <c r="OWU30"/>
      <c r="OWV30"/>
      <c r="OWW30"/>
      <c r="OWX30"/>
      <c r="OWY30"/>
      <c r="OWZ30"/>
      <c r="OXA30"/>
      <c r="OXB30"/>
      <c r="OXC30"/>
      <c r="OXD30"/>
      <c r="OXE30"/>
      <c r="OXF30"/>
      <c r="OXG30"/>
      <c r="OXH30"/>
      <c r="OXI30"/>
      <c r="OXJ30"/>
      <c r="OXK30"/>
      <c r="OXL30"/>
      <c r="OXM30"/>
      <c r="OXN30"/>
      <c r="OXO30"/>
      <c r="OXP30"/>
      <c r="OXQ30"/>
      <c r="OXR30"/>
      <c r="OXS30"/>
      <c r="OXT30"/>
      <c r="OXU30"/>
      <c r="OXV30"/>
      <c r="OXW30"/>
      <c r="OXX30"/>
      <c r="OXY30"/>
      <c r="OXZ30"/>
      <c r="OYA30"/>
      <c r="OYB30"/>
      <c r="OYC30"/>
      <c r="OYD30"/>
      <c r="OYE30"/>
      <c r="OYF30"/>
      <c r="OYG30"/>
      <c r="OYH30"/>
      <c r="OYI30"/>
      <c r="OYJ30"/>
      <c r="OYK30"/>
      <c r="OYL30"/>
      <c r="OYM30"/>
      <c r="OYN30"/>
      <c r="OYO30"/>
      <c r="OYP30"/>
      <c r="OYQ30"/>
      <c r="OYR30"/>
      <c r="OYS30"/>
      <c r="OYT30"/>
      <c r="OYU30"/>
      <c r="OYV30"/>
      <c r="OYW30"/>
      <c r="OYX30"/>
      <c r="OYY30"/>
      <c r="OYZ30"/>
      <c r="OZA30"/>
      <c r="OZB30"/>
      <c r="OZC30"/>
      <c r="OZD30"/>
      <c r="OZE30"/>
      <c r="OZF30"/>
      <c r="OZG30"/>
      <c r="OZH30"/>
      <c r="OZI30"/>
      <c r="OZJ30"/>
      <c r="OZK30"/>
      <c r="OZL30"/>
      <c r="OZM30"/>
      <c r="OZN30"/>
      <c r="OZO30"/>
      <c r="OZP30"/>
      <c r="OZQ30"/>
      <c r="OZR30"/>
      <c r="OZS30"/>
      <c r="OZT30"/>
      <c r="OZU30"/>
      <c r="OZV30"/>
      <c r="OZW30"/>
      <c r="OZX30"/>
      <c r="OZY30"/>
      <c r="OZZ30"/>
      <c r="PAA30"/>
      <c r="PAB30"/>
      <c r="PAC30"/>
      <c r="PAD30"/>
      <c r="PAE30"/>
      <c r="PAF30"/>
      <c r="PAG30"/>
      <c r="PAH30"/>
      <c r="PAI30"/>
      <c r="PAJ30"/>
      <c r="PAK30"/>
      <c r="PAL30"/>
      <c r="PAM30"/>
      <c r="PAN30"/>
      <c r="PAO30"/>
      <c r="PAP30"/>
      <c r="PAQ30"/>
      <c r="PAR30"/>
      <c r="PAS30"/>
      <c r="PAT30"/>
      <c r="PAU30"/>
      <c r="PAV30"/>
      <c r="PAW30"/>
      <c r="PAX30"/>
      <c r="PAY30"/>
      <c r="PAZ30"/>
      <c r="PBA30"/>
      <c r="PBB30"/>
      <c r="PBC30"/>
      <c r="PBD30"/>
      <c r="PBE30"/>
      <c r="PBF30"/>
      <c r="PBG30"/>
      <c r="PBH30"/>
      <c r="PBI30"/>
      <c r="PBJ30"/>
      <c r="PBK30"/>
      <c r="PBL30"/>
      <c r="PBM30"/>
      <c r="PBN30"/>
      <c r="PBO30"/>
      <c r="PBP30"/>
      <c r="PBQ30"/>
      <c r="PBR30"/>
      <c r="PBS30"/>
      <c r="PBT30"/>
      <c r="PBU30"/>
      <c r="PBV30"/>
      <c r="PBW30"/>
      <c r="PBX30"/>
      <c r="PBY30"/>
      <c r="PBZ30"/>
      <c r="PCA30"/>
      <c r="PCB30"/>
      <c r="PCC30"/>
      <c r="PCD30"/>
      <c r="PCE30"/>
      <c r="PCF30"/>
      <c r="PCG30"/>
      <c r="PCH30"/>
      <c r="PCI30"/>
      <c r="PCJ30"/>
      <c r="PCK30"/>
      <c r="PCL30"/>
      <c r="PCM30"/>
      <c r="PCN30"/>
      <c r="PCO30"/>
      <c r="PCP30"/>
      <c r="PCQ30"/>
      <c r="PCR30"/>
      <c r="PCS30"/>
      <c r="PCT30"/>
      <c r="PCU30"/>
      <c r="PCV30"/>
      <c r="PCW30"/>
      <c r="PCX30"/>
      <c r="PCY30"/>
      <c r="PCZ30"/>
      <c r="PDA30"/>
      <c r="PDB30"/>
      <c r="PDC30"/>
      <c r="PDD30"/>
      <c r="PDE30"/>
      <c r="PDF30"/>
      <c r="PDG30"/>
      <c r="PDH30"/>
      <c r="PDI30"/>
      <c r="PDJ30"/>
      <c r="PDK30"/>
      <c r="PDL30"/>
      <c r="PDM30"/>
      <c r="PDN30"/>
      <c r="PDO30"/>
      <c r="PDP30"/>
      <c r="PDQ30"/>
      <c r="PDR30"/>
      <c r="PDS30"/>
      <c r="PDT30"/>
      <c r="PDU30"/>
      <c r="PDV30"/>
      <c r="PDW30"/>
      <c r="PDX30"/>
      <c r="PDY30"/>
      <c r="PDZ30"/>
      <c r="PEA30"/>
      <c r="PEB30"/>
      <c r="PEC30"/>
      <c r="PED30"/>
      <c r="PEE30"/>
      <c r="PEF30"/>
      <c r="PEG30"/>
      <c r="PEH30"/>
      <c r="PEI30"/>
      <c r="PEJ30"/>
      <c r="PEK30"/>
      <c r="PEL30"/>
      <c r="PEM30"/>
      <c r="PEN30"/>
      <c r="PEO30"/>
      <c r="PEP30"/>
      <c r="PEQ30"/>
      <c r="PER30"/>
      <c r="PES30"/>
      <c r="PET30"/>
      <c r="PEU30"/>
      <c r="PEV30"/>
      <c r="PEW30"/>
      <c r="PEX30"/>
      <c r="PEY30"/>
      <c r="PEZ30"/>
      <c r="PFA30"/>
      <c r="PFB30"/>
      <c r="PFC30"/>
      <c r="PFD30"/>
      <c r="PFE30"/>
      <c r="PFF30"/>
      <c r="PFG30"/>
      <c r="PFH30"/>
      <c r="PFI30"/>
      <c r="PFJ30"/>
      <c r="PFK30"/>
      <c r="PFL30"/>
      <c r="PFM30"/>
      <c r="PFN30"/>
      <c r="PFO30"/>
      <c r="PFP30"/>
      <c r="PFQ30"/>
      <c r="PFR30"/>
      <c r="PFS30"/>
      <c r="PFT30"/>
      <c r="PFU30"/>
      <c r="PFV30"/>
      <c r="PFW30"/>
      <c r="PFX30"/>
      <c r="PFY30"/>
      <c r="PFZ30"/>
      <c r="PGA30"/>
      <c r="PGB30"/>
      <c r="PGC30"/>
      <c r="PGD30"/>
      <c r="PGE30"/>
      <c r="PGF30"/>
      <c r="PGG30"/>
      <c r="PGH30"/>
      <c r="PGI30"/>
      <c r="PGJ30"/>
      <c r="PGK30"/>
      <c r="PGL30"/>
      <c r="PGM30"/>
      <c r="PGN30"/>
      <c r="PGO30"/>
      <c r="PGP30"/>
      <c r="PGQ30"/>
      <c r="PGR30"/>
      <c r="PGS30"/>
      <c r="PGT30"/>
      <c r="PGU30"/>
      <c r="PGV30"/>
      <c r="PGW30"/>
      <c r="PGX30"/>
      <c r="PGY30"/>
      <c r="PGZ30"/>
      <c r="PHA30"/>
      <c r="PHB30"/>
      <c r="PHC30"/>
      <c r="PHD30"/>
      <c r="PHE30"/>
      <c r="PHF30"/>
      <c r="PHG30"/>
      <c r="PHH30"/>
      <c r="PHI30"/>
      <c r="PHJ30"/>
      <c r="PHK30"/>
      <c r="PHL30"/>
      <c r="PHM30"/>
      <c r="PHN30"/>
      <c r="PHO30"/>
      <c r="PHP30"/>
      <c r="PHQ30"/>
      <c r="PHR30"/>
      <c r="PHS30"/>
      <c r="PHT30"/>
      <c r="PHU30"/>
      <c r="PHV30"/>
      <c r="PHW30"/>
      <c r="PHX30"/>
      <c r="PHY30"/>
      <c r="PHZ30"/>
      <c r="PIA30"/>
      <c r="PIB30"/>
      <c r="PIC30"/>
      <c r="PID30"/>
      <c r="PIE30"/>
      <c r="PIF30"/>
      <c r="PIG30"/>
      <c r="PIH30"/>
      <c r="PII30"/>
      <c r="PIJ30"/>
      <c r="PIK30"/>
      <c r="PIL30"/>
      <c r="PIM30"/>
      <c r="PIN30"/>
      <c r="PIO30"/>
      <c r="PIP30"/>
      <c r="PIQ30"/>
      <c r="PIR30"/>
      <c r="PIS30"/>
      <c r="PIT30"/>
      <c r="PIU30"/>
      <c r="PIV30"/>
      <c r="PIW30"/>
      <c r="PIX30"/>
      <c r="PIY30"/>
      <c r="PIZ30"/>
      <c r="PJA30"/>
      <c r="PJB30"/>
      <c r="PJC30"/>
      <c r="PJD30"/>
      <c r="PJE30"/>
      <c r="PJF30"/>
      <c r="PJG30"/>
      <c r="PJH30"/>
      <c r="PJI30"/>
      <c r="PJJ30"/>
      <c r="PJK30"/>
      <c r="PJL30"/>
      <c r="PJM30"/>
      <c r="PJN30"/>
      <c r="PJO30"/>
      <c r="PJP30"/>
      <c r="PJQ30"/>
      <c r="PJR30"/>
      <c r="PJS30"/>
      <c r="PJT30"/>
      <c r="PJU30"/>
      <c r="PJV30"/>
      <c r="PJW30"/>
      <c r="PJX30"/>
      <c r="PJY30"/>
      <c r="PJZ30"/>
      <c r="PKA30"/>
      <c r="PKB30"/>
      <c r="PKC30"/>
      <c r="PKD30"/>
      <c r="PKE30"/>
      <c r="PKF30"/>
      <c r="PKG30"/>
      <c r="PKH30"/>
      <c r="PKI30"/>
      <c r="PKJ30"/>
      <c r="PKK30"/>
      <c r="PKL30"/>
      <c r="PKM30"/>
      <c r="PKN30"/>
      <c r="PKO30"/>
      <c r="PKP30"/>
      <c r="PKQ30"/>
      <c r="PKR30"/>
      <c r="PKS30"/>
      <c r="PKT30"/>
      <c r="PKU30"/>
      <c r="PKV30"/>
      <c r="PKW30"/>
      <c r="PKX30"/>
      <c r="PKY30"/>
      <c r="PKZ30"/>
      <c r="PLA30"/>
      <c r="PLB30"/>
      <c r="PLC30"/>
      <c r="PLD30"/>
      <c r="PLE30"/>
      <c r="PLF30"/>
      <c r="PLG30"/>
      <c r="PLH30"/>
      <c r="PLI30"/>
      <c r="PLJ30"/>
      <c r="PLK30"/>
      <c r="PLL30"/>
      <c r="PLM30"/>
      <c r="PLN30"/>
      <c r="PLO30"/>
      <c r="PLP30"/>
      <c r="PLQ30"/>
      <c r="PLR30"/>
      <c r="PLS30"/>
      <c r="PLT30"/>
      <c r="PLU30"/>
      <c r="PLV30"/>
      <c r="PLW30"/>
      <c r="PLX30"/>
      <c r="PLY30"/>
      <c r="PLZ30"/>
      <c r="PMA30"/>
      <c r="PMB30"/>
      <c r="PMC30"/>
      <c r="PMD30"/>
      <c r="PME30"/>
      <c r="PMF30"/>
      <c r="PMG30"/>
      <c r="PMH30"/>
      <c r="PMI30"/>
      <c r="PMJ30"/>
      <c r="PMK30"/>
      <c r="PML30"/>
      <c r="PMM30"/>
      <c r="PMN30"/>
      <c r="PMO30"/>
      <c r="PMP30"/>
      <c r="PMQ30"/>
      <c r="PMR30"/>
      <c r="PMS30"/>
      <c r="PMT30"/>
      <c r="PMU30"/>
      <c r="PMV30"/>
      <c r="PMW30"/>
      <c r="PMX30"/>
      <c r="PMY30"/>
      <c r="PMZ30"/>
      <c r="PNA30"/>
      <c r="PNB30"/>
      <c r="PNC30"/>
      <c r="PND30"/>
      <c r="PNE30"/>
      <c r="PNF30"/>
      <c r="PNG30"/>
      <c r="PNH30"/>
      <c r="PNI30"/>
      <c r="PNJ30"/>
      <c r="PNK30"/>
      <c r="PNL30"/>
      <c r="PNM30"/>
      <c r="PNN30"/>
      <c r="PNO30"/>
      <c r="PNP30"/>
      <c r="PNQ30"/>
      <c r="PNR30"/>
      <c r="PNS30"/>
      <c r="PNT30"/>
      <c r="PNU30"/>
      <c r="PNV30"/>
      <c r="PNW30"/>
      <c r="PNX30"/>
      <c r="PNY30"/>
      <c r="PNZ30"/>
      <c r="POA30"/>
      <c r="POB30"/>
      <c r="POC30"/>
      <c r="POD30"/>
      <c r="POE30"/>
      <c r="POF30"/>
      <c r="POG30"/>
      <c r="POH30"/>
      <c r="POI30"/>
      <c r="POJ30"/>
      <c r="POK30"/>
      <c r="POL30"/>
      <c r="POM30"/>
      <c r="PON30"/>
      <c r="POO30"/>
      <c r="POP30"/>
      <c r="POQ30"/>
      <c r="POR30"/>
      <c r="POS30"/>
      <c r="POT30"/>
      <c r="POU30"/>
      <c r="POV30"/>
      <c r="POW30"/>
      <c r="POX30"/>
      <c r="POY30"/>
      <c r="POZ30"/>
      <c r="PPA30"/>
      <c r="PPB30"/>
      <c r="PPC30"/>
      <c r="PPD30"/>
      <c r="PPE30"/>
      <c r="PPF30"/>
      <c r="PPG30"/>
      <c r="PPH30"/>
      <c r="PPI30"/>
      <c r="PPJ30"/>
      <c r="PPK30"/>
      <c r="PPL30"/>
      <c r="PPM30"/>
      <c r="PPN30"/>
      <c r="PPO30"/>
      <c r="PPP30"/>
      <c r="PPQ30"/>
      <c r="PPR30"/>
      <c r="PPS30"/>
      <c r="PPT30"/>
      <c r="PPU30"/>
      <c r="PPV30"/>
      <c r="PPW30"/>
      <c r="PPX30"/>
      <c r="PPY30"/>
      <c r="PPZ30"/>
      <c r="PQA30"/>
      <c r="PQB30"/>
      <c r="PQC30"/>
      <c r="PQD30"/>
      <c r="PQE30"/>
      <c r="PQF30"/>
      <c r="PQG30"/>
      <c r="PQH30"/>
      <c r="PQI30"/>
      <c r="PQJ30"/>
      <c r="PQK30"/>
      <c r="PQL30"/>
      <c r="PQM30"/>
      <c r="PQN30"/>
      <c r="PQO30"/>
      <c r="PQP30"/>
      <c r="PQQ30"/>
      <c r="PQR30"/>
      <c r="PQS30"/>
      <c r="PQT30"/>
      <c r="PQU30"/>
      <c r="PQV30"/>
      <c r="PQW30"/>
      <c r="PQX30"/>
      <c r="PQY30"/>
      <c r="PQZ30"/>
      <c r="PRA30"/>
      <c r="PRB30"/>
      <c r="PRC30"/>
      <c r="PRD30"/>
      <c r="PRE30"/>
      <c r="PRF30"/>
      <c r="PRG30"/>
      <c r="PRH30"/>
      <c r="PRI30"/>
      <c r="PRJ30"/>
      <c r="PRK30"/>
      <c r="PRL30"/>
      <c r="PRM30"/>
      <c r="PRN30"/>
      <c r="PRO30"/>
      <c r="PRP30"/>
      <c r="PRQ30"/>
      <c r="PRR30"/>
      <c r="PRS30"/>
      <c r="PRT30"/>
      <c r="PRU30"/>
      <c r="PRV30"/>
      <c r="PRW30"/>
      <c r="PRX30"/>
      <c r="PRY30"/>
      <c r="PRZ30"/>
      <c r="PSA30"/>
      <c r="PSB30"/>
      <c r="PSC30"/>
      <c r="PSD30"/>
      <c r="PSE30"/>
      <c r="PSF30"/>
      <c r="PSG30"/>
      <c r="PSH30"/>
      <c r="PSI30"/>
      <c r="PSJ30"/>
      <c r="PSK30"/>
      <c r="PSL30"/>
      <c r="PSM30"/>
      <c r="PSN30"/>
      <c r="PSO30"/>
      <c r="PSP30"/>
      <c r="PSQ30"/>
      <c r="PSR30"/>
      <c r="PSS30"/>
      <c r="PST30"/>
      <c r="PSU30"/>
      <c r="PSV30"/>
      <c r="PSW30"/>
      <c r="PSX30"/>
      <c r="PSY30"/>
      <c r="PSZ30"/>
      <c r="PTA30"/>
      <c r="PTB30"/>
      <c r="PTC30"/>
      <c r="PTD30"/>
      <c r="PTE30"/>
      <c r="PTF30"/>
      <c r="PTG30"/>
      <c r="PTH30"/>
      <c r="PTI30"/>
      <c r="PTJ30"/>
      <c r="PTK30"/>
      <c r="PTL30"/>
      <c r="PTM30"/>
      <c r="PTN30"/>
      <c r="PTO30"/>
      <c r="PTP30"/>
      <c r="PTQ30"/>
      <c r="PTR30"/>
      <c r="PTS30"/>
      <c r="PTT30"/>
      <c r="PTU30"/>
      <c r="PTV30"/>
      <c r="PTW30"/>
      <c r="PTX30"/>
      <c r="PTY30"/>
      <c r="PTZ30"/>
      <c r="PUA30"/>
      <c r="PUB30"/>
      <c r="PUC30"/>
      <c r="PUD30"/>
      <c r="PUE30"/>
      <c r="PUF30"/>
      <c r="PUG30"/>
      <c r="PUH30"/>
      <c r="PUI30"/>
      <c r="PUJ30"/>
      <c r="PUK30"/>
      <c r="PUL30"/>
      <c r="PUM30"/>
      <c r="PUN30"/>
      <c r="PUO30"/>
      <c r="PUP30"/>
      <c r="PUQ30"/>
      <c r="PUR30"/>
      <c r="PUS30"/>
      <c r="PUT30"/>
      <c r="PUU30"/>
      <c r="PUV30"/>
      <c r="PUW30"/>
      <c r="PUX30"/>
      <c r="PUY30"/>
      <c r="PUZ30"/>
      <c r="PVA30"/>
      <c r="PVB30"/>
      <c r="PVC30"/>
      <c r="PVD30"/>
      <c r="PVE30"/>
      <c r="PVF30"/>
      <c r="PVG30"/>
      <c r="PVH30"/>
      <c r="PVI30"/>
      <c r="PVJ30"/>
      <c r="PVK30"/>
      <c r="PVL30"/>
      <c r="PVM30"/>
      <c r="PVN30"/>
      <c r="PVO30"/>
      <c r="PVP30"/>
      <c r="PVQ30"/>
      <c r="PVR30"/>
      <c r="PVS30"/>
      <c r="PVT30"/>
      <c r="PVU30"/>
      <c r="PVV30"/>
      <c r="PVW30"/>
      <c r="PVX30"/>
      <c r="PVY30"/>
      <c r="PVZ30"/>
      <c r="PWA30"/>
      <c r="PWB30"/>
      <c r="PWC30"/>
      <c r="PWD30"/>
      <c r="PWE30"/>
      <c r="PWF30"/>
      <c r="PWG30"/>
      <c r="PWH30"/>
      <c r="PWI30"/>
      <c r="PWJ30"/>
      <c r="PWK30"/>
      <c r="PWL30"/>
      <c r="PWM30"/>
      <c r="PWN30"/>
      <c r="PWO30"/>
      <c r="PWP30"/>
      <c r="PWQ30"/>
      <c r="PWR30"/>
      <c r="PWS30"/>
      <c r="PWT30"/>
      <c r="PWU30"/>
      <c r="PWV30"/>
      <c r="PWW30"/>
      <c r="PWX30"/>
      <c r="PWY30"/>
      <c r="PWZ30"/>
      <c r="PXA30"/>
      <c r="PXB30"/>
      <c r="PXC30"/>
      <c r="PXD30"/>
      <c r="PXE30"/>
      <c r="PXF30"/>
      <c r="PXG30"/>
      <c r="PXH30"/>
      <c r="PXI30"/>
      <c r="PXJ30"/>
      <c r="PXK30"/>
      <c r="PXL30"/>
      <c r="PXM30"/>
      <c r="PXN30"/>
      <c r="PXO30"/>
      <c r="PXP30"/>
      <c r="PXQ30"/>
      <c r="PXR30"/>
      <c r="PXS30"/>
      <c r="PXT30"/>
      <c r="PXU30"/>
      <c r="PXV30"/>
      <c r="PXW30"/>
      <c r="PXX30"/>
      <c r="PXY30"/>
      <c r="PXZ30"/>
      <c r="PYA30"/>
      <c r="PYB30"/>
      <c r="PYC30"/>
      <c r="PYD30"/>
      <c r="PYE30"/>
      <c r="PYF30"/>
      <c r="PYG30"/>
      <c r="PYH30"/>
      <c r="PYI30"/>
      <c r="PYJ30"/>
      <c r="PYK30"/>
      <c r="PYL30"/>
      <c r="PYM30"/>
      <c r="PYN30"/>
      <c r="PYO30"/>
      <c r="PYP30"/>
      <c r="PYQ30"/>
      <c r="PYR30"/>
      <c r="PYS30"/>
      <c r="PYT30"/>
      <c r="PYU30"/>
      <c r="PYV30"/>
      <c r="PYW30"/>
      <c r="PYX30"/>
      <c r="PYY30"/>
      <c r="PYZ30"/>
      <c r="PZA30"/>
      <c r="PZB30"/>
      <c r="PZC30"/>
      <c r="PZD30"/>
      <c r="PZE30"/>
      <c r="PZF30"/>
      <c r="PZG30"/>
      <c r="PZH30"/>
      <c r="PZI30"/>
      <c r="PZJ30"/>
      <c r="PZK30"/>
      <c r="PZL30"/>
      <c r="PZM30"/>
      <c r="PZN30"/>
      <c r="PZO30"/>
      <c r="PZP30"/>
      <c r="PZQ30"/>
      <c r="PZR30"/>
      <c r="PZS30"/>
      <c r="PZT30"/>
      <c r="PZU30"/>
      <c r="PZV30"/>
      <c r="PZW30"/>
      <c r="PZX30"/>
      <c r="PZY30"/>
      <c r="PZZ30"/>
      <c r="QAA30"/>
      <c r="QAB30"/>
      <c r="QAC30"/>
      <c r="QAD30"/>
      <c r="QAE30"/>
      <c r="QAF30"/>
      <c r="QAG30"/>
      <c r="QAH30"/>
      <c r="QAI30"/>
      <c r="QAJ30"/>
      <c r="QAK30"/>
      <c r="QAL30"/>
      <c r="QAM30"/>
      <c r="QAN30"/>
      <c r="QAO30"/>
      <c r="QAP30"/>
      <c r="QAQ30"/>
      <c r="QAR30"/>
      <c r="QAS30"/>
      <c r="QAT30"/>
      <c r="QAU30"/>
      <c r="QAV30"/>
      <c r="QAW30"/>
      <c r="QAX30"/>
      <c r="QAY30"/>
      <c r="QAZ30"/>
      <c r="QBA30"/>
      <c r="QBB30"/>
      <c r="QBC30"/>
      <c r="QBD30"/>
      <c r="QBE30"/>
      <c r="QBF30"/>
      <c r="QBG30"/>
      <c r="QBH30"/>
      <c r="QBI30"/>
      <c r="QBJ30"/>
      <c r="QBK30"/>
      <c r="QBL30"/>
      <c r="QBM30"/>
      <c r="QBN30"/>
      <c r="QBO30"/>
      <c r="QBP30"/>
      <c r="QBQ30"/>
      <c r="QBR30"/>
      <c r="QBS30"/>
      <c r="QBT30"/>
      <c r="QBU30"/>
      <c r="QBV30"/>
      <c r="QBW30"/>
      <c r="QBX30"/>
      <c r="QBY30"/>
      <c r="QBZ30"/>
      <c r="QCA30"/>
      <c r="QCB30"/>
      <c r="QCC30"/>
      <c r="QCD30"/>
      <c r="QCE30"/>
      <c r="QCF30"/>
      <c r="QCG30"/>
      <c r="QCH30"/>
      <c r="QCI30"/>
      <c r="QCJ30"/>
      <c r="QCK30"/>
      <c r="QCL30"/>
      <c r="QCM30"/>
      <c r="QCN30"/>
      <c r="QCO30"/>
      <c r="QCP30"/>
      <c r="QCQ30"/>
      <c r="QCR30"/>
      <c r="QCS30"/>
      <c r="QCT30"/>
      <c r="QCU30"/>
      <c r="QCV30"/>
      <c r="QCW30"/>
      <c r="QCX30"/>
      <c r="QCY30"/>
      <c r="QCZ30"/>
      <c r="QDA30"/>
      <c r="QDB30"/>
      <c r="QDC30"/>
      <c r="QDD30"/>
      <c r="QDE30"/>
      <c r="QDF30"/>
      <c r="QDG30"/>
      <c r="QDH30"/>
      <c r="QDI30"/>
      <c r="QDJ30"/>
      <c r="QDK30"/>
      <c r="QDL30"/>
      <c r="QDM30"/>
      <c r="QDN30"/>
      <c r="QDO30"/>
      <c r="QDP30"/>
      <c r="QDQ30"/>
      <c r="QDR30"/>
      <c r="QDS30"/>
      <c r="QDT30"/>
      <c r="QDU30"/>
      <c r="QDV30"/>
      <c r="QDW30"/>
      <c r="QDX30"/>
      <c r="QDY30"/>
      <c r="QDZ30"/>
      <c r="QEA30"/>
      <c r="QEB30"/>
      <c r="QEC30"/>
      <c r="QED30"/>
      <c r="QEE30"/>
      <c r="QEF30"/>
      <c r="QEG30"/>
      <c r="QEH30"/>
      <c r="QEI30"/>
      <c r="QEJ30"/>
      <c r="QEK30"/>
      <c r="QEL30"/>
      <c r="QEM30"/>
      <c r="QEN30"/>
      <c r="QEO30"/>
      <c r="QEP30"/>
      <c r="QEQ30"/>
      <c r="QER30"/>
      <c r="QES30"/>
      <c r="QET30"/>
      <c r="QEU30"/>
      <c r="QEV30"/>
      <c r="QEW30"/>
      <c r="QEX30"/>
      <c r="QEY30"/>
      <c r="QEZ30"/>
      <c r="QFA30"/>
      <c r="QFB30"/>
      <c r="QFC30"/>
      <c r="QFD30"/>
      <c r="QFE30"/>
      <c r="QFF30"/>
      <c r="QFG30"/>
      <c r="QFH30"/>
      <c r="QFI30"/>
      <c r="QFJ30"/>
      <c r="QFK30"/>
      <c r="QFL30"/>
      <c r="QFM30"/>
      <c r="QFN30"/>
      <c r="QFO30"/>
      <c r="QFP30"/>
      <c r="QFQ30"/>
      <c r="QFR30"/>
      <c r="QFS30"/>
      <c r="QFT30"/>
      <c r="QFU30"/>
      <c r="QFV30"/>
      <c r="QFW30"/>
      <c r="QFX30"/>
      <c r="QFY30"/>
      <c r="QFZ30"/>
      <c r="QGA30"/>
      <c r="QGB30"/>
      <c r="QGC30"/>
      <c r="QGD30"/>
      <c r="QGE30"/>
      <c r="QGF30"/>
      <c r="QGG30"/>
      <c r="QGH30"/>
      <c r="QGI30"/>
      <c r="QGJ30"/>
      <c r="QGK30"/>
      <c r="QGL30"/>
      <c r="QGM30"/>
      <c r="QGN30"/>
      <c r="QGO30"/>
      <c r="QGP30"/>
      <c r="QGQ30"/>
      <c r="QGR30"/>
      <c r="QGS30"/>
      <c r="QGT30"/>
      <c r="QGU30"/>
      <c r="QGV30"/>
      <c r="QGW30"/>
      <c r="QGX30"/>
      <c r="QGY30"/>
      <c r="QGZ30"/>
      <c r="QHA30"/>
      <c r="QHB30"/>
      <c r="QHC30"/>
      <c r="QHD30"/>
      <c r="QHE30"/>
      <c r="QHF30"/>
      <c r="QHG30"/>
      <c r="QHH30"/>
      <c r="QHI30"/>
      <c r="QHJ30"/>
      <c r="QHK30"/>
      <c r="QHL30"/>
      <c r="QHM30"/>
      <c r="QHN30"/>
      <c r="QHO30"/>
      <c r="QHP30"/>
      <c r="QHQ30"/>
      <c r="QHR30"/>
      <c r="QHS30"/>
      <c r="QHT30"/>
      <c r="QHU30"/>
      <c r="QHV30"/>
      <c r="QHW30"/>
      <c r="QHX30"/>
      <c r="QHY30"/>
      <c r="QHZ30"/>
      <c r="QIA30"/>
      <c r="QIB30"/>
      <c r="QIC30"/>
      <c r="QID30"/>
      <c r="QIE30"/>
      <c r="QIF30"/>
      <c r="QIG30"/>
      <c r="QIH30"/>
      <c r="QII30"/>
      <c r="QIJ30"/>
      <c r="QIK30"/>
      <c r="QIL30"/>
      <c r="QIM30"/>
      <c r="QIN30"/>
      <c r="QIO30"/>
      <c r="QIP30"/>
      <c r="QIQ30"/>
      <c r="QIR30"/>
      <c r="QIS30"/>
      <c r="QIT30"/>
      <c r="QIU30"/>
      <c r="QIV30"/>
      <c r="QIW30"/>
      <c r="QIX30"/>
      <c r="QIY30"/>
      <c r="QIZ30"/>
      <c r="QJA30"/>
      <c r="QJB30"/>
      <c r="QJC30"/>
      <c r="QJD30"/>
      <c r="QJE30"/>
      <c r="QJF30"/>
      <c r="QJG30"/>
      <c r="QJH30"/>
      <c r="QJI30"/>
      <c r="QJJ30"/>
      <c r="QJK30"/>
      <c r="QJL30"/>
      <c r="QJM30"/>
      <c r="QJN30"/>
      <c r="QJO30"/>
      <c r="QJP30"/>
      <c r="QJQ30"/>
      <c r="QJR30"/>
      <c r="QJS30"/>
      <c r="QJT30"/>
      <c r="QJU30"/>
      <c r="QJV30"/>
      <c r="QJW30"/>
      <c r="QJX30"/>
      <c r="QJY30"/>
      <c r="QJZ30"/>
      <c r="QKA30"/>
      <c r="QKB30"/>
      <c r="QKC30"/>
      <c r="QKD30"/>
      <c r="QKE30"/>
      <c r="QKF30"/>
      <c r="QKG30"/>
      <c r="QKH30"/>
      <c r="QKI30"/>
      <c r="QKJ30"/>
      <c r="QKK30"/>
      <c r="QKL30"/>
      <c r="QKM30"/>
      <c r="QKN30"/>
      <c r="QKO30"/>
      <c r="QKP30"/>
      <c r="QKQ30"/>
      <c r="QKR30"/>
      <c r="QKS30"/>
      <c r="QKT30"/>
      <c r="QKU30"/>
      <c r="QKV30"/>
      <c r="QKW30"/>
      <c r="QKX30"/>
      <c r="QKY30"/>
      <c r="QKZ30"/>
      <c r="QLA30"/>
      <c r="QLB30"/>
      <c r="QLC30"/>
      <c r="QLD30"/>
      <c r="QLE30"/>
      <c r="QLF30"/>
      <c r="QLG30"/>
      <c r="QLH30"/>
      <c r="QLI30"/>
      <c r="QLJ30"/>
      <c r="QLK30"/>
      <c r="QLL30"/>
      <c r="QLM30"/>
      <c r="QLN30"/>
      <c r="QLO30"/>
      <c r="QLP30"/>
      <c r="QLQ30"/>
      <c r="QLR30"/>
      <c r="QLS30"/>
      <c r="QLT30"/>
      <c r="QLU30"/>
      <c r="QLV30"/>
      <c r="QLW30"/>
      <c r="QLX30"/>
      <c r="QLY30"/>
      <c r="QLZ30"/>
      <c r="QMA30"/>
      <c r="QMB30"/>
      <c r="QMC30"/>
      <c r="QMD30"/>
      <c r="QME30"/>
      <c r="QMF30"/>
      <c r="QMG30"/>
      <c r="QMH30"/>
      <c r="QMI30"/>
      <c r="QMJ30"/>
      <c r="QMK30"/>
      <c r="QML30"/>
      <c r="QMM30"/>
      <c r="QMN30"/>
      <c r="QMO30"/>
      <c r="QMP30"/>
      <c r="QMQ30"/>
      <c r="QMR30"/>
      <c r="QMS30"/>
      <c r="QMT30"/>
      <c r="QMU30"/>
      <c r="QMV30"/>
      <c r="QMW30"/>
      <c r="QMX30"/>
      <c r="QMY30"/>
      <c r="QMZ30"/>
      <c r="QNA30"/>
      <c r="QNB30"/>
      <c r="QNC30"/>
      <c r="QND30"/>
      <c r="QNE30"/>
      <c r="QNF30"/>
      <c r="QNG30"/>
      <c r="QNH30"/>
      <c r="QNI30"/>
      <c r="QNJ30"/>
      <c r="QNK30"/>
      <c r="QNL30"/>
      <c r="QNM30"/>
      <c r="QNN30"/>
      <c r="QNO30"/>
      <c r="QNP30"/>
      <c r="QNQ30"/>
      <c r="QNR30"/>
      <c r="QNS30"/>
      <c r="QNT30"/>
      <c r="QNU30"/>
      <c r="QNV30"/>
      <c r="QNW30"/>
      <c r="QNX30"/>
      <c r="QNY30"/>
      <c r="QNZ30"/>
      <c r="QOA30"/>
      <c r="QOB30"/>
      <c r="QOC30"/>
      <c r="QOD30"/>
      <c r="QOE30"/>
      <c r="QOF30"/>
      <c r="QOG30"/>
      <c r="QOH30"/>
      <c r="QOI30"/>
      <c r="QOJ30"/>
      <c r="QOK30"/>
      <c r="QOL30"/>
      <c r="QOM30"/>
      <c r="QON30"/>
      <c r="QOO30"/>
      <c r="QOP30"/>
      <c r="QOQ30"/>
      <c r="QOR30"/>
      <c r="QOS30"/>
      <c r="QOT30"/>
      <c r="QOU30"/>
      <c r="QOV30"/>
      <c r="QOW30"/>
      <c r="QOX30"/>
      <c r="QOY30"/>
      <c r="QOZ30"/>
      <c r="QPA30"/>
      <c r="QPB30"/>
      <c r="QPC30"/>
      <c r="QPD30"/>
      <c r="QPE30"/>
      <c r="QPF30"/>
      <c r="QPG30"/>
      <c r="QPH30"/>
      <c r="QPI30"/>
      <c r="QPJ30"/>
      <c r="QPK30"/>
      <c r="QPL30"/>
      <c r="QPM30"/>
      <c r="QPN30"/>
      <c r="QPO30"/>
      <c r="QPP30"/>
      <c r="QPQ30"/>
      <c r="QPR30"/>
      <c r="QPS30"/>
      <c r="QPT30"/>
      <c r="QPU30"/>
      <c r="QPV30"/>
      <c r="QPW30"/>
      <c r="QPX30"/>
      <c r="QPY30"/>
      <c r="QPZ30"/>
      <c r="QQA30"/>
      <c r="QQB30"/>
      <c r="QQC30"/>
      <c r="QQD30"/>
      <c r="QQE30"/>
      <c r="QQF30"/>
      <c r="QQG30"/>
      <c r="QQH30"/>
      <c r="QQI30"/>
      <c r="QQJ30"/>
      <c r="QQK30"/>
      <c r="QQL30"/>
      <c r="QQM30"/>
      <c r="QQN30"/>
      <c r="QQO30"/>
      <c r="QQP30"/>
      <c r="QQQ30"/>
      <c r="QQR30"/>
      <c r="QQS30"/>
      <c r="QQT30"/>
      <c r="QQU30"/>
      <c r="QQV30"/>
      <c r="QQW30"/>
      <c r="QQX30"/>
      <c r="QQY30"/>
      <c r="QQZ30"/>
      <c r="QRA30"/>
      <c r="QRB30"/>
      <c r="QRC30"/>
      <c r="QRD30"/>
      <c r="QRE30"/>
      <c r="QRF30"/>
      <c r="QRG30"/>
      <c r="QRH30"/>
      <c r="QRI30"/>
      <c r="QRJ30"/>
      <c r="QRK30"/>
      <c r="QRL30"/>
      <c r="QRM30"/>
      <c r="QRN30"/>
      <c r="QRO30"/>
      <c r="QRP30"/>
      <c r="QRQ30"/>
      <c r="QRR30"/>
      <c r="QRS30"/>
      <c r="QRT30"/>
      <c r="QRU30"/>
      <c r="QRV30"/>
      <c r="QRW30"/>
      <c r="QRX30"/>
      <c r="QRY30"/>
      <c r="QRZ30"/>
      <c r="QSA30"/>
      <c r="QSB30"/>
      <c r="QSC30"/>
      <c r="QSD30"/>
      <c r="QSE30"/>
      <c r="QSF30"/>
      <c r="QSG30"/>
      <c r="QSH30"/>
      <c r="QSI30"/>
      <c r="QSJ30"/>
      <c r="QSK30"/>
      <c r="QSL30"/>
      <c r="QSM30"/>
      <c r="QSN30"/>
      <c r="QSO30"/>
      <c r="QSP30"/>
      <c r="QSQ30"/>
      <c r="QSR30"/>
      <c r="QSS30"/>
      <c r="QST30"/>
      <c r="QSU30"/>
      <c r="QSV30"/>
      <c r="QSW30"/>
      <c r="QSX30"/>
      <c r="QSY30"/>
      <c r="QSZ30"/>
      <c r="QTA30"/>
      <c r="QTB30"/>
      <c r="QTC30"/>
      <c r="QTD30"/>
      <c r="QTE30"/>
      <c r="QTF30"/>
      <c r="QTG30"/>
      <c r="QTH30"/>
      <c r="QTI30"/>
      <c r="QTJ30"/>
      <c r="QTK30"/>
      <c r="QTL30"/>
      <c r="QTM30"/>
      <c r="QTN30"/>
      <c r="QTO30"/>
      <c r="QTP30"/>
      <c r="QTQ30"/>
      <c r="QTR30"/>
      <c r="QTS30"/>
      <c r="QTT30"/>
      <c r="QTU30"/>
      <c r="QTV30"/>
      <c r="QTW30"/>
      <c r="QTX30"/>
      <c r="QTY30"/>
      <c r="QTZ30"/>
      <c r="QUA30"/>
      <c r="QUB30"/>
      <c r="QUC30"/>
      <c r="QUD30"/>
      <c r="QUE30"/>
      <c r="QUF30"/>
      <c r="QUG30"/>
      <c r="QUH30"/>
      <c r="QUI30"/>
      <c r="QUJ30"/>
      <c r="QUK30"/>
      <c r="QUL30"/>
      <c r="QUM30"/>
      <c r="QUN30"/>
      <c r="QUO30"/>
      <c r="QUP30"/>
      <c r="QUQ30"/>
      <c r="QUR30"/>
      <c r="QUS30"/>
      <c r="QUT30"/>
      <c r="QUU30"/>
      <c r="QUV30"/>
      <c r="QUW30"/>
      <c r="QUX30"/>
      <c r="QUY30"/>
      <c r="QUZ30"/>
      <c r="QVA30"/>
      <c r="QVB30"/>
      <c r="QVC30"/>
      <c r="QVD30"/>
      <c r="QVE30"/>
      <c r="QVF30"/>
      <c r="QVG30"/>
      <c r="QVH30"/>
      <c r="QVI30"/>
      <c r="QVJ30"/>
      <c r="QVK30"/>
      <c r="QVL30"/>
      <c r="QVM30"/>
      <c r="QVN30"/>
      <c r="QVO30"/>
      <c r="QVP30"/>
      <c r="QVQ30"/>
      <c r="QVR30"/>
      <c r="QVS30"/>
      <c r="QVT30"/>
      <c r="QVU30"/>
      <c r="QVV30"/>
      <c r="QVW30"/>
      <c r="QVX30"/>
      <c r="QVY30"/>
      <c r="QVZ30"/>
      <c r="QWA30"/>
      <c r="QWB30"/>
      <c r="QWC30"/>
      <c r="QWD30"/>
      <c r="QWE30"/>
      <c r="QWF30"/>
      <c r="QWG30"/>
      <c r="QWH30"/>
      <c r="QWI30"/>
      <c r="QWJ30"/>
      <c r="QWK30"/>
      <c r="QWL30"/>
      <c r="QWM30"/>
      <c r="QWN30"/>
      <c r="QWO30"/>
      <c r="QWP30"/>
      <c r="QWQ30"/>
      <c r="QWR30"/>
      <c r="QWS30"/>
      <c r="QWT30"/>
      <c r="QWU30"/>
      <c r="QWV30"/>
      <c r="QWW30"/>
      <c r="QWX30"/>
      <c r="QWY30"/>
      <c r="QWZ30"/>
      <c r="QXA30"/>
      <c r="QXB30"/>
      <c r="QXC30"/>
      <c r="QXD30"/>
      <c r="QXE30"/>
      <c r="QXF30"/>
      <c r="QXG30"/>
      <c r="QXH30"/>
      <c r="QXI30"/>
      <c r="QXJ30"/>
      <c r="QXK30"/>
      <c r="QXL30"/>
      <c r="QXM30"/>
      <c r="QXN30"/>
      <c r="QXO30"/>
      <c r="QXP30"/>
      <c r="QXQ30"/>
      <c r="QXR30"/>
      <c r="QXS30"/>
      <c r="QXT30"/>
      <c r="QXU30"/>
      <c r="QXV30"/>
      <c r="QXW30"/>
      <c r="QXX30"/>
      <c r="QXY30"/>
      <c r="QXZ30"/>
      <c r="QYA30"/>
      <c r="QYB30"/>
      <c r="QYC30"/>
      <c r="QYD30"/>
      <c r="QYE30"/>
      <c r="QYF30"/>
      <c r="QYG30"/>
      <c r="QYH30"/>
      <c r="QYI30"/>
      <c r="QYJ30"/>
      <c r="QYK30"/>
      <c r="QYL30"/>
      <c r="QYM30"/>
      <c r="QYN30"/>
      <c r="QYO30"/>
      <c r="QYP30"/>
      <c r="QYQ30"/>
      <c r="QYR30"/>
      <c r="QYS30"/>
      <c r="QYT30"/>
      <c r="QYU30"/>
      <c r="QYV30"/>
      <c r="QYW30"/>
      <c r="QYX30"/>
      <c r="QYY30"/>
      <c r="QYZ30"/>
      <c r="QZA30"/>
      <c r="QZB30"/>
      <c r="QZC30"/>
      <c r="QZD30"/>
      <c r="QZE30"/>
      <c r="QZF30"/>
      <c r="QZG30"/>
      <c r="QZH30"/>
      <c r="QZI30"/>
      <c r="QZJ30"/>
      <c r="QZK30"/>
      <c r="QZL30"/>
      <c r="QZM30"/>
      <c r="QZN30"/>
      <c r="QZO30"/>
      <c r="QZP30"/>
      <c r="QZQ30"/>
      <c r="QZR30"/>
      <c r="QZS30"/>
      <c r="QZT30"/>
      <c r="QZU30"/>
      <c r="QZV30"/>
      <c r="QZW30"/>
      <c r="QZX30"/>
      <c r="QZY30"/>
      <c r="QZZ30"/>
      <c r="RAA30"/>
      <c r="RAB30"/>
      <c r="RAC30"/>
      <c r="RAD30"/>
      <c r="RAE30"/>
      <c r="RAF30"/>
      <c r="RAG30"/>
      <c r="RAH30"/>
      <c r="RAI30"/>
      <c r="RAJ30"/>
      <c r="RAK30"/>
      <c r="RAL30"/>
      <c r="RAM30"/>
      <c r="RAN30"/>
      <c r="RAO30"/>
      <c r="RAP30"/>
      <c r="RAQ30"/>
      <c r="RAR30"/>
      <c r="RAS30"/>
      <c r="RAT30"/>
      <c r="RAU30"/>
      <c r="RAV30"/>
      <c r="RAW30"/>
      <c r="RAX30"/>
      <c r="RAY30"/>
      <c r="RAZ30"/>
      <c r="RBA30"/>
      <c r="RBB30"/>
      <c r="RBC30"/>
      <c r="RBD30"/>
      <c r="RBE30"/>
      <c r="RBF30"/>
      <c r="RBG30"/>
      <c r="RBH30"/>
      <c r="RBI30"/>
      <c r="RBJ30"/>
      <c r="RBK30"/>
      <c r="RBL30"/>
      <c r="RBM30"/>
      <c r="RBN30"/>
      <c r="RBO30"/>
      <c r="RBP30"/>
      <c r="RBQ30"/>
      <c r="RBR30"/>
      <c r="RBS30"/>
      <c r="RBT30"/>
      <c r="RBU30"/>
      <c r="RBV30"/>
      <c r="RBW30"/>
      <c r="RBX30"/>
      <c r="RBY30"/>
      <c r="RBZ30"/>
      <c r="RCA30"/>
      <c r="RCB30"/>
      <c r="RCC30"/>
      <c r="RCD30"/>
      <c r="RCE30"/>
      <c r="RCF30"/>
      <c r="RCG30"/>
      <c r="RCH30"/>
      <c r="RCI30"/>
      <c r="RCJ30"/>
      <c r="RCK30"/>
      <c r="RCL30"/>
      <c r="RCM30"/>
      <c r="RCN30"/>
      <c r="RCO30"/>
      <c r="RCP30"/>
      <c r="RCQ30"/>
      <c r="RCR30"/>
      <c r="RCS30"/>
      <c r="RCT30"/>
      <c r="RCU30"/>
      <c r="RCV30"/>
      <c r="RCW30"/>
      <c r="RCX30"/>
      <c r="RCY30"/>
      <c r="RCZ30"/>
      <c r="RDA30"/>
      <c r="RDB30"/>
      <c r="RDC30"/>
      <c r="RDD30"/>
      <c r="RDE30"/>
      <c r="RDF30"/>
      <c r="RDG30"/>
      <c r="RDH30"/>
      <c r="RDI30"/>
      <c r="RDJ30"/>
      <c r="RDK30"/>
      <c r="RDL30"/>
      <c r="RDM30"/>
      <c r="RDN30"/>
      <c r="RDO30"/>
      <c r="RDP30"/>
      <c r="RDQ30"/>
      <c r="RDR30"/>
      <c r="RDS30"/>
      <c r="RDT30"/>
      <c r="RDU30"/>
      <c r="RDV30"/>
      <c r="RDW30"/>
      <c r="RDX30"/>
      <c r="RDY30"/>
      <c r="RDZ30"/>
      <c r="REA30"/>
      <c r="REB30"/>
      <c r="REC30"/>
      <c r="RED30"/>
      <c r="REE30"/>
      <c r="REF30"/>
      <c r="REG30"/>
      <c r="REH30"/>
      <c r="REI30"/>
      <c r="REJ30"/>
      <c r="REK30"/>
      <c r="REL30"/>
      <c r="REM30"/>
      <c r="REN30"/>
      <c r="REO30"/>
      <c r="REP30"/>
      <c r="REQ30"/>
      <c r="RER30"/>
      <c r="RES30"/>
      <c r="RET30"/>
      <c r="REU30"/>
      <c r="REV30"/>
      <c r="REW30"/>
      <c r="REX30"/>
      <c r="REY30"/>
      <c r="REZ30"/>
      <c r="RFA30"/>
      <c r="RFB30"/>
      <c r="RFC30"/>
      <c r="RFD30"/>
      <c r="RFE30"/>
      <c r="RFF30"/>
      <c r="RFG30"/>
      <c r="RFH30"/>
      <c r="RFI30"/>
      <c r="RFJ30"/>
      <c r="RFK30"/>
      <c r="RFL30"/>
      <c r="RFM30"/>
      <c r="RFN30"/>
      <c r="RFO30"/>
      <c r="RFP30"/>
      <c r="RFQ30"/>
      <c r="RFR30"/>
      <c r="RFS30"/>
      <c r="RFT30"/>
      <c r="RFU30"/>
      <c r="RFV30"/>
      <c r="RFW30"/>
      <c r="RFX30"/>
      <c r="RFY30"/>
      <c r="RFZ30"/>
      <c r="RGA30"/>
      <c r="RGB30"/>
      <c r="RGC30"/>
      <c r="RGD30"/>
      <c r="RGE30"/>
      <c r="RGF30"/>
      <c r="RGG30"/>
      <c r="RGH30"/>
      <c r="RGI30"/>
      <c r="RGJ30"/>
      <c r="RGK30"/>
      <c r="RGL30"/>
      <c r="RGM30"/>
      <c r="RGN30"/>
      <c r="RGO30"/>
      <c r="RGP30"/>
      <c r="RGQ30"/>
      <c r="RGR30"/>
      <c r="RGS30"/>
      <c r="RGT30"/>
      <c r="RGU30"/>
      <c r="RGV30"/>
      <c r="RGW30"/>
      <c r="RGX30"/>
      <c r="RGY30"/>
      <c r="RGZ30"/>
      <c r="RHA30"/>
      <c r="RHB30"/>
      <c r="RHC30"/>
      <c r="RHD30"/>
      <c r="RHE30"/>
      <c r="RHF30"/>
      <c r="RHG30"/>
      <c r="RHH30"/>
      <c r="RHI30"/>
      <c r="RHJ30"/>
      <c r="RHK30"/>
      <c r="RHL30"/>
      <c r="RHM30"/>
      <c r="RHN30"/>
      <c r="RHO30"/>
      <c r="RHP30"/>
      <c r="RHQ30"/>
      <c r="RHR30"/>
      <c r="RHS30"/>
      <c r="RHT30"/>
      <c r="RHU30"/>
      <c r="RHV30"/>
      <c r="RHW30"/>
      <c r="RHX30"/>
      <c r="RHY30"/>
      <c r="RHZ30"/>
      <c r="RIA30"/>
      <c r="RIB30"/>
      <c r="RIC30"/>
      <c r="RID30"/>
      <c r="RIE30"/>
      <c r="RIF30"/>
      <c r="RIG30"/>
      <c r="RIH30"/>
      <c r="RII30"/>
      <c r="RIJ30"/>
      <c r="RIK30"/>
      <c r="RIL30"/>
      <c r="RIM30"/>
      <c r="RIN30"/>
      <c r="RIO30"/>
      <c r="RIP30"/>
      <c r="RIQ30"/>
      <c r="RIR30"/>
      <c r="RIS30"/>
      <c r="RIT30"/>
      <c r="RIU30"/>
      <c r="RIV30"/>
      <c r="RIW30"/>
      <c r="RIX30"/>
      <c r="RIY30"/>
      <c r="RIZ30"/>
      <c r="RJA30"/>
      <c r="RJB30"/>
      <c r="RJC30"/>
      <c r="RJD30"/>
      <c r="RJE30"/>
      <c r="RJF30"/>
      <c r="RJG30"/>
      <c r="RJH30"/>
      <c r="RJI30"/>
      <c r="RJJ30"/>
      <c r="RJK30"/>
      <c r="RJL30"/>
      <c r="RJM30"/>
      <c r="RJN30"/>
      <c r="RJO30"/>
      <c r="RJP30"/>
      <c r="RJQ30"/>
      <c r="RJR30"/>
      <c r="RJS30"/>
      <c r="RJT30"/>
      <c r="RJU30"/>
      <c r="RJV30"/>
      <c r="RJW30"/>
      <c r="RJX30"/>
      <c r="RJY30"/>
      <c r="RJZ30"/>
      <c r="RKA30"/>
      <c r="RKB30"/>
      <c r="RKC30"/>
      <c r="RKD30"/>
      <c r="RKE30"/>
      <c r="RKF30"/>
      <c r="RKG30"/>
      <c r="RKH30"/>
      <c r="RKI30"/>
      <c r="RKJ30"/>
      <c r="RKK30"/>
      <c r="RKL30"/>
      <c r="RKM30"/>
      <c r="RKN30"/>
      <c r="RKO30"/>
      <c r="RKP30"/>
      <c r="RKQ30"/>
      <c r="RKR30"/>
      <c r="RKS30"/>
      <c r="RKT30"/>
      <c r="RKU30"/>
      <c r="RKV30"/>
      <c r="RKW30"/>
      <c r="RKX30"/>
      <c r="RKY30"/>
      <c r="RKZ30"/>
      <c r="RLA30"/>
      <c r="RLB30"/>
      <c r="RLC30"/>
      <c r="RLD30"/>
      <c r="RLE30"/>
      <c r="RLF30"/>
      <c r="RLG30"/>
      <c r="RLH30"/>
      <c r="RLI30"/>
      <c r="RLJ30"/>
      <c r="RLK30"/>
      <c r="RLL30"/>
      <c r="RLM30"/>
      <c r="RLN30"/>
      <c r="RLO30"/>
      <c r="RLP30"/>
      <c r="RLQ30"/>
      <c r="RLR30"/>
      <c r="RLS30"/>
      <c r="RLT30"/>
      <c r="RLU30"/>
      <c r="RLV30"/>
      <c r="RLW30"/>
      <c r="RLX30"/>
      <c r="RLY30"/>
      <c r="RLZ30"/>
      <c r="RMA30"/>
      <c r="RMB30"/>
      <c r="RMC30"/>
      <c r="RMD30"/>
      <c r="RME30"/>
      <c r="RMF30"/>
      <c r="RMG30"/>
      <c r="RMH30"/>
      <c r="RMI30"/>
      <c r="RMJ30"/>
      <c r="RMK30"/>
      <c r="RML30"/>
      <c r="RMM30"/>
      <c r="RMN30"/>
      <c r="RMO30"/>
      <c r="RMP30"/>
      <c r="RMQ30"/>
      <c r="RMR30"/>
      <c r="RMS30"/>
      <c r="RMT30"/>
      <c r="RMU30"/>
      <c r="RMV30"/>
      <c r="RMW30"/>
      <c r="RMX30"/>
      <c r="RMY30"/>
      <c r="RMZ30"/>
      <c r="RNA30"/>
      <c r="RNB30"/>
      <c r="RNC30"/>
      <c r="RND30"/>
      <c r="RNE30"/>
      <c r="RNF30"/>
      <c r="RNG30"/>
      <c r="RNH30"/>
      <c r="RNI30"/>
      <c r="RNJ30"/>
      <c r="RNK30"/>
      <c r="RNL30"/>
      <c r="RNM30"/>
      <c r="RNN30"/>
      <c r="RNO30"/>
      <c r="RNP30"/>
      <c r="RNQ30"/>
      <c r="RNR30"/>
      <c r="RNS30"/>
      <c r="RNT30"/>
      <c r="RNU30"/>
      <c r="RNV30"/>
      <c r="RNW30"/>
      <c r="RNX30"/>
      <c r="RNY30"/>
      <c r="RNZ30"/>
      <c r="ROA30"/>
      <c r="ROB30"/>
      <c r="ROC30"/>
      <c r="ROD30"/>
      <c r="ROE30"/>
      <c r="ROF30"/>
      <c r="ROG30"/>
      <c r="ROH30"/>
      <c r="ROI30"/>
      <c r="ROJ30"/>
      <c r="ROK30"/>
      <c r="ROL30"/>
      <c r="ROM30"/>
      <c r="RON30"/>
      <c r="ROO30"/>
      <c r="ROP30"/>
      <c r="ROQ30"/>
      <c r="ROR30"/>
      <c r="ROS30"/>
      <c r="ROT30"/>
      <c r="ROU30"/>
      <c r="ROV30"/>
      <c r="ROW30"/>
      <c r="ROX30"/>
      <c r="ROY30"/>
      <c r="ROZ30"/>
      <c r="RPA30"/>
      <c r="RPB30"/>
      <c r="RPC30"/>
      <c r="RPD30"/>
      <c r="RPE30"/>
      <c r="RPF30"/>
      <c r="RPG30"/>
      <c r="RPH30"/>
      <c r="RPI30"/>
      <c r="RPJ30"/>
      <c r="RPK30"/>
      <c r="RPL30"/>
      <c r="RPM30"/>
      <c r="RPN30"/>
      <c r="RPO30"/>
      <c r="RPP30"/>
      <c r="RPQ30"/>
      <c r="RPR30"/>
      <c r="RPS30"/>
      <c r="RPT30"/>
      <c r="RPU30"/>
      <c r="RPV30"/>
      <c r="RPW30"/>
      <c r="RPX30"/>
      <c r="RPY30"/>
      <c r="RPZ30"/>
      <c r="RQA30"/>
      <c r="RQB30"/>
      <c r="RQC30"/>
      <c r="RQD30"/>
      <c r="RQE30"/>
      <c r="RQF30"/>
      <c r="RQG30"/>
      <c r="RQH30"/>
      <c r="RQI30"/>
      <c r="RQJ30"/>
      <c r="RQK30"/>
      <c r="RQL30"/>
      <c r="RQM30"/>
      <c r="RQN30"/>
      <c r="RQO30"/>
      <c r="RQP30"/>
      <c r="RQQ30"/>
      <c r="RQR30"/>
      <c r="RQS30"/>
      <c r="RQT30"/>
      <c r="RQU30"/>
      <c r="RQV30"/>
      <c r="RQW30"/>
      <c r="RQX30"/>
      <c r="RQY30"/>
      <c r="RQZ30"/>
      <c r="RRA30"/>
      <c r="RRB30"/>
      <c r="RRC30"/>
      <c r="RRD30"/>
      <c r="RRE30"/>
      <c r="RRF30"/>
      <c r="RRG30"/>
      <c r="RRH30"/>
      <c r="RRI30"/>
      <c r="RRJ30"/>
      <c r="RRK30"/>
      <c r="RRL30"/>
      <c r="RRM30"/>
      <c r="RRN30"/>
      <c r="RRO30"/>
      <c r="RRP30"/>
      <c r="RRQ30"/>
      <c r="RRR30"/>
      <c r="RRS30"/>
      <c r="RRT30"/>
      <c r="RRU30"/>
      <c r="RRV30"/>
      <c r="RRW30"/>
      <c r="RRX30"/>
      <c r="RRY30"/>
      <c r="RRZ30"/>
      <c r="RSA30"/>
      <c r="RSB30"/>
      <c r="RSC30"/>
      <c r="RSD30"/>
      <c r="RSE30"/>
      <c r="RSF30"/>
      <c r="RSG30"/>
      <c r="RSH30"/>
      <c r="RSI30"/>
      <c r="RSJ30"/>
      <c r="RSK30"/>
      <c r="RSL30"/>
      <c r="RSM30"/>
      <c r="RSN30"/>
      <c r="RSO30"/>
      <c r="RSP30"/>
      <c r="RSQ30"/>
      <c r="RSR30"/>
      <c r="RSS30"/>
      <c r="RST30"/>
      <c r="RSU30"/>
      <c r="RSV30"/>
      <c r="RSW30"/>
      <c r="RSX30"/>
      <c r="RSY30"/>
      <c r="RSZ30"/>
      <c r="RTA30"/>
      <c r="RTB30"/>
      <c r="RTC30"/>
      <c r="RTD30"/>
      <c r="RTE30"/>
      <c r="RTF30"/>
      <c r="RTG30"/>
      <c r="RTH30"/>
      <c r="RTI30"/>
      <c r="RTJ30"/>
      <c r="RTK30"/>
      <c r="RTL30"/>
      <c r="RTM30"/>
      <c r="RTN30"/>
      <c r="RTO30"/>
      <c r="RTP30"/>
      <c r="RTQ30"/>
      <c r="RTR30"/>
      <c r="RTS30"/>
      <c r="RTT30"/>
      <c r="RTU30"/>
      <c r="RTV30"/>
      <c r="RTW30"/>
      <c r="RTX30"/>
      <c r="RTY30"/>
      <c r="RTZ30"/>
      <c r="RUA30"/>
      <c r="RUB30"/>
      <c r="RUC30"/>
      <c r="RUD30"/>
      <c r="RUE30"/>
      <c r="RUF30"/>
      <c r="RUG30"/>
      <c r="RUH30"/>
      <c r="RUI30"/>
      <c r="RUJ30"/>
      <c r="RUK30"/>
      <c r="RUL30"/>
      <c r="RUM30"/>
      <c r="RUN30"/>
      <c r="RUO30"/>
      <c r="RUP30"/>
      <c r="RUQ30"/>
      <c r="RUR30"/>
      <c r="RUS30"/>
      <c r="RUT30"/>
      <c r="RUU30"/>
      <c r="RUV30"/>
      <c r="RUW30"/>
      <c r="RUX30"/>
      <c r="RUY30"/>
      <c r="RUZ30"/>
      <c r="RVA30"/>
      <c r="RVB30"/>
      <c r="RVC30"/>
      <c r="RVD30"/>
      <c r="RVE30"/>
      <c r="RVF30"/>
      <c r="RVG30"/>
      <c r="RVH30"/>
      <c r="RVI30"/>
      <c r="RVJ30"/>
      <c r="RVK30"/>
      <c r="RVL30"/>
      <c r="RVM30"/>
      <c r="RVN30"/>
      <c r="RVO30"/>
      <c r="RVP30"/>
      <c r="RVQ30"/>
      <c r="RVR30"/>
      <c r="RVS30"/>
      <c r="RVT30"/>
      <c r="RVU30"/>
      <c r="RVV30"/>
      <c r="RVW30"/>
      <c r="RVX30"/>
      <c r="RVY30"/>
      <c r="RVZ30"/>
      <c r="RWA30"/>
      <c r="RWB30"/>
      <c r="RWC30"/>
      <c r="RWD30"/>
      <c r="RWE30"/>
      <c r="RWF30"/>
      <c r="RWG30"/>
      <c r="RWH30"/>
      <c r="RWI30"/>
      <c r="RWJ30"/>
      <c r="RWK30"/>
      <c r="RWL30"/>
      <c r="RWM30"/>
      <c r="RWN30"/>
      <c r="RWO30"/>
      <c r="RWP30"/>
      <c r="RWQ30"/>
      <c r="RWR30"/>
      <c r="RWS30"/>
      <c r="RWT30"/>
      <c r="RWU30"/>
      <c r="RWV30"/>
      <c r="RWW30"/>
      <c r="RWX30"/>
      <c r="RWY30"/>
      <c r="RWZ30"/>
      <c r="RXA30"/>
      <c r="RXB30"/>
      <c r="RXC30"/>
      <c r="RXD30"/>
      <c r="RXE30"/>
      <c r="RXF30"/>
      <c r="RXG30"/>
      <c r="RXH30"/>
      <c r="RXI30"/>
      <c r="RXJ30"/>
      <c r="RXK30"/>
      <c r="RXL30"/>
      <c r="RXM30"/>
      <c r="RXN30"/>
      <c r="RXO30"/>
      <c r="RXP30"/>
      <c r="RXQ30"/>
      <c r="RXR30"/>
      <c r="RXS30"/>
      <c r="RXT30"/>
      <c r="RXU30"/>
      <c r="RXV30"/>
      <c r="RXW30"/>
      <c r="RXX30"/>
      <c r="RXY30"/>
      <c r="RXZ30"/>
      <c r="RYA30"/>
      <c r="RYB30"/>
      <c r="RYC30"/>
      <c r="RYD30"/>
      <c r="RYE30"/>
      <c r="RYF30"/>
      <c r="RYG30"/>
      <c r="RYH30"/>
      <c r="RYI30"/>
      <c r="RYJ30"/>
      <c r="RYK30"/>
      <c r="RYL30"/>
      <c r="RYM30"/>
      <c r="RYN30"/>
      <c r="RYO30"/>
      <c r="RYP30"/>
      <c r="RYQ30"/>
      <c r="RYR30"/>
      <c r="RYS30"/>
      <c r="RYT30"/>
      <c r="RYU30"/>
      <c r="RYV30"/>
      <c r="RYW30"/>
      <c r="RYX30"/>
      <c r="RYY30"/>
      <c r="RYZ30"/>
      <c r="RZA30"/>
      <c r="RZB30"/>
      <c r="RZC30"/>
      <c r="RZD30"/>
      <c r="RZE30"/>
      <c r="RZF30"/>
      <c r="RZG30"/>
      <c r="RZH30"/>
      <c r="RZI30"/>
      <c r="RZJ30"/>
      <c r="RZK30"/>
      <c r="RZL30"/>
      <c r="RZM30"/>
      <c r="RZN30"/>
      <c r="RZO30"/>
      <c r="RZP30"/>
      <c r="RZQ30"/>
      <c r="RZR30"/>
      <c r="RZS30"/>
      <c r="RZT30"/>
      <c r="RZU30"/>
      <c r="RZV30"/>
      <c r="RZW30"/>
      <c r="RZX30"/>
      <c r="RZY30"/>
      <c r="RZZ30"/>
      <c r="SAA30"/>
      <c r="SAB30"/>
      <c r="SAC30"/>
      <c r="SAD30"/>
      <c r="SAE30"/>
      <c r="SAF30"/>
      <c r="SAG30"/>
      <c r="SAH30"/>
      <c r="SAI30"/>
      <c r="SAJ30"/>
      <c r="SAK30"/>
      <c r="SAL30"/>
      <c r="SAM30"/>
      <c r="SAN30"/>
      <c r="SAO30"/>
      <c r="SAP30"/>
      <c r="SAQ30"/>
      <c r="SAR30"/>
      <c r="SAS30"/>
      <c r="SAT30"/>
      <c r="SAU30"/>
      <c r="SAV30"/>
      <c r="SAW30"/>
      <c r="SAX30"/>
      <c r="SAY30"/>
      <c r="SAZ30"/>
      <c r="SBA30"/>
      <c r="SBB30"/>
      <c r="SBC30"/>
      <c r="SBD30"/>
      <c r="SBE30"/>
      <c r="SBF30"/>
      <c r="SBG30"/>
      <c r="SBH30"/>
      <c r="SBI30"/>
      <c r="SBJ30"/>
      <c r="SBK30"/>
      <c r="SBL30"/>
      <c r="SBM30"/>
      <c r="SBN30"/>
      <c r="SBO30"/>
      <c r="SBP30"/>
      <c r="SBQ30"/>
      <c r="SBR30"/>
      <c r="SBS30"/>
      <c r="SBT30"/>
      <c r="SBU30"/>
      <c r="SBV30"/>
      <c r="SBW30"/>
      <c r="SBX30"/>
      <c r="SBY30"/>
      <c r="SBZ30"/>
      <c r="SCA30"/>
      <c r="SCB30"/>
      <c r="SCC30"/>
      <c r="SCD30"/>
      <c r="SCE30"/>
      <c r="SCF30"/>
      <c r="SCG30"/>
      <c r="SCH30"/>
      <c r="SCI30"/>
      <c r="SCJ30"/>
      <c r="SCK30"/>
      <c r="SCL30"/>
      <c r="SCM30"/>
      <c r="SCN30"/>
      <c r="SCO30"/>
      <c r="SCP30"/>
      <c r="SCQ30"/>
      <c r="SCR30"/>
      <c r="SCS30"/>
      <c r="SCT30"/>
      <c r="SCU30"/>
      <c r="SCV30"/>
      <c r="SCW30"/>
      <c r="SCX30"/>
      <c r="SCY30"/>
      <c r="SCZ30"/>
      <c r="SDA30"/>
      <c r="SDB30"/>
      <c r="SDC30"/>
      <c r="SDD30"/>
      <c r="SDE30"/>
      <c r="SDF30"/>
      <c r="SDG30"/>
      <c r="SDH30"/>
      <c r="SDI30"/>
      <c r="SDJ30"/>
      <c r="SDK30"/>
      <c r="SDL30"/>
      <c r="SDM30"/>
      <c r="SDN30"/>
      <c r="SDO30"/>
      <c r="SDP30"/>
      <c r="SDQ30"/>
      <c r="SDR30"/>
      <c r="SDS30"/>
      <c r="SDT30"/>
      <c r="SDU30"/>
      <c r="SDV30"/>
      <c r="SDW30"/>
      <c r="SDX30"/>
      <c r="SDY30"/>
      <c r="SDZ30"/>
      <c r="SEA30"/>
      <c r="SEB30"/>
      <c r="SEC30"/>
      <c r="SED30"/>
      <c r="SEE30"/>
      <c r="SEF30"/>
      <c r="SEG30"/>
      <c r="SEH30"/>
      <c r="SEI30"/>
      <c r="SEJ30"/>
      <c r="SEK30"/>
      <c r="SEL30"/>
      <c r="SEM30"/>
      <c r="SEN30"/>
      <c r="SEO30"/>
      <c r="SEP30"/>
      <c r="SEQ30"/>
      <c r="SER30"/>
      <c r="SES30"/>
      <c r="SET30"/>
      <c r="SEU30"/>
      <c r="SEV30"/>
      <c r="SEW30"/>
      <c r="SEX30"/>
      <c r="SEY30"/>
      <c r="SEZ30"/>
      <c r="SFA30"/>
      <c r="SFB30"/>
      <c r="SFC30"/>
      <c r="SFD30"/>
      <c r="SFE30"/>
      <c r="SFF30"/>
      <c r="SFG30"/>
      <c r="SFH30"/>
      <c r="SFI30"/>
      <c r="SFJ30"/>
      <c r="SFK30"/>
      <c r="SFL30"/>
      <c r="SFM30"/>
      <c r="SFN30"/>
      <c r="SFO30"/>
      <c r="SFP30"/>
      <c r="SFQ30"/>
      <c r="SFR30"/>
      <c r="SFS30"/>
      <c r="SFT30"/>
      <c r="SFU30"/>
      <c r="SFV30"/>
      <c r="SFW30"/>
      <c r="SFX30"/>
      <c r="SFY30"/>
      <c r="SFZ30"/>
      <c r="SGA30"/>
      <c r="SGB30"/>
      <c r="SGC30"/>
      <c r="SGD30"/>
      <c r="SGE30"/>
      <c r="SGF30"/>
      <c r="SGG30"/>
      <c r="SGH30"/>
      <c r="SGI30"/>
      <c r="SGJ30"/>
      <c r="SGK30"/>
      <c r="SGL30"/>
      <c r="SGM30"/>
      <c r="SGN30"/>
      <c r="SGO30"/>
      <c r="SGP30"/>
      <c r="SGQ30"/>
      <c r="SGR30"/>
      <c r="SGS30"/>
      <c r="SGT30"/>
      <c r="SGU30"/>
      <c r="SGV30"/>
      <c r="SGW30"/>
      <c r="SGX30"/>
      <c r="SGY30"/>
      <c r="SGZ30"/>
      <c r="SHA30"/>
      <c r="SHB30"/>
      <c r="SHC30"/>
      <c r="SHD30"/>
      <c r="SHE30"/>
      <c r="SHF30"/>
      <c r="SHG30"/>
      <c r="SHH30"/>
      <c r="SHI30"/>
      <c r="SHJ30"/>
      <c r="SHK30"/>
      <c r="SHL30"/>
      <c r="SHM30"/>
      <c r="SHN30"/>
      <c r="SHO30"/>
      <c r="SHP30"/>
      <c r="SHQ30"/>
      <c r="SHR30"/>
      <c r="SHS30"/>
      <c r="SHT30"/>
      <c r="SHU30"/>
      <c r="SHV30"/>
      <c r="SHW30"/>
      <c r="SHX30"/>
      <c r="SHY30"/>
      <c r="SHZ30"/>
      <c r="SIA30"/>
      <c r="SIB30"/>
      <c r="SIC30"/>
      <c r="SID30"/>
      <c r="SIE30"/>
      <c r="SIF30"/>
      <c r="SIG30"/>
      <c r="SIH30"/>
      <c r="SII30"/>
      <c r="SIJ30"/>
      <c r="SIK30"/>
      <c r="SIL30"/>
      <c r="SIM30"/>
      <c r="SIN30"/>
      <c r="SIO30"/>
      <c r="SIP30"/>
      <c r="SIQ30"/>
      <c r="SIR30"/>
      <c r="SIS30"/>
      <c r="SIT30"/>
      <c r="SIU30"/>
      <c r="SIV30"/>
      <c r="SIW30"/>
      <c r="SIX30"/>
      <c r="SIY30"/>
      <c r="SIZ30"/>
      <c r="SJA30"/>
      <c r="SJB30"/>
      <c r="SJC30"/>
      <c r="SJD30"/>
      <c r="SJE30"/>
      <c r="SJF30"/>
      <c r="SJG30"/>
      <c r="SJH30"/>
      <c r="SJI30"/>
      <c r="SJJ30"/>
      <c r="SJK30"/>
      <c r="SJL30"/>
      <c r="SJM30"/>
      <c r="SJN30"/>
      <c r="SJO30"/>
      <c r="SJP30"/>
      <c r="SJQ30"/>
      <c r="SJR30"/>
      <c r="SJS30"/>
      <c r="SJT30"/>
      <c r="SJU30"/>
      <c r="SJV30"/>
      <c r="SJW30"/>
      <c r="SJX30"/>
      <c r="SJY30"/>
      <c r="SJZ30"/>
      <c r="SKA30"/>
      <c r="SKB30"/>
      <c r="SKC30"/>
      <c r="SKD30"/>
      <c r="SKE30"/>
      <c r="SKF30"/>
      <c r="SKG30"/>
      <c r="SKH30"/>
      <c r="SKI30"/>
      <c r="SKJ30"/>
      <c r="SKK30"/>
      <c r="SKL30"/>
      <c r="SKM30"/>
      <c r="SKN30"/>
      <c r="SKO30"/>
      <c r="SKP30"/>
      <c r="SKQ30"/>
      <c r="SKR30"/>
      <c r="SKS30"/>
      <c r="SKT30"/>
      <c r="SKU30"/>
      <c r="SKV30"/>
      <c r="SKW30"/>
      <c r="SKX30"/>
      <c r="SKY30"/>
      <c r="SKZ30"/>
      <c r="SLA30"/>
      <c r="SLB30"/>
      <c r="SLC30"/>
      <c r="SLD30"/>
      <c r="SLE30"/>
      <c r="SLF30"/>
      <c r="SLG30"/>
      <c r="SLH30"/>
      <c r="SLI30"/>
      <c r="SLJ30"/>
      <c r="SLK30"/>
      <c r="SLL30"/>
      <c r="SLM30"/>
      <c r="SLN30"/>
      <c r="SLO30"/>
      <c r="SLP30"/>
      <c r="SLQ30"/>
      <c r="SLR30"/>
      <c r="SLS30"/>
      <c r="SLT30"/>
      <c r="SLU30"/>
      <c r="SLV30"/>
      <c r="SLW30"/>
      <c r="SLX30"/>
      <c r="SLY30"/>
      <c r="SLZ30"/>
      <c r="SMA30"/>
      <c r="SMB30"/>
      <c r="SMC30"/>
      <c r="SMD30"/>
      <c r="SME30"/>
      <c r="SMF30"/>
      <c r="SMG30"/>
      <c r="SMH30"/>
      <c r="SMI30"/>
      <c r="SMJ30"/>
      <c r="SMK30"/>
      <c r="SML30"/>
      <c r="SMM30"/>
      <c r="SMN30"/>
      <c r="SMO30"/>
      <c r="SMP30"/>
      <c r="SMQ30"/>
      <c r="SMR30"/>
      <c r="SMS30"/>
      <c r="SMT30"/>
      <c r="SMU30"/>
      <c r="SMV30"/>
      <c r="SMW30"/>
      <c r="SMX30"/>
      <c r="SMY30"/>
      <c r="SMZ30"/>
      <c r="SNA30"/>
      <c r="SNB30"/>
      <c r="SNC30"/>
      <c r="SND30"/>
      <c r="SNE30"/>
      <c r="SNF30"/>
      <c r="SNG30"/>
      <c r="SNH30"/>
      <c r="SNI30"/>
      <c r="SNJ30"/>
      <c r="SNK30"/>
      <c r="SNL30"/>
      <c r="SNM30"/>
      <c r="SNN30"/>
      <c r="SNO30"/>
      <c r="SNP30"/>
      <c r="SNQ30"/>
      <c r="SNR30"/>
      <c r="SNS30"/>
      <c r="SNT30"/>
      <c r="SNU30"/>
      <c r="SNV30"/>
      <c r="SNW30"/>
      <c r="SNX30"/>
      <c r="SNY30"/>
      <c r="SNZ30"/>
      <c r="SOA30"/>
      <c r="SOB30"/>
      <c r="SOC30"/>
      <c r="SOD30"/>
      <c r="SOE30"/>
      <c r="SOF30"/>
      <c r="SOG30"/>
      <c r="SOH30"/>
      <c r="SOI30"/>
      <c r="SOJ30"/>
      <c r="SOK30"/>
      <c r="SOL30"/>
      <c r="SOM30"/>
      <c r="SON30"/>
      <c r="SOO30"/>
      <c r="SOP30"/>
      <c r="SOQ30"/>
      <c r="SOR30"/>
      <c r="SOS30"/>
      <c r="SOT30"/>
      <c r="SOU30"/>
      <c r="SOV30"/>
      <c r="SOW30"/>
      <c r="SOX30"/>
      <c r="SOY30"/>
      <c r="SOZ30"/>
      <c r="SPA30"/>
      <c r="SPB30"/>
      <c r="SPC30"/>
      <c r="SPD30"/>
      <c r="SPE30"/>
      <c r="SPF30"/>
      <c r="SPG30"/>
      <c r="SPH30"/>
      <c r="SPI30"/>
      <c r="SPJ30"/>
      <c r="SPK30"/>
      <c r="SPL30"/>
      <c r="SPM30"/>
      <c r="SPN30"/>
      <c r="SPO30"/>
      <c r="SPP30"/>
      <c r="SPQ30"/>
      <c r="SPR30"/>
      <c r="SPS30"/>
      <c r="SPT30"/>
      <c r="SPU30"/>
      <c r="SPV30"/>
      <c r="SPW30"/>
      <c r="SPX30"/>
      <c r="SPY30"/>
      <c r="SPZ30"/>
      <c r="SQA30"/>
      <c r="SQB30"/>
      <c r="SQC30"/>
      <c r="SQD30"/>
      <c r="SQE30"/>
      <c r="SQF30"/>
      <c r="SQG30"/>
      <c r="SQH30"/>
      <c r="SQI30"/>
      <c r="SQJ30"/>
      <c r="SQK30"/>
      <c r="SQL30"/>
      <c r="SQM30"/>
      <c r="SQN30"/>
      <c r="SQO30"/>
      <c r="SQP30"/>
      <c r="SQQ30"/>
      <c r="SQR30"/>
      <c r="SQS30"/>
      <c r="SQT30"/>
      <c r="SQU30"/>
      <c r="SQV30"/>
      <c r="SQW30"/>
      <c r="SQX30"/>
      <c r="SQY30"/>
      <c r="SQZ30"/>
      <c r="SRA30"/>
      <c r="SRB30"/>
      <c r="SRC30"/>
      <c r="SRD30"/>
      <c r="SRE30"/>
      <c r="SRF30"/>
      <c r="SRG30"/>
      <c r="SRH30"/>
      <c r="SRI30"/>
      <c r="SRJ30"/>
      <c r="SRK30"/>
      <c r="SRL30"/>
      <c r="SRM30"/>
      <c r="SRN30"/>
      <c r="SRO30"/>
      <c r="SRP30"/>
      <c r="SRQ30"/>
      <c r="SRR30"/>
      <c r="SRS30"/>
      <c r="SRT30"/>
      <c r="SRU30"/>
      <c r="SRV30"/>
      <c r="SRW30"/>
      <c r="SRX30"/>
      <c r="SRY30"/>
      <c r="SRZ30"/>
      <c r="SSA30"/>
      <c r="SSB30"/>
      <c r="SSC30"/>
      <c r="SSD30"/>
      <c r="SSE30"/>
      <c r="SSF30"/>
      <c r="SSG30"/>
      <c r="SSH30"/>
      <c r="SSI30"/>
      <c r="SSJ30"/>
      <c r="SSK30"/>
      <c r="SSL30"/>
      <c r="SSM30"/>
      <c r="SSN30"/>
      <c r="SSO30"/>
      <c r="SSP30"/>
      <c r="SSQ30"/>
      <c r="SSR30"/>
      <c r="SSS30"/>
      <c r="SST30"/>
      <c r="SSU30"/>
      <c r="SSV30"/>
      <c r="SSW30"/>
      <c r="SSX30"/>
      <c r="SSY30"/>
      <c r="SSZ30"/>
      <c r="STA30"/>
      <c r="STB30"/>
      <c r="STC30"/>
      <c r="STD30"/>
      <c r="STE30"/>
      <c r="STF30"/>
      <c r="STG30"/>
      <c r="STH30"/>
      <c r="STI30"/>
      <c r="STJ30"/>
      <c r="STK30"/>
      <c r="STL30"/>
      <c r="STM30"/>
      <c r="STN30"/>
      <c r="STO30"/>
      <c r="STP30"/>
      <c r="STQ30"/>
      <c r="STR30"/>
      <c r="STS30"/>
      <c r="STT30"/>
      <c r="STU30"/>
      <c r="STV30"/>
      <c r="STW30"/>
      <c r="STX30"/>
      <c r="STY30"/>
      <c r="STZ30"/>
      <c r="SUA30"/>
      <c r="SUB30"/>
      <c r="SUC30"/>
      <c r="SUD30"/>
      <c r="SUE30"/>
      <c r="SUF30"/>
      <c r="SUG30"/>
      <c r="SUH30"/>
      <c r="SUI30"/>
      <c r="SUJ30"/>
      <c r="SUK30"/>
      <c r="SUL30"/>
      <c r="SUM30"/>
      <c r="SUN30"/>
      <c r="SUO30"/>
      <c r="SUP30"/>
      <c r="SUQ30"/>
      <c r="SUR30"/>
      <c r="SUS30"/>
      <c r="SUT30"/>
      <c r="SUU30"/>
      <c r="SUV30"/>
      <c r="SUW30"/>
      <c r="SUX30"/>
      <c r="SUY30"/>
      <c r="SUZ30"/>
      <c r="SVA30"/>
      <c r="SVB30"/>
      <c r="SVC30"/>
      <c r="SVD30"/>
      <c r="SVE30"/>
      <c r="SVF30"/>
      <c r="SVG30"/>
      <c r="SVH30"/>
      <c r="SVI30"/>
      <c r="SVJ30"/>
      <c r="SVK30"/>
      <c r="SVL30"/>
      <c r="SVM30"/>
      <c r="SVN30"/>
      <c r="SVO30"/>
      <c r="SVP30"/>
      <c r="SVQ30"/>
      <c r="SVR30"/>
      <c r="SVS30"/>
      <c r="SVT30"/>
      <c r="SVU30"/>
      <c r="SVV30"/>
      <c r="SVW30"/>
      <c r="SVX30"/>
      <c r="SVY30"/>
      <c r="SVZ30"/>
      <c r="SWA30"/>
      <c r="SWB30"/>
      <c r="SWC30"/>
      <c r="SWD30"/>
      <c r="SWE30"/>
      <c r="SWF30"/>
      <c r="SWG30"/>
      <c r="SWH30"/>
      <c r="SWI30"/>
      <c r="SWJ30"/>
      <c r="SWK30"/>
      <c r="SWL30"/>
      <c r="SWM30"/>
      <c r="SWN30"/>
      <c r="SWO30"/>
      <c r="SWP30"/>
      <c r="SWQ30"/>
      <c r="SWR30"/>
      <c r="SWS30"/>
      <c r="SWT30"/>
      <c r="SWU30"/>
      <c r="SWV30"/>
      <c r="SWW30"/>
      <c r="SWX30"/>
      <c r="SWY30"/>
      <c r="SWZ30"/>
      <c r="SXA30"/>
      <c r="SXB30"/>
      <c r="SXC30"/>
      <c r="SXD30"/>
      <c r="SXE30"/>
      <c r="SXF30"/>
      <c r="SXG30"/>
      <c r="SXH30"/>
      <c r="SXI30"/>
      <c r="SXJ30"/>
      <c r="SXK30"/>
      <c r="SXL30"/>
      <c r="SXM30"/>
      <c r="SXN30"/>
      <c r="SXO30"/>
      <c r="SXP30"/>
      <c r="SXQ30"/>
      <c r="SXR30"/>
      <c r="SXS30"/>
      <c r="SXT30"/>
      <c r="SXU30"/>
      <c r="SXV30"/>
      <c r="SXW30"/>
      <c r="SXX30"/>
      <c r="SXY30"/>
      <c r="SXZ30"/>
      <c r="SYA30"/>
      <c r="SYB30"/>
      <c r="SYC30"/>
      <c r="SYD30"/>
      <c r="SYE30"/>
      <c r="SYF30"/>
      <c r="SYG30"/>
      <c r="SYH30"/>
      <c r="SYI30"/>
      <c r="SYJ30"/>
      <c r="SYK30"/>
      <c r="SYL30"/>
      <c r="SYM30"/>
      <c r="SYN30"/>
      <c r="SYO30"/>
      <c r="SYP30"/>
      <c r="SYQ30"/>
      <c r="SYR30"/>
      <c r="SYS30"/>
      <c r="SYT30"/>
      <c r="SYU30"/>
      <c r="SYV30"/>
      <c r="SYW30"/>
      <c r="SYX30"/>
      <c r="SYY30"/>
      <c r="SYZ30"/>
      <c r="SZA30"/>
      <c r="SZB30"/>
      <c r="SZC30"/>
      <c r="SZD30"/>
      <c r="SZE30"/>
      <c r="SZF30"/>
      <c r="SZG30"/>
      <c r="SZH30"/>
      <c r="SZI30"/>
      <c r="SZJ30"/>
      <c r="SZK30"/>
      <c r="SZL30"/>
      <c r="SZM30"/>
      <c r="SZN30"/>
      <c r="SZO30"/>
      <c r="SZP30"/>
      <c r="SZQ30"/>
      <c r="SZR30"/>
      <c r="SZS30"/>
      <c r="SZT30"/>
      <c r="SZU30"/>
      <c r="SZV30"/>
      <c r="SZW30"/>
      <c r="SZX30"/>
      <c r="SZY30"/>
      <c r="SZZ30"/>
      <c r="TAA30"/>
      <c r="TAB30"/>
      <c r="TAC30"/>
      <c r="TAD30"/>
      <c r="TAE30"/>
      <c r="TAF30"/>
      <c r="TAG30"/>
      <c r="TAH30"/>
      <c r="TAI30"/>
      <c r="TAJ30"/>
      <c r="TAK30"/>
      <c r="TAL30"/>
      <c r="TAM30"/>
      <c r="TAN30"/>
      <c r="TAO30"/>
      <c r="TAP30"/>
      <c r="TAQ30"/>
      <c r="TAR30"/>
      <c r="TAS30"/>
      <c r="TAT30"/>
      <c r="TAU30"/>
      <c r="TAV30"/>
      <c r="TAW30"/>
      <c r="TAX30"/>
      <c r="TAY30"/>
      <c r="TAZ30"/>
      <c r="TBA30"/>
      <c r="TBB30"/>
      <c r="TBC30"/>
      <c r="TBD30"/>
      <c r="TBE30"/>
      <c r="TBF30"/>
      <c r="TBG30"/>
      <c r="TBH30"/>
      <c r="TBI30"/>
      <c r="TBJ30"/>
      <c r="TBK30"/>
      <c r="TBL30"/>
      <c r="TBM30"/>
      <c r="TBN30"/>
      <c r="TBO30"/>
      <c r="TBP30"/>
      <c r="TBQ30"/>
      <c r="TBR30"/>
      <c r="TBS30"/>
      <c r="TBT30"/>
      <c r="TBU30"/>
      <c r="TBV30"/>
      <c r="TBW30"/>
      <c r="TBX30"/>
      <c r="TBY30"/>
      <c r="TBZ30"/>
      <c r="TCA30"/>
      <c r="TCB30"/>
      <c r="TCC30"/>
      <c r="TCD30"/>
      <c r="TCE30"/>
      <c r="TCF30"/>
      <c r="TCG30"/>
      <c r="TCH30"/>
      <c r="TCI30"/>
      <c r="TCJ30"/>
      <c r="TCK30"/>
      <c r="TCL30"/>
      <c r="TCM30"/>
      <c r="TCN30"/>
      <c r="TCO30"/>
      <c r="TCP30"/>
      <c r="TCQ30"/>
      <c r="TCR30"/>
      <c r="TCS30"/>
      <c r="TCT30"/>
      <c r="TCU30"/>
      <c r="TCV30"/>
      <c r="TCW30"/>
      <c r="TCX30"/>
      <c r="TCY30"/>
      <c r="TCZ30"/>
      <c r="TDA30"/>
      <c r="TDB30"/>
      <c r="TDC30"/>
      <c r="TDD30"/>
      <c r="TDE30"/>
      <c r="TDF30"/>
      <c r="TDG30"/>
      <c r="TDH30"/>
      <c r="TDI30"/>
      <c r="TDJ30"/>
      <c r="TDK30"/>
      <c r="TDL30"/>
      <c r="TDM30"/>
      <c r="TDN30"/>
      <c r="TDO30"/>
      <c r="TDP30"/>
      <c r="TDQ30"/>
      <c r="TDR30"/>
      <c r="TDS30"/>
      <c r="TDT30"/>
      <c r="TDU30"/>
      <c r="TDV30"/>
      <c r="TDW30"/>
      <c r="TDX30"/>
      <c r="TDY30"/>
      <c r="TDZ30"/>
      <c r="TEA30"/>
      <c r="TEB30"/>
      <c r="TEC30"/>
      <c r="TED30"/>
      <c r="TEE30"/>
      <c r="TEF30"/>
      <c r="TEG30"/>
      <c r="TEH30"/>
      <c r="TEI30"/>
      <c r="TEJ30"/>
      <c r="TEK30"/>
      <c r="TEL30"/>
      <c r="TEM30"/>
      <c r="TEN30"/>
      <c r="TEO30"/>
      <c r="TEP30"/>
      <c r="TEQ30"/>
      <c r="TER30"/>
      <c r="TES30"/>
      <c r="TET30"/>
      <c r="TEU30"/>
      <c r="TEV30"/>
      <c r="TEW30"/>
      <c r="TEX30"/>
      <c r="TEY30"/>
      <c r="TEZ30"/>
      <c r="TFA30"/>
      <c r="TFB30"/>
      <c r="TFC30"/>
      <c r="TFD30"/>
      <c r="TFE30"/>
      <c r="TFF30"/>
      <c r="TFG30"/>
      <c r="TFH30"/>
      <c r="TFI30"/>
      <c r="TFJ30"/>
      <c r="TFK30"/>
      <c r="TFL30"/>
      <c r="TFM30"/>
      <c r="TFN30"/>
      <c r="TFO30"/>
      <c r="TFP30"/>
      <c r="TFQ30"/>
      <c r="TFR30"/>
      <c r="TFS30"/>
      <c r="TFT30"/>
      <c r="TFU30"/>
      <c r="TFV30"/>
      <c r="TFW30"/>
      <c r="TFX30"/>
      <c r="TFY30"/>
      <c r="TFZ30"/>
      <c r="TGA30"/>
      <c r="TGB30"/>
      <c r="TGC30"/>
      <c r="TGD30"/>
      <c r="TGE30"/>
      <c r="TGF30"/>
      <c r="TGG30"/>
      <c r="TGH30"/>
      <c r="TGI30"/>
      <c r="TGJ30"/>
      <c r="TGK30"/>
      <c r="TGL30"/>
      <c r="TGM30"/>
      <c r="TGN30"/>
      <c r="TGO30"/>
      <c r="TGP30"/>
      <c r="TGQ30"/>
      <c r="TGR30"/>
      <c r="TGS30"/>
      <c r="TGT30"/>
      <c r="TGU30"/>
      <c r="TGV30"/>
      <c r="TGW30"/>
      <c r="TGX30"/>
      <c r="TGY30"/>
      <c r="TGZ30"/>
      <c r="THA30"/>
      <c r="THB30"/>
      <c r="THC30"/>
      <c r="THD30"/>
      <c r="THE30"/>
      <c r="THF30"/>
      <c r="THG30"/>
      <c r="THH30"/>
      <c r="THI30"/>
      <c r="THJ30"/>
      <c r="THK30"/>
      <c r="THL30"/>
      <c r="THM30"/>
      <c r="THN30"/>
      <c r="THO30"/>
      <c r="THP30"/>
      <c r="THQ30"/>
      <c r="THR30"/>
      <c r="THS30"/>
      <c r="THT30"/>
      <c r="THU30"/>
      <c r="THV30"/>
      <c r="THW30"/>
      <c r="THX30"/>
      <c r="THY30"/>
      <c r="THZ30"/>
      <c r="TIA30"/>
      <c r="TIB30"/>
      <c r="TIC30"/>
      <c r="TID30"/>
      <c r="TIE30"/>
      <c r="TIF30"/>
      <c r="TIG30"/>
      <c r="TIH30"/>
      <c r="TII30"/>
      <c r="TIJ30"/>
      <c r="TIK30"/>
      <c r="TIL30"/>
      <c r="TIM30"/>
      <c r="TIN30"/>
      <c r="TIO30"/>
      <c r="TIP30"/>
      <c r="TIQ30"/>
      <c r="TIR30"/>
      <c r="TIS30"/>
      <c r="TIT30"/>
      <c r="TIU30"/>
      <c r="TIV30"/>
      <c r="TIW30"/>
      <c r="TIX30"/>
      <c r="TIY30"/>
      <c r="TIZ30"/>
      <c r="TJA30"/>
      <c r="TJB30"/>
      <c r="TJC30"/>
      <c r="TJD30"/>
      <c r="TJE30"/>
      <c r="TJF30"/>
      <c r="TJG30"/>
      <c r="TJH30"/>
      <c r="TJI30"/>
      <c r="TJJ30"/>
      <c r="TJK30"/>
      <c r="TJL30"/>
      <c r="TJM30"/>
      <c r="TJN30"/>
      <c r="TJO30"/>
      <c r="TJP30"/>
      <c r="TJQ30"/>
      <c r="TJR30"/>
      <c r="TJS30"/>
      <c r="TJT30"/>
      <c r="TJU30"/>
      <c r="TJV30"/>
      <c r="TJW30"/>
      <c r="TJX30"/>
      <c r="TJY30"/>
      <c r="TJZ30"/>
      <c r="TKA30"/>
      <c r="TKB30"/>
      <c r="TKC30"/>
      <c r="TKD30"/>
      <c r="TKE30"/>
      <c r="TKF30"/>
      <c r="TKG30"/>
      <c r="TKH30"/>
      <c r="TKI30"/>
      <c r="TKJ30"/>
      <c r="TKK30"/>
      <c r="TKL30"/>
      <c r="TKM30"/>
      <c r="TKN30"/>
      <c r="TKO30"/>
      <c r="TKP30"/>
      <c r="TKQ30"/>
      <c r="TKR30"/>
      <c r="TKS30"/>
      <c r="TKT30"/>
      <c r="TKU30"/>
      <c r="TKV30"/>
      <c r="TKW30"/>
      <c r="TKX30"/>
      <c r="TKY30"/>
      <c r="TKZ30"/>
      <c r="TLA30"/>
      <c r="TLB30"/>
      <c r="TLC30"/>
      <c r="TLD30"/>
      <c r="TLE30"/>
      <c r="TLF30"/>
      <c r="TLG30"/>
      <c r="TLH30"/>
      <c r="TLI30"/>
      <c r="TLJ30"/>
      <c r="TLK30"/>
      <c r="TLL30"/>
      <c r="TLM30"/>
      <c r="TLN30"/>
      <c r="TLO30"/>
      <c r="TLP30"/>
      <c r="TLQ30"/>
      <c r="TLR30"/>
      <c r="TLS30"/>
      <c r="TLT30"/>
      <c r="TLU30"/>
      <c r="TLV30"/>
      <c r="TLW30"/>
      <c r="TLX30"/>
      <c r="TLY30"/>
      <c r="TLZ30"/>
      <c r="TMA30"/>
      <c r="TMB30"/>
      <c r="TMC30"/>
      <c r="TMD30"/>
      <c r="TME30"/>
      <c r="TMF30"/>
      <c r="TMG30"/>
      <c r="TMH30"/>
      <c r="TMI30"/>
      <c r="TMJ30"/>
      <c r="TMK30"/>
      <c r="TML30"/>
      <c r="TMM30"/>
      <c r="TMN30"/>
      <c r="TMO30"/>
      <c r="TMP30"/>
      <c r="TMQ30"/>
      <c r="TMR30"/>
      <c r="TMS30"/>
      <c r="TMT30"/>
      <c r="TMU30"/>
      <c r="TMV30"/>
      <c r="TMW30"/>
      <c r="TMX30"/>
      <c r="TMY30"/>
      <c r="TMZ30"/>
      <c r="TNA30"/>
      <c r="TNB30"/>
      <c r="TNC30"/>
      <c r="TND30"/>
      <c r="TNE30"/>
      <c r="TNF30"/>
      <c r="TNG30"/>
      <c r="TNH30"/>
      <c r="TNI30"/>
      <c r="TNJ30"/>
      <c r="TNK30"/>
      <c r="TNL30"/>
      <c r="TNM30"/>
      <c r="TNN30"/>
      <c r="TNO30"/>
      <c r="TNP30"/>
      <c r="TNQ30"/>
      <c r="TNR30"/>
      <c r="TNS30"/>
      <c r="TNT30"/>
      <c r="TNU30"/>
      <c r="TNV30"/>
      <c r="TNW30"/>
      <c r="TNX30"/>
      <c r="TNY30"/>
      <c r="TNZ30"/>
      <c r="TOA30"/>
      <c r="TOB30"/>
      <c r="TOC30"/>
      <c r="TOD30"/>
      <c r="TOE30"/>
      <c r="TOF30"/>
      <c r="TOG30"/>
      <c r="TOH30"/>
      <c r="TOI30"/>
      <c r="TOJ30"/>
      <c r="TOK30"/>
      <c r="TOL30"/>
      <c r="TOM30"/>
      <c r="TON30"/>
      <c r="TOO30"/>
      <c r="TOP30"/>
      <c r="TOQ30"/>
      <c r="TOR30"/>
      <c r="TOS30"/>
      <c r="TOT30"/>
      <c r="TOU30"/>
      <c r="TOV30"/>
      <c r="TOW30"/>
      <c r="TOX30"/>
      <c r="TOY30"/>
      <c r="TOZ30"/>
      <c r="TPA30"/>
      <c r="TPB30"/>
      <c r="TPC30"/>
      <c r="TPD30"/>
      <c r="TPE30"/>
      <c r="TPF30"/>
      <c r="TPG30"/>
      <c r="TPH30"/>
      <c r="TPI30"/>
      <c r="TPJ30"/>
      <c r="TPK30"/>
      <c r="TPL30"/>
      <c r="TPM30"/>
      <c r="TPN30"/>
      <c r="TPO30"/>
      <c r="TPP30"/>
      <c r="TPQ30"/>
      <c r="TPR30"/>
      <c r="TPS30"/>
      <c r="TPT30"/>
      <c r="TPU30"/>
      <c r="TPV30"/>
      <c r="TPW30"/>
      <c r="TPX30"/>
      <c r="TPY30"/>
      <c r="TPZ30"/>
      <c r="TQA30"/>
      <c r="TQB30"/>
      <c r="TQC30"/>
      <c r="TQD30"/>
      <c r="TQE30"/>
      <c r="TQF30"/>
      <c r="TQG30"/>
      <c r="TQH30"/>
      <c r="TQI30"/>
      <c r="TQJ30"/>
      <c r="TQK30"/>
      <c r="TQL30"/>
      <c r="TQM30"/>
      <c r="TQN30"/>
      <c r="TQO30"/>
      <c r="TQP30"/>
      <c r="TQQ30"/>
      <c r="TQR30"/>
      <c r="TQS30"/>
      <c r="TQT30"/>
      <c r="TQU30"/>
      <c r="TQV30"/>
      <c r="TQW30"/>
      <c r="TQX30"/>
      <c r="TQY30"/>
      <c r="TQZ30"/>
      <c r="TRA30"/>
      <c r="TRB30"/>
      <c r="TRC30"/>
      <c r="TRD30"/>
      <c r="TRE30"/>
      <c r="TRF30"/>
      <c r="TRG30"/>
      <c r="TRH30"/>
      <c r="TRI30"/>
      <c r="TRJ30"/>
      <c r="TRK30"/>
      <c r="TRL30"/>
      <c r="TRM30"/>
      <c r="TRN30"/>
      <c r="TRO30"/>
      <c r="TRP30"/>
      <c r="TRQ30"/>
      <c r="TRR30"/>
      <c r="TRS30"/>
      <c r="TRT30"/>
      <c r="TRU30"/>
      <c r="TRV30"/>
      <c r="TRW30"/>
      <c r="TRX30"/>
      <c r="TRY30"/>
      <c r="TRZ30"/>
      <c r="TSA30"/>
      <c r="TSB30"/>
      <c r="TSC30"/>
      <c r="TSD30"/>
      <c r="TSE30"/>
      <c r="TSF30"/>
      <c r="TSG30"/>
      <c r="TSH30"/>
      <c r="TSI30"/>
      <c r="TSJ30"/>
      <c r="TSK30"/>
      <c r="TSL30"/>
      <c r="TSM30"/>
      <c r="TSN30"/>
      <c r="TSO30"/>
      <c r="TSP30"/>
      <c r="TSQ30"/>
      <c r="TSR30"/>
      <c r="TSS30"/>
      <c r="TST30"/>
      <c r="TSU30"/>
      <c r="TSV30"/>
      <c r="TSW30"/>
      <c r="TSX30"/>
      <c r="TSY30"/>
      <c r="TSZ30"/>
      <c r="TTA30"/>
      <c r="TTB30"/>
      <c r="TTC30"/>
      <c r="TTD30"/>
      <c r="TTE30"/>
      <c r="TTF30"/>
      <c r="TTG30"/>
      <c r="TTH30"/>
      <c r="TTI30"/>
      <c r="TTJ30"/>
      <c r="TTK30"/>
      <c r="TTL30"/>
      <c r="TTM30"/>
      <c r="TTN30"/>
      <c r="TTO30"/>
      <c r="TTP30"/>
      <c r="TTQ30"/>
      <c r="TTR30"/>
      <c r="TTS30"/>
      <c r="TTT30"/>
      <c r="TTU30"/>
      <c r="TTV30"/>
      <c r="TTW30"/>
      <c r="TTX30"/>
      <c r="TTY30"/>
      <c r="TTZ30"/>
      <c r="TUA30"/>
      <c r="TUB30"/>
      <c r="TUC30"/>
      <c r="TUD30"/>
      <c r="TUE30"/>
      <c r="TUF30"/>
      <c r="TUG30"/>
      <c r="TUH30"/>
      <c r="TUI30"/>
      <c r="TUJ30"/>
      <c r="TUK30"/>
      <c r="TUL30"/>
      <c r="TUM30"/>
      <c r="TUN30"/>
      <c r="TUO30"/>
      <c r="TUP30"/>
      <c r="TUQ30"/>
      <c r="TUR30"/>
      <c r="TUS30"/>
      <c r="TUT30"/>
      <c r="TUU30"/>
      <c r="TUV30"/>
      <c r="TUW30"/>
      <c r="TUX30"/>
      <c r="TUY30"/>
      <c r="TUZ30"/>
      <c r="TVA30"/>
      <c r="TVB30"/>
      <c r="TVC30"/>
      <c r="TVD30"/>
      <c r="TVE30"/>
      <c r="TVF30"/>
      <c r="TVG30"/>
      <c r="TVH30"/>
      <c r="TVI30"/>
      <c r="TVJ30"/>
      <c r="TVK30"/>
      <c r="TVL30"/>
      <c r="TVM30"/>
      <c r="TVN30"/>
      <c r="TVO30"/>
      <c r="TVP30"/>
      <c r="TVQ30"/>
      <c r="TVR30"/>
      <c r="TVS30"/>
      <c r="TVT30"/>
      <c r="TVU30"/>
      <c r="TVV30"/>
      <c r="TVW30"/>
      <c r="TVX30"/>
      <c r="TVY30"/>
      <c r="TVZ30"/>
      <c r="TWA30"/>
      <c r="TWB30"/>
      <c r="TWC30"/>
      <c r="TWD30"/>
      <c r="TWE30"/>
      <c r="TWF30"/>
      <c r="TWG30"/>
      <c r="TWH30"/>
      <c r="TWI30"/>
      <c r="TWJ30"/>
      <c r="TWK30"/>
      <c r="TWL30"/>
      <c r="TWM30"/>
      <c r="TWN30"/>
      <c r="TWO30"/>
      <c r="TWP30"/>
      <c r="TWQ30"/>
      <c r="TWR30"/>
      <c r="TWS30"/>
      <c r="TWT30"/>
      <c r="TWU30"/>
      <c r="TWV30"/>
      <c r="TWW30"/>
      <c r="TWX30"/>
      <c r="TWY30"/>
      <c r="TWZ30"/>
      <c r="TXA30"/>
      <c r="TXB30"/>
      <c r="TXC30"/>
      <c r="TXD30"/>
      <c r="TXE30"/>
      <c r="TXF30"/>
      <c r="TXG30"/>
      <c r="TXH30"/>
      <c r="TXI30"/>
      <c r="TXJ30"/>
      <c r="TXK30"/>
      <c r="TXL30"/>
      <c r="TXM30"/>
      <c r="TXN30"/>
      <c r="TXO30"/>
      <c r="TXP30"/>
      <c r="TXQ30"/>
      <c r="TXR30"/>
      <c r="TXS30"/>
      <c r="TXT30"/>
      <c r="TXU30"/>
      <c r="TXV30"/>
      <c r="TXW30"/>
      <c r="TXX30"/>
      <c r="TXY30"/>
      <c r="TXZ30"/>
      <c r="TYA30"/>
      <c r="TYB30"/>
      <c r="TYC30"/>
      <c r="TYD30"/>
      <c r="TYE30"/>
      <c r="TYF30"/>
      <c r="TYG30"/>
      <c r="TYH30"/>
      <c r="TYI30"/>
      <c r="TYJ30"/>
      <c r="TYK30"/>
      <c r="TYL30"/>
      <c r="TYM30"/>
      <c r="TYN30"/>
      <c r="TYO30"/>
      <c r="TYP30"/>
      <c r="TYQ30"/>
      <c r="TYR30"/>
      <c r="TYS30"/>
      <c r="TYT30"/>
      <c r="TYU30"/>
      <c r="TYV30"/>
      <c r="TYW30"/>
      <c r="TYX30"/>
      <c r="TYY30"/>
      <c r="TYZ30"/>
      <c r="TZA30"/>
      <c r="TZB30"/>
      <c r="TZC30"/>
      <c r="TZD30"/>
      <c r="TZE30"/>
      <c r="TZF30"/>
      <c r="TZG30"/>
      <c r="TZH30"/>
      <c r="TZI30"/>
      <c r="TZJ30"/>
      <c r="TZK30"/>
      <c r="TZL30"/>
      <c r="TZM30"/>
      <c r="TZN30"/>
      <c r="TZO30"/>
      <c r="TZP30"/>
      <c r="TZQ30"/>
      <c r="TZR30"/>
      <c r="TZS30"/>
      <c r="TZT30"/>
      <c r="TZU30"/>
      <c r="TZV30"/>
      <c r="TZW30"/>
      <c r="TZX30"/>
      <c r="TZY30"/>
      <c r="TZZ30"/>
      <c r="UAA30"/>
      <c r="UAB30"/>
      <c r="UAC30"/>
      <c r="UAD30"/>
      <c r="UAE30"/>
      <c r="UAF30"/>
      <c r="UAG30"/>
      <c r="UAH30"/>
      <c r="UAI30"/>
      <c r="UAJ30"/>
      <c r="UAK30"/>
      <c r="UAL30"/>
      <c r="UAM30"/>
      <c r="UAN30"/>
      <c r="UAO30"/>
      <c r="UAP30"/>
      <c r="UAQ30"/>
      <c r="UAR30"/>
      <c r="UAS30"/>
      <c r="UAT30"/>
      <c r="UAU30"/>
      <c r="UAV30"/>
      <c r="UAW30"/>
      <c r="UAX30"/>
      <c r="UAY30"/>
      <c r="UAZ30"/>
      <c r="UBA30"/>
      <c r="UBB30"/>
      <c r="UBC30"/>
      <c r="UBD30"/>
      <c r="UBE30"/>
      <c r="UBF30"/>
      <c r="UBG30"/>
      <c r="UBH30"/>
      <c r="UBI30"/>
      <c r="UBJ30"/>
      <c r="UBK30"/>
      <c r="UBL30"/>
      <c r="UBM30"/>
      <c r="UBN30"/>
      <c r="UBO30"/>
      <c r="UBP30"/>
      <c r="UBQ30"/>
      <c r="UBR30"/>
      <c r="UBS30"/>
      <c r="UBT30"/>
      <c r="UBU30"/>
      <c r="UBV30"/>
      <c r="UBW30"/>
      <c r="UBX30"/>
      <c r="UBY30"/>
      <c r="UBZ30"/>
      <c r="UCA30"/>
      <c r="UCB30"/>
      <c r="UCC30"/>
      <c r="UCD30"/>
      <c r="UCE30"/>
      <c r="UCF30"/>
      <c r="UCG30"/>
      <c r="UCH30"/>
      <c r="UCI30"/>
      <c r="UCJ30"/>
      <c r="UCK30"/>
      <c r="UCL30"/>
      <c r="UCM30"/>
      <c r="UCN30"/>
      <c r="UCO30"/>
      <c r="UCP30"/>
      <c r="UCQ30"/>
      <c r="UCR30"/>
      <c r="UCS30"/>
      <c r="UCT30"/>
      <c r="UCU30"/>
      <c r="UCV30"/>
      <c r="UCW30"/>
      <c r="UCX30"/>
      <c r="UCY30"/>
      <c r="UCZ30"/>
      <c r="UDA30"/>
      <c r="UDB30"/>
      <c r="UDC30"/>
      <c r="UDD30"/>
      <c r="UDE30"/>
      <c r="UDF30"/>
      <c r="UDG30"/>
      <c r="UDH30"/>
      <c r="UDI30"/>
      <c r="UDJ30"/>
      <c r="UDK30"/>
      <c r="UDL30"/>
      <c r="UDM30"/>
      <c r="UDN30"/>
      <c r="UDO30"/>
      <c r="UDP30"/>
      <c r="UDQ30"/>
      <c r="UDR30"/>
      <c r="UDS30"/>
      <c r="UDT30"/>
      <c r="UDU30"/>
      <c r="UDV30"/>
      <c r="UDW30"/>
      <c r="UDX30"/>
      <c r="UDY30"/>
      <c r="UDZ30"/>
      <c r="UEA30"/>
      <c r="UEB30"/>
      <c r="UEC30"/>
      <c r="UED30"/>
      <c r="UEE30"/>
      <c r="UEF30"/>
      <c r="UEG30"/>
      <c r="UEH30"/>
      <c r="UEI30"/>
      <c r="UEJ30"/>
      <c r="UEK30"/>
      <c r="UEL30"/>
      <c r="UEM30"/>
      <c r="UEN30"/>
      <c r="UEO30"/>
      <c r="UEP30"/>
      <c r="UEQ30"/>
      <c r="UER30"/>
      <c r="UES30"/>
      <c r="UET30"/>
      <c r="UEU30"/>
      <c r="UEV30"/>
      <c r="UEW30"/>
      <c r="UEX30"/>
      <c r="UEY30"/>
      <c r="UEZ30"/>
      <c r="UFA30"/>
      <c r="UFB30"/>
      <c r="UFC30"/>
      <c r="UFD30"/>
      <c r="UFE30"/>
      <c r="UFF30"/>
      <c r="UFG30"/>
      <c r="UFH30"/>
      <c r="UFI30"/>
      <c r="UFJ30"/>
      <c r="UFK30"/>
      <c r="UFL30"/>
      <c r="UFM30"/>
      <c r="UFN30"/>
      <c r="UFO30"/>
      <c r="UFP30"/>
      <c r="UFQ30"/>
      <c r="UFR30"/>
      <c r="UFS30"/>
      <c r="UFT30"/>
      <c r="UFU30"/>
      <c r="UFV30"/>
      <c r="UFW30"/>
      <c r="UFX30"/>
      <c r="UFY30"/>
      <c r="UFZ30"/>
      <c r="UGA30"/>
      <c r="UGB30"/>
      <c r="UGC30"/>
      <c r="UGD30"/>
      <c r="UGE30"/>
      <c r="UGF30"/>
      <c r="UGG30"/>
      <c r="UGH30"/>
      <c r="UGI30"/>
      <c r="UGJ30"/>
      <c r="UGK30"/>
      <c r="UGL30"/>
      <c r="UGM30"/>
      <c r="UGN30"/>
      <c r="UGO30"/>
      <c r="UGP30"/>
      <c r="UGQ30"/>
      <c r="UGR30"/>
      <c r="UGS30"/>
      <c r="UGT30"/>
      <c r="UGU30"/>
      <c r="UGV30"/>
      <c r="UGW30"/>
      <c r="UGX30"/>
      <c r="UGY30"/>
      <c r="UGZ30"/>
      <c r="UHA30"/>
      <c r="UHB30"/>
      <c r="UHC30"/>
      <c r="UHD30"/>
      <c r="UHE30"/>
      <c r="UHF30"/>
      <c r="UHG30"/>
      <c r="UHH30"/>
      <c r="UHI30"/>
      <c r="UHJ30"/>
      <c r="UHK30"/>
      <c r="UHL30"/>
      <c r="UHM30"/>
      <c r="UHN30"/>
      <c r="UHO30"/>
      <c r="UHP30"/>
      <c r="UHQ30"/>
      <c r="UHR30"/>
      <c r="UHS30"/>
      <c r="UHT30"/>
      <c r="UHU30"/>
      <c r="UHV30"/>
      <c r="UHW30"/>
      <c r="UHX30"/>
      <c r="UHY30"/>
      <c r="UHZ30"/>
      <c r="UIA30"/>
      <c r="UIB30"/>
      <c r="UIC30"/>
      <c r="UID30"/>
      <c r="UIE30"/>
      <c r="UIF30"/>
      <c r="UIG30"/>
      <c r="UIH30"/>
      <c r="UII30"/>
      <c r="UIJ30"/>
      <c r="UIK30"/>
      <c r="UIL30"/>
      <c r="UIM30"/>
      <c r="UIN30"/>
      <c r="UIO30"/>
      <c r="UIP30"/>
      <c r="UIQ30"/>
      <c r="UIR30"/>
      <c r="UIS30"/>
      <c r="UIT30"/>
      <c r="UIU30"/>
      <c r="UIV30"/>
      <c r="UIW30"/>
      <c r="UIX30"/>
      <c r="UIY30"/>
      <c r="UIZ30"/>
      <c r="UJA30"/>
      <c r="UJB30"/>
      <c r="UJC30"/>
      <c r="UJD30"/>
      <c r="UJE30"/>
      <c r="UJF30"/>
      <c r="UJG30"/>
      <c r="UJH30"/>
      <c r="UJI30"/>
      <c r="UJJ30"/>
      <c r="UJK30"/>
      <c r="UJL30"/>
      <c r="UJM30"/>
      <c r="UJN30"/>
      <c r="UJO30"/>
      <c r="UJP30"/>
      <c r="UJQ30"/>
      <c r="UJR30"/>
      <c r="UJS30"/>
      <c r="UJT30"/>
      <c r="UJU30"/>
      <c r="UJV30"/>
      <c r="UJW30"/>
      <c r="UJX30"/>
      <c r="UJY30"/>
      <c r="UJZ30"/>
      <c r="UKA30"/>
      <c r="UKB30"/>
      <c r="UKC30"/>
      <c r="UKD30"/>
      <c r="UKE30"/>
      <c r="UKF30"/>
      <c r="UKG30"/>
      <c r="UKH30"/>
      <c r="UKI30"/>
      <c r="UKJ30"/>
      <c r="UKK30"/>
      <c r="UKL30"/>
      <c r="UKM30"/>
      <c r="UKN30"/>
      <c r="UKO30"/>
      <c r="UKP30"/>
      <c r="UKQ30"/>
      <c r="UKR30"/>
      <c r="UKS30"/>
      <c r="UKT30"/>
      <c r="UKU30"/>
      <c r="UKV30"/>
      <c r="UKW30"/>
      <c r="UKX30"/>
      <c r="UKY30"/>
      <c r="UKZ30"/>
      <c r="ULA30"/>
      <c r="ULB30"/>
      <c r="ULC30"/>
      <c r="ULD30"/>
      <c r="ULE30"/>
      <c r="ULF30"/>
      <c r="ULG30"/>
      <c r="ULH30"/>
      <c r="ULI30"/>
      <c r="ULJ30"/>
      <c r="ULK30"/>
      <c r="ULL30"/>
      <c r="ULM30"/>
      <c r="ULN30"/>
      <c r="ULO30"/>
      <c r="ULP30"/>
      <c r="ULQ30"/>
      <c r="ULR30"/>
      <c r="ULS30"/>
      <c r="ULT30"/>
      <c r="ULU30"/>
      <c r="ULV30"/>
      <c r="ULW30"/>
      <c r="ULX30"/>
      <c r="ULY30"/>
      <c r="ULZ30"/>
      <c r="UMA30"/>
      <c r="UMB30"/>
      <c r="UMC30"/>
      <c r="UMD30"/>
      <c r="UME30"/>
      <c r="UMF30"/>
      <c r="UMG30"/>
      <c r="UMH30"/>
      <c r="UMI30"/>
      <c r="UMJ30"/>
      <c r="UMK30"/>
      <c r="UML30"/>
      <c r="UMM30"/>
      <c r="UMN30"/>
      <c r="UMO30"/>
      <c r="UMP30"/>
      <c r="UMQ30"/>
      <c r="UMR30"/>
      <c r="UMS30"/>
      <c r="UMT30"/>
      <c r="UMU30"/>
      <c r="UMV30"/>
      <c r="UMW30"/>
      <c r="UMX30"/>
      <c r="UMY30"/>
      <c r="UMZ30"/>
      <c r="UNA30"/>
      <c r="UNB30"/>
      <c r="UNC30"/>
      <c r="UND30"/>
      <c r="UNE30"/>
      <c r="UNF30"/>
      <c r="UNG30"/>
      <c r="UNH30"/>
      <c r="UNI30"/>
      <c r="UNJ30"/>
      <c r="UNK30"/>
      <c r="UNL30"/>
      <c r="UNM30"/>
      <c r="UNN30"/>
      <c r="UNO30"/>
      <c r="UNP30"/>
      <c r="UNQ30"/>
      <c r="UNR30"/>
      <c r="UNS30"/>
      <c r="UNT30"/>
      <c r="UNU30"/>
      <c r="UNV30"/>
      <c r="UNW30"/>
      <c r="UNX30"/>
      <c r="UNY30"/>
      <c r="UNZ30"/>
      <c r="UOA30"/>
      <c r="UOB30"/>
      <c r="UOC30"/>
      <c r="UOD30"/>
      <c r="UOE30"/>
      <c r="UOF30"/>
      <c r="UOG30"/>
      <c r="UOH30"/>
      <c r="UOI30"/>
      <c r="UOJ30"/>
      <c r="UOK30"/>
      <c r="UOL30"/>
      <c r="UOM30"/>
      <c r="UON30"/>
      <c r="UOO30"/>
      <c r="UOP30"/>
      <c r="UOQ30"/>
      <c r="UOR30"/>
      <c r="UOS30"/>
      <c r="UOT30"/>
      <c r="UOU30"/>
      <c r="UOV30"/>
      <c r="UOW30"/>
      <c r="UOX30"/>
      <c r="UOY30"/>
      <c r="UOZ30"/>
      <c r="UPA30"/>
      <c r="UPB30"/>
      <c r="UPC30"/>
      <c r="UPD30"/>
      <c r="UPE30"/>
      <c r="UPF30"/>
      <c r="UPG30"/>
      <c r="UPH30"/>
      <c r="UPI30"/>
      <c r="UPJ30"/>
      <c r="UPK30"/>
      <c r="UPL30"/>
      <c r="UPM30"/>
      <c r="UPN30"/>
      <c r="UPO30"/>
      <c r="UPP30"/>
      <c r="UPQ30"/>
      <c r="UPR30"/>
      <c r="UPS30"/>
      <c r="UPT30"/>
      <c r="UPU30"/>
      <c r="UPV30"/>
      <c r="UPW30"/>
      <c r="UPX30"/>
      <c r="UPY30"/>
      <c r="UPZ30"/>
      <c r="UQA30"/>
      <c r="UQB30"/>
      <c r="UQC30"/>
      <c r="UQD30"/>
      <c r="UQE30"/>
      <c r="UQF30"/>
      <c r="UQG30"/>
      <c r="UQH30"/>
      <c r="UQI30"/>
      <c r="UQJ30"/>
      <c r="UQK30"/>
      <c r="UQL30"/>
      <c r="UQM30"/>
      <c r="UQN30"/>
      <c r="UQO30"/>
      <c r="UQP30"/>
      <c r="UQQ30"/>
      <c r="UQR30"/>
      <c r="UQS30"/>
      <c r="UQT30"/>
      <c r="UQU30"/>
      <c r="UQV30"/>
      <c r="UQW30"/>
      <c r="UQX30"/>
      <c r="UQY30"/>
      <c r="UQZ30"/>
      <c r="URA30"/>
      <c r="URB30"/>
      <c r="URC30"/>
      <c r="URD30"/>
      <c r="URE30"/>
      <c r="URF30"/>
      <c r="URG30"/>
      <c r="URH30"/>
      <c r="URI30"/>
      <c r="URJ30"/>
      <c r="URK30"/>
      <c r="URL30"/>
      <c r="URM30"/>
      <c r="URN30"/>
      <c r="URO30"/>
      <c r="URP30"/>
      <c r="URQ30"/>
      <c r="URR30"/>
      <c r="URS30"/>
      <c r="URT30"/>
      <c r="URU30"/>
      <c r="URV30"/>
      <c r="URW30"/>
      <c r="URX30"/>
      <c r="URY30"/>
      <c r="URZ30"/>
      <c r="USA30"/>
      <c r="USB30"/>
      <c r="USC30"/>
      <c r="USD30"/>
      <c r="USE30"/>
      <c r="USF30"/>
      <c r="USG30"/>
      <c r="USH30"/>
      <c r="USI30"/>
      <c r="USJ30"/>
      <c r="USK30"/>
      <c r="USL30"/>
      <c r="USM30"/>
      <c r="USN30"/>
      <c r="USO30"/>
      <c r="USP30"/>
      <c r="USQ30"/>
      <c r="USR30"/>
      <c r="USS30"/>
      <c r="UST30"/>
      <c r="USU30"/>
      <c r="USV30"/>
      <c r="USW30"/>
      <c r="USX30"/>
      <c r="USY30"/>
      <c r="USZ30"/>
      <c r="UTA30"/>
      <c r="UTB30"/>
      <c r="UTC30"/>
      <c r="UTD30"/>
      <c r="UTE30"/>
      <c r="UTF30"/>
      <c r="UTG30"/>
      <c r="UTH30"/>
      <c r="UTI30"/>
      <c r="UTJ30"/>
      <c r="UTK30"/>
      <c r="UTL30"/>
      <c r="UTM30"/>
      <c r="UTN30"/>
      <c r="UTO30"/>
      <c r="UTP30"/>
      <c r="UTQ30"/>
      <c r="UTR30"/>
      <c r="UTS30"/>
      <c r="UTT30"/>
      <c r="UTU30"/>
      <c r="UTV30"/>
      <c r="UTW30"/>
      <c r="UTX30"/>
      <c r="UTY30"/>
      <c r="UTZ30"/>
      <c r="UUA30"/>
      <c r="UUB30"/>
      <c r="UUC30"/>
      <c r="UUD30"/>
      <c r="UUE30"/>
      <c r="UUF30"/>
      <c r="UUG30"/>
      <c r="UUH30"/>
      <c r="UUI30"/>
      <c r="UUJ30"/>
      <c r="UUK30"/>
      <c r="UUL30"/>
      <c r="UUM30"/>
      <c r="UUN30"/>
      <c r="UUO30"/>
      <c r="UUP30"/>
      <c r="UUQ30"/>
      <c r="UUR30"/>
      <c r="UUS30"/>
      <c r="UUT30"/>
      <c r="UUU30"/>
      <c r="UUV30"/>
      <c r="UUW30"/>
      <c r="UUX30"/>
      <c r="UUY30"/>
      <c r="UUZ30"/>
      <c r="UVA30"/>
      <c r="UVB30"/>
      <c r="UVC30"/>
      <c r="UVD30"/>
      <c r="UVE30"/>
      <c r="UVF30"/>
      <c r="UVG30"/>
      <c r="UVH30"/>
      <c r="UVI30"/>
      <c r="UVJ30"/>
      <c r="UVK30"/>
      <c r="UVL30"/>
      <c r="UVM30"/>
      <c r="UVN30"/>
      <c r="UVO30"/>
      <c r="UVP30"/>
      <c r="UVQ30"/>
      <c r="UVR30"/>
      <c r="UVS30"/>
      <c r="UVT30"/>
      <c r="UVU30"/>
      <c r="UVV30"/>
      <c r="UVW30"/>
      <c r="UVX30"/>
      <c r="UVY30"/>
      <c r="UVZ30"/>
      <c r="UWA30"/>
      <c r="UWB30"/>
      <c r="UWC30"/>
      <c r="UWD30"/>
      <c r="UWE30"/>
      <c r="UWF30"/>
      <c r="UWG30"/>
      <c r="UWH30"/>
      <c r="UWI30"/>
      <c r="UWJ30"/>
      <c r="UWK30"/>
      <c r="UWL30"/>
      <c r="UWM30"/>
      <c r="UWN30"/>
      <c r="UWO30"/>
      <c r="UWP30"/>
      <c r="UWQ30"/>
      <c r="UWR30"/>
      <c r="UWS30"/>
      <c r="UWT30"/>
      <c r="UWU30"/>
      <c r="UWV30"/>
      <c r="UWW30"/>
      <c r="UWX30"/>
      <c r="UWY30"/>
      <c r="UWZ30"/>
      <c r="UXA30"/>
      <c r="UXB30"/>
      <c r="UXC30"/>
      <c r="UXD30"/>
      <c r="UXE30"/>
      <c r="UXF30"/>
      <c r="UXG30"/>
      <c r="UXH30"/>
      <c r="UXI30"/>
      <c r="UXJ30"/>
      <c r="UXK30"/>
      <c r="UXL30"/>
      <c r="UXM30"/>
      <c r="UXN30"/>
      <c r="UXO30"/>
      <c r="UXP30"/>
      <c r="UXQ30"/>
      <c r="UXR30"/>
      <c r="UXS30"/>
      <c r="UXT30"/>
      <c r="UXU30"/>
      <c r="UXV30"/>
      <c r="UXW30"/>
      <c r="UXX30"/>
      <c r="UXY30"/>
      <c r="UXZ30"/>
      <c r="UYA30"/>
      <c r="UYB30"/>
      <c r="UYC30"/>
      <c r="UYD30"/>
      <c r="UYE30"/>
      <c r="UYF30"/>
      <c r="UYG30"/>
      <c r="UYH30"/>
      <c r="UYI30"/>
      <c r="UYJ30"/>
      <c r="UYK30"/>
      <c r="UYL30"/>
      <c r="UYM30"/>
      <c r="UYN30"/>
      <c r="UYO30"/>
      <c r="UYP30"/>
      <c r="UYQ30"/>
      <c r="UYR30"/>
      <c r="UYS30"/>
      <c r="UYT30"/>
      <c r="UYU30"/>
      <c r="UYV30"/>
      <c r="UYW30"/>
      <c r="UYX30"/>
      <c r="UYY30"/>
      <c r="UYZ30"/>
      <c r="UZA30"/>
      <c r="UZB30"/>
      <c r="UZC30"/>
      <c r="UZD30"/>
      <c r="UZE30"/>
      <c r="UZF30"/>
      <c r="UZG30"/>
      <c r="UZH30"/>
      <c r="UZI30"/>
      <c r="UZJ30"/>
      <c r="UZK30"/>
      <c r="UZL30"/>
      <c r="UZM30"/>
      <c r="UZN30"/>
      <c r="UZO30"/>
      <c r="UZP30"/>
      <c r="UZQ30"/>
      <c r="UZR30"/>
      <c r="UZS30"/>
      <c r="UZT30"/>
      <c r="UZU30"/>
      <c r="UZV30"/>
      <c r="UZW30"/>
      <c r="UZX30"/>
      <c r="UZY30"/>
      <c r="UZZ30"/>
      <c r="VAA30"/>
      <c r="VAB30"/>
      <c r="VAC30"/>
      <c r="VAD30"/>
      <c r="VAE30"/>
      <c r="VAF30"/>
      <c r="VAG30"/>
      <c r="VAH30"/>
      <c r="VAI30"/>
      <c r="VAJ30"/>
      <c r="VAK30"/>
      <c r="VAL30"/>
      <c r="VAM30"/>
      <c r="VAN30"/>
      <c r="VAO30"/>
      <c r="VAP30"/>
      <c r="VAQ30"/>
      <c r="VAR30"/>
      <c r="VAS30"/>
      <c r="VAT30"/>
      <c r="VAU30"/>
      <c r="VAV30"/>
      <c r="VAW30"/>
      <c r="VAX30"/>
      <c r="VAY30"/>
      <c r="VAZ30"/>
      <c r="VBA30"/>
      <c r="VBB30"/>
      <c r="VBC30"/>
      <c r="VBD30"/>
      <c r="VBE30"/>
      <c r="VBF30"/>
      <c r="VBG30"/>
      <c r="VBH30"/>
      <c r="VBI30"/>
      <c r="VBJ30"/>
      <c r="VBK30"/>
      <c r="VBL30"/>
      <c r="VBM30"/>
      <c r="VBN30"/>
      <c r="VBO30"/>
      <c r="VBP30"/>
      <c r="VBQ30"/>
      <c r="VBR30"/>
      <c r="VBS30"/>
      <c r="VBT30"/>
      <c r="VBU30"/>
      <c r="VBV30"/>
      <c r="VBW30"/>
      <c r="VBX30"/>
      <c r="VBY30"/>
      <c r="VBZ30"/>
      <c r="VCA30"/>
      <c r="VCB30"/>
      <c r="VCC30"/>
      <c r="VCD30"/>
      <c r="VCE30"/>
      <c r="VCF30"/>
      <c r="VCG30"/>
      <c r="VCH30"/>
      <c r="VCI30"/>
      <c r="VCJ30"/>
      <c r="VCK30"/>
      <c r="VCL30"/>
      <c r="VCM30"/>
      <c r="VCN30"/>
      <c r="VCO30"/>
      <c r="VCP30"/>
      <c r="VCQ30"/>
      <c r="VCR30"/>
      <c r="VCS30"/>
      <c r="VCT30"/>
      <c r="VCU30"/>
      <c r="VCV30"/>
      <c r="VCW30"/>
      <c r="VCX30"/>
      <c r="VCY30"/>
      <c r="VCZ30"/>
      <c r="VDA30"/>
      <c r="VDB30"/>
      <c r="VDC30"/>
      <c r="VDD30"/>
      <c r="VDE30"/>
      <c r="VDF30"/>
      <c r="VDG30"/>
      <c r="VDH30"/>
      <c r="VDI30"/>
      <c r="VDJ30"/>
      <c r="VDK30"/>
      <c r="VDL30"/>
      <c r="VDM30"/>
      <c r="VDN30"/>
      <c r="VDO30"/>
      <c r="VDP30"/>
      <c r="VDQ30"/>
      <c r="VDR30"/>
      <c r="VDS30"/>
      <c r="VDT30"/>
      <c r="VDU30"/>
      <c r="VDV30"/>
      <c r="VDW30"/>
      <c r="VDX30"/>
      <c r="VDY30"/>
      <c r="VDZ30"/>
      <c r="VEA30"/>
      <c r="VEB30"/>
      <c r="VEC30"/>
      <c r="VED30"/>
      <c r="VEE30"/>
      <c r="VEF30"/>
      <c r="VEG30"/>
      <c r="VEH30"/>
      <c r="VEI30"/>
      <c r="VEJ30"/>
      <c r="VEK30"/>
      <c r="VEL30"/>
      <c r="VEM30"/>
      <c r="VEN30"/>
      <c r="VEO30"/>
      <c r="VEP30"/>
      <c r="VEQ30"/>
      <c r="VER30"/>
      <c r="VES30"/>
      <c r="VET30"/>
      <c r="VEU30"/>
      <c r="VEV30"/>
      <c r="VEW30"/>
      <c r="VEX30"/>
      <c r="VEY30"/>
      <c r="VEZ30"/>
      <c r="VFA30"/>
      <c r="VFB30"/>
      <c r="VFC30"/>
      <c r="VFD30"/>
      <c r="VFE30"/>
      <c r="VFF30"/>
      <c r="VFG30"/>
      <c r="VFH30"/>
      <c r="VFI30"/>
      <c r="VFJ30"/>
      <c r="VFK30"/>
      <c r="VFL30"/>
      <c r="VFM30"/>
      <c r="VFN30"/>
      <c r="VFO30"/>
      <c r="VFP30"/>
      <c r="VFQ30"/>
      <c r="VFR30"/>
      <c r="VFS30"/>
      <c r="VFT30"/>
      <c r="VFU30"/>
      <c r="VFV30"/>
      <c r="VFW30"/>
      <c r="VFX30"/>
      <c r="VFY30"/>
      <c r="VFZ30"/>
      <c r="VGA30"/>
      <c r="VGB30"/>
      <c r="VGC30"/>
      <c r="VGD30"/>
      <c r="VGE30"/>
      <c r="VGF30"/>
      <c r="VGG30"/>
      <c r="VGH30"/>
      <c r="VGI30"/>
      <c r="VGJ30"/>
      <c r="VGK30"/>
      <c r="VGL30"/>
      <c r="VGM30"/>
      <c r="VGN30"/>
      <c r="VGO30"/>
      <c r="VGP30"/>
      <c r="VGQ30"/>
      <c r="VGR30"/>
      <c r="VGS30"/>
      <c r="VGT30"/>
      <c r="VGU30"/>
      <c r="VGV30"/>
      <c r="VGW30"/>
      <c r="VGX30"/>
      <c r="VGY30"/>
      <c r="VGZ30"/>
      <c r="VHA30"/>
      <c r="VHB30"/>
      <c r="VHC30"/>
      <c r="VHD30"/>
      <c r="VHE30"/>
      <c r="VHF30"/>
      <c r="VHG30"/>
      <c r="VHH30"/>
      <c r="VHI30"/>
      <c r="VHJ30"/>
      <c r="VHK30"/>
      <c r="VHL30"/>
      <c r="VHM30"/>
      <c r="VHN30"/>
      <c r="VHO30"/>
      <c r="VHP30"/>
      <c r="VHQ30"/>
      <c r="VHR30"/>
      <c r="VHS30"/>
      <c r="VHT30"/>
      <c r="VHU30"/>
      <c r="VHV30"/>
      <c r="VHW30"/>
      <c r="VHX30"/>
      <c r="VHY30"/>
      <c r="VHZ30"/>
      <c r="VIA30"/>
      <c r="VIB30"/>
      <c r="VIC30"/>
      <c r="VID30"/>
      <c r="VIE30"/>
      <c r="VIF30"/>
      <c r="VIG30"/>
      <c r="VIH30"/>
      <c r="VII30"/>
      <c r="VIJ30"/>
      <c r="VIK30"/>
      <c r="VIL30"/>
      <c r="VIM30"/>
      <c r="VIN30"/>
      <c r="VIO30"/>
      <c r="VIP30"/>
      <c r="VIQ30"/>
      <c r="VIR30"/>
      <c r="VIS30"/>
      <c r="VIT30"/>
      <c r="VIU30"/>
      <c r="VIV30"/>
      <c r="VIW30"/>
      <c r="VIX30"/>
      <c r="VIY30"/>
      <c r="VIZ30"/>
      <c r="VJA30"/>
      <c r="VJB30"/>
      <c r="VJC30"/>
      <c r="VJD30"/>
      <c r="VJE30"/>
      <c r="VJF30"/>
      <c r="VJG30"/>
      <c r="VJH30"/>
      <c r="VJI30"/>
      <c r="VJJ30"/>
      <c r="VJK30"/>
      <c r="VJL30"/>
      <c r="VJM30"/>
      <c r="VJN30"/>
      <c r="VJO30"/>
      <c r="VJP30"/>
      <c r="VJQ30"/>
      <c r="VJR30"/>
      <c r="VJS30"/>
      <c r="VJT30"/>
      <c r="VJU30"/>
      <c r="VJV30"/>
      <c r="VJW30"/>
      <c r="VJX30"/>
      <c r="VJY30"/>
      <c r="VJZ30"/>
      <c r="VKA30"/>
      <c r="VKB30"/>
      <c r="VKC30"/>
      <c r="VKD30"/>
      <c r="VKE30"/>
      <c r="VKF30"/>
      <c r="VKG30"/>
      <c r="VKH30"/>
      <c r="VKI30"/>
      <c r="VKJ30"/>
      <c r="VKK30"/>
      <c r="VKL30"/>
      <c r="VKM30"/>
      <c r="VKN30"/>
      <c r="VKO30"/>
      <c r="VKP30"/>
      <c r="VKQ30"/>
      <c r="VKR30"/>
      <c r="VKS30"/>
      <c r="VKT30"/>
      <c r="VKU30"/>
      <c r="VKV30"/>
      <c r="VKW30"/>
      <c r="VKX30"/>
      <c r="VKY30"/>
      <c r="VKZ30"/>
      <c r="VLA30"/>
      <c r="VLB30"/>
      <c r="VLC30"/>
      <c r="VLD30"/>
      <c r="VLE30"/>
      <c r="VLF30"/>
      <c r="VLG30"/>
      <c r="VLH30"/>
      <c r="VLI30"/>
      <c r="VLJ30"/>
      <c r="VLK30"/>
      <c r="VLL30"/>
      <c r="VLM30"/>
      <c r="VLN30"/>
      <c r="VLO30"/>
      <c r="VLP30"/>
      <c r="VLQ30"/>
      <c r="VLR30"/>
      <c r="VLS30"/>
      <c r="VLT30"/>
      <c r="VLU30"/>
      <c r="VLV30"/>
      <c r="VLW30"/>
      <c r="VLX30"/>
      <c r="VLY30"/>
      <c r="VLZ30"/>
      <c r="VMA30"/>
      <c r="VMB30"/>
      <c r="VMC30"/>
      <c r="VMD30"/>
      <c r="VME30"/>
      <c r="VMF30"/>
      <c r="VMG30"/>
      <c r="VMH30"/>
      <c r="VMI30"/>
      <c r="VMJ30"/>
      <c r="VMK30"/>
      <c r="VML30"/>
      <c r="VMM30"/>
      <c r="VMN30"/>
      <c r="VMO30"/>
      <c r="VMP30"/>
      <c r="VMQ30"/>
      <c r="VMR30"/>
      <c r="VMS30"/>
      <c r="VMT30"/>
      <c r="VMU30"/>
      <c r="VMV30"/>
      <c r="VMW30"/>
      <c r="VMX30"/>
      <c r="VMY30"/>
      <c r="VMZ30"/>
      <c r="VNA30"/>
      <c r="VNB30"/>
      <c r="VNC30"/>
      <c r="VND30"/>
      <c r="VNE30"/>
      <c r="VNF30"/>
      <c r="VNG30"/>
      <c r="VNH30"/>
      <c r="VNI30"/>
      <c r="VNJ30"/>
      <c r="VNK30"/>
      <c r="VNL30"/>
      <c r="VNM30"/>
      <c r="VNN30"/>
      <c r="VNO30"/>
      <c r="VNP30"/>
      <c r="VNQ30"/>
      <c r="VNR30"/>
      <c r="VNS30"/>
      <c r="VNT30"/>
      <c r="VNU30"/>
      <c r="VNV30"/>
      <c r="VNW30"/>
      <c r="VNX30"/>
      <c r="VNY30"/>
      <c r="VNZ30"/>
      <c r="VOA30"/>
      <c r="VOB30"/>
      <c r="VOC30"/>
      <c r="VOD30"/>
      <c r="VOE30"/>
      <c r="VOF30"/>
      <c r="VOG30"/>
      <c r="VOH30"/>
      <c r="VOI30"/>
      <c r="VOJ30"/>
      <c r="VOK30"/>
      <c r="VOL30"/>
      <c r="VOM30"/>
      <c r="VON30"/>
      <c r="VOO30"/>
      <c r="VOP30"/>
      <c r="VOQ30"/>
      <c r="VOR30"/>
      <c r="VOS30"/>
      <c r="VOT30"/>
      <c r="VOU30"/>
      <c r="VOV30"/>
      <c r="VOW30"/>
      <c r="VOX30"/>
      <c r="VOY30"/>
      <c r="VOZ30"/>
      <c r="VPA30"/>
      <c r="VPB30"/>
      <c r="VPC30"/>
      <c r="VPD30"/>
      <c r="VPE30"/>
      <c r="VPF30"/>
      <c r="VPG30"/>
      <c r="VPH30"/>
      <c r="VPI30"/>
      <c r="VPJ30"/>
      <c r="VPK30"/>
      <c r="VPL30"/>
      <c r="VPM30"/>
      <c r="VPN30"/>
      <c r="VPO30"/>
      <c r="VPP30"/>
      <c r="VPQ30"/>
      <c r="VPR30"/>
      <c r="VPS30"/>
      <c r="VPT30"/>
      <c r="VPU30"/>
      <c r="VPV30"/>
      <c r="VPW30"/>
      <c r="VPX30"/>
      <c r="VPY30"/>
      <c r="VPZ30"/>
      <c r="VQA30"/>
      <c r="VQB30"/>
      <c r="VQC30"/>
      <c r="VQD30"/>
      <c r="VQE30"/>
      <c r="VQF30"/>
      <c r="VQG30"/>
      <c r="VQH30"/>
      <c r="VQI30"/>
      <c r="VQJ30"/>
      <c r="VQK30"/>
      <c r="VQL30"/>
      <c r="VQM30"/>
      <c r="VQN30"/>
      <c r="VQO30"/>
      <c r="VQP30"/>
      <c r="VQQ30"/>
      <c r="VQR30"/>
      <c r="VQS30"/>
      <c r="VQT30"/>
      <c r="VQU30"/>
      <c r="VQV30"/>
      <c r="VQW30"/>
      <c r="VQX30"/>
      <c r="VQY30"/>
      <c r="VQZ30"/>
      <c r="VRA30"/>
      <c r="VRB30"/>
      <c r="VRC30"/>
      <c r="VRD30"/>
      <c r="VRE30"/>
      <c r="VRF30"/>
      <c r="VRG30"/>
      <c r="VRH30"/>
      <c r="VRI30"/>
      <c r="VRJ30"/>
      <c r="VRK30"/>
      <c r="VRL30"/>
      <c r="VRM30"/>
      <c r="VRN30"/>
      <c r="VRO30"/>
      <c r="VRP30"/>
      <c r="VRQ30"/>
      <c r="VRR30"/>
      <c r="VRS30"/>
      <c r="VRT30"/>
      <c r="VRU30"/>
      <c r="VRV30"/>
      <c r="VRW30"/>
      <c r="VRX30"/>
      <c r="VRY30"/>
      <c r="VRZ30"/>
      <c r="VSA30"/>
      <c r="VSB30"/>
      <c r="VSC30"/>
      <c r="VSD30"/>
      <c r="VSE30"/>
      <c r="VSF30"/>
      <c r="VSG30"/>
      <c r="VSH30"/>
      <c r="VSI30"/>
      <c r="VSJ30"/>
      <c r="VSK30"/>
      <c r="VSL30"/>
      <c r="VSM30"/>
      <c r="VSN30"/>
      <c r="VSO30"/>
      <c r="VSP30"/>
      <c r="VSQ30"/>
      <c r="VSR30"/>
      <c r="VSS30"/>
      <c r="VST30"/>
      <c r="VSU30"/>
      <c r="VSV30"/>
      <c r="VSW30"/>
      <c r="VSX30"/>
      <c r="VSY30"/>
      <c r="VSZ30"/>
      <c r="VTA30"/>
      <c r="VTB30"/>
      <c r="VTC30"/>
      <c r="VTD30"/>
      <c r="VTE30"/>
      <c r="VTF30"/>
      <c r="VTG30"/>
      <c r="VTH30"/>
      <c r="VTI30"/>
      <c r="VTJ30"/>
      <c r="VTK30"/>
      <c r="VTL30"/>
      <c r="VTM30"/>
      <c r="VTN30"/>
      <c r="VTO30"/>
      <c r="VTP30"/>
      <c r="VTQ30"/>
      <c r="VTR30"/>
      <c r="VTS30"/>
      <c r="VTT30"/>
      <c r="VTU30"/>
      <c r="VTV30"/>
      <c r="VTW30"/>
      <c r="VTX30"/>
      <c r="VTY30"/>
      <c r="VTZ30"/>
      <c r="VUA30"/>
      <c r="VUB30"/>
      <c r="VUC30"/>
      <c r="VUD30"/>
      <c r="VUE30"/>
      <c r="VUF30"/>
      <c r="VUG30"/>
      <c r="VUH30"/>
      <c r="VUI30"/>
      <c r="VUJ30"/>
      <c r="VUK30"/>
      <c r="VUL30"/>
      <c r="VUM30"/>
      <c r="VUN30"/>
      <c r="VUO30"/>
      <c r="VUP30"/>
      <c r="VUQ30"/>
      <c r="VUR30"/>
      <c r="VUS30"/>
      <c r="VUT30"/>
      <c r="VUU30"/>
      <c r="VUV30"/>
      <c r="VUW30"/>
      <c r="VUX30"/>
      <c r="VUY30"/>
      <c r="VUZ30"/>
      <c r="VVA30"/>
      <c r="VVB30"/>
      <c r="VVC30"/>
      <c r="VVD30"/>
      <c r="VVE30"/>
      <c r="VVF30"/>
      <c r="VVG30"/>
      <c r="VVH30"/>
      <c r="VVI30"/>
      <c r="VVJ30"/>
      <c r="VVK30"/>
      <c r="VVL30"/>
      <c r="VVM30"/>
      <c r="VVN30"/>
      <c r="VVO30"/>
      <c r="VVP30"/>
      <c r="VVQ30"/>
      <c r="VVR30"/>
      <c r="VVS30"/>
      <c r="VVT30"/>
      <c r="VVU30"/>
      <c r="VVV30"/>
      <c r="VVW30"/>
      <c r="VVX30"/>
      <c r="VVY30"/>
      <c r="VVZ30"/>
      <c r="VWA30"/>
      <c r="VWB30"/>
      <c r="VWC30"/>
      <c r="VWD30"/>
      <c r="VWE30"/>
      <c r="VWF30"/>
      <c r="VWG30"/>
      <c r="VWH30"/>
      <c r="VWI30"/>
      <c r="VWJ30"/>
      <c r="VWK30"/>
      <c r="VWL30"/>
      <c r="VWM30"/>
      <c r="VWN30"/>
      <c r="VWO30"/>
      <c r="VWP30"/>
      <c r="VWQ30"/>
      <c r="VWR30"/>
      <c r="VWS30"/>
      <c r="VWT30"/>
      <c r="VWU30"/>
      <c r="VWV30"/>
      <c r="VWW30"/>
      <c r="VWX30"/>
      <c r="VWY30"/>
      <c r="VWZ30"/>
      <c r="VXA30"/>
      <c r="VXB30"/>
      <c r="VXC30"/>
      <c r="VXD30"/>
      <c r="VXE30"/>
      <c r="VXF30"/>
      <c r="VXG30"/>
      <c r="VXH30"/>
      <c r="VXI30"/>
      <c r="VXJ30"/>
      <c r="VXK30"/>
      <c r="VXL30"/>
      <c r="VXM30"/>
      <c r="VXN30"/>
      <c r="VXO30"/>
      <c r="VXP30"/>
      <c r="VXQ30"/>
      <c r="VXR30"/>
      <c r="VXS30"/>
      <c r="VXT30"/>
      <c r="VXU30"/>
      <c r="VXV30"/>
      <c r="VXW30"/>
      <c r="VXX30"/>
      <c r="VXY30"/>
      <c r="VXZ30"/>
      <c r="VYA30"/>
      <c r="VYB30"/>
      <c r="VYC30"/>
      <c r="VYD30"/>
      <c r="VYE30"/>
      <c r="VYF30"/>
      <c r="VYG30"/>
      <c r="VYH30"/>
      <c r="VYI30"/>
      <c r="VYJ30"/>
      <c r="VYK30"/>
      <c r="VYL30"/>
      <c r="VYM30"/>
      <c r="VYN30"/>
      <c r="VYO30"/>
      <c r="VYP30"/>
      <c r="VYQ30"/>
      <c r="VYR30"/>
      <c r="VYS30"/>
      <c r="VYT30"/>
      <c r="VYU30"/>
      <c r="VYV30"/>
      <c r="VYW30"/>
      <c r="VYX30"/>
      <c r="VYY30"/>
      <c r="VYZ30"/>
      <c r="VZA30"/>
      <c r="VZB30"/>
      <c r="VZC30"/>
      <c r="VZD30"/>
      <c r="VZE30"/>
      <c r="VZF30"/>
      <c r="VZG30"/>
      <c r="VZH30"/>
      <c r="VZI30"/>
      <c r="VZJ30"/>
      <c r="VZK30"/>
      <c r="VZL30"/>
      <c r="VZM30"/>
      <c r="VZN30"/>
      <c r="VZO30"/>
      <c r="VZP30"/>
      <c r="VZQ30"/>
      <c r="VZR30"/>
      <c r="VZS30"/>
      <c r="VZT30"/>
      <c r="VZU30"/>
      <c r="VZV30"/>
      <c r="VZW30"/>
      <c r="VZX30"/>
      <c r="VZY30"/>
      <c r="VZZ30"/>
      <c r="WAA30"/>
      <c r="WAB30"/>
      <c r="WAC30"/>
      <c r="WAD30"/>
      <c r="WAE30"/>
      <c r="WAF30"/>
      <c r="WAG30"/>
      <c r="WAH30"/>
      <c r="WAI30"/>
      <c r="WAJ30"/>
      <c r="WAK30"/>
      <c r="WAL30"/>
      <c r="WAM30"/>
      <c r="WAN30"/>
      <c r="WAO30"/>
      <c r="WAP30"/>
      <c r="WAQ30"/>
      <c r="WAR30"/>
      <c r="WAS30"/>
      <c r="WAT30"/>
      <c r="WAU30"/>
      <c r="WAV30"/>
      <c r="WAW30"/>
      <c r="WAX30"/>
      <c r="WAY30"/>
      <c r="WAZ30"/>
      <c r="WBA30"/>
      <c r="WBB30"/>
      <c r="WBC30"/>
      <c r="WBD30"/>
      <c r="WBE30"/>
      <c r="WBF30"/>
      <c r="WBG30"/>
      <c r="WBH30"/>
      <c r="WBI30"/>
      <c r="WBJ30"/>
      <c r="WBK30"/>
      <c r="WBL30"/>
      <c r="WBM30"/>
      <c r="WBN30"/>
      <c r="WBO30"/>
      <c r="WBP30"/>
      <c r="WBQ30"/>
      <c r="WBR30"/>
      <c r="WBS30"/>
      <c r="WBT30"/>
      <c r="WBU30"/>
      <c r="WBV30"/>
      <c r="WBW30"/>
      <c r="WBX30"/>
      <c r="WBY30"/>
      <c r="WBZ30"/>
      <c r="WCA30"/>
      <c r="WCB30"/>
      <c r="WCC30"/>
      <c r="WCD30"/>
      <c r="WCE30"/>
      <c r="WCF30"/>
      <c r="WCG30"/>
      <c r="WCH30"/>
      <c r="WCI30"/>
      <c r="WCJ30"/>
      <c r="WCK30"/>
      <c r="WCL30"/>
      <c r="WCM30"/>
      <c r="WCN30"/>
      <c r="WCO30"/>
      <c r="WCP30"/>
      <c r="WCQ30"/>
      <c r="WCR30"/>
      <c r="WCS30"/>
      <c r="WCT30"/>
      <c r="WCU30"/>
      <c r="WCV30"/>
      <c r="WCW30"/>
      <c r="WCX30"/>
      <c r="WCY30"/>
      <c r="WCZ30"/>
      <c r="WDA30"/>
      <c r="WDB30"/>
      <c r="WDC30"/>
      <c r="WDD30"/>
      <c r="WDE30"/>
      <c r="WDF30"/>
      <c r="WDG30"/>
      <c r="WDH30"/>
      <c r="WDI30"/>
      <c r="WDJ30"/>
      <c r="WDK30"/>
      <c r="WDL30"/>
      <c r="WDM30"/>
      <c r="WDN30"/>
      <c r="WDO30"/>
      <c r="WDP30"/>
      <c r="WDQ30"/>
      <c r="WDR30"/>
      <c r="WDS30"/>
      <c r="WDT30"/>
      <c r="WDU30"/>
      <c r="WDV30"/>
      <c r="WDW30"/>
      <c r="WDX30"/>
      <c r="WDY30"/>
      <c r="WDZ30"/>
      <c r="WEA30"/>
      <c r="WEB30"/>
      <c r="WEC30"/>
      <c r="WED30"/>
      <c r="WEE30"/>
      <c r="WEF30"/>
      <c r="WEG30"/>
      <c r="WEH30"/>
      <c r="WEI30"/>
      <c r="WEJ30"/>
      <c r="WEK30"/>
      <c r="WEL30"/>
      <c r="WEM30"/>
      <c r="WEN30"/>
      <c r="WEO30"/>
      <c r="WEP30"/>
      <c r="WEQ30"/>
      <c r="WER30"/>
      <c r="WES30"/>
      <c r="WET30"/>
      <c r="WEU30"/>
      <c r="WEV30"/>
      <c r="WEW30"/>
      <c r="WEX30"/>
      <c r="WEY30"/>
      <c r="WEZ30"/>
      <c r="WFA30"/>
      <c r="WFB30"/>
      <c r="WFC30"/>
      <c r="WFD30"/>
      <c r="WFE30"/>
      <c r="WFF30"/>
      <c r="WFG30"/>
      <c r="WFH30"/>
      <c r="WFI30"/>
      <c r="WFJ30"/>
      <c r="WFK30"/>
      <c r="WFL30"/>
      <c r="WFM30"/>
      <c r="WFN30"/>
      <c r="WFO30"/>
      <c r="WFP30"/>
      <c r="WFQ30"/>
      <c r="WFR30"/>
      <c r="WFS30"/>
      <c r="WFT30"/>
      <c r="WFU30"/>
      <c r="WFV30"/>
      <c r="WFW30"/>
      <c r="WFX30"/>
      <c r="WFY30"/>
      <c r="WFZ30"/>
      <c r="WGA30"/>
      <c r="WGB30"/>
      <c r="WGC30"/>
      <c r="WGD30"/>
      <c r="WGE30"/>
      <c r="WGF30"/>
      <c r="WGG30"/>
      <c r="WGH30"/>
      <c r="WGI30"/>
      <c r="WGJ30"/>
      <c r="WGK30"/>
      <c r="WGL30"/>
      <c r="WGM30"/>
      <c r="WGN30"/>
      <c r="WGO30"/>
      <c r="WGP30"/>
      <c r="WGQ30"/>
      <c r="WGR30"/>
      <c r="WGS30"/>
      <c r="WGT30"/>
      <c r="WGU30"/>
      <c r="WGV30"/>
      <c r="WGW30"/>
      <c r="WGX30"/>
      <c r="WGY30"/>
      <c r="WGZ30"/>
      <c r="WHA30"/>
      <c r="WHB30"/>
      <c r="WHC30"/>
      <c r="WHD30"/>
      <c r="WHE30"/>
      <c r="WHF30"/>
      <c r="WHG30"/>
      <c r="WHH30"/>
      <c r="WHI30"/>
      <c r="WHJ30"/>
      <c r="WHK30"/>
      <c r="WHL30"/>
      <c r="WHM30"/>
      <c r="WHN30"/>
      <c r="WHO30"/>
      <c r="WHP30"/>
      <c r="WHQ30"/>
      <c r="WHR30"/>
      <c r="WHS30"/>
      <c r="WHT30"/>
      <c r="WHU30"/>
      <c r="WHV30"/>
      <c r="WHW30"/>
      <c r="WHX30"/>
      <c r="WHY30"/>
      <c r="WHZ30"/>
      <c r="WIA30"/>
      <c r="WIB30"/>
      <c r="WIC30"/>
      <c r="WID30"/>
      <c r="WIE30"/>
      <c r="WIF30"/>
      <c r="WIG30"/>
      <c r="WIH30"/>
      <c r="WII30"/>
      <c r="WIJ30"/>
      <c r="WIK30"/>
      <c r="WIL30"/>
      <c r="WIM30"/>
      <c r="WIN30"/>
      <c r="WIO30"/>
      <c r="WIP30"/>
      <c r="WIQ30"/>
      <c r="WIR30"/>
      <c r="WIS30"/>
      <c r="WIT30"/>
      <c r="WIU30"/>
      <c r="WIV30"/>
      <c r="WIW30"/>
      <c r="WIX30"/>
      <c r="WIY30"/>
      <c r="WIZ30"/>
      <c r="WJA30"/>
      <c r="WJB30"/>
      <c r="WJC30"/>
      <c r="WJD30"/>
      <c r="WJE30"/>
      <c r="WJF30"/>
      <c r="WJG30"/>
      <c r="WJH30"/>
      <c r="WJI30"/>
      <c r="WJJ30"/>
      <c r="WJK30"/>
      <c r="WJL30"/>
      <c r="WJM30"/>
      <c r="WJN30"/>
      <c r="WJO30"/>
      <c r="WJP30"/>
      <c r="WJQ30"/>
      <c r="WJR30"/>
      <c r="WJS30"/>
      <c r="WJT30"/>
      <c r="WJU30"/>
      <c r="WJV30"/>
      <c r="WJW30"/>
      <c r="WJX30"/>
      <c r="WJY30"/>
      <c r="WJZ30"/>
      <c r="WKA30"/>
      <c r="WKB30"/>
      <c r="WKC30"/>
      <c r="WKD30"/>
      <c r="WKE30"/>
      <c r="WKF30"/>
      <c r="WKG30"/>
      <c r="WKH30"/>
      <c r="WKI30"/>
      <c r="WKJ30"/>
      <c r="WKK30"/>
      <c r="WKL30"/>
      <c r="WKM30"/>
      <c r="WKN30"/>
      <c r="WKO30"/>
      <c r="WKP30"/>
      <c r="WKQ30"/>
      <c r="WKR30"/>
      <c r="WKS30"/>
      <c r="WKT30"/>
      <c r="WKU30"/>
      <c r="WKV30"/>
      <c r="WKW30"/>
      <c r="WKX30"/>
      <c r="WKY30"/>
      <c r="WKZ30"/>
      <c r="WLA30"/>
      <c r="WLB30"/>
      <c r="WLC30"/>
      <c r="WLD30"/>
      <c r="WLE30"/>
      <c r="WLF30"/>
      <c r="WLG30"/>
      <c r="WLH30"/>
      <c r="WLI30"/>
      <c r="WLJ30"/>
      <c r="WLK30"/>
      <c r="WLL30"/>
      <c r="WLM30"/>
      <c r="WLN30"/>
      <c r="WLO30"/>
      <c r="WLP30"/>
      <c r="WLQ30"/>
      <c r="WLR30"/>
      <c r="WLS30"/>
      <c r="WLT30"/>
      <c r="WLU30"/>
      <c r="WLV30"/>
      <c r="WLW30"/>
      <c r="WLX30"/>
      <c r="WLY30"/>
      <c r="WLZ30"/>
      <c r="WMA30"/>
      <c r="WMB30"/>
      <c r="WMC30"/>
      <c r="WMD30"/>
      <c r="WME30"/>
      <c r="WMF30"/>
      <c r="WMG30"/>
      <c r="WMH30"/>
      <c r="WMI30"/>
      <c r="WMJ30"/>
      <c r="WMK30"/>
      <c r="WML30"/>
      <c r="WMM30"/>
      <c r="WMN30"/>
      <c r="WMO30"/>
      <c r="WMP30"/>
      <c r="WMQ30"/>
      <c r="WMR30"/>
      <c r="WMS30"/>
      <c r="WMT30"/>
      <c r="WMU30"/>
      <c r="WMV30"/>
      <c r="WMW30"/>
      <c r="WMX30"/>
      <c r="WMY30"/>
      <c r="WMZ30"/>
      <c r="WNA30"/>
      <c r="WNB30"/>
      <c r="WNC30"/>
      <c r="WND30"/>
      <c r="WNE30"/>
      <c r="WNF30"/>
      <c r="WNG30"/>
      <c r="WNH30"/>
      <c r="WNI30"/>
      <c r="WNJ30"/>
      <c r="WNK30"/>
      <c r="WNL30"/>
      <c r="WNM30"/>
      <c r="WNN30"/>
      <c r="WNO30"/>
      <c r="WNP30"/>
      <c r="WNQ30"/>
      <c r="WNR30"/>
      <c r="WNS30"/>
      <c r="WNT30"/>
      <c r="WNU30"/>
      <c r="WNV30"/>
      <c r="WNW30"/>
      <c r="WNX30"/>
      <c r="WNY30"/>
      <c r="WNZ30"/>
      <c r="WOA30"/>
      <c r="WOB30"/>
      <c r="WOC30"/>
      <c r="WOD30"/>
      <c r="WOE30"/>
      <c r="WOF30"/>
      <c r="WOG30"/>
      <c r="WOH30"/>
      <c r="WOI30"/>
      <c r="WOJ30"/>
      <c r="WOK30"/>
      <c r="WOL30"/>
      <c r="WOM30"/>
      <c r="WON30"/>
      <c r="WOO30"/>
      <c r="WOP30"/>
      <c r="WOQ30"/>
      <c r="WOR30"/>
      <c r="WOS30"/>
      <c r="WOT30"/>
      <c r="WOU30"/>
      <c r="WOV30"/>
      <c r="WOW30"/>
      <c r="WOX30"/>
      <c r="WOY30"/>
      <c r="WOZ30"/>
      <c r="WPA30"/>
      <c r="WPB30"/>
      <c r="WPC30"/>
      <c r="WPD30"/>
      <c r="WPE30"/>
      <c r="WPF30"/>
      <c r="WPG30"/>
      <c r="WPH30"/>
      <c r="WPI30"/>
      <c r="WPJ30"/>
      <c r="WPK30"/>
      <c r="WPL30"/>
      <c r="WPM30"/>
      <c r="WPN30"/>
      <c r="WPO30"/>
      <c r="WPP30"/>
      <c r="WPQ30"/>
      <c r="WPR30"/>
      <c r="WPS30"/>
      <c r="WPT30"/>
      <c r="WPU30"/>
      <c r="WPV30"/>
      <c r="WPW30"/>
      <c r="WPX30"/>
      <c r="WPY30"/>
      <c r="WPZ30"/>
      <c r="WQA30"/>
      <c r="WQB30"/>
      <c r="WQC30"/>
      <c r="WQD30"/>
      <c r="WQE30"/>
      <c r="WQF30"/>
      <c r="WQG30"/>
      <c r="WQH30"/>
      <c r="WQI30"/>
      <c r="WQJ30"/>
      <c r="WQK30"/>
      <c r="WQL30"/>
      <c r="WQM30"/>
      <c r="WQN30"/>
      <c r="WQO30"/>
      <c r="WQP30"/>
      <c r="WQQ30"/>
      <c r="WQR30"/>
      <c r="WQS30"/>
      <c r="WQT30"/>
      <c r="WQU30"/>
      <c r="WQV30"/>
      <c r="WQW30"/>
      <c r="WQX30"/>
      <c r="WQY30"/>
      <c r="WQZ30"/>
      <c r="WRA30"/>
      <c r="WRB30"/>
      <c r="WRC30"/>
      <c r="WRD30"/>
      <c r="WRE30"/>
      <c r="WRF30"/>
      <c r="WRG30"/>
      <c r="WRH30"/>
      <c r="WRI30"/>
      <c r="WRJ30"/>
      <c r="WRK30"/>
      <c r="WRL30"/>
      <c r="WRM30"/>
      <c r="WRN30"/>
      <c r="WRO30"/>
      <c r="WRP30"/>
      <c r="WRQ30"/>
      <c r="WRR30"/>
      <c r="WRS30"/>
      <c r="WRT30"/>
      <c r="WRU30"/>
      <c r="WRV30"/>
      <c r="WRW30"/>
      <c r="WRX30"/>
      <c r="WRY30"/>
      <c r="WRZ30"/>
      <c r="WSA30"/>
      <c r="WSB30"/>
      <c r="WSC30"/>
      <c r="WSD30"/>
      <c r="WSE30"/>
      <c r="WSF30"/>
      <c r="WSG30"/>
      <c r="WSH30"/>
      <c r="WSI30"/>
      <c r="WSJ30"/>
      <c r="WSK30"/>
      <c r="WSL30"/>
      <c r="WSM30"/>
      <c r="WSN30"/>
      <c r="WSO30"/>
      <c r="WSP30"/>
      <c r="WSQ30"/>
      <c r="WSR30"/>
      <c r="WSS30"/>
      <c r="WST30"/>
      <c r="WSU30"/>
      <c r="WSV30"/>
      <c r="WSW30"/>
      <c r="WSX30"/>
      <c r="WSY30"/>
      <c r="WSZ30"/>
      <c r="WTA30"/>
      <c r="WTB30"/>
      <c r="WTC30"/>
      <c r="WTD30"/>
      <c r="WTE30"/>
      <c r="WTF30"/>
      <c r="WTG30"/>
      <c r="WTH30"/>
      <c r="WTI30"/>
      <c r="WTJ30"/>
      <c r="WTK30"/>
      <c r="WTL30"/>
      <c r="WTM30"/>
      <c r="WTN30"/>
      <c r="WTO30"/>
      <c r="WTP30"/>
      <c r="WTQ30"/>
      <c r="WTR30"/>
      <c r="WTS30"/>
      <c r="WTT30"/>
      <c r="WTU30"/>
      <c r="WTV30"/>
      <c r="WTW30"/>
      <c r="WTX30"/>
      <c r="WTY30"/>
      <c r="WTZ30"/>
      <c r="WUA30"/>
      <c r="WUB30"/>
      <c r="WUC30"/>
      <c r="WUD30"/>
      <c r="WUE30"/>
      <c r="WUF30"/>
      <c r="WUG30"/>
      <c r="WUH30"/>
      <c r="WUI30"/>
      <c r="WUJ30"/>
      <c r="WUK30"/>
      <c r="WUL30"/>
      <c r="WUM30"/>
      <c r="WUN30"/>
      <c r="WUO30"/>
      <c r="WUP30"/>
      <c r="WUQ30"/>
      <c r="WUR30"/>
      <c r="WUS30"/>
      <c r="WUT30"/>
      <c r="WUU30"/>
      <c r="WUV30"/>
      <c r="WUW30"/>
      <c r="WUX30"/>
      <c r="WUY30"/>
      <c r="WUZ30"/>
      <c r="WVA30"/>
      <c r="WVB30"/>
      <c r="WVC30"/>
      <c r="WVD30"/>
      <c r="WVE30"/>
      <c r="WVF30"/>
      <c r="WVG30"/>
      <c r="WVH30"/>
      <c r="WVI30"/>
      <c r="WVJ30"/>
      <c r="WVK30"/>
      <c r="WVL30"/>
      <c r="WVM30"/>
      <c r="WVN30"/>
      <c r="WVO30"/>
      <c r="WVP30"/>
      <c r="WVQ30"/>
      <c r="WVR30"/>
      <c r="WVS30"/>
      <c r="WVT30"/>
      <c r="WVU30"/>
      <c r="WVV30"/>
      <c r="WVW30"/>
      <c r="WVX30"/>
      <c r="WVY30"/>
      <c r="WVZ30"/>
      <c r="WWA30"/>
      <c r="WWB30"/>
      <c r="WWC30"/>
      <c r="WWD30"/>
      <c r="WWE30"/>
      <c r="WWF30"/>
      <c r="WWG30"/>
      <c r="WWH30"/>
      <c r="WWI30"/>
      <c r="WWJ30"/>
      <c r="WWK30"/>
      <c r="WWL30"/>
      <c r="WWM30"/>
      <c r="WWN30"/>
      <c r="WWO30"/>
      <c r="WWP30"/>
      <c r="WWQ30"/>
      <c r="WWR30"/>
      <c r="WWS30"/>
      <c r="WWT30"/>
      <c r="WWU30"/>
      <c r="WWV30"/>
      <c r="WWW30"/>
      <c r="WWX30"/>
      <c r="WWY30"/>
      <c r="WWZ30"/>
      <c r="WXA30"/>
      <c r="WXB30"/>
      <c r="WXC30"/>
      <c r="WXD30"/>
      <c r="WXE30"/>
      <c r="WXF30"/>
      <c r="WXG30"/>
      <c r="WXH30"/>
      <c r="WXI30"/>
      <c r="WXJ30"/>
      <c r="WXK30"/>
      <c r="WXL30"/>
      <c r="WXM30"/>
      <c r="WXN30"/>
      <c r="WXO30"/>
      <c r="WXP30"/>
      <c r="WXQ30"/>
      <c r="WXR30"/>
      <c r="WXS30"/>
      <c r="WXT30"/>
      <c r="WXU30"/>
      <c r="WXV30"/>
      <c r="WXW30"/>
      <c r="WXX30"/>
      <c r="WXY30"/>
      <c r="WXZ30"/>
      <c r="WYA30"/>
      <c r="WYB30"/>
      <c r="WYC30"/>
      <c r="WYD30"/>
      <c r="WYE30"/>
      <c r="WYF30"/>
      <c r="WYG30"/>
      <c r="WYH30"/>
      <c r="WYI30"/>
      <c r="WYJ30"/>
      <c r="WYK30"/>
      <c r="WYL30"/>
      <c r="WYM30"/>
      <c r="WYN30"/>
      <c r="WYO30"/>
      <c r="WYP30"/>
      <c r="WYQ30"/>
      <c r="WYR30"/>
      <c r="WYS30"/>
      <c r="WYT30"/>
      <c r="WYU30"/>
      <c r="WYV30"/>
      <c r="WYW30"/>
      <c r="WYX30"/>
      <c r="WYY30"/>
      <c r="WYZ30"/>
      <c r="WZA30"/>
      <c r="WZB30"/>
      <c r="WZC30"/>
      <c r="WZD30"/>
      <c r="WZE30"/>
      <c r="WZF30"/>
      <c r="WZG30"/>
      <c r="WZH30"/>
      <c r="WZI30"/>
      <c r="WZJ30"/>
      <c r="WZK30"/>
      <c r="WZL30"/>
      <c r="WZM30"/>
      <c r="WZN30"/>
      <c r="WZO30"/>
      <c r="WZP30"/>
      <c r="WZQ30"/>
      <c r="WZR30"/>
      <c r="WZS30"/>
      <c r="WZT30"/>
      <c r="WZU30"/>
      <c r="WZV30"/>
      <c r="WZW30"/>
      <c r="WZX30"/>
      <c r="WZY30"/>
      <c r="WZZ30"/>
      <c r="XAA30"/>
      <c r="XAB30"/>
      <c r="XAC30"/>
      <c r="XAD30"/>
      <c r="XAE30"/>
      <c r="XAF30"/>
      <c r="XAG30"/>
      <c r="XAH30"/>
      <c r="XAI30"/>
      <c r="XAJ30"/>
      <c r="XAK30"/>
      <c r="XAL30"/>
      <c r="XAM30"/>
      <c r="XAN30"/>
      <c r="XAO30"/>
      <c r="XAP30"/>
      <c r="XAQ30"/>
      <c r="XAR30"/>
      <c r="XAS30"/>
      <c r="XAT30"/>
      <c r="XAU30"/>
      <c r="XAV30"/>
      <c r="XAW30"/>
      <c r="XAX30"/>
      <c r="XAY30"/>
      <c r="XAZ30"/>
      <c r="XBA30"/>
      <c r="XBB30"/>
      <c r="XBC30"/>
      <c r="XBD30"/>
      <c r="XBE30"/>
      <c r="XBF30"/>
      <c r="XBG30"/>
      <c r="XBH30"/>
      <c r="XBI30"/>
      <c r="XBJ30"/>
      <c r="XBK30"/>
      <c r="XBL30"/>
      <c r="XBM30"/>
      <c r="XBN30"/>
      <c r="XBO30"/>
      <c r="XBP30"/>
      <c r="XBQ30"/>
      <c r="XBR30"/>
      <c r="XBS30"/>
      <c r="XBT30"/>
      <c r="XBU30"/>
      <c r="XBV30"/>
      <c r="XBW30"/>
      <c r="XBX30"/>
      <c r="XBY30"/>
      <c r="XBZ30"/>
      <c r="XCA30"/>
      <c r="XCB30"/>
      <c r="XCC30"/>
      <c r="XCD30"/>
      <c r="XCE30"/>
      <c r="XCF30"/>
      <c r="XCG30"/>
      <c r="XCH30"/>
      <c r="XCI30"/>
      <c r="XCJ30"/>
      <c r="XCK30"/>
      <c r="XCL30"/>
      <c r="XCM30"/>
      <c r="XCN30"/>
      <c r="XCO30"/>
      <c r="XCP30"/>
      <c r="XCQ30"/>
      <c r="XCR30"/>
      <c r="XCS30"/>
      <c r="XCT30"/>
      <c r="XCU30"/>
      <c r="XCV30"/>
      <c r="XCW30"/>
      <c r="XCX30"/>
      <c r="XCY30"/>
      <c r="XCZ30"/>
      <c r="XDA30"/>
      <c r="XDB30"/>
      <c r="XDC30"/>
      <c r="XDD30"/>
      <c r="XDE30"/>
      <c r="XDF30"/>
      <c r="XDG30"/>
      <c r="XDH30"/>
      <c r="XDI30"/>
      <c r="XDJ30"/>
      <c r="XDK30"/>
      <c r="XDL30"/>
      <c r="XDM30"/>
      <c r="XDN30"/>
      <c r="XDO30"/>
      <c r="XDP30"/>
      <c r="XDQ30"/>
      <c r="XDR30"/>
      <c r="XDS30"/>
      <c r="XDT30"/>
      <c r="XDU30"/>
      <c r="XDV30"/>
      <c r="XDW30"/>
      <c r="XDX30"/>
      <c r="XDY30"/>
      <c r="XDZ30"/>
      <c r="XEA30"/>
      <c r="XEB30"/>
      <c r="XEC30"/>
      <c r="XED30"/>
      <c r="XEE30"/>
      <c r="XEF30"/>
      <c r="XEG30"/>
      <c r="XEH30"/>
      <c r="XEI30"/>
      <c r="XEJ30"/>
      <c r="XEK30"/>
      <c r="XEL30"/>
      <c r="XEM30"/>
      <c r="XEN30"/>
      <c r="XEO30"/>
      <c r="XEP30"/>
      <c r="XEQ30"/>
      <c r="XER30"/>
      <c r="XES30"/>
      <c r="XET30"/>
      <c r="XEU30" s="96"/>
      <c r="XEV30" s="97"/>
    </row>
    <row r="31" spans="1:16376" x14ac:dyDescent="0.25">
      <c r="B31" s="80"/>
      <c r="C31" s="81"/>
      <c r="D31" s="82"/>
      <c r="E31" s="83"/>
      <c r="F31" s="84"/>
      <c r="G31" s="85"/>
      <c r="H31" s="85"/>
      <c r="I31" s="86"/>
      <c r="J31" s="82"/>
      <c r="K31" s="82"/>
      <c r="L31" s="87">
        <f t="shared" si="0"/>
        <v>0</v>
      </c>
      <c r="M31" s="87">
        <f t="shared" si="0"/>
        <v>0</v>
      </c>
      <c r="N31" s="88"/>
      <c r="O31" s="89">
        <v>0</v>
      </c>
      <c r="P31" s="89">
        <v>0</v>
      </c>
      <c r="Q31" s="90">
        <f t="shared" si="1"/>
        <v>0</v>
      </c>
      <c r="R31" s="93"/>
      <c r="S31" s="87">
        <f t="shared" si="2"/>
        <v>0</v>
      </c>
      <c r="T31" s="87">
        <f t="shared" si="3"/>
        <v>0</v>
      </c>
      <c r="U31" s="93"/>
      <c r="V31" s="93"/>
      <c r="W31" s="93"/>
      <c r="X31" s="93"/>
      <c r="Y31" s="93"/>
      <c r="Z31" s="93"/>
      <c r="AA31" s="93"/>
      <c r="AB31" s="93"/>
      <c r="AC31" s="94"/>
      <c r="AD31" s="94"/>
    </row>
    <row r="32" spans="1:16376" x14ac:dyDescent="0.25">
      <c r="B32" s="80"/>
      <c r="C32" s="81"/>
      <c r="D32" s="82"/>
      <c r="E32" s="82"/>
      <c r="F32" s="82"/>
      <c r="G32" s="82"/>
      <c r="H32" s="82"/>
      <c r="I32" s="82"/>
      <c r="J32" s="82"/>
      <c r="K32" s="82"/>
      <c r="L32" s="87">
        <f t="shared" si="0"/>
        <v>0</v>
      </c>
      <c r="M32" s="87">
        <f t="shared" si="0"/>
        <v>0</v>
      </c>
      <c r="N32" s="88"/>
      <c r="O32" s="89">
        <v>0</v>
      </c>
      <c r="P32" s="89">
        <v>0</v>
      </c>
      <c r="Q32" s="90">
        <f t="shared" si="1"/>
        <v>0</v>
      </c>
      <c r="R32" s="93"/>
      <c r="S32" s="87">
        <f t="shared" si="2"/>
        <v>0</v>
      </c>
      <c r="T32" s="87">
        <f t="shared" si="3"/>
        <v>0</v>
      </c>
      <c r="U32" s="93"/>
      <c r="V32" s="93"/>
      <c r="W32" s="93"/>
      <c r="X32" s="93"/>
      <c r="Y32" s="93"/>
      <c r="Z32" s="93"/>
      <c r="AA32" s="93"/>
      <c r="AB32" s="93"/>
      <c r="AC32" s="94"/>
      <c r="AD32" s="94"/>
    </row>
    <row r="33" spans="1:30" x14ac:dyDescent="0.25">
      <c r="B33" s="99"/>
      <c r="C33" s="81"/>
      <c r="D33" s="82"/>
      <c r="E33" s="82"/>
      <c r="F33" s="82"/>
      <c r="G33" s="82"/>
      <c r="H33" s="82"/>
      <c r="I33" s="82"/>
      <c r="J33" s="82"/>
      <c r="K33" s="82"/>
      <c r="L33" s="87">
        <f t="shared" si="0"/>
        <v>0</v>
      </c>
      <c r="M33" s="87">
        <f t="shared" si="0"/>
        <v>0</v>
      </c>
      <c r="N33" s="88"/>
      <c r="O33" s="89">
        <v>0</v>
      </c>
      <c r="P33" s="89">
        <v>0</v>
      </c>
      <c r="Q33" s="90">
        <f t="shared" si="1"/>
        <v>0</v>
      </c>
      <c r="R33" s="93"/>
      <c r="S33" s="87">
        <f t="shared" si="2"/>
        <v>0</v>
      </c>
      <c r="T33" s="87">
        <f t="shared" si="3"/>
        <v>0</v>
      </c>
      <c r="U33" s="93"/>
      <c r="V33" s="93"/>
      <c r="W33" s="93"/>
      <c r="X33" s="93"/>
      <c r="Y33" s="93"/>
      <c r="Z33" s="93"/>
      <c r="AA33" s="93"/>
      <c r="AB33" s="93"/>
      <c r="AC33" s="94"/>
      <c r="AD33" s="94"/>
    </row>
    <row r="34" spans="1:30" x14ac:dyDescent="0.25">
      <c r="B34" s="99"/>
      <c r="C34" s="81"/>
      <c r="D34" s="82"/>
      <c r="E34" s="82"/>
      <c r="F34" s="82"/>
      <c r="G34" s="82"/>
      <c r="H34" s="82"/>
      <c r="I34" s="82"/>
      <c r="J34" s="82"/>
      <c r="K34" s="82"/>
      <c r="L34" s="87">
        <f t="shared" si="0"/>
        <v>0</v>
      </c>
      <c r="M34" s="87">
        <f t="shared" si="0"/>
        <v>0</v>
      </c>
      <c r="N34" s="88"/>
      <c r="O34" s="89">
        <v>0</v>
      </c>
      <c r="P34" s="89">
        <v>0</v>
      </c>
      <c r="Q34" s="90">
        <f t="shared" si="1"/>
        <v>0</v>
      </c>
      <c r="R34" s="93"/>
      <c r="S34" s="87">
        <f t="shared" si="2"/>
        <v>0</v>
      </c>
      <c r="T34" s="87">
        <f t="shared" si="3"/>
        <v>0</v>
      </c>
      <c r="U34" s="93"/>
      <c r="V34" s="93"/>
      <c r="W34" s="93"/>
      <c r="X34" s="93"/>
      <c r="Y34" s="93"/>
      <c r="Z34" s="93"/>
      <c r="AA34" s="93"/>
      <c r="AB34" s="93"/>
      <c r="AC34" s="94"/>
      <c r="AD34" s="94"/>
    </row>
    <row r="35" spans="1:30" x14ac:dyDescent="0.25">
      <c r="B35" s="99"/>
      <c r="C35" s="81"/>
      <c r="D35" s="82"/>
      <c r="E35" s="82"/>
      <c r="F35" s="82"/>
      <c r="G35" s="82"/>
      <c r="H35" s="82"/>
      <c r="I35" s="82"/>
      <c r="J35" s="82"/>
      <c r="K35" s="82"/>
      <c r="L35" s="87">
        <f t="shared" si="0"/>
        <v>0</v>
      </c>
      <c r="M35" s="87">
        <f t="shared" si="0"/>
        <v>0</v>
      </c>
      <c r="N35" s="88"/>
      <c r="O35" s="89">
        <v>0</v>
      </c>
      <c r="P35" s="89">
        <v>0</v>
      </c>
      <c r="Q35" s="90">
        <f t="shared" si="1"/>
        <v>0</v>
      </c>
      <c r="R35" s="93"/>
      <c r="S35" s="87">
        <f t="shared" si="2"/>
        <v>0</v>
      </c>
      <c r="T35" s="87">
        <f t="shared" si="3"/>
        <v>0</v>
      </c>
      <c r="U35" s="93"/>
      <c r="V35" s="93"/>
      <c r="W35" s="93"/>
      <c r="X35" s="93"/>
      <c r="Y35" s="93"/>
      <c r="Z35" s="93"/>
      <c r="AA35" s="93"/>
      <c r="AB35" s="93"/>
      <c r="AC35" s="94"/>
      <c r="AD35" s="94"/>
    </row>
    <row r="36" spans="1:30" x14ac:dyDescent="0.25">
      <c r="B36" s="99"/>
      <c r="C36" s="81"/>
      <c r="D36" s="82"/>
      <c r="E36" s="82"/>
      <c r="F36" s="82"/>
      <c r="G36" s="82"/>
      <c r="H36" s="82"/>
      <c r="I36" s="82"/>
      <c r="J36" s="82"/>
      <c r="K36" s="82"/>
      <c r="L36" s="87">
        <f t="shared" si="0"/>
        <v>0</v>
      </c>
      <c r="M36" s="87">
        <f t="shared" si="0"/>
        <v>0</v>
      </c>
      <c r="N36" s="88"/>
      <c r="O36" s="89">
        <v>0</v>
      </c>
      <c r="P36" s="89">
        <v>0</v>
      </c>
      <c r="Q36" s="90">
        <f t="shared" si="1"/>
        <v>0</v>
      </c>
      <c r="R36" s="93"/>
      <c r="S36" s="87">
        <f t="shared" si="2"/>
        <v>0</v>
      </c>
      <c r="T36" s="87">
        <f t="shared" si="3"/>
        <v>0</v>
      </c>
      <c r="U36" s="93"/>
      <c r="V36" s="93"/>
      <c r="W36" s="93"/>
      <c r="X36" s="93"/>
      <c r="Y36" s="93"/>
      <c r="Z36" s="93"/>
      <c r="AA36" s="93"/>
      <c r="AB36" s="93"/>
      <c r="AC36" s="94"/>
      <c r="AD36" s="94"/>
    </row>
    <row r="37" spans="1:30" x14ac:dyDescent="0.25">
      <c r="B37" s="99"/>
      <c r="C37" s="81"/>
      <c r="D37" s="82"/>
      <c r="E37" s="82"/>
      <c r="F37" s="82"/>
      <c r="G37" s="82"/>
      <c r="H37" s="82"/>
      <c r="I37" s="82"/>
      <c r="J37" s="82"/>
      <c r="K37" s="82"/>
      <c r="L37" s="87">
        <f t="shared" si="0"/>
        <v>0</v>
      </c>
      <c r="M37" s="87">
        <f t="shared" si="0"/>
        <v>0</v>
      </c>
      <c r="N37" s="88"/>
      <c r="O37" s="89">
        <v>0</v>
      </c>
      <c r="P37" s="89">
        <v>0</v>
      </c>
      <c r="Q37" s="90">
        <f t="shared" si="1"/>
        <v>0</v>
      </c>
      <c r="R37" s="93"/>
      <c r="S37" s="87">
        <f t="shared" si="2"/>
        <v>0</v>
      </c>
      <c r="T37" s="87">
        <f t="shared" si="3"/>
        <v>0</v>
      </c>
      <c r="U37" s="93"/>
      <c r="V37" s="93"/>
      <c r="W37" s="93"/>
      <c r="X37" s="93"/>
      <c r="Y37" s="93"/>
      <c r="Z37" s="93"/>
      <c r="AA37" s="93"/>
      <c r="AB37" s="93"/>
      <c r="AC37" s="94"/>
      <c r="AD37" s="94"/>
    </row>
    <row r="38" spans="1:30" x14ac:dyDescent="0.25">
      <c r="B38" s="99"/>
      <c r="C38" s="81"/>
      <c r="D38" s="82"/>
      <c r="E38" s="82"/>
      <c r="F38" s="82"/>
      <c r="G38" s="82"/>
      <c r="H38" s="82"/>
      <c r="I38" s="82"/>
      <c r="J38" s="82"/>
      <c r="K38" s="82"/>
      <c r="L38" s="87">
        <f t="shared" si="0"/>
        <v>0</v>
      </c>
      <c r="M38" s="87">
        <f t="shared" si="0"/>
        <v>0</v>
      </c>
      <c r="N38" s="88"/>
      <c r="O38" s="89">
        <v>0</v>
      </c>
      <c r="P38" s="89">
        <v>0</v>
      </c>
      <c r="Q38" s="90">
        <f t="shared" si="1"/>
        <v>0</v>
      </c>
      <c r="R38" s="93"/>
      <c r="S38" s="87">
        <f t="shared" si="2"/>
        <v>0</v>
      </c>
      <c r="T38" s="87">
        <f t="shared" si="3"/>
        <v>0</v>
      </c>
      <c r="U38" s="93"/>
      <c r="V38" s="93"/>
      <c r="W38" s="93"/>
      <c r="X38" s="93"/>
      <c r="Y38" s="93"/>
      <c r="Z38" s="93"/>
      <c r="AA38" s="93"/>
      <c r="AB38" s="93"/>
      <c r="AC38" s="94"/>
      <c r="AD38" s="94"/>
    </row>
    <row r="39" spans="1:30" x14ac:dyDescent="0.25">
      <c r="B39" s="99"/>
      <c r="C39" s="81"/>
      <c r="D39" s="82"/>
      <c r="E39" s="82"/>
      <c r="F39" s="82"/>
      <c r="G39" s="82"/>
      <c r="H39" s="82"/>
      <c r="I39" s="82"/>
      <c r="J39" s="82"/>
      <c r="K39" s="82"/>
      <c r="L39" s="87">
        <f t="shared" si="0"/>
        <v>0</v>
      </c>
      <c r="M39" s="87">
        <f t="shared" si="0"/>
        <v>0</v>
      </c>
      <c r="N39" s="88"/>
      <c r="O39" s="89">
        <v>0</v>
      </c>
      <c r="P39" s="89">
        <v>0</v>
      </c>
      <c r="Q39" s="90">
        <f t="shared" si="1"/>
        <v>0</v>
      </c>
      <c r="R39" s="93"/>
      <c r="S39" s="87">
        <f t="shared" si="2"/>
        <v>0</v>
      </c>
      <c r="T39" s="87">
        <f t="shared" si="3"/>
        <v>0</v>
      </c>
      <c r="U39" s="93"/>
      <c r="V39" s="93"/>
      <c r="W39" s="93"/>
      <c r="X39" s="93"/>
      <c r="Y39" s="93"/>
      <c r="Z39" s="93"/>
      <c r="AA39" s="93"/>
      <c r="AB39" s="93"/>
      <c r="AC39" s="94"/>
      <c r="AD39" s="94"/>
    </row>
    <row r="40" spans="1:30" x14ac:dyDescent="0.25">
      <c r="B40" s="99"/>
      <c r="C40" s="81"/>
      <c r="D40" s="82"/>
      <c r="E40" s="82"/>
      <c r="F40" s="82"/>
      <c r="G40" s="82"/>
      <c r="H40" s="82"/>
      <c r="I40" s="82"/>
      <c r="J40" s="82"/>
      <c r="K40" s="82"/>
      <c r="L40" s="87">
        <f t="shared" si="0"/>
        <v>0</v>
      </c>
      <c r="M40" s="87">
        <f t="shared" si="0"/>
        <v>0</v>
      </c>
      <c r="N40" s="88"/>
      <c r="O40" s="89">
        <v>0</v>
      </c>
      <c r="P40" s="89">
        <v>0</v>
      </c>
      <c r="Q40" s="90">
        <f t="shared" si="1"/>
        <v>0</v>
      </c>
      <c r="R40" s="93"/>
      <c r="S40" s="87">
        <f t="shared" si="2"/>
        <v>0</v>
      </c>
      <c r="T40" s="87">
        <f t="shared" si="3"/>
        <v>0</v>
      </c>
      <c r="U40" s="93"/>
      <c r="V40" s="93"/>
      <c r="W40" s="93"/>
      <c r="X40" s="93"/>
      <c r="Y40" s="93"/>
      <c r="Z40" s="93"/>
      <c r="AA40" s="93"/>
      <c r="AB40" s="93"/>
      <c r="AC40" s="94"/>
      <c r="AD40" s="94"/>
    </row>
    <row r="41" spans="1:30" s="100" customFormat="1" ht="12.75" x14ac:dyDescent="0.2">
      <c r="B41" s="101" t="s">
        <v>221</v>
      </c>
      <c r="C41" s="101"/>
      <c r="D41" s="102">
        <f t="shared" ref="D41:J41" si="4">SUM(D21:D40)</f>
        <v>0</v>
      </c>
      <c r="E41" s="102">
        <f t="shared" si="4"/>
        <v>0</v>
      </c>
      <c r="F41" s="102">
        <f t="shared" si="4"/>
        <v>0</v>
      </c>
      <c r="G41" s="102">
        <f t="shared" si="4"/>
        <v>0</v>
      </c>
      <c r="H41" s="102">
        <f t="shared" si="4"/>
        <v>0</v>
      </c>
      <c r="I41" s="103">
        <f t="shared" si="4"/>
        <v>0</v>
      </c>
      <c r="J41" s="90">
        <f t="shared" si="4"/>
        <v>0</v>
      </c>
      <c r="K41" s="90">
        <f t="shared" ref="K41:P41" si="5">SUM(K21:K40)</f>
        <v>0</v>
      </c>
      <c r="L41" s="90">
        <f t="shared" si="5"/>
        <v>0</v>
      </c>
      <c r="M41" s="90">
        <f t="shared" si="5"/>
        <v>0</v>
      </c>
      <c r="N41" s="90">
        <f t="shared" si="5"/>
        <v>0</v>
      </c>
      <c r="O41" s="90">
        <f t="shared" si="5"/>
        <v>0</v>
      </c>
      <c r="P41" s="90">
        <f t="shared" si="5"/>
        <v>0</v>
      </c>
      <c r="Q41" s="90">
        <f t="shared" si="1"/>
        <v>0</v>
      </c>
      <c r="R41" s="104"/>
      <c r="S41" s="105">
        <f t="shared" si="2"/>
        <v>0</v>
      </c>
      <c r="T41" s="90">
        <f t="shared" ref="T41:Z41" si="6">SUM(T21:T40)</f>
        <v>0</v>
      </c>
      <c r="U41" s="104">
        <f t="shared" si="6"/>
        <v>0</v>
      </c>
      <c r="V41" s="104">
        <f t="shared" si="6"/>
        <v>0</v>
      </c>
      <c r="W41" s="104">
        <f t="shared" si="6"/>
        <v>0</v>
      </c>
      <c r="X41" s="104">
        <f t="shared" si="6"/>
        <v>0</v>
      </c>
      <c r="Y41" s="104">
        <f t="shared" si="6"/>
        <v>0</v>
      </c>
      <c r="Z41" s="104">
        <f t="shared" si="6"/>
        <v>0</v>
      </c>
      <c r="AA41" s="104">
        <f>SUM(AA21:AA40)</f>
        <v>0</v>
      </c>
      <c r="AB41" s="104">
        <f>SUM(AB21:AB40)</f>
        <v>0</v>
      </c>
      <c r="AC41" s="103">
        <f>SUM(AC21:AC40)</f>
        <v>0</v>
      </c>
    </row>
    <row r="42" spans="1:30" x14ac:dyDescent="0.25">
      <c r="B42" s="106"/>
      <c r="W42" s="107"/>
      <c r="Y42" s="107"/>
      <c r="Z42" s="107"/>
      <c r="AB42" s="107" t="s">
        <v>222</v>
      </c>
      <c r="AC42" s="108">
        <v>0</v>
      </c>
    </row>
    <row r="43" spans="1:30" x14ac:dyDescent="0.25">
      <c r="B43" s="106"/>
      <c r="W43" s="107"/>
      <c r="Y43" s="107"/>
      <c r="Z43" s="107"/>
      <c r="AB43" s="107" t="s">
        <v>223</v>
      </c>
      <c r="AC43" s="109">
        <f>AC41-AC42</f>
        <v>0</v>
      </c>
    </row>
    <row r="44" spans="1:30" x14ac:dyDescent="0.25">
      <c r="H44" s="110"/>
    </row>
    <row r="45" spans="1:30" x14ac:dyDescent="0.25">
      <c r="A45" s="455"/>
      <c r="B45" s="455"/>
      <c r="C45" s="455"/>
      <c r="D45" s="455"/>
      <c r="E45" s="455"/>
      <c r="F45" s="455"/>
      <c r="G45" s="455"/>
      <c r="H45" s="455"/>
    </row>
    <row r="46" spans="1:30" ht="21" customHeight="1" x14ac:dyDescent="0.25">
      <c r="A46" s="455"/>
      <c r="B46" s="455"/>
      <c r="C46" s="455"/>
      <c r="D46" s="455"/>
      <c r="E46" s="455"/>
      <c r="F46" s="455"/>
      <c r="G46" s="455"/>
      <c r="H46" s="455"/>
    </row>
    <row r="47" spans="1:30" ht="17.25" x14ac:dyDescent="0.25">
      <c r="A47" s="455" t="s">
        <v>224</v>
      </c>
      <c r="B47" s="455"/>
      <c r="C47" s="455"/>
      <c r="D47" s="455"/>
      <c r="E47" s="455"/>
      <c r="F47" s="455"/>
      <c r="G47" s="455"/>
      <c r="H47" s="455"/>
    </row>
    <row r="49" spans="1:11" ht="17.25" x14ac:dyDescent="0.25">
      <c r="A49" s="111" t="s">
        <v>225</v>
      </c>
    </row>
    <row r="51" spans="1:11" ht="17.25" x14ac:dyDescent="0.25">
      <c r="A51" s="111" t="s">
        <v>226</v>
      </c>
    </row>
    <row r="52" spans="1:11" ht="13.5" customHeight="1" x14ac:dyDescent="0.25"/>
    <row r="53" spans="1:11" hidden="1" x14ac:dyDescent="0.25">
      <c r="A53" s="106"/>
    </row>
    <row r="54" spans="1:11" hidden="1" x14ac:dyDescent="0.25"/>
    <row r="55" spans="1:11" ht="33" customHeight="1" x14ac:dyDescent="0.25">
      <c r="A55" s="459" t="s">
        <v>227</v>
      </c>
      <c r="B55" s="459"/>
      <c r="C55" s="459"/>
      <c r="D55" s="459"/>
      <c r="E55" s="459"/>
      <c r="F55" s="459"/>
      <c r="G55" s="459"/>
      <c r="H55" s="459"/>
      <c r="I55" s="459"/>
      <c r="J55" s="459"/>
      <c r="K55" s="459"/>
    </row>
  </sheetData>
  <mergeCells count="38">
    <mergeCell ref="A47:H47"/>
    <mergeCell ref="A55:K55"/>
    <mergeCell ref="Z19:Z20"/>
    <mergeCell ref="AA19:AA20"/>
    <mergeCell ref="AB19:AB20"/>
    <mergeCell ref="I19:I20"/>
    <mergeCell ref="J19:J20"/>
    <mergeCell ref="K19:K20"/>
    <mergeCell ref="L19:L20"/>
    <mergeCell ref="M19:M20"/>
    <mergeCell ref="B19:B20"/>
    <mergeCell ref="C19:C20"/>
    <mergeCell ref="D19:D20"/>
    <mergeCell ref="E19:E20"/>
    <mergeCell ref="F19:F20"/>
    <mergeCell ref="G19:G20"/>
    <mergeCell ref="AC19:AC20"/>
    <mergeCell ref="AD19:AD20"/>
    <mergeCell ref="A45:H46"/>
    <mergeCell ref="T19:T20"/>
    <mergeCell ref="U19:U20"/>
    <mergeCell ref="V19:V20"/>
    <mergeCell ref="W19:W20"/>
    <mergeCell ref="X19:X20"/>
    <mergeCell ref="Y19:Y20"/>
    <mergeCell ref="N19:N20"/>
    <mergeCell ref="O19:O20"/>
    <mergeCell ref="P19:P20"/>
    <mergeCell ref="Q19:Q20"/>
    <mergeCell ref="R19:R20"/>
    <mergeCell ref="S19:S20"/>
    <mergeCell ref="H19:H20"/>
    <mergeCell ref="O18:Q18"/>
    <mergeCell ref="B16:I17"/>
    <mergeCell ref="E18:F18"/>
    <mergeCell ref="G18:H18"/>
    <mergeCell ref="J18:K18"/>
    <mergeCell ref="L18:M18"/>
  </mergeCells>
  <dataValidations count="1">
    <dataValidation type="list" allowBlank="1" showInputMessage="1" showErrorMessage="1" sqref="C21:C40" xr:uid="{00000000-0002-0000-0500-000000000000}">
      <formula1>"kWh, kW, # of Customers"</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82"/>
  <sheetViews>
    <sheetView topLeftCell="B1" workbookViewId="0">
      <selection activeCell="G91" sqref="G91"/>
    </sheetView>
  </sheetViews>
  <sheetFormatPr defaultColWidth="9" defaultRowHeight="12.75" x14ac:dyDescent="0.2"/>
  <cols>
    <col min="1" max="1" width="5.5703125" style="106" hidden="1" customWidth="1"/>
    <col min="2" max="2" width="79.5703125" style="106" customWidth="1"/>
    <col min="3" max="3" width="9" style="106"/>
    <col min="4" max="5" width="14.5703125" style="158" customWidth="1"/>
    <col min="6" max="25" width="24" style="158" customWidth="1"/>
    <col min="26" max="26" width="9" style="106"/>
    <col min="27" max="28" width="0" style="106" hidden="1" customWidth="1"/>
    <col min="29" max="16384" width="9" style="106"/>
  </cols>
  <sheetData>
    <row r="1" spans="1:27" ht="143.25" customHeight="1" x14ac:dyDescent="0.2">
      <c r="AA1" s="106">
        <v>21</v>
      </c>
    </row>
    <row r="2" spans="1:27" x14ac:dyDescent="0.2">
      <c r="AA2" s="106">
        <v>22</v>
      </c>
    </row>
    <row r="4" spans="1:27" ht="39" customHeight="1" x14ac:dyDescent="0.2">
      <c r="A4" s="106">
        <v>1</v>
      </c>
      <c r="D4" s="159" t="s">
        <v>228</v>
      </c>
      <c r="E4" s="160" t="s">
        <v>229</v>
      </c>
      <c r="F4" s="159" t="s">
        <v>230</v>
      </c>
      <c r="G4" s="159">
        <v>0</v>
      </c>
      <c r="H4" s="159">
        <v>0</v>
      </c>
      <c r="I4" s="159">
        <v>0</v>
      </c>
      <c r="J4" s="159">
        <v>0</v>
      </c>
      <c r="K4" s="159">
        <v>0</v>
      </c>
      <c r="L4" s="159">
        <v>0</v>
      </c>
      <c r="M4" s="159">
        <v>0</v>
      </c>
      <c r="N4" s="159">
        <v>0</v>
      </c>
      <c r="O4" s="159">
        <v>0</v>
      </c>
      <c r="P4" s="159">
        <v>0</v>
      </c>
      <c r="Q4" s="159">
        <v>0</v>
      </c>
      <c r="R4" s="159">
        <v>0</v>
      </c>
      <c r="S4" s="159">
        <v>0</v>
      </c>
      <c r="T4" s="159">
        <v>0</v>
      </c>
      <c r="U4" s="159">
        <v>0</v>
      </c>
      <c r="V4" s="159">
        <v>0</v>
      </c>
      <c r="W4" s="159">
        <v>0</v>
      </c>
      <c r="X4" s="159">
        <v>0</v>
      </c>
      <c r="Y4" s="159">
        <v>0</v>
      </c>
    </row>
    <row r="5" spans="1:27" x14ac:dyDescent="0.2">
      <c r="A5" s="106">
        <v>2</v>
      </c>
      <c r="B5" s="161" t="s">
        <v>148</v>
      </c>
      <c r="C5" s="162">
        <v>1550</v>
      </c>
      <c r="D5" s="163"/>
      <c r="E5" s="164" t="s">
        <v>231</v>
      </c>
      <c r="F5" s="163">
        <v>0</v>
      </c>
      <c r="G5" s="163">
        <v>0</v>
      </c>
      <c r="H5" s="163">
        <v>0</v>
      </c>
      <c r="I5" s="163">
        <v>0</v>
      </c>
      <c r="J5" s="163">
        <v>0</v>
      </c>
      <c r="K5" s="163">
        <v>0</v>
      </c>
      <c r="L5" s="163">
        <v>0</v>
      </c>
      <c r="M5" s="163">
        <v>0</v>
      </c>
      <c r="N5" s="163">
        <v>0</v>
      </c>
      <c r="O5" s="163">
        <v>0</v>
      </c>
      <c r="P5" s="163">
        <v>0</v>
      </c>
      <c r="Q5" s="163">
        <v>0</v>
      </c>
      <c r="R5" s="163">
        <v>0</v>
      </c>
      <c r="S5" s="163">
        <v>0</v>
      </c>
      <c r="T5" s="163">
        <v>0</v>
      </c>
      <c r="U5" s="163">
        <v>0</v>
      </c>
      <c r="V5" s="163">
        <v>0</v>
      </c>
      <c r="W5" s="163">
        <v>0</v>
      </c>
      <c r="X5" s="163">
        <v>0</v>
      </c>
      <c r="Y5" s="163">
        <v>0</v>
      </c>
    </row>
    <row r="6" spans="1:27" x14ac:dyDescent="0.2">
      <c r="A6" s="106">
        <v>3</v>
      </c>
      <c r="B6" s="161" t="s">
        <v>150</v>
      </c>
      <c r="C6" s="162">
        <v>1551</v>
      </c>
      <c r="D6" s="163"/>
      <c r="E6" s="165" t="s">
        <v>196</v>
      </c>
      <c r="F6" s="166">
        <f>(1/(1+2))*D6</f>
        <v>0</v>
      </c>
      <c r="G6" s="166">
        <f>(2/(1+2))*D6</f>
        <v>0</v>
      </c>
      <c r="H6" s="166">
        <v>0</v>
      </c>
      <c r="I6" s="163">
        <v>0</v>
      </c>
      <c r="J6" s="163">
        <v>0</v>
      </c>
      <c r="K6" s="163">
        <v>0</v>
      </c>
      <c r="L6" s="163">
        <v>0</v>
      </c>
      <c r="M6" s="163">
        <v>0</v>
      </c>
      <c r="N6" s="163">
        <v>0</v>
      </c>
      <c r="O6" s="163">
        <v>0</v>
      </c>
      <c r="P6" s="163">
        <v>0</v>
      </c>
      <c r="Q6" s="163">
        <v>0</v>
      </c>
      <c r="R6" s="163">
        <v>0</v>
      </c>
      <c r="S6" s="163">
        <v>0</v>
      </c>
      <c r="T6" s="163">
        <v>0</v>
      </c>
      <c r="U6" s="163">
        <v>0</v>
      </c>
      <c r="V6" s="163">
        <v>0</v>
      </c>
      <c r="W6" s="163">
        <v>0</v>
      </c>
      <c r="X6" s="163">
        <v>0</v>
      </c>
      <c r="Y6" s="163">
        <v>0</v>
      </c>
    </row>
    <row r="7" spans="1:27" x14ac:dyDescent="0.2">
      <c r="A7" s="106">
        <v>4</v>
      </c>
      <c r="B7" s="161" t="s">
        <v>232</v>
      </c>
      <c r="C7" s="162">
        <v>1580</v>
      </c>
      <c r="D7" s="163"/>
      <c r="E7" s="164" t="s">
        <v>231</v>
      </c>
      <c r="F7" s="163">
        <v>0</v>
      </c>
      <c r="G7" s="163">
        <v>0</v>
      </c>
      <c r="H7" s="163">
        <v>0</v>
      </c>
      <c r="I7" s="163">
        <v>0</v>
      </c>
      <c r="J7" s="163">
        <v>0</v>
      </c>
      <c r="K7" s="163">
        <v>0</v>
      </c>
      <c r="L7" s="163">
        <v>0</v>
      </c>
      <c r="M7" s="163">
        <v>0</v>
      </c>
      <c r="N7" s="163">
        <v>0</v>
      </c>
      <c r="O7" s="163">
        <v>0</v>
      </c>
      <c r="P7" s="163">
        <v>0</v>
      </c>
      <c r="Q7" s="163">
        <v>0</v>
      </c>
      <c r="R7" s="163">
        <v>0</v>
      </c>
      <c r="S7" s="163">
        <v>0</v>
      </c>
      <c r="T7" s="163">
        <v>0</v>
      </c>
      <c r="U7" s="163">
        <v>0</v>
      </c>
      <c r="V7" s="163">
        <v>0</v>
      </c>
      <c r="W7" s="163">
        <v>0</v>
      </c>
      <c r="X7" s="163">
        <v>0</v>
      </c>
      <c r="Y7" s="163">
        <v>0</v>
      </c>
    </row>
    <row r="8" spans="1:27" x14ac:dyDescent="0.2">
      <c r="A8" s="106">
        <v>5</v>
      </c>
      <c r="B8" s="161" t="s">
        <v>155</v>
      </c>
      <c r="C8" s="162">
        <v>1584</v>
      </c>
      <c r="D8" s="163"/>
      <c r="E8" s="164" t="s">
        <v>231</v>
      </c>
      <c r="F8" s="163">
        <v>0</v>
      </c>
      <c r="G8" s="163">
        <v>0</v>
      </c>
      <c r="H8" s="163">
        <v>0</v>
      </c>
      <c r="I8" s="163">
        <v>0</v>
      </c>
      <c r="J8" s="163">
        <v>0</v>
      </c>
      <c r="K8" s="163">
        <v>0</v>
      </c>
      <c r="L8" s="163">
        <v>0</v>
      </c>
      <c r="M8" s="163">
        <v>0</v>
      </c>
      <c r="N8" s="163">
        <v>0</v>
      </c>
      <c r="O8" s="163">
        <v>0</v>
      </c>
      <c r="P8" s="163">
        <v>0</v>
      </c>
      <c r="Q8" s="163">
        <v>0</v>
      </c>
      <c r="R8" s="163">
        <v>0</v>
      </c>
      <c r="S8" s="163">
        <v>0</v>
      </c>
      <c r="T8" s="163">
        <v>0</v>
      </c>
      <c r="U8" s="163">
        <v>0</v>
      </c>
      <c r="V8" s="163">
        <v>0</v>
      </c>
      <c r="W8" s="163">
        <v>0</v>
      </c>
      <c r="X8" s="163">
        <v>0</v>
      </c>
      <c r="Y8" s="163">
        <v>0</v>
      </c>
    </row>
    <row r="9" spans="1:27" x14ac:dyDescent="0.2">
      <c r="A9" s="106">
        <v>6</v>
      </c>
      <c r="B9" s="161" t="s">
        <v>156</v>
      </c>
      <c r="C9" s="162">
        <v>1586</v>
      </c>
      <c r="D9" s="163"/>
      <c r="E9" s="164" t="s">
        <v>231</v>
      </c>
      <c r="F9" s="163">
        <v>0</v>
      </c>
      <c r="G9" s="163">
        <v>0</v>
      </c>
      <c r="H9" s="163">
        <v>0</v>
      </c>
      <c r="I9" s="163">
        <v>0</v>
      </c>
      <c r="J9" s="163">
        <v>0</v>
      </c>
      <c r="K9" s="163">
        <v>0</v>
      </c>
      <c r="L9" s="163">
        <v>0</v>
      </c>
      <c r="M9" s="163">
        <v>0</v>
      </c>
      <c r="N9" s="163">
        <v>0</v>
      </c>
      <c r="O9" s="163">
        <v>0</v>
      </c>
      <c r="P9" s="163">
        <v>0</v>
      </c>
      <c r="Q9" s="163">
        <v>0</v>
      </c>
      <c r="R9" s="163">
        <v>0</v>
      </c>
      <c r="S9" s="163">
        <v>0</v>
      </c>
      <c r="T9" s="163">
        <v>0</v>
      </c>
      <c r="U9" s="163">
        <v>0</v>
      </c>
      <c r="V9" s="163">
        <v>0</v>
      </c>
      <c r="W9" s="163">
        <v>0</v>
      </c>
      <c r="X9" s="163">
        <v>0</v>
      </c>
      <c r="Y9" s="163">
        <v>0</v>
      </c>
    </row>
    <row r="10" spans="1:27" x14ac:dyDescent="0.2">
      <c r="A10" s="106">
        <v>7</v>
      </c>
      <c r="B10" s="161" t="s">
        <v>233</v>
      </c>
      <c r="C10" s="162">
        <v>1588</v>
      </c>
      <c r="D10" s="163"/>
      <c r="E10" s="164" t="s">
        <v>231</v>
      </c>
      <c r="F10" s="163">
        <v>0</v>
      </c>
      <c r="G10" s="163">
        <v>0</v>
      </c>
      <c r="H10" s="163">
        <v>0</v>
      </c>
      <c r="I10" s="163">
        <v>0</v>
      </c>
      <c r="J10" s="163">
        <v>0</v>
      </c>
      <c r="K10" s="163">
        <v>0</v>
      </c>
      <c r="L10" s="163">
        <v>0</v>
      </c>
      <c r="M10" s="163">
        <v>0</v>
      </c>
      <c r="N10" s="163">
        <v>0</v>
      </c>
      <c r="O10" s="163">
        <v>0</v>
      </c>
      <c r="P10" s="163">
        <v>0</v>
      </c>
      <c r="Q10" s="163">
        <v>0</v>
      </c>
      <c r="R10" s="163">
        <v>0</v>
      </c>
      <c r="S10" s="163">
        <v>0</v>
      </c>
      <c r="T10" s="163">
        <v>0</v>
      </c>
      <c r="U10" s="163">
        <v>0</v>
      </c>
      <c r="V10" s="163">
        <v>0</v>
      </c>
      <c r="W10" s="163">
        <v>0</v>
      </c>
      <c r="X10" s="163">
        <v>0</v>
      </c>
      <c r="Y10" s="163">
        <v>0</v>
      </c>
    </row>
    <row r="11" spans="1:27" x14ac:dyDescent="0.2">
      <c r="A11" s="106">
        <v>8</v>
      </c>
      <c r="B11" s="161" t="s">
        <v>234</v>
      </c>
      <c r="C11" s="162">
        <v>1589</v>
      </c>
      <c r="D11" s="163"/>
      <c r="E11" s="78" t="s">
        <v>235</v>
      </c>
      <c r="F11" s="167">
        <v>0</v>
      </c>
      <c r="G11" s="167">
        <v>0</v>
      </c>
      <c r="H11" s="167">
        <v>0</v>
      </c>
      <c r="I11" s="167">
        <v>0</v>
      </c>
      <c r="J11" s="167">
        <v>0</v>
      </c>
      <c r="K11" s="167">
        <v>0</v>
      </c>
      <c r="L11" s="167">
        <v>0</v>
      </c>
      <c r="M11" s="167">
        <v>0</v>
      </c>
      <c r="N11" s="167">
        <v>0</v>
      </c>
      <c r="O11" s="167">
        <v>0</v>
      </c>
      <c r="P11" s="167">
        <v>0</v>
      </c>
      <c r="Q11" s="167">
        <v>0</v>
      </c>
      <c r="R11" s="167">
        <v>0</v>
      </c>
      <c r="S11" s="167">
        <v>0</v>
      </c>
      <c r="T11" s="167">
        <v>0</v>
      </c>
      <c r="U11" s="167">
        <v>0</v>
      </c>
      <c r="V11" s="167">
        <v>0</v>
      </c>
      <c r="W11" s="167">
        <v>0</v>
      </c>
      <c r="X11" s="167">
        <v>0</v>
      </c>
      <c r="Y11" s="167">
        <v>0</v>
      </c>
    </row>
    <row r="12" spans="1:27" hidden="1" x14ac:dyDescent="0.2">
      <c r="A12" s="106">
        <v>9</v>
      </c>
      <c r="B12" s="168" t="s">
        <v>236</v>
      </c>
      <c r="C12" s="162">
        <v>1595</v>
      </c>
      <c r="D12" s="163"/>
      <c r="E12" s="78" t="s">
        <v>237</v>
      </c>
      <c r="F12" s="163">
        <v>0</v>
      </c>
      <c r="G12" s="163">
        <v>0</v>
      </c>
      <c r="H12" s="163">
        <v>0</v>
      </c>
      <c r="I12" s="163">
        <v>0</v>
      </c>
      <c r="J12" s="163">
        <v>0</v>
      </c>
      <c r="K12" s="163">
        <v>0</v>
      </c>
      <c r="L12" s="163">
        <v>0</v>
      </c>
      <c r="M12" s="163">
        <v>0</v>
      </c>
      <c r="N12" s="163">
        <v>0</v>
      </c>
      <c r="O12" s="163">
        <v>0</v>
      </c>
      <c r="P12" s="163">
        <v>0</v>
      </c>
      <c r="Q12" s="163">
        <v>0</v>
      </c>
      <c r="R12" s="163">
        <v>0</v>
      </c>
      <c r="S12" s="163">
        <v>0</v>
      </c>
      <c r="T12" s="163">
        <v>0</v>
      </c>
      <c r="U12" s="163">
        <v>0</v>
      </c>
      <c r="V12" s="163">
        <v>0</v>
      </c>
      <c r="W12" s="163">
        <v>0</v>
      </c>
      <c r="X12" s="163">
        <v>0</v>
      </c>
      <c r="Y12" s="163">
        <v>0</v>
      </c>
    </row>
    <row r="13" spans="1:27" hidden="1" x14ac:dyDescent="0.2">
      <c r="A13" s="106">
        <v>10</v>
      </c>
      <c r="B13" s="168" t="s">
        <v>238</v>
      </c>
      <c r="C13" s="162">
        <v>1595</v>
      </c>
      <c r="D13" s="163"/>
      <c r="E13" s="78" t="s">
        <v>237</v>
      </c>
      <c r="F13" s="169">
        <v>0</v>
      </c>
      <c r="G13" s="169">
        <v>0</v>
      </c>
      <c r="H13" s="169">
        <v>0</v>
      </c>
      <c r="I13" s="169">
        <v>0</v>
      </c>
      <c r="J13" s="169">
        <v>0</v>
      </c>
      <c r="K13" s="169">
        <v>0</v>
      </c>
      <c r="L13" s="169">
        <v>0</v>
      </c>
      <c r="M13" s="169">
        <v>0</v>
      </c>
      <c r="N13" s="169">
        <v>0</v>
      </c>
      <c r="O13" s="169">
        <v>0</v>
      </c>
      <c r="P13" s="169">
        <v>0</v>
      </c>
      <c r="Q13" s="169">
        <v>0</v>
      </c>
      <c r="R13" s="169">
        <v>0</v>
      </c>
      <c r="S13" s="169">
        <v>0</v>
      </c>
      <c r="T13" s="169">
        <v>0</v>
      </c>
      <c r="U13" s="169">
        <v>0</v>
      </c>
      <c r="V13" s="169">
        <v>0</v>
      </c>
      <c r="W13" s="169">
        <v>0</v>
      </c>
      <c r="X13" s="169">
        <v>0</v>
      </c>
      <c r="Y13" s="169">
        <v>0</v>
      </c>
    </row>
    <row r="14" spans="1:27" x14ac:dyDescent="0.2">
      <c r="A14" s="106">
        <v>11</v>
      </c>
      <c r="B14" s="168" t="s">
        <v>239</v>
      </c>
      <c r="C14" s="162">
        <v>1595</v>
      </c>
      <c r="D14" s="163"/>
      <c r="E14" s="78" t="s">
        <v>237</v>
      </c>
      <c r="F14" s="169">
        <v>0</v>
      </c>
      <c r="G14" s="169">
        <v>0</v>
      </c>
      <c r="H14" s="169">
        <v>0</v>
      </c>
      <c r="I14" s="169">
        <v>0</v>
      </c>
      <c r="J14" s="169">
        <v>0</v>
      </c>
      <c r="K14" s="169">
        <v>0</v>
      </c>
      <c r="L14" s="169">
        <v>0</v>
      </c>
      <c r="M14" s="169">
        <v>0</v>
      </c>
      <c r="N14" s="169">
        <v>0</v>
      </c>
      <c r="O14" s="169">
        <v>0</v>
      </c>
      <c r="P14" s="169">
        <v>0</v>
      </c>
      <c r="Q14" s="169">
        <v>0</v>
      </c>
      <c r="R14" s="169">
        <v>0</v>
      </c>
      <c r="S14" s="169">
        <v>0</v>
      </c>
      <c r="T14" s="169">
        <v>0</v>
      </c>
      <c r="U14" s="169">
        <v>0</v>
      </c>
      <c r="V14" s="169">
        <v>0</v>
      </c>
      <c r="W14" s="169">
        <v>0</v>
      </c>
      <c r="X14" s="169">
        <v>0</v>
      </c>
      <c r="Y14" s="169">
        <v>0</v>
      </c>
    </row>
    <row r="15" spans="1:27" x14ac:dyDescent="0.2">
      <c r="A15" s="106">
        <v>12</v>
      </c>
      <c r="B15" s="168" t="s">
        <v>240</v>
      </c>
      <c r="C15" s="162">
        <v>1595</v>
      </c>
      <c r="D15" s="163"/>
      <c r="E15" s="78" t="s">
        <v>237</v>
      </c>
      <c r="F15" s="169">
        <v>0</v>
      </c>
      <c r="G15" s="169">
        <v>0</v>
      </c>
      <c r="H15" s="169">
        <v>0</v>
      </c>
      <c r="I15" s="169">
        <v>0</v>
      </c>
      <c r="J15" s="169">
        <v>0</v>
      </c>
      <c r="K15" s="169">
        <v>0</v>
      </c>
      <c r="L15" s="169">
        <v>0</v>
      </c>
      <c r="M15" s="169">
        <v>0</v>
      </c>
      <c r="N15" s="169">
        <v>0</v>
      </c>
      <c r="O15" s="169">
        <v>0</v>
      </c>
      <c r="P15" s="169">
        <v>0</v>
      </c>
      <c r="Q15" s="169">
        <v>0</v>
      </c>
      <c r="R15" s="169">
        <v>0</v>
      </c>
      <c r="S15" s="169">
        <v>0</v>
      </c>
      <c r="T15" s="169">
        <v>0</v>
      </c>
      <c r="U15" s="169">
        <v>0</v>
      </c>
      <c r="V15" s="169">
        <v>0</v>
      </c>
      <c r="W15" s="169">
        <v>0</v>
      </c>
      <c r="X15" s="169">
        <v>0</v>
      </c>
      <c r="Y15" s="169">
        <v>0</v>
      </c>
    </row>
    <row r="16" spans="1:27" x14ac:dyDescent="0.2">
      <c r="A16" s="106">
        <v>13</v>
      </c>
      <c r="B16" s="168" t="s">
        <v>160</v>
      </c>
      <c r="C16" s="162">
        <v>1595</v>
      </c>
      <c r="D16" s="163"/>
      <c r="E16" s="78" t="s">
        <v>237</v>
      </c>
      <c r="F16" s="169">
        <v>0</v>
      </c>
      <c r="G16" s="169">
        <v>0</v>
      </c>
      <c r="H16" s="169">
        <v>0</v>
      </c>
      <c r="I16" s="169">
        <v>0</v>
      </c>
      <c r="J16" s="169">
        <v>0</v>
      </c>
      <c r="K16" s="169">
        <v>0</v>
      </c>
      <c r="L16" s="169">
        <v>0</v>
      </c>
      <c r="M16" s="169">
        <v>0</v>
      </c>
      <c r="N16" s="169">
        <v>0</v>
      </c>
      <c r="O16" s="169">
        <v>0</v>
      </c>
      <c r="P16" s="169">
        <v>0</v>
      </c>
      <c r="Q16" s="169">
        <v>0</v>
      </c>
      <c r="R16" s="169">
        <v>0</v>
      </c>
      <c r="S16" s="169">
        <v>0</v>
      </c>
      <c r="T16" s="169">
        <v>0</v>
      </c>
      <c r="U16" s="169">
        <v>0</v>
      </c>
      <c r="V16" s="169">
        <v>0</v>
      </c>
      <c r="W16" s="169">
        <v>0</v>
      </c>
      <c r="X16" s="169">
        <v>0</v>
      </c>
      <c r="Y16" s="169">
        <v>0</v>
      </c>
    </row>
    <row r="17" spans="1:25" x14ac:dyDescent="0.2">
      <c r="A17" s="106">
        <v>14</v>
      </c>
      <c r="B17" s="168" t="s">
        <v>241</v>
      </c>
      <c r="C17" s="162">
        <v>1595</v>
      </c>
      <c r="D17" s="163"/>
      <c r="E17" s="78" t="s">
        <v>237</v>
      </c>
      <c r="F17" s="169">
        <v>0</v>
      </c>
      <c r="G17" s="169">
        <v>0</v>
      </c>
      <c r="H17" s="169">
        <v>0</v>
      </c>
      <c r="I17" s="169">
        <v>0</v>
      </c>
      <c r="J17" s="169">
        <v>0</v>
      </c>
      <c r="K17" s="169">
        <v>0</v>
      </c>
      <c r="L17" s="169">
        <v>0</v>
      </c>
      <c r="M17" s="169">
        <v>0</v>
      </c>
      <c r="N17" s="169">
        <v>0</v>
      </c>
      <c r="O17" s="169">
        <v>0</v>
      </c>
      <c r="P17" s="169">
        <v>0</v>
      </c>
      <c r="Q17" s="169">
        <v>0</v>
      </c>
      <c r="R17" s="169">
        <v>0</v>
      </c>
      <c r="S17" s="169">
        <v>0</v>
      </c>
      <c r="T17" s="169">
        <v>0</v>
      </c>
      <c r="U17" s="169">
        <v>0</v>
      </c>
      <c r="V17" s="169">
        <v>0</v>
      </c>
      <c r="W17" s="169">
        <v>0</v>
      </c>
      <c r="X17" s="169">
        <v>0</v>
      </c>
      <c r="Y17" s="169">
        <v>0</v>
      </c>
    </row>
    <row r="18" spans="1:25" x14ac:dyDescent="0.2">
      <c r="A18" s="106">
        <v>15</v>
      </c>
      <c r="B18" s="168" t="s">
        <v>242</v>
      </c>
      <c r="C18" s="162">
        <v>1595</v>
      </c>
      <c r="D18" s="163"/>
      <c r="E18" s="78" t="s">
        <v>237</v>
      </c>
      <c r="F18" s="169">
        <v>0</v>
      </c>
      <c r="G18" s="169">
        <v>0</v>
      </c>
      <c r="H18" s="169">
        <v>0</v>
      </c>
      <c r="I18" s="169">
        <v>0</v>
      </c>
      <c r="J18" s="169">
        <v>0</v>
      </c>
      <c r="K18" s="169">
        <v>0</v>
      </c>
      <c r="L18" s="169">
        <v>0</v>
      </c>
      <c r="M18" s="169">
        <v>0</v>
      </c>
      <c r="N18" s="169">
        <v>0</v>
      </c>
      <c r="O18" s="169">
        <v>0</v>
      </c>
      <c r="P18" s="169">
        <v>0</v>
      </c>
      <c r="Q18" s="169">
        <v>0</v>
      </c>
      <c r="R18" s="169">
        <v>0</v>
      </c>
      <c r="S18" s="169">
        <v>0</v>
      </c>
      <c r="T18" s="169">
        <v>0</v>
      </c>
      <c r="U18" s="169">
        <v>0</v>
      </c>
      <c r="V18" s="169">
        <v>0</v>
      </c>
      <c r="W18" s="169">
        <v>0</v>
      </c>
      <c r="X18" s="169">
        <v>0</v>
      </c>
      <c r="Y18" s="169">
        <v>0</v>
      </c>
    </row>
    <row r="19" spans="1:25" x14ac:dyDescent="0.2">
      <c r="B19" s="168" t="s">
        <v>243</v>
      </c>
      <c r="C19" s="162">
        <v>1595</v>
      </c>
      <c r="D19" s="163"/>
      <c r="E19" s="78" t="s">
        <v>237</v>
      </c>
      <c r="F19" s="169">
        <v>0</v>
      </c>
      <c r="G19" s="169">
        <v>0</v>
      </c>
      <c r="H19" s="169">
        <v>0</v>
      </c>
      <c r="I19" s="169">
        <v>0</v>
      </c>
      <c r="J19" s="169">
        <v>0</v>
      </c>
      <c r="K19" s="169">
        <v>0</v>
      </c>
      <c r="L19" s="169">
        <v>0</v>
      </c>
      <c r="M19" s="169">
        <v>0</v>
      </c>
      <c r="N19" s="169">
        <v>0</v>
      </c>
      <c r="O19" s="169">
        <v>0</v>
      </c>
      <c r="P19" s="169">
        <v>0</v>
      </c>
      <c r="Q19" s="169">
        <v>0</v>
      </c>
      <c r="R19" s="169">
        <v>0</v>
      </c>
      <c r="S19" s="169">
        <v>0</v>
      </c>
      <c r="T19" s="169">
        <v>0</v>
      </c>
      <c r="U19" s="169">
        <v>0</v>
      </c>
      <c r="V19" s="169">
        <v>0</v>
      </c>
      <c r="W19" s="169">
        <v>0</v>
      </c>
      <c r="X19" s="169">
        <v>0</v>
      </c>
      <c r="Y19" s="169">
        <v>0</v>
      </c>
    </row>
    <row r="20" spans="1:25" s="100" customFormat="1" x14ac:dyDescent="0.2">
      <c r="A20" s="106">
        <v>16</v>
      </c>
      <c r="B20" s="170" t="s">
        <v>244</v>
      </c>
      <c r="C20" s="170"/>
      <c r="D20" s="171">
        <f>SUM(D5:D19)-D11</f>
        <v>0</v>
      </c>
      <c r="E20" s="172"/>
      <c r="F20" s="171">
        <f>SUM(F5:F19)-F11</f>
        <v>0</v>
      </c>
      <c r="G20" s="171">
        <f>SUM(G5:G19)-G11</f>
        <v>0</v>
      </c>
      <c r="H20" s="171">
        <f>SUM(H5:H19)-H11</f>
        <v>0</v>
      </c>
      <c r="I20" s="171">
        <f t="shared" ref="I20:X20" si="0">SUM(I5:I19)-I11</f>
        <v>0</v>
      </c>
      <c r="J20" s="171">
        <f t="shared" si="0"/>
        <v>0</v>
      </c>
      <c r="K20" s="171">
        <f t="shared" si="0"/>
        <v>0</v>
      </c>
      <c r="L20" s="171">
        <f t="shared" si="0"/>
        <v>0</v>
      </c>
      <c r="M20" s="171">
        <f t="shared" si="0"/>
        <v>0</v>
      </c>
      <c r="N20" s="171">
        <f t="shared" si="0"/>
        <v>0</v>
      </c>
      <c r="O20" s="171">
        <f t="shared" si="0"/>
        <v>0</v>
      </c>
      <c r="P20" s="171">
        <f t="shared" si="0"/>
        <v>0</v>
      </c>
      <c r="Q20" s="171">
        <f t="shared" si="0"/>
        <v>0</v>
      </c>
      <c r="R20" s="171">
        <f t="shared" si="0"/>
        <v>0</v>
      </c>
      <c r="S20" s="171">
        <f t="shared" si="0"/>
        <v>0</v>
      </c>
      <c r="T20" s="171">
        <f t="shared" si="0"/>
        <v>0</v>
      </c>
      <c r="U20" s="171">
        <f t="shared" si="0"/>
        <v>0</v>
      </c>
      <c r="V20" s="171">
        <f t="shared" si="0"/>
        <v>0</v>
      </c>
      <c r="W20" s="171">
        <f t="shared" si="0"/>
        <v>0</v>
      </c>
      <c r="X20" s="171">
        <f t="shared" si="0"/>
        <v>0</v>
      </c>
      <c r="Y20" s="171">
        <f>SUM(Y5:Y19)-Y11</f>
        <v>0</v>
      </c>
    </row>
    <row r="21" spans="1:25" ht="8.25" customHeight="1" x14ac:dyDescent="0.2">
      <c r="A21" s="106">
        <v>17</v>
      </c>
      <c r="B21" s="100"/>
      <c r="C21" s="100"/>
      <c r="D21" s="173"/>
      <c r="E21" s="174"/>
    </row>
    <row r="22" spans="1:25" x14ac:dyDescent="0.2">
      <c r="A22" s="106">
        <v>18</v>
      </c>
      <c r="B22" s="161" t="s">
        <v>245</v>
      </c>
      <c r="C22" s="162">
        <v>1508</v>
      </c>
      <c r="D22" s="163"/>
      <c r="E22" s="164" t="s">
        <v>231</v>
      </c>
      <c r="F22" s="163">
        <v>0</v>
      </c>
      <c r="G22" s="163">
        <v>0</v>
      </c>
      <c r="H22" s="163">
        <v>0</v>
      </c>
      <c r="I22" s="163">
        <v>0</v>
      </c>
      <c r="J22" s="163">
        <v>0</v>
      </c>
      <c r="K22" s="163">
        <v>0</v>
      </c>
      <c r="L22" s="163">
        <v>0</v>
      </c>
      <c r="M22" s="163">
        <v>0</v>
      </c>
      <c r="N22" s="163">
        <v>0</v>
      </c>
      <c r="O22" s="163">
        <v>0</v>
      </c>
      <c r="P22" s="163">
        <v>0</v>
      </c>
      <c r="Q22" s="163">
        <v>0</v>
      </c>
      <c r="R22" s="163">
        <v>0</v>
      </c>
      <c r="S22" s="163">
        <v>0</v>
      </c>
      <c r="T22" s="163">
        <v>0</v>
      </c>
      <c r="U22" s="163">
        <v>0</v>
      </c>
      <c r="V22" s="163">
        <v>0</v>
      </c>
      <c r="W22" s="163">
        <v>0</v>
      </c>
      <c r="X22" s="163">
        <v>0</v>
      </c>
      <c r="Y22" s="163">
        <v>0</v>
      </c>
    </row>
    <row r="23" spans="1:25" x14ac:dyDescent="0.2">
      <c r="A23" s="106">
        <v>19</v>
      </c>
      <c r="B23" s="161" t="s">
        <v>246</v>
      </c>
      <c r="C23" s="162">
        <v>1508</v>
      </c>
      <c r="D23" s="163"/>
      <c r="E23" s="165" t="s">
        <v>247</v>
      </c>
      <c r="F23" s="163">
        <v>0</v>
      </c>
      <c r="G23" s="163">
        <v>0</v>
      </c>
      <c r="H23" s="163">
        <v>0</v>
      </c>
      <c r="I23" s="163">
        <v>0</v>
      </c>
      <c r="J23" s="163">
        <v>0</v>
      </c>
      <c r="K23" s="163">
        <v>0</v>
      </c>
      <c r="L23" s="163">
        <v>0</v>
      </c>
      <c r="M23" s="163">
        <v>0</v>
      </c>
      <c r="N23" s="163">
        <v>0</v>
      </c>
      <c r="O23" s="163">
        <v>0</v>
      </c>
      <c r="P23" s="163">
        <v>0</v>
      </c>
      <c r="Q23" s="163">
        <v>0</v>
      </c>
      <c r="R23" s="163">
        <v>0</v>
      </c>
      <c r="S23" s="163">
        <v>0</v>
      </c>
      <c r="T23" s="163">
        <v>0</v>
      </c>
      <c r="U23" s="163">
        <v>0</v>
      </c>
      <c r="V23" s="163">
        <v>0</v>
      </c>
      <c r="W23" s="163">
        <v>0</v>
      </c>
      <c r="X23" s="163">
        <v>0</v>
      </c>
      <c r="Y23" s="163">
        <v>0</v>
      </c>
    </row>
    <row r="24" spans="1:25" x14ac:dyDescent="0.2">
      <c r="A24" s="106">
        <v>20</v>
      </c>
      <c r="B24" s="175" t="s">
        <v>248</v>
      </c>
      <c r="C24" s="162">
        <v>1508</v>
      </c>
      <c r="D24" s="163"/>
      <c r="E24" s="164" t="s">
        <v>231</v>
      </c>
      <c r="F24" s="163">
        <v>0</v>
      </c>
      <c r="G24" s="163">
        <v>0</v>
      </c>
      <c r="H24" s="163">
        <v>0</v>
      </c>
      <c r="I24" s="163">
        <v>0</v>
      </c>
      <c r="J24" s="163">
        <v>0</v>
      </c>
      <c r="K24" s="163">
        <v>0</v>
      </c>
      <c r="L24" s="163">
        <v>0</v>
      </c>
      <c r="M24" s="163">
        <v>0</v>
      </c>
      <c r="N24" s="163">
        <v>0</v>
      </c>
      <c r="O24" s="163">
        <v>0</v>
      </c>
      <c r="P24" s="163">
        <v>0</v>
      </c>
      <c r="Q24" s="163">
        <v>0</v>
      </c>
      <c r="R24" s="163">
        <v>0</v>
      </c>
      <c r="S24" s="163">
        <v>0</v>
      </c>
      <c r="T24" s="163">
        <v>0</v>
      </c>
      <c r="U24" s="163">
        <v>0</v>
      </c>
      <c r="V24" s="163">
        <v>0</v>
      </c>
      <c r="W24" s="163">
        <v>0</v>
      </c>
      <c r="X24" s="163">
        <v>0</v>
      </c>
      <c r="Y24" s="163">
        <v>0</v>
      </c>
    </row>
    <row r="25" spans="1:25" x14ac:dyDescent="0.2">
      <c r="A25" s="106">
        <v>21</v>
      </c>
      <c r="B25" s="176" t="s">
        <v>249</v>
      </c>
      <c r="C25" s="162">
        <v>1508</v>
      </c>
      <c r="D25" s="163"/>
      <c r="E25" s="164" t="s">
        <v>231</v>
      </c>
      <c r="F25" s="163">
        <v>0</v>
      </c>
      <c r="G25" s="163">
        <v>0</v>
      </c>
      <c r="H25" s="163">
        <v>0</v>
      </c>
      <c r="I25" s="163">
        <v>0</v>
      </c>
      <c r="J25" s="163">
        <v>0</v>
      </c>
      <c r="K25" s="163">
        <v>0</v>
      </c>
      <c r="L25" s="163">
        <v>0</v>
      </c>
      <c r="M25" s="163">
        <v>0</v>
      </c>
      <c r="N25" s="163">
        <v>0</v>
      </c>
      <c r="O25" s="163">
        <v>0</v>
      </c>
      <c r="P25" s="163">
        <v>0</v>
      </c>
      <c r="Q25" s="163">
        <v>0</v>
      </c>
      <c r="R25" s="163">
        <v>0</v>
      </c>
      <c r="S25" s="163">
        <v>0</v>
      </c>
      <c r="T25" s="163">
        <v>0</v>
      </c>
      <c r="U25" s="163">
        <v>0</v>
      </c>
      <c r="V25" s="163">
        <v>0</v>
      </c>
      <c r="W25" s="163">
        <v>0</v>
      </c>
      <c r="X25" s="163">
        <v>0</v>
      </c>
      <c r="Y25" s="163">
        <v>0</v>
      </c>
    </row>
    <row r="26" spans="1:25" x14ac:dyDescent="0.2">
      <c r="B26" s="176">
        <v>0</v>
      </c>
      <c r="C26" s="162">
        <v>1508</v>
      </c>
      <c r="D26" s="163"/>
      <c r="E26" s="164" t="s">
        <v>231</v>
      </c>
      <c r="F26" s="163">
        <v>0</v>
      </c>
      <c r="G26" s="163">
        <v>0</v>
      </c>
      <c r="H26" s="163">
        <v>0</v>
      </c>
      <c r="I26" s="163">
        <v>0</v>
      </c>
      <c r="J26" s="163">
        <v>0</v>
      </c>
      <c r="K26" s="163">
        <v>0</v>
      </c>
      <c r="L26" s="163">
        <v>0</v>
      </c>
      <c r="M26" s="163">
        <v>0</v>
      </c>
      <c r="N26" s="163">
        <v>0</v>
      </c>
      <c r="O26" s="163">
        <v>0</v>
      </c>
      <c r="P26" s="163">
        <v>0</v>
      </c>
      <c r="Q26" s="163">
        <v>0</v>
      </c>
      <c r="R26" s="163">
        <v>0</v>
      </c>
      <c r="S26" s="163">
        <v>0</v>
      </c>
      <c r="T26" s="163">
        <v>0</v>
      </c>
      <c r="U26" s="163">
        <v>0</v>
      </c>
      <c r="V26" s="163">
        <v>0</v>
      </c>
      <c r="W26" s="163">
        <v>0</v>
      </c>
      <c r="X26" s="163">
        <v>0</v>
      </c>
      <c r="Y26" s="163">
        <v>0</v>
      </c>
    </row>
    <row r="27" spans="1:25" x14ac:dyDescent="0.2">
      <c r="B27" s="176">
        <v>0</v>
      </c>
      <c r="C27" s="162">
        <v>1508</v>
      </c>
      <c r="D27" s="163"/>
      <c r="E27" s="164" t="s">
        <v>231</v>
      </c>
      <c r="F27" s="163">
        <v>0</v>
      </c>
      <c r="G27" s="163">
        <v>0</v>
      </c>
      <c r="H27" s="163">
        <v>0</v>
      </c>
      <c r="I27" s="163">
        <v>0</v>
      </c>
      <c r="J27" s="163">
        <v>0</v>
      </c>
      <c r="K27" s="163">
        <v>0</v>
      </c>
      <c r="L27" s="163">
        <v>0</v>
      </c>
      <c r="M27" s="163">
        <v>0</v>
      </c>
      <c r="N27" s="163">
        <v>0</v>
      </c>
      <c r="O27" s="163">
        <v>0</v>
      </c>
      <c r="P27" s="163">
        <v>0</v>
      </c>
      <c r="Q27" s="163">
        <v>0</v>
      </c>
      <c r="R27" s="163">
        <v>0</v>
      </c>
      <c r="S27" s="163">
        <v>0</v>
      </c>
      <c r="T27" s="163">
        <v>0</v>
      </c>
      <c r="U27" s="163">
        <v>0</v>
      </c>
      <c r="V27" s="163">
        <v>0</v>
      </c>
      <c r="W27" s="163">
        <v>0</v>
      </c>
      <c r="X27" s="163">
        <v>0</v>
      </c>
      <c r="Y27" s="163">
        <v>0</v>
      </c>
    </row>
    <row r="28" spans="1:25" x14ac:dyDescent="0.2">
      <c r="B28" s="176">
        <v>0</v>
      </c>
      <c r="C28" s="162">
        <v>1508</v>
      </c>
      <c r="D28" s="163"/>
      <c r="E28" s="164" t="s">
        <v>231</v>
      </c>
      <c r="F28" s="163">
        <v>0</v>
      </c>
      <c r="G28" s="163">
        <v>0</v>
      </c>
      <c r="H28" s="163">
        <v>0</v>
      </c>
      <c r="I28" s="163">
        <v>0</v>
      </c>
      <c r="J28" s="163">
        <v>0</v>
      </c>
      <c r="K28" s="163">
        <v>0</v>
      </c>
      <c r="L28" s="163">
        <v>0</v>
      </c>
      <c r="M28" s="163">
        <v>0</v>
      </c>
      <c r="N28" s="163">
        <v>0</v>
      </c>
      <c r="O28" s="163">
        <v>0</v>
      </c>
      <c r="P28" s="163">
        <v>0</v>
      </c>
      <c r="Q28" s="163">
        <v>0</v>
      </c>
      <c r="R28" s="163">
        <v>0</v>
      </c>
      <c r="S28" s="163">
        <v>0</v>
      </c>
      <c r="T28" s="163">
        <v>0</v>
      </c>
      <c r="U28" s="163">
        <v>0</v>
      </c>
      <c r="V28" s="163">
        <v>0</v>
      </c>
      <c r="W28" s="163">
        <v>0</v>
      </c>
      <c r="X28" s="163">
        <v>0</v>
      </c>
      <c r="Y28" s="163">
        <v>0</v>
      </c>
    </row>
    <row r="29" spans="1:25" x14ac:dyDescent="0.2">
      <c r="B29" s="176">
        <v>0</v>
      </c>
      <c r="C29" s="162">
        <v>1508</v>
      </c>
      <c r="D29" s="163"/>
      <c r="E29" s="164" t="s">
        <v>231</v>
      </c>
      <c r="F29" s="163">
        <v>0</v>
      </c>
      <c r="G29" s="163">
        <v>0</v>
      </c>
      <c r="H29" s="163">
        <v>0</v>
      </c>
      <c r="I29" s="163">
        <v>0</v>
      </c>
      <c r="J29" s="163">
        <v>0</v>
      </c>
      <c r="K29" s="163">
        <v>0</v>
      </c>
      <c r="L29" s="163">
        <v>0</v>
      </c>
      <c r="M29" s="163">
        <v>0</v>
      </c>
      <c r="N29" s="163">
        <v>0</v>
      </c>
      <c r="O29" s="163">
        <v>0</v>
      </c>
      <c r="P29" s="163">
        <v>0</v>
      </c>
      <c r="Q29" s="163">
        <v>0</v>
      </c>
      <c r="R29" s="163">
        <v>0</v>
      </c>
      <c r="S29" s="163">
        <v>0</v>
      </c>
      <c r="T29" s="163">
        <v>0</v>
      </c>
      <c r="U29" s="163">
        <v>0</v>
      </c>
      <c r="V29" s="163">
        <v>0</v>
      </c>
      <c r="W29" s="163">
        <v>0</v>
      </c>
      <c r="X29" s="163">
        <v>0</v>
      </c>
      <c r="Y29" s="163">
        <v>0</v>
      </c>
    </row>
    <row r="30" spans="1:25" x14ac:dyDescent="0.2">
      <c r="B30" s="176">
        <v>0</v>
      </c>
      <c r="C30" s="162">
        <v>1508</v>
      </c>
      <c r="D30" s="163"/>
      <c r="E30" s="164" t="s">
        <v>231</v>
      </c>
      <c r="F30" s="163">
        <v>0</v>
      </c>
      <c r="G30" s="163">
        <v>0</v>
      </c>
      <c r="H30" s="163">
        <v>0</v>
      </c>
      <c r="I30" s="163">
        <v>0</v>
      </c>
      <c r="J30" s="163">
        <v>0</v>
      </c>
      <c r="K30" s="163">
        <v>0</v>
      </c>
      <c r="L30" s="163">
        <v>0</v>
      </c>
      <c r="M30" s="163">
        <v>0</v>
      </c>
      <c r="N30" s="163">
        <v>0</v>
      </c>
      <c r="O30" s="163">
        <v>0</v>
      </c>
      <c r="P30" s="163">
        <v>0</v>
      </c>
      <c r="Q30" s="163">
        <v>0</v>
      </c>
      <c r="R30" s="163">
        <v>0</v>
      </c>
      <c r="S30" s="163">
        <v>0</v>
      </c>
      <c r="T30" s="163">
        <v>0</v>
      </c>
      <c r="U30" s="163">
        <v>0</v>
      </c>
      <c r="V30" s="163">
        <v>0</v>
      </c>
      <c r="W30" s="163">
        <v>0</v>
      </c>
      <c r="X30" s="163">
        <v>0</v>
      </c>
      <c r="Y30" s="163">
        <v>0</v>
      </c>
    </row>
    <row r="31" spans="1:25" x14ac:dyDescent="0.2">
      <c r="B31" s="176">
        <v>0</v>
      </c>
      <c r="C31" s="162">
        <v>1508</v>
      </c>
      <c r="D31" s="163"/>
      <c r="E31" s="164" t="s">
        <v>231</v>
      </c>
      <c r="F31" s="163">
        <v>0</v>
      </c>
      <c r="G31" s="163">
        <v>0</v>
      </c>
      <c r="H31" s="163">
        <v>0</v>
      </c>
      <c r="I31" s="163">
        <v>0</v>
      </c>
      <c r="J31" s="163">
        <v>0</v>
      </c>
      <c r="K31" s="163">
        <v>0</v>
      </c>
      <c r="L31" s="163">
        <v>0</v>
      </c>
      <c r="M31" s="163">
        <v>0</v>
      </c>
      <c r="N31" s="163">
        <v>0</v>
      </c>
      <c r="O31" s="163">
        <v>0</v>
      </c>
      <c r="P31" s="163">
        <v>0</v>
      </c>
      <c r="Q31" s="163">
        <v>0</v>
      </c>
      <c r="R31" s="163">
        <v>0</v>
      </c>
      <c r="S31" s="163">
        <v>0</v>
      </c>
      <c r="T31" s="163">
        <v>0</v>
      </c>
      <c r="U31" s="163">
        <v>0</v>
      </c>
      <c r="V31" s="163">
        <v>0</v>
      </c>
      <c r="W31" s="163">
        <v>0</v>
      </c>
      <c r="X31" s="163">
        <v>0</v>
      </c>
      <c r="Y31" s="163">
        <v>0</v>
      </c>
    </row>
    <row r="32" spans="1:25" x14ac:dyDescent="0.2">
      <c r="B32" s="176">
        <v>0</v>
      </c>
      <c r="C32" s="162">
        <v>1508</v>
      </c>
      <c r="D32" s="163"/>
      <c r="E32" s="164" t="s">
        <v>231</v>
      </c>
      <c r="F32" s="163">
        <v>0</v>
      </c>
      <c r="G32" s="163">
        <v>0</v>
      </c>
      <c r="H32" s="163">
        <v>0</v>
      </c>
      <c r="I32" s="163">
        <v>0</v>
      </c>
      <c r="J32" s="163">
        <v>0</v>
      </c>
      <c r="K32" s="163">
        <v>0</v>
      </c>
      <c r="L32" s="163">
        <v>0</v>
      </c>
      <c r="M32" s="163">
        <v>0</v>
      </c>
      <c r="N32" s="163">
        <v>0</v>
      </c>
      <c r="O32" s="163">
        <v>0</v>
      </c>
      <c r="P32" s="163">
        <v>0</v>
      </c>
      <c r="Q32" s="163">
        <v>0</v>
      </c>
      <c r="R32" s="163">
        <v>0</v>
      </c>
      <c r="S32" s="163">
        <v>0</v>
      </c>
      <c r="T32" s="163">
        <v>0</v>
      </c>
      <c r="U32" s="163">
        <v>0</v>
      </c>
      <c r="V32" s="163">
        <v>0</v>
      </c>
      <c r="W32" s="163">
        <v>0</v>
      </c>
      <c r="X32" s="163">
        <v>0</v>
      </c>
      <c r="Y32" s="163">
        <v>0</v>
      </c>
    </row>
    <row r="33" spans="1:25" x14ac:dyDescent="0.2">
      <c r="B33" s="176">
        <v>0</v>
      </c>
      <c r="C33" s="162">
        <v>1508</v>
      </c>
      <c r="D33" s="163"/>
      <c r="E33" s="164" t="s">
        <v>231</v>
      </c>
      <c r="F33" s="163">
        <v>0</v>
      </c>
      <c r="G33" s="163">
        <v>0</v>
      </c>
      <c r="H33" s="163">
        <v>0</v>
      </c>
      <c r="I33" s="163">
        <v>0</v>
      </c>
      <c r="J33" s="163">
        <v>0</v>
      </c>
      <c r="K33" s="163">
        <v>0</v>
      </c>
      <c r="L33" s="163">
        <v>0</v>
      </c>
      <c r="M33" s="163">
        <v>0</v>
      </c>
      <c r="N33" s="163">
        <v>0</v>
      </c>
      <c r="O33" s="163">
        <v>0</v>
      </c>
      <c r="P33" s="163">
        <v>0</v>
      </c>
      <c r="Q33" s="163">
        <v>0</v>
      </c>
      <c r="R33" s="163">
        <v>0</v>
      </c>
      <c r="S33" s="163">
        <v>0</v>
      </c>
      <c r="T33" s="163">
        <v>0</v>
      </c>
      <c r="U33" s="163">
        <v>0</v>
      </c>
      <c r="V33" s="163">
        <v>0</v>
      </c>
      <c r="W33" s="163">
        <v>0</v>
      </c>
      <c r="X33" s="163">
        <v>0</v>
      </c>
      <c r="Y33" s="163">
        <v>0</v>
      </c>
    </row>
    <row r="34" spans="1:25" x14ac:dyDescent="0.2">
      <c r="B34" s="176">
        <v>0</v>
      </c>
      <c r="C34" s="162">
        <v>1508</v>
      </c>
      <c r="D34" s="163"/>
      <c r="E34" s="164" t="s">
        <v>231</v>
      </c>
      <c r="F34" s="163">
        <v>0</v>
      </c>
      <c r="G34" s="163">
        <v>0</v>
      </c>
      <c r="H34" s="163">
        <v>0</v>
      </c>
      <c r="I34" s="163">
        <v>0</v>
      </c>
      <c r="J34" s="163">
        <v>0</v>
      </c>
      <c r="K34" s="163">
        <v>0</v>
      </c>
      <c r="L34" s="163">
        <v>0</v>
      </c>
      <c r="M34" s="163">
        <v>0</v>
      </c>
      <c r="N34" s="163">
        <v>0</v>
      </c>
      <c r="O34" s="163">
        <v>0</v>
      </c>
      <c r="P34" s="163">
        <v>0</v>
      </c>
      <c r="Q34" s="163">
        <v>0</v>
      </c>
      <c r="R34" s="163">
        <v>0</v>
      </c>
      <c r="S34" s="163">
        <v>0</v>
      </c>
      <c r="T34" s="163">
        <v>0</v>
      </c>
      <c r="U34" s="163">
        <v>0</v>
      </c>
      <c r="V34" s="163">
        <v>0</v>
      </c>
      <c r="W34" s="163">
        <v>0</v>
      </c>
      <c r="X34" s="163">
        <v>0</v>
      </c>
      <c r="Y34" s="163">
        <v>0</v>
      </c>
    </row>
    <row r="35" spans="1:25" x14ac:dyDescent="0.2">
      <c r="B35" s="176">
        <v>0</v>
      </c>
      <c r="C35" s="162">
        <v>1508</v>
      </c>
      <c r="D35" s="163"/>
      <c r="E35" s="164" t="s">
        <v>231</v>
      </c>
      <c r="F35" s="163">
        <v>0</v>
      </c>
      <c r="G35" s="163">
        <v>0</v>
      </c>
      <c r="H35" s="163">
        <v>0</v>
      </c>
      <c r="I35" s="163">
        <v>0</v>
      </c>
      <c r="J35" s="163">
        <v>0</v>
      </c>
      <c r="K35" s="163">
        <v>0</v>
      </c>
      <c r="L35" s="163">
        <v>0</v>
      </c>
      <c r="M35" s="163">
        <v>0</v>
      </c>
      <c r="N35" s="163">
        <v>0</v>
      </c>
      <c r="O35" s="163">
        <v>0</v>
      </c>
      <c r="P35" s="163">
        <v>0</v>
      </c>
      <c r="Q35" s="163">
        <v>0</v>
      </c>
      <c r="R35" s="163">
        <v>0</v>
      </c>
      <c r="S35" s="163">
        <v>0</v>
      </c>
      <c r="T35" s="163">
        <v>0</v>
      </c>
      <c r="U35" s="163">
        <v>0</v>
      </c>
      <c r="V35" s="163">
        <v>0</v>
      </c>
      <c r="W35" s="163">
        <v>0</v>
      </c>
      <c r="X35" s="163">
        <v>0</v>
      </c>
      <c r="Y35" s="163">
        <v>0</v>
      </c>
    </row>
    <row r="36" spans="1:25" x14ac:dyDescent="0.2">
      <c r="B36" s="176">
        <v>0</v>
      </c>
      <c r="C36" s="162">
        <v>1508</v>
      </c>
      <c r="D36" s="163"/>
      <c r="E36" s="164" t="s">
        <v>231</v>
      </c>
      <c r="F36" s="163">
        <v>0</v>
      </c>
      <c r="G36" s="163">
        <v>0</v>
      </c>
      <c r="H36" s="163">
        <v>0</v>
      </c>
      <c r="I36" s="163">
        <v>0</v>
      </c>
      <c r="J36" s="163">
        <v>0</v>
      </c>
      <c r="K36" s="163">
        <v>0</v>
      </c>
      <c r="L36" s="163">
        <v>0</v>
      </c>
      <c r="M36" s="163">
        <v>0</v>
      </c>
      <c r="N36" s="163">
        <v>0</v>
      </c>
      <c r="O36" s="163">
        <v>0</v>
      </c>
      <c r="P36" s="163">
        <v>0</v>
      </c>
      <c r="Q36" s="163">
        <v>0</v>
      </c>
      <c r="R36" s="163">
        <v>0</v>
      </c>
      <c r="S36" s="163">
        <v>0</v>
      </c>
      <c r="T36" s="163">
        <v>0</v>
      </c>
      <c r="U36" s="163">
        <v>0</v>
      </c>
      <c r="V36" s="163">
        <v>0</v>
      </c>
      <c r="W36" s="163">
        <v>0</v>
      </c>
      <c r="X36" s="163">
        <v>0</v>
      </c>
      <c r="Y36" s="163">
        <v>0</v>
      </c>
    </row>
    <row r="37" spans="1:25" x14ac:dyDescent="0.2">
      <c r="B37" s="176">
        <v>0</v>
      </c>
      <c r="C37" s="162">
        <v>1508</v>
      </c>
      <c r="D37" s="163"/>
      <c r="E37" s="164" t="s">
        <v>231</v>
      </c>
      <c r="F37" s="163">
        <v>0</v>
      </c>
      <c r="G37" s="163">
        <v>0</v>
      </c>
      <c r="H37" s="163">
        <v>0</v>
      </c>
      <c r="I37" s="163">
        <v>0</v>
      </c>
      <c r="J37" s="163">
        <v>0</v>
      </c>
      <c r="K37" s="163">
        <v>0</v>
      </c>
      <c r="L37" s="163">
        <v>0</v>
      </c>
      <c r="M37" s="163">
        <v>0</v>
      </c>
      <c r="N37" s="163">
        <v>0</v>
      </c>
      <c r="O37" s="163">
        <v>0</v>
      </c>
      <c r="P37" s="163">
        <v>0</v>
      </c>
      <c r="Q37" s="163">
        <v>0</v>
      </c>
      <c r="R37" s="163">
        <v>0</v>
      </c>
      <c r="S37" s="163">
        <v>0</v>
      </c>
      <c r="T37" s="163">
        <v>0</v>
      </c>
      <c r="U37" s="163">
        <v>0</v>
      </c>
      <c r="V37" s="163">
        <v>0</v>
      </c>
      <c r="W37" s="163">
        <v>0</v>
      </c>
      <c r="X37" s="163">
        <v>0</v>
      </c>
      <c r="Y37" s="163">
        <v>0</v>
      </c>
    </row>
    <row r="38" spans="1:25" x14ac:dyDescent="0.2">
      <c r="B38" s="176">
        <v>0</v>
      </c>
      <c r="C38" s="162">
        <v>1508</v>
      </c>
      <c r="D38" s="163"/>
      <c r="E38" s="164" t="s">
        <v>231</v>
      </c>
      <c r="F38" s="163">
        <v>0</v>
      </c>
      <c r="G38" s="163">
        <v>0</v>
      </c>
      <c r="H38" s="163">
        <v>0</v>
      </c>
      <c r="I38" s="163">
        <v>0</v>
      </c>
      <c r="J38" s="163">
        <v>0</v>
      </c>
      <c r="K38" s="163">
        <v>0</v>
      </c>
      <c r="L38" s="163">
        <v>0</v>
      </c>
      <c r="M38" s="163">
        <v>0</v>
      </c>
      <c r="N38" s="163">
        <v>0</v>
      </c>
      <c r="O38" s="163">
        <v>0</v>
      </c>
      <c r="P38" s="163">
        <v>0</v>
      </c>
      <c r="Q38" s="163">
        <v>0</v>
      </c>
      <c r="R38" s="163">
        <v>0</v>
      </c>
      <c r="S38" s="163">
        <v>0</v>
      </c>
      <c r="T38" s="163">
        <v>0</v>
      </c>
      <c r="U38" s="163">
        <v>0</v>
      </c>
      <c r="V38" s="163">
        <v>0</v>
      </c>
      <c r="W38" s="163">
        <v>0</v>
      </c>
      <c r="X38" s="163">
        <v>0</v>
      </c>
      <c r="Y38" s="163">
        <v>0</v>
      </c>
    </row>
    <row r="39" spans="1:25" x14ac:dyDescent="0.2">
      <c r="B39" s="176">
        <v>0</v>
      </c>
      <c r="C39" s="162">
        <v>1508</v>
      </c>
      <c r="D39" s="163"/>
      <c r="E39" s="164" t="s">
        <v>231</v>
      </c>
      <c r="F39" s="163">
        <v>0</v>
      </c>
      <c r="G39" s="163">
        <v>0</v>
      </c>
      <c r="H39" s="163">
        <v>0</v>
      </c>
      <c r="I39" s="163">
        <v>0</v>
      </c>
      <c r="J39" s="163">
        <v>0</v>
      </c>
      <c r="K39" s="163">
        <v>0</v>
      </c>
      <c r="L39" s="163">
        <v>0</v>
      </c>
      <c r="M39" s="163">
        <v>0</v>
      </c>
      <c r="N39" s="163">
        <v>0</v>
      </c>
      <c r="O39" s="163">
        <v>0</v>
      </c>
      <c r="P39" s="163">
        <v>0</v>
      </c>
      <c r="Q39" s="163">
        <v>0</v>
      </c>
      <c r="R39" s="163">
        <v>0</v>
      </c>
      <c r="S39" s="163">
        <v>0</v>
      </c>
      <c r="T39" s="163">
        <v>0</v>
      </c>
      <c r="U39" s="163">
        <v>0</v>
      </c>
      <c r="V39" s="163">
        <v>0</v>
      </c>
      <c r="W39" s="163">
        <v>0</v>
      </c>
      <c r="X39" s="163">
        <v>0</v>
      </c>
      <c r="Y39" s="163">
        <v>0</v>
      </c>
    </row>
    <row r="40" spans="1:25" x14ac:dyDescent="0.2">
      <c r="B40" s="176">
        <v>0</v>
      </c>
      <c r="C40" s="162">
        <v>1508</v>
      </c>
      <c r="D40" s="163"/>
      <c r="E40" s="164" t="s">
        <v>231</v>
      </c>
      <c r="F40" s="163">
        <v>0</v>
      </c>
      <c r="G40" s="163">
        <v>0</v>
      </c>
      <c r="H40" s="163">
        <v>0</v>
      </c>
      <c r="I40" s="163">
        <v>0</v>
      </c>
      <c r="J40" s="163">
        <v>0</v>
      </c>
      <c r="K40" s="163">
        <v>0</v>
      </c>
      <c r="L40" s="163">
        <v>0</v>
      </c>
      <c r="M40" s="163">
        <v>0</v>
      </c>
      <c r="N40" s="163">
        <v>0</v>
      </c>
      <c r="O40" s="163">
        <v>0</v>
      </c>
      <c r="P40" s="163">
        <v>0</v>
      </c>
      <c r="Q40" s="163">
        <v>0</v>
      </c>
      <c r="R40" s="163">
        <v>0</v>
      </c>
      <c r="S40" s="163">
        <v>0</v>
      </c>
      <c r="T40" s="163">
        <v>0</v>
      </c>
      <c r="U40" s="163">
        <v>0</v>
      </c>
      <c r="V40" s="163">
        <v>0</v>
      </c>
      <c r="W40" s="163">
        <v>0</v>
      </c>
      <c r="X40" s="163">
        <v>0</v>
      </c>
      <c r="Y40" s="163">
        <v>0</v>
      </c>
    </row>
    <row r="41" spans="1:25" x14ac:dyDescent="0.2">
      <c r="B41" s="176">
        <v>0</v>
      </c>
      <c r="C41" s="162">
        <v>1508</v>
      </c>
      <c r="D41" s="163"/>
      <c r="E41" s="164" t="s">
        <v>231</v>
      </c>
      <c r="F41" s="163">
        <v>0</v>
      </c>
      <c r="G41" s="163">
        <v>0</v>
      </c>
      <c r="H41" s="163">
        <v>0</v>
      </c>
      <c r="I41" s="163">
        <v>0</v>
      </c>
      <c r="J41" s="163">
        <v>0</v>
      </c>
      <c r="K41" s="163">
        <v>0</v>
      </c>
      <c r="L41" s="163">
        <v>0</v>
      </c>
      <c r="M41" s="163">
        <v>0</v>
      </c>
      <c r="N41" s="163">
        <v>0</v>
      </c>
      <c r="O41" s="163">
        <v>0</v>
      </c>
      <c r="P41" s="163">
        <v>0</v>
      </c>
      <c r="Q41" s="163">
        <v>0</v>
      </c>
      <c r="R41" s="163">
        <v>0</v>
      </c>
      <c r="S41" s="163">
        <v>0</v>
      </c>
      <c r="T41" s="163">
        <v>0</v>
      </c>
      <c r="U41" s="163">
        <v>0</v>
      </c>
      <c r="V41" s="163">
        <v>0</v>
      </c>
      <c r="W41" s="163">
        <v>0</v>
      </c>
      <c r="X41" s="163">
        <v>0</v>
      </c>
      <c r="Y41" s="163">
        <v>0</v>
      </c>
    </row>
    <row r="42" spans="1:25" x14ac:dyDescent="0.2">
      <c r="B42" s="176">
        <v>0</v>
      </c>
      <c r="C42" s="162">
        <v>1508</v>
      </c>
      <c r="D42" s="163"/>
      <c r="E42" s="164" t="s">
        <v>231</v>
      </c>
      <c r="F42" s="163">
        <v>0</v>
      </c>
      <c r="G42" s="163">
        <v>0</v>
      </c>
      <c r="H42" s="163">
        <v>0</v>
      </c>
      <c r="I42" s="163">
        <v>0</v>
      </c>
      <c r="J42" s="163">
        <v>0</v>
      </c>
      <c r="K42" s="163">
        <v>0</v>
      </c>
      <c r="L42" s="163">
        <v>0</v>
      </c>
      <c r="M42" s="163">
        <v>0</v>
      </c>
      <c r="N42" s="163">
        <v>0</v>
      </c>
      <c r="O42" s="163">
        <v>0</v>
      </c>
      <c r="P42" s="163">
        <v>0</v>
      </c>
      <c r="Q42" s="163">
        <v>0</v>
      </c>
      <c r="R42" s="163">
        <v>0</v>
      </c>
      <c r="S42" s="163">
        <v>0</v>
      </c>
      <c r="T42" s="163">
        <v>0</v>
      </c>
      <c r="U42" s="163">
        <v>0</v>
      </c>
      <c r="V42" s="163">
        <v>0</v>
      </c>
      <c r="W42" s="163">
        <v>0</v>
      </c>
      <c r="X42" s="163">
        <v>0</v>
      </c>
      <c r="Y42" s="163">
        <v>0</v>
      </c>
    </row>
    <row r="43" spans="1:25" x14ac:dyDescent="0.2">
      <c r="B43" s="176">
        <v>0</v>
      </c>
      <c r="C43" s="162">
        <v>1508</v>
      </c>
      <c r="D43" s="163"/>
      <c r="E43" s="164" t="s">
        <v>231</v>
      </c>
      <c r="F43" s="163">
        <v>0</v>
      </c>
      <c r="G43" s="163">
        <v>0</v>
      </c>
      <c r="H43" s="163">
        <v>0</v>
      </c>
      <c r="I43" s="163">
        <v>0</v>
      </c>
      <c r="J43" s="163">
        <v>0</v>
      </c>
      <c r="K43" s="163">
        <v>0</v>
      </c>
      <c r="L43" s="163">
        <v>0</v>
      </c>
      <c r="M43" s="163">
        <v>0</v>
      </c>
      <c r="N43" s="163">
        <v>0</v>
      </c>
      <c r="O43" s="163">
        <v>0</v>
      </c>
      <c r="P43" s="163">
        <v>0</v>
      </c>
      <c r="Q43" s="163">
        <v>0</v>
      </c>
      <c r="R43" s="163">
        <v>0</v>
      </c>
      <c r="S43" s="163">
        <v>0</v>
      </c>
      <c r="T43" s="163">
        <v>0</v>
      </c>
      <c r="U43" s="163">
        <v>0</v>
      </c>
      <c r="V43" s="163">
        <v>0</v>
      </c>
      <c r="W43" s="163">
        <v>0</v>
      </c>
      <c r="X43" s="163">
        <v>0</v>
      </c>
      <c r="Y43" s="163">
        <v>0</v>
      </c>
    </row>
    <row r="44" spans="1:25" x14ac:dyDescent="0.2">
      <c r="B44" s="176">
        <v>0</v>
      </c>
      <c r="C44" s="162">
        <v>1508</v>
      </c>
      <c r="D44" s="163"/>
      <c r="E44" s="164" t="s">
        <v>231</v>
      </c>
      <c r="F44" s="163">
        <v>0</v>
      </c>
      <c r="G44" s="163">
        <v>0</v>
      </c>
      <c r="H44" s="163">
        <v>0</v>
      </c>
      <c r="I44" s="163">
        <v>0</v>
      </c>
      <c r="J44" s="163">
        <v>0</v>
      </c>
      <c r="K44" s="163">
        <v>0</v>
      </c>
      <c r="L44" s="163">
        <v>0</v>
      </c>
      <c r="M44" s="163">
        <v>0</v>
      </c>
      <c r="N44" s="163">
        <v>0</v>
      </c>
      <c r="O44" s="163">
        <v>0</v>
      </c>
      <c r="P44" s="163">
        <v>0</v>
      </c>
      <c r="Q44" s="163">
        <v>0</v>
      </c>
      <c r="R44" s="163">
        <v>0</v>
      </c>
      <c r="S44" s="163">
        <v>0</v>
      </c>
      <c r="T44" s="163">
        <v>0</v>
      </c>
      <c r="U44" s="163">
        <v>0</v>
      </c>
      <c r="V44" s="163">
        <v>0</v>
      </c>
      <c r="W44" s="163">
        <v>0</v>
      </c>
      <c r="X44" s="163">
        <v>0</v>
      </c>
      <c r="Y44" s="163">
        <v>0</v>
      </c>
    </row>
    <row r="45" spans="1:25" x14ac:dyDescent="0.2">
      <c r="A45" s="106">
        <v>22</v>
      </c>
      <c r="B45" s="177" t="s">
        <v>250</v>
      </c>
      <c r="C45" s="162">
        <v>1518</v>
      </c>
      <c r="D45" s="163"/>
      <c r="E45" s="164" t="s">
        <v>231</v>
      </c>
      <c r="F45" s="163">
        <v>0</v>
      </c>
      <c r="G45" s="163">
        <v>0</v>
      </c>
      <c r="H45" s="163">
        <v>0</v>
      </c>
      <c r="I45" s="163">
        <v>0</v>
      </c>
      <c r="J45" s="163">
        <v>0</v>
      </c>
      <c r="K45" s="163">
        <v>0</v>
      </c>
      <c r="L45" s="163">
        <v>0</v>
      </c>
      <c r="M45" s="163">
        <v>0</v>
      </c>
      <c r="N45" s="163">
        <v>0</v>
      </c>
      <c r="O45" s="163">
        <v>0</v>
      </c>
      <c r="P45" s="163">
        <v>0</v>
      </c>
      <c r="Q45" s="163">
        <v>0</v>
      </c>
      <c r="R45" s="163">
        <v>0</v>
      </c>
      <c r="S45" s="163">
        <v>0</v>
      </c>
      <c r="T45" s="163">
        <v>0</v>
      </c>
      <c r="U45" s="163">
        <v>0</v>
      </c>
      <c r="V45" s="163">
        <v>0</v>
      </c>
      <c r="W45" s="163">
        <v>0</v>
      </c>
      <c r="X45" s="163">
        <v>0</v>
      </c>
      <c r="Y45" s="163">
        <v>0</v>
      </c>
    </row>
    <row r="46" spans="1:25" ht="14.25" customHeight="1" x14ac:dyDescent="0.2">
      <c r="A46" s="106">
        <v>23</v>
      </c>
      <c r="B46" s="177" t="s">
        <v>251</v>
      </c>
      <c r="C46" s="162">
        <v>1522</v>
      </c>
      <c r="D46" s="163"/>
      <c r="E46" s="164" t="s">
        <v>231</v>
      </c>
      <c r="F46" s="163">
        <v>0</v>
      </c>
      <c r="G46" s="163">
        <v>0</v>
      </c>
      <c r="H46" s="163">
        <v>0</v>
      </c>
      <c r="I46" s="163">
        <v>0</v>
      </c>
      <c r="J46" s="163">
        <v>0</v>
      </c>
      <c r="K46" s="163">
        <v>0</v>
      </c>
      <c r="L46" s="163">
        <v>0</v>
      </c>
      <c r="M46" s="163">
        <v>0</v>
      </c>
      <c r="N46" s="163">
        <v>0</v>
      </c>
      <c r="O46" s="163">
        <v>0</v>
      </c>
      <c r="P46" s="163">
        <v>0</v>
      </c>
      <c r="Q46" s="163">
        <v>0</v>
      </c>
      <c r="R46" s="163">
        <v>0</v>
      </c>
      <c r="S46" s="163">
        <v>0</v>
      </c>
      <c r="T46" s="163">
        <v>0</v>
      </c>
      <c r="U46" s="163">
        <v>0</v>
      </c>
      <c r="V46" s="163">
        <v>0</v>
      </c>
      <c r="W46" s="163">
        <v>0</v>
      </c>
      <c r="X46" s="163">
        <v>0</v>
      </c>
      <c r="Y46" s="163">
        <v>0</v>
      </c>
    </row>
    <row r="47" spans="1:25" x14ac:dyDescent="0.2">
      <c r="A47" s="106">
        <v>24</v>
      </c>
      <c r="B47" s="177" t="s">
        <v>252</v>
      </c>
      <c r="C47" s="162">
        <v>1525</v>
      </c>
      <c r="D47" s="163"/>
      <c r="E47" s="164" t="s">
        <v>231</v>
      </c>
      <c r="F47" s="163">
        <v>0</v>
      </c>
      <c r="G47" s="163">
        <v>0</v>
      </c>
      <c r="H47" s="163">
        <v>0</v>
      </c>
      <c r="I47" s="163">
        <v>0</v>
      </c>
      <c r="J47" s="163">
        <v>0</v>
      </c>
      <c r="K47" s="163">
        <v>0</v>
      </c>
      <c r="L47" s="163">
        <v>0</v>
      </c>
      <c r="M47" s="163">
        <v>0</v>
      </c>
      <c r="N47" s="163">
        <v>0</v>
      </c>
      <c r="O47" s="163">
        <v>0</v>
      </c>
      <c r="P47" s="163">
        <v>0</v>
      </c>
      <c r="Q47" s="163">
        <v>0</v>
      </c>
      <c r="R47" s="163">
        <v>0</v>
      </c>
      <c r="S47" s="163">
        <v>0</v>
      </c>
      <c r="T47" s="163">
        <v>0</v>
      </c>
      <c r="U47" s="163">
        <v>0</v>
      </c>
      <c r="V47" s="163">
        <v>0</v>
      </c>
      <c r="W47" s="163">
        <v>0</v>
      </c>
      <c r="X47" s="163">
        <v>0</v>
      </c>
      <c r="Y47" s="163">
        <v>0</v>
      </c>
    </row>
    <row r="48" spans="1:25" x14ac:dyDescent="0.2">
      <c r="A48" s="106">
        <v>25</v>
      </c>
      <c r="B48" s="177" t="s">
        <v>253</v>
      </c>
      <c r="C48" s="162">
        <v>1548</v>
      </c>
      <c r="D48" s="163"/>
      <c r="E48" s="164" t="s">
        <v>231</v>
      </c>
      <c r="F48" s="163">
        <v>0</v>
      </c>
      <c r="G48" s="163">
        <v>0</v>
      </c>
      <c r="H48" s="163">
        <v>0</v>
      </c>
      <c r="I48" s="163">
        <v>0</v>
      </c>
      <c r="J48" s="163">
        <v>0</v>
      </c>
      <c r="K48" s="163">
        <v>0</v>
      </c>
      <c r="L48" s="163">
        <v>0</v>
      </c>
      <c r="M48" s="163">
        <v>0</v>
      </c>
      <c r="N48" s="163">
        <v>0</v>
      </c>
      <c r="O48" s="163">
        <v>0</v>
      </c>
      <c r="P48" s="163">
        <v>0</v>
      </c>
      <c r="Q48" s="163">
        <v>0</v>
      </c>
      <c r="R48" s="163">
        <v>0</v>
      </c>
      <c r="S48" s="163">
        <v>0</v>
      </c>
      <c r="T48" s="163">
        <v>0</v>
      </c>
      <c r="U48" s="163">
        <v>0</v>
      </c>
      <c r="V48" s="163">
        <v>0</v>
      </c>
      <c r="W48" s="163">
        <v>0</v>
      </c>
      <c r="X48" s="163">
        <v>0</v>
      </c>
      <c r="Y48" s="163">
        <v>0</v>
      </c>
    </row>
    <row r="49" spans="1:25" x14ac:dyDescent="0.2">
      <c r="A49" s="106">
        <v>26</v>
      </c>
      <c r="B49" s="177" t="s">
        <v>254</v>
      </c>
      <c r="C49" s="162">
        <v>1572</v>
      </c>
      <c r="D49" s="163"/>
      <c r="E49" s="164" t="s">
        <v>231</v>
      </c>
      <c r="F49" s="163">
        <v>0</v>
      </c>
      <c r="G49" s="163">
        <v>0</v>
      </c>
      <c r="H49" s="163">
        <v>0</v>
      </c>
      <c r="I49" s="163">
        <v>0</v>
      </c>
      <c r="J49" s="163">
        <v>0</v>
      </c>
      <c r="K49" s="163">
        <v>0</v>
      </c>
      <c r="L49" s="163">
        <v>0</v>
      </c>
      <c r="M49" s="163">
        <v>0</v>
      </c>
      <c r="N49" s="163">
        <v>0</v>
      </c>
      <c r="O49" s="163">
        <v>0</v>
      </c>
      <c r="P49" s="163">
        <v>0</v>
      </c>
      <c r="Q49" s="163">
        <v>0</v>
      </c>
      <c r="R49" s="163">
        <v>0</v>
      </c>
      <c r="S49" s="163">
        <v>0</v>
      </c>
      <c r="T49" s="163">
        <v>0</v>
      </c>
      <c r="U49" s="163">
        <v>0</v>
      </c>
      <c r="V49" s="163">
        <v>0</v>
      </c>
      <c r="W49" s="163">
        <v>0</v>
      </c>
      <c r="X49" s="163">
        <v>0</v>
      </c>
      <c r="Y49" s="163">
        <v>0</v>
      </c>
    </row>
    <row r="50" spans="1:25" x14ac:dyDescent="0.2">
      <c r="A50" s="106">
        <v>27</v>
      </c>
      <c r="B50" s="177" t="s">
        <v>255</v>
      </c>
      <c r="C50" s="162">
        <v>1574</v>
      </c>
      <c r="D50" s="163"/>
      <c r="E50" s="164" t="s">
        <v>231</v>
      </c>
      <c r="F50" s="163">
        <v>0</v>
      </c>
      <c r="G50" s="163">
        <v>0</v>
      </c>
      <c r="H50" s="163">
        <v>0</v>
      </c>
      <c r="I50" s="163">
        <v>0</v>
      </c>
      <c r="J50" s="163">
        <v>0</v>
      </c>
      <c r="K50" s="163">
        <v>0</v>
      </c>
      <c r="L50" s="163">
        <v>0</v>
      </c>
      <c r="M50" s="163">
        <v>0</v>
      </c>
      <c r="N50" s="163">
        <v>0</v>
      </c>
      <c r="O50" s="163">
        <v>0</v>
      </c>
      <c r="P50" s="163">
        <v>0</v>
      </c>
      <c r="Q50" s="163">
        <v>0</v>
      </c>
      <c r="R50" s="163">
        <v>0</v>
      </c>
      <c r="S50" s="163">
        <v>0</v>
      </c>
      <c r="T50" s="163">
        <v>0</v>
      </c>
      <c r="U50" s="163">
        <v>0</v>
      </c>
      <c r="V50" s="163">
        <v>0</v>
      </c>
      <c r="W50" s="163">
        <v>0</v>
      </c>
      <c r="X50" s="163">
        <v>0</v>
      </c>
      <c r="Y50" s="163">
        <v>0</v>
      </c>
    </row>
    <row r="51" spans="1:25" x14ac:dyDescent="0.2">
      <c r="A51" s="106">
        <v>28</v>
      </c>
      <c r="B51" s="161" t="s">
        <v>256</v>
      </c>
      <c r="C51" s="162">
        <v>1582</v>
      </c>
      <c r="D51" s="163"/>
      <c r="E51" s="164" t="s">
        <v>231</v>
      </c>
      <c r="F51" s="163">
        <v>0</v>
      </c>
      <c r="G51" s="163">
        <v>0</v>
      </c>
      <c r="H51" s="163">
        <v>0</v>
      </c>
      <c r="I51" s="163">
        <v>0</v>
      </c>
      <c r="J51" s="163">
        <v>0</v>
      </c>
      <c r="K51" s="163">
        <v>0</v>
      </c>
      <c r="L51" s="163">
        <v>0</v>
      </c>
      <c r="M51" s="163">
        <v>0</v>
      </c>
      <c r="N51" s="163">
        <v>0</v>
      </c>
      <c r="O51" s="163">
        <v>0</v>
      </c>
      <c r="P51" s="163">
        <v>0</v>
      </c>
      <c r="Q51" s="163">
        <v>0</v>
      </c>
      <c r="R51" s="163">
        <v>0</v>
      </c>
      <c r="S51" s="163">
        <v>0</v>
      </c>
      <c r="T51" s="163">
        <v>0</v>
      </c>
      <c r="U51" s="163">
        <v>0</v>
      </c>
      <c r="V51" s="163">
        <v>0</v>
      </c>
      <c r="W51" s="163">
        <v>0</v>
      </c>
      <c r="X51" s="163">
        <v>0</v>
      </c>
      <c r="Y51" s="163">
        <v>0</v>
      </c>
    </row>
    <row r="52" spans="1:25" x14ac:dyDescent="0.2">
      <c r="A52" s="106">
        <v>29</v>
      </c>
      <c r="B52" s="161" t="s">
        <v>257</v>
      </c>
      <c r="C52" s="162">
        <v>2425</v>
      </c>
      <c r="D52" s="163"/>
      <c r="E52" s="164" t="s">
        <v>231</v>
      </c>
      <c r="F52" s="163">
        <v>0</v>
      </c>
      <c r="G52" s="163">
        <v>0</v>
      </c>
      <c r="H52" s="163">
        <v>0</v>
      </c>
      <c r="I52" s="163">
        <v>0</v>
      </c>
      <c r="J52" s="163">
        <v>0</v>
      </c>
      <c r="K52" s="163">
        <v>0</v>
      </c>
      <c r="L52" s="163">
        <v>0</v>
      </c>
      <c r="M52" s="163">
        <v>0</v>
      </c>
      <c r="N52" s="163">
        <v>0</v>
      </c>
      <c r="O52" s="163">
        <v>0</v>
      </c>
      <c r="P52" s="163">
        <v>0</v>
      </c>
      <c r="Q52" s="163">
        <v>0</v>
      </c>
      <c r="R52" s="163">
        <v>0</v>
      </c>
      <c r="S52" s="163">
        <v>0</v>
      </c>
      <c r="T52" s="163">
        <v>0</v>
      </c>
      <c r="U52" s="163">
        <v>0</v>
      </c>
      <c r="V52" s="163">
        <v>0</v>
      </c>
      <c r="W52" s="163">
        <v>0</v>
      </c>
      <c r="X52" s="163">
        <v>0</v>
      </c>
      <c r="Y52" s="163">
        <v>0</v>
      </c>
    </row>
    <row r="53" spans="1:25" s="100" customFormat="1" x14ac:dyDescent="0.2">
      <c r="A53" s="106">
        <v>30</v>
      </c>
      <c r="B53" s="170" t="s">
        <v>258</v>
      </c>
      <c r="C53" s="178"/>
      <c r="D53" s="171">
        <f>SUM(D22:D52)</f>
        <v>0</v>
      </c>
      <c r="E53" s="178"/>
      <c r="F53" s="171">
        <f t="shared" ref="F53:Y53" si="1">SUM(F22:F52)</f>
        <v>0</v>
      </c>
      <c r="G53" s="171">
        <f t="shared" si="1"/>
        <v>0</v>
      </c>
      <c r="H53" s="171">
        <f t="shared" si="1"/>
        <v>0</v>
      </c>
      <c r="I53" s="171">
        <f t="shared" si="1"/>
        <v>0</v>
      </c>
      <c r="J53" s="171">
        <f t="shared" si="1"/>
        <v>0</v>
      </c>
      <c r="K53" s="171">
        <f t="shared" si="1"/>
        <v>0</v>
      </c>
      <c r="L53" s="171">
        <f t="shared" si="1"/>
        <v>0</v>
      </c>
      <c r="M53" s="171">
        <f t="shared" si="1"/>
        <v>0</v>
      </c>
      <c r="N53" s="171">
        <f t="shared" si="1"/>
        <v>0</v>
      </c>
      <c r="O53" s="171">
        <f t="shared" si="1"/>
        <v>0</v>
      </c>
      <c r="P53" s="171">
        <f t="shared" si="1"/>
        <v>0</v>
      </c>
      <c r="Q53" s="171">
        <f t="shared" si="1"/>
        <v>0</v>
      </c>
      <c r="R53" s="171">
        <f t="shared" si="1"/>
        <v>0</v>
      </c>
      <c r="S53" s="171">
        <f t="shared" si="1"/>
        <v>0</v>
      </c>
      <c r="T53" s="171">
        <f t="shared" si="1"/>
        <v>0</v>
      </c>
      <c r="U53" s="171">
        <f t="shared" si="1"/>
        <v>0</v>
      </c>
      <c r="V53" s="171">
        <f t="shared" si="1"/>
        <v>0</v>
      </c>
      <c r="W53" s="171">
        <f t="shared" si="1"/>
        <v>0</v>
      </c>
      <c r="X53" s="171">
        <f t="shared" si="1"/>
        <v>0</v>
      </c>
      <c r="Y53" s="171">
        <f t="shared" si="1"/>
        <v>0</v>
      </c>
    </row>
    <row r="54" spans="1:25" x14ac:dyDescent="0.2">
      <c r="A54" s="106">
        <v>31</v>
      </c>
      <c r="B54" s="100"/>
      <c r="C54" s="158"/>
      <c r="D54" s="179"/>
      <c r="E54" s="180"/>
      <c r="F54" s="179"/>
      <c r="G54" s="179"/>
      <c r="H54" s="179"/>
      <c r="I54" s="179"/>
      <c r="J54" s="179"/>
      <c r="K54" s="179"/>
      <c r="L54" s="179"/>
      <c r="M54" s="179"/>
      <c r="N54" s="179"/>
      <c r="O54" s="179"/>
      <c r="P54" s="179"/>
      <c r="Q54" s="179"/>
      <c r="R54" s="179"/>
      <c r="S54" s="179"/>
      <c r="T54" s="179"/>
      <c r="U54" s="179"/>
      <c r="V54" s="179"/>
      <c r="W54" s="179"/>
      <c r="X54" s="179"/>
      <c r="Y54" s="179"/>
    </row>
    <row r="55" spans="1:25" ht="25.5" x14ac:dyDescent="0.2">
      <c r="A55" s="106">
        <v>32</v>
      </c>
      <c r="B55" s="181" t="s">
        <v>259</v>
      </c>
      <c r="C55" s="78">
        <v>1592</v>
      </c>
      <c r="D55" s="163"/>
      <c r="E55" s="164" t="s">
        <v>231</v>
      </c>
      <c r="F55" s="163">
        <v>0</v>
      </c>
      <c r="G55" s="163">
        <v>0</v>
      </c>
      <c r="H55" s="163">
        <v>0</v>
      </c>
      <c r="I55" s="163">
        <v>0</v>
      </c>
      <c r="J55" s="163">
        <v>0</v>
      </c>
      <c r="K55" s="163">
        <v>0</v>
      </c>
      <c r="L55" s="163">
        <v>0</v>
      </c>
      <c r="M55" s="163">
        <v>0</v>
      </c>
      <c r="N55" s="163">
        <v>0</v>
      </c>
      <c r="O55" s="163">
        <v>0</v>
      </c>
      <c r="P55" s="163">
        <v>0</v>
      </c>
      <c r="Q55" s="163">
        <v>0</v>
      </c>
      <c r="R55" s="163">
        <v>0</v>
      </c>
      <c r="S55" s="163">
        <v>0</v>
      </c>
      <c r="T55" s="163">
        <v>0</v>
      </c>
      <c r="U55" s="163">
        <v>0</v>
      </c>
      <c r="V55" s="163">
        <v>0</v>
      </c>
      <c r="W55" s="163">
        <v>0</v>
      </c>
      <c r="X55" s="163">
        <v>0</v>
      </c>
      <c r="Y55" s="163">
        <v>0</v>
      </c>
    </row>
    <row r="56" spans="1:25" x14ac:dyDescent="0.2">
      <c r="A56" s="106">
        <v>33</v>
      </c>
      <c r="B56" s="181" t="s">
        <v>260</v>
      </c>
      <c r="C56" s="78">
        <v>1592</v>
      </c>
      <c r="D56" s="163"/>
      <c r="E56" s="164" t="s">
        <v>231</v>
      </c>
      <c r="F56" s="163">
        <v>0</v>
      </c>
      <c r="G56" s="163">
        <v>0</v>
      </c>
      <c r="H56" s="163">
        <v>0</v>
      </c>
      <c r="I56" s="163">
        <v>0</v>
      </c>
      <c r="J56" s="163">
        <v>0</v>
      </c>
      <c r="K56" s="163">
        <v>0</v>
      </c>
      <c r="L56" s="163">
        <v>0</v>
      </c>
      <c r="M56" s="163">
        <v>0</v>
      </c>
      <c r="N56" s="163">
        <v>0</v>
      </c>
      <c r="O56" s="163">
        <v>0</v>
      </c>
      <c r="P56" s="163">
        <v>0</v>
      </c>
      <c r="Q56" s="163">
        <v>0</v>
      </c>
      <c r="R56" s="163">
        <v>0</v>
      </c>
      <c r="S56" s="163">
        <v>0</v>
      </c>
      <c r="T56" s="163">
        <v>0</v>
      </c>
      <c r="U56" s="163">
        <v>0</v>
      </c>
      <c r="V56" s="163">
        <v>0</v>
      </c>
      <c r="W56" s="163">
        <v>0</v>
      </c>
      <c r="X56" s="163">
        <v>0</v>
      </c>
      <c r="Y56" s="163">
        <v>0</v>
      </c>
    </row>
    <row r="57" spans="1:25" s="100" customFormat="1" x14ac:dyDescent="0.2">
      <c r="A57" s="106">
        <v>34</v>
      </c>
      <c r="B57" s="170" t="s">
        <v>261</v>
      </c>
      <c r="C57" s="178"/>
      <c r="D57" s="171">
        <f>SUM(D55:D56)</f>
        <v>0</v>
      </c>
      <c r="E57" s="178"/>
      <c r="F57" s="171">
        <f t="shared" ref="F57:Y57" si="2">SUM(F55:F56)</f>
        <v>0</v>
      </c>
      <c r="G57" s="171">
        <f t="shared" si="2"/>
        <v>0</v>
      </c>
      <c r="H57" s="171">
        <f t="shared" si="2"/>
        <v>0</v>
      </c>
      <c r="I57" s="171">
        <f t="shared" si="2"/>
        <v>0</v>
      </c>
      <c r="J57" s="171">
        <f t="shared" si="2"/>
        <v>0</v>
      </c>
      <c r="K57" s="171">
        <f t="shared" si="2"/>
        <v>0</v>
      </c>
      <c r="L57" s="171">
        <f t="shared" si="2"/>
        <v>0</v>
      </c>
      <c r="M57" s="171">
        <f t="shared" si="2"/>
        <v>0</v>
      </c>
      <c r="N57" s="171">
        <f t="shared" si="2"/>
        <v>0</v>
      </c>
      <c r="O57" s="171">
        <f t="shared" si="2"/>
        <v>0</v>
      </c>
      <c r="P57" s="171">
        <f t="shared" si="2"/>
        <v>0</v>
      </c>
      <c r="Q57" s="171">
        <f t="shared" si="2"/>
        <v>0</v>
      </c>
      <c r="R57" s="171">
        <f t="shared" si="2"/>
        <v>0</v>
      </c>
      <c r="S57" s="171">
        <f t="shared" si="2"/>
        <v>0</v>
      </c>
      <c r="T57" s="171">
        <f t="shared" si="2"/>
        <v>0</v>
      </c>
      <c r="U57" s="171">
        <f t="shared" si="2"/>
        <v>0</v>
      </c>
      <c r="V57" s="171">
        <f t="shared" si="2"/>
        <v>0</v>
      </c>
      <c r="W57" s="171">
        <f t="shared" si="2"/>
        <v>0</v>
      </c>
      <c r="X57" s="171">
        <f t="shared" si="2"/>
        <v>0</v>
      </c>
      <c r="Y57" s="171">
        <f t="shared" si="2"/>
        <v>0</v>
      </c>
    </row>
    <row r="58" spans="1:25" x14ac:dyDescent="0.2">
      <c r="A58" s="106">
        <v>35</v>
      </c>
      <c r="B58" s="100"/>
      <c r="D58" s="182"/>
    </row>
    <row r="59" spans="1:25" s="183" customFormat="1" x14ac:dyDescent="0.2">
      <c r="A59" s="183">
        <v>36</v>
      </c>
      <c r="B59" s="184" t="s">
        <v>262</v>
      </c>
      <c r="C59" s="185">
        <v>1568</v>
      </c>
      <c r="D59" s="186">
        <v>0</v>
      </c>
      <c r="E59" s="185"/>
      <c r="F59" s="186">
        <v>0</v>
      </c>
      <c r="G59" s="186">
        <v>0</v>
      </c>
      <c r="H59" s="186">
        <v>0</v>
      </c>
      <c r="I59" s="186">
        <v>0</v>
      </c>
      <c r="J59" s="186">
        <v>0</v>
      </c>
      <c r="K59" s="186">
        <v>0</v>
      </c>
      <c r="L59" s="186">
        <v>0</v>
      </c>
      <c r="M59" s="186">
        <v>0</v>
      </c>
      <c r="N59" s="186">
        <v>0</v>
      </c>
      <c r="O59" s="186">
        <v>0</v>
      </c>
      <c r="P59" s="186">
        <v>0</v>
      </c>
      <c r="Q59" s="186">
        <v>0</v>
      </c>
      <c r="R59" s="186">
        <v>0</v>
      </c>
      <c r="S59" s="186">
        <v>0</v>
      </c>
      <c r="T59" s="186">
        <v>0</v>
      </c>
      <c r="U59" s="186">
        <v>0</v>
      </c>
      <c r="V59" s="186">
        <v>0</v>
      </c>
      <c r="W59" s="186">
        <v>0</v>
      </c>
      <c r="X59" s="186">
        <v>0</v>
      </c>
      <c r="Y59" s="186">
        <v>0</v>
      </c>
    </row>
    <row r="60" spans="1:25" hidden="1" x14ac:dyDescent="0.2">
      <c r="A60" s="106">
        <v>37</v>
      </c>
      <c r="B60" s="465" t="s">
        <v>263</v>
      </c>
      <c r="C60" s="465"/>
      <c r="D60" s="187">
        <f>SUM(F59:Y59)</f>
        <v>0</v>
      </c>
    </row>
    <row r="61" spans="1:25" hidden="1" x14ac:dyDescent="0.2">
      <c r="A61" s="106">
        <v>38</v>
      </c>
      <c r="B61" s="466" t="s">
        <v>223</v>
      </c>
      <c r="C61" s="466"/>
      <c r="D61" s="188">
        <f>D59-D60</f>
        <v>0</v>
      </c>
      <c r="E61" s="189"/>
    </row>
    <row r="62" spans="1:25" x14ac:dyDescent="0.2">
      <c r="A62" s="106">
        <v>39</v>
      </c>
      <c r="B62" s="190"/>
      <c r="C62" s="190"/>
      <c r="D62" s="191"/>
      <c r="E62" s="189"/>
    </row>
    <row r="63" spans="1:25" x14ac:dyDescent="0.2">
      <c r="A63" s="106">
        <v>40</v>
      </c>
      <c r="B63" s="192" t="s">
        <v>264</v>
      </c>
      <c r="C63" s="193">
        <v>1532</v>
      </c>
      <c r="D63" s="163"/>
      <c r="E63" s="164" t="s">
        <v>231</v>
      </c>
      <c r="F63" s="163">
        <v>0</v>
      </c>
      <c r="G63" s="163">
        <v>0</v>
      </c>
      <c r="H63" s="163">
        <v>0</v>
      </c>
      <c r="I63" s="163">
        <v>0</v>
      </c>
      <c r="J63" s="163">
        <v>0</v>
      </c>
      <c r="K63" s="163">
        <v>0</v>
      </c>
      <c r="L63" s="163">
        <v>0</v>
      </c>
      <c r="M63" s="163">
        <v>0</v>
      </c>
      <c r="N63" s="163">
        <v>0</v>
      </c>
      <c r="O63" s="163">
        <v>0</v>
      </c>
      <c r="P63" s="163">
        <v>0</v>
      </c>
      <c r="Q63" s="163">
        <v>0</v>
      </c>
      <c r="R63" s="163">
        <v>0</v>
      </c>
      <c r="S63" s="163">
        <v>0</v>
      </c>
      <c r="T63" s="163">
        <v>0</v>
      </c>
      <c r="U63" s="163">
        <v>0</v>
      </c>
      <c r="V63" s="163">
        <v>0</v>
      </c>
      <c r="W63" s="163">
        <v>0</v>
      </c>
      <c r="X63" s="163">
        <v>0</v>
      </c>
      <c r="Y63" s="163">
        <v>0</v>
      </c>
    </row>
    <row r="64" spans="1:25" x14ac:dyDescent="0.2">
      <c r="B64" s="192" t="s">
        <v>265</v>
      </c>
      <c r="C64" s="193">
        <v>1555</v>
      </c>
      <c r="D64" s="163"/>
      <c r="E64" s="164" t="s">
        <v>231</v>
      </c>
      <c r="F64" s="163">
        <v>0</v>
      </c>
      <c r="G64" s="163">
        <v>0</v>
      </c>
      <c r="H64" s="163">
        <v>0</v>
      </c>
      <c r="I64" s="163">
        <v>0</v>
      </c>
      <c r="J64" s="163">
        <v>0</v>
      </c>
      <c r="K64" s="163">
        <v>0</v>
      </c>
      <c r="L64" s="163">
        <v>0</v>
      </c>
      <c r="M64" s="163">
        <v>0</v>
      </c>
      <c r="N64" s="163">
        <v>0</v>
      </c>
      <c r="O64" s="163">
        <v>0</v>
      </c>
      <c r="P64" s="163">
        <v>0</v>
      </c>
      <c r="Q64" s="163">
        <v>0</v>
      </c>
      <c r="R64" s="163">
        <v>0</v>
      </c>
      <c r="S64" s="163">
        <v>0</v>
      </c>
      <c r="T64" s="163">
        <v>0</v>
      </c>
      <c r="U64" s="163">
        <v>0</v>
      </c>
      <c r="V64" s="163">
        <v>0</v>
      </c>
      <c r="W64" s="163">
        <v>0</v>
      </c>
      <c r="X64" s="163">
        <v>0</v>
      </c>
      <c r="Y64" s="163">
        <v>0</v>
      </c>
    </row>
    <row r="65" spans="1:25" s="194" customFormat="1" ht="29.25" hidden="1" customHeight="1" x14ac:dyDescent="0.2">
      <c r="A65" s="194">
        <v>41</v>
      </c>
      <c r="B65" s="184" t="s">
        <v>266</v>
      </c>
      <c r="C65" s="195">
        <v>1580</v>
      </c>
      <c r="D65" s="186">
        <v>0</v>
      </c>
      <c r="E65" s="196" t="s">
        <v>231</v>
      </c>
      <c r="F65" s="186">
        <v>0</v>
      </c>
      <c r="G65" s="186">
        <v>0</v>
      </c>
      <c r="H65" s="186">
        <v>0</v>
      </c>
      <c r="I65" s="186">
        <v>0</v>
      </c>
      <c r="J65" s="186">
        <v>0</v>
      </c>
      <c r="K65" s="186">
        <v>0</v>
      </c>
      <c r="L65" s="186">
        <v>0</v>
      </c>
      <c r="M65" s="186">
        <v>0</v>
      </c>
      <c r="N65" s="186">
        <v>0</v>
      </c>
      <c r="O65" s="186">
        <v>0</v>
      </c>
      <c r="P65" s="186">
        <v>0</v>
      </c>
      <c r="Q65" s="186">
        <v>0</v>
      </c>
      <c r="R65" s="186">
        <v>0</v>
      </c>
      <c r="S65" s="186">
        <v>0</v>
      </c>
      <c r="T65" s="186">
        <v>0</v>
      </c>
      <c r="U65" s="186">
        <v>0</v>
      </c>
      <c r="V65" s="186">
        <v>0</v>
      </c>
      <c r="W65" s="186">
        <v>0</v>
      </c>
      <c r="X65" s="186">
        <v>0</v>
      </c>
      <c r="Y65" s="186">
        <v>0</v>
      </c>
    </row>
    <row r="66" spans="1:25" x14ac:dyDescent="0.2">
      <c r="A66" s="106">
        <v>42</v>
      </c>
    </row>
    <row r="67" spans="1:25" s="197" customFormat="1" x14ac:dyDescent="0.2">
      <c r="A67" s="197">
        <v>43</v>
      </c>
      <c r="B67" s="464" t="s">
        <v>267</v>
      </c>
      <c r="C67" s="464"/>
      <c r="D67" s="186">
        <f>SUM(F67:Y67)</f>
        <v>0</v>
      </c>
      <c r="E67" s="185"/>
      <c r="F67" s="186">
        <f>SUM(F5,F6,F8,F9,F12:F19)</f>
        <v>0</v>
      </c>
      <c r="G67" s="186">
        <f>SUM(G5,G6,G8,G9,G12:G19)</f>
        <v>0</v>
      </c>
      <c r="H67" s="186">
        <f t="shared" ref="H67:Y67" si="3">SUM(H5,H6,H8,H9,H12:H19)</f>
        <v>0</v>
      </c>
      <c r="I67" s="186">
        <f t="shared" si="3"/>
        <v>0</v>
      </c>
      <c r="J67" s="186">
        <f t="shared" si="3"/>
        <v>0</v>
      </c>
      <c r="K67" s="186">
        <f t="shared" si="3"/>
        <v>0</v>
      </c>
      <c r="L67" s="186">
        <f t="shared" si="3"/>
        <v>0</v>
      </c>
      <c r="M67" s="186">
        <f t="shared" si="3"/>
        <v>0</v>
      </c>
      <c r="N67" s="186">
        <f t="shared" si="3"/>
        <v>0</v>
      </c>
      <c r="O67" s="186">
        <f t="shared" si="3"/>
        <v>0</v>
      </c>
      <c r="P67" s="186">
        <f t="shared" si="3"/>
        <v>0</v>
      </c>
      <c r="Q67" s="186">
        <f t="shared" si="3"/>
        <v>0</v>
      </c>
      <c r="R67" s="186">
        <f t="shared" si="3"/>
        <v>0</v>
      </c>
      <c r="S67" s="186">
        <f t="shared" si="3"/>
        <v>0</v>
      </c>
      <c r="T67" s="186">
        <f t="shared" si="3"/>
        <v>0</v>
      </c>
      <c r="U67" s="186">
        <f t="shared" si="3"/>
        <v>0</v>
      </c>
      <c r="V67" s="186">
        <f t="shared" si="3"/>
        <v>0</v>
      </c>
      <c r="W67" s="186">
        <f t="shared" si="3"/>
        <v>0</v>
      </c>
      <c r="X67" s="186">
        <f t="shared" si="3"/>
        <v>0</v>
      </c>
      <c r="Y67" s="186">
        <f t="shared" si="3"/>
        <v>0</v>
      </c>
    </row>
    <row r="68" spans="1:25" s="197" customFormat="1" x14ac:dyDescent="0.2">
      <c r="A68" s="197">
        <v>44</v>
      </c>
      <c r="B68" s="464" t="s">
        <v>268</v>
      </c>
      <c r="C68" s="464"/>
      <c r="D68" s="186">
        <f>SUM(F68:Y68)</f>
        <v>0</v>
      </c>
      <c r="E68" s="186"/>
      <c r="F68" s="186">
        <f t="shared" ref="F68:Y68" si="4">SUM(F7,F10)</f>
        <v>0</v>
      </c>
      <c r="G68" s="186">
        <f t="shared" si="4"/>
        <v>0</v>
      </c>
      <c r="H68" s="186">
        <f t="shared" si="4"/>
        <v>0</v>
      </c>
      <c r="I68" s="186">
        <f t="shared" si="4"/>
        <v>0</v>
      </c>
      <c r="J68" s="186">
        <f t="shared" si="4"/>
        <v>0</v>
      </c>
      <c r="K68" s="186">
        <f t="shared" si="4"/>
        <v>0</v>
      </c>
      <c r="L68" s="186">
        <f t="shared" si="4"/>
        <v>0</v>
      </c>
      <c r="M68" s="186">
        <f t="shared" si="4"/>
        <v>0</v>
      </c>
      <c r="N68" s="186">
        <f t="shared" si="4"/>
        <v>0</v>
      </c>
      <c r="O68" s="186">
        <f t="shared" si="4"/>
        <v>0</v>
      </c>
      <c r="P68" s="186">
        <f t="shared" si="4"/>
        <v>0</v>
      </c>
      <c r="Q68" s="186">
        <f t="shared" si="4"/>
        <v>0</v>
      </c>
      <c r="R68" s="186">
        <f t="shared" si="4"/>
        <v>0</v>
      </c>
      <c r="S68" s="186">
        <f t="shared" si="4"/>
        <v>0</v>
      </c>
      <c r="T68" s="186">
        <f t="shared" si="4"/>
        <v>0</v>
      </c>
      <c r="U68" s="186">
        <f t="shared" si="4"/>
        <v>0</v>
      </c>
      <c r="V68" s="186">
        <f t="shared" si="4"/>
        <v>0</v>
      </c>
      <c r="W68" s="186">
        <f t="shared" si="4"/>
        <v>0</v>
      </c>
      <c r="X68" s="186">
        <f t="shared" si="4"/>
        <v>0</v>
      </c>
      <c r="Y68" s="186">
        <f t="shared" si="4"/>
        <v>0</v>
      </c>
    </row>
    <row r="69" spans="1:25" s="197" customFormat="1" x14ac:dyDescent="0.2">
      <c r="A69" s="197">
        <v>45</v>
      </c>
      <c r="B69" s="464" t="s">
        <v>269</v>
      </c>
      <c r="C69" s="464"/>
      <c r="D69" s="186">
        <f>SUM(F69:Y69)</f>
        <v>0</v>
      </c>
      <c r="E69" s="186"/>
      <c r="F69" s="186">
        <f t="shared" ref="F69:Y69" si="5">F11</f>
        <v>0</v>
      </c>
      <c r="G69" s="186">
        <f t="shared" si="5"/>
        <v>0</v>
      </c>
      <c r="H69" s="186">
        <f t="shared" si="5"/>
        <v>0</v>
      </c>
      <c r="I69" s="186">
        <f t="shared" si="5"/>
        <v>0</v>
      </c>
      <c r="J69" s="186">
        <f t="shared" si="5"/>
        <v>0</v>
      </c>
      <c r="K69" s="186">
        <f t="shared" si="5"/>
        <v>0</v>
      </c>
      <c r="L69" s="186">
        <f t="shared" si="5"/>
        <v>0</v>
      </c>
      <c r="M69" s="186">
        <f t="shared" si="5"/>
        <v>0</v>
      </c>
      <c r="N69" s="186">
        <f t="shared" si="5"/>
        <v>0</v>
      </c>
      <c r="O69" s="186">
        <f t="shared" si="5"/>
        <v>0</v>
      </c>
      <c r="P69" s="186">
        <f t="shared" si="5"/>
        <v>0</v>
      </c>
      <c r="Q69" s="186">
        <f t="shared" si="5"/>
        <v>0</v>
      </c>
      <c r="R69" s="186">
        <f t="shared" si="5"/>
        <v>0</v>
      </c>
      <c r="S69" s="186">
        <f t="shared" si="5"/>
        <v>0</v>
      </c>
      <c r="T69" s="186">
        <f t="shared" si="5"/>
        <v>0</v>
      </c>
      <c r="U69" s="186">
        <f t="shared" si="5"/>
        <v>0</v>
      </c>
      <c r="V69" s="186">
        <f t="shared" si="5"/>
        <v>0</v>
      </c>
      <c r="W69" s="186">
        <f t="shared" si="5"/>
        <v>0</v>
      </c>
      <c r="X69" s="186">
        <f t="shared" si="5"/>
        <v>0</v>
      </c>
      <c r="Y69" s="186">
        <f t="shared" si="5"/>
        <v>0</v>
      </c>
    </row>
    <row r="70" spans="1:25" x14ac:dyDescent="0.2">
      <c r="A70" s="106">
        <v>46</v>
      </c>
    </row>
    <row r="71" spans="1:25" s="199" customFormat="1" hidden="1" x14ac:dyDescent="0.2">
      <c r="A71" s="106">
        <v>47</v>
      </c>
      <c r="B71" s="467" t="s">
        <v>270</v>
      </c>
      <c r="C71" s="467"/>
      <c r="D71" s="198">
        <f>SUM(F71:Y71)</f>
        <v>0</v>
      </c>
      <c r="E71" s="198"/>
      <c r="F71" s="198">
        <v>0</v>
      </c>
      <c r="G71" s="198">
        <v>0</v>
      </c>
      <c r="H71" s="198">
        <v>0</v>
      </c>
      <c r="I71" s="198">
        <v>0</v>
      </c>
      <c r="J71" s="198">
        <v>0</v>
      </c>
      <c r="K71" s="198">
        <v>0</v>
      </c>
      <c r="L71" s="198">
        <v>0</v>
      </c>
      <c r="M71" s="198">
        <v>0</v>
      </c>
      <c r="N71" s="198">
        <v>0</v>
      </c>
      <c r="O71" s="198">
        <v>0</v>
      </c>
      <c r="P71" s="198">
        <v>0</v>
      </c>
      <c r="Q71" s="198">
        <v>0</v>
      </c>
      <c r="R71" s="198">
        <v>0</v>
      </c>
      <c r="S71" s="198">
        <v>0</v>
      </c>
      <c r="T71" s="198">
        <v>0</v>
      </c>
      <c r="U71" s="198">
        <v>0</v>
      </c>
      <c r="V71" s="198">
        <v>0</v>
      </c>
      <c r="W71" s="198">
        <v>0</v>
      </c>
      <c r="X71" s="198">
        <v>0</v>
      </c>
      <c r="Y71" s="198">
        <v>0</v>
      </c>
    </row>
    <row r="72" spans="1:25" x14ac:dyDescent="0.2">
      <c r="A72" s="106">
        <v>48</v>
      </c>
    </row>
    <row r="73" spans="1:25" s="200" customFormat="1" x14ac:dyDescent="0.2">
      <c r="A73" s="200">
        <v>49</v>
      </c>
      <c r="B73" s="464" t="s">
        <v>271</v>
      </c>
      <c r="C73" s="464"/>
      <c r="D73" s="186">
        <f>SUM(F73:Y73)</f>
        <v>0</v>
      </c>
      <c r="E73" s="185"/>
      <c r="F73" s="186">
        <f>SUM(F22:F52)+F57+F63+F64</f>
        <v>0</v>
      </c>
      <c r="G73" s="186">
        <f t="shared" ref="G73:Y73" si="6">SUM(G22:G52)+G57+G63+G64</f>
        <v>0</v>
      </c>
      <c r="H73" s="186">
        <f t="shared" si="6"/>
        <v>0</v>
      </c>
      <c r="I73" s="186">
        <f t="shared" si="6"/>
        <v>0</v>
      </c>
      <c r="J73" s="186">
        <f t="shared" si="6"/>
        <v>0</v>
      </c>
      <c r="K73" s="186">
        <f t="shared" si="6"/>
        <v>0</v>
      </c>
      <c r="L73" s="186">
        <f t="shared" si="6"/>
        <v>0</v>
      </c>
      <c r="M73" s="186">
        <f t="shared" si="6"/>
        <v>0</v>
      </c>
      <c r="N73" s="186">
        <f t="shared" si="6"/>
        <v>0</v>
      </c>
      <c r="O73" s="186">
        <f t="shared" si="6"/>
        <v>0</v>
      </c>
      <c r="P73" s="186">
        <f t="shared" si="6"/>
        <v>0</v>
      </c>
      <c r="Q73" s="186">
        <f t="shared" si="6"/>
        <v>0</v>
      </c>
      <c r="R73" s="186">
        <f t="shared" si="6"/>
        <v>0</v>
      </c>
      <c r="S73" s="186">
        <f t="shared" si="6"/>
        <v>0</v>
      </c>
      <c r="T73" s="186">
        <f t="shared" si="6"/>
        <v>0</v>
      </c>
      <c r="U73" s="186">
        <f t="shared" si="6"/>
        <v>0</v>
      </c>
      <c r="V73" s="186">
        <f t="shared" si="6"/>
        <v>0</v>
      </c>
      <c r="W73" s="186">
        <f t="shared" si="6"/>
        <v>0</v>
      </c>
      <c r="X73" s="186">
        <f t="shared" si="6"/>
        <v>0</v>
      </c>
      <c r="Y73" s="186">
        <f t="shared" si="6"/>
        <v>0</v>
      </c>
    </row>
    <row r="74" spans="1:25" x14ac:dyDescent="0.2">
      <c r="A74" s="106">
        <v>50</v>
      </c>
    </row>
    <row r="75" spans="1:25" x14ac:dyDescent="0.2">
      <c r="A75" s="106">
        <v>51</v>
      </c>
      <c r="B75" s="161" t="s">
        <v>272</v>
      </c>
      <c r="C75" s="161">
        <v>1575</v>
      </c>
      <c r="D75" s="163"/>
      <c r="E75" s="164" t="s">
        <v>231</v>
      </c>
      <c r="F75" s="163">
        <v>0</v>
      </c>
      <c r="G75" s="163">
        <v>0</v>
      </c>
      <c r="H75" s="163">
        <v>0</v>
      </c>
      <c r="I75" s="163">
        <v>0</v>
      </c>
      <c r="J75" s="163">
        <v>0</v>
      </c>
      <c r="K75" s="163">
        <v>0</v>
      </c>
      <c r="L75" s="163">
        <v>0</v>
      </c>
      <c r="M75" s="163">
        <v>0</v>
      </c>
      <c r="N75" s="163">
        <v>0</v>
      </c>
      <c r="O75" s="163">
        <v>0</v>
      </c>
      <c r="P75" s="163">
        <v>0</v>
      </c>
      <c r="Q75" s="163">
        <v>0</v>
      </c>
      <c r="R75" s="163">
        <v>0</v>
      </c>
      <c r="S75" s="163">
        <v>0</v>
      </c>
      <c r="T75" s="163">
        <v>0</v>
      </c>
      <c r="U75" s="163">
        <v>0</v>
      </c>
      <c r="V75" s="163">
        <v>0</v>
      </c>
      <c r="W75" s="163">
        <v>0</v>
      </c>
      <c r="X75" s="163">
        <v>0</v>
      </c>
      <c r="Y75" s="163">
        <v>0</v>
      </c>
    </row>
    <row r="76" spans="1:25" x14ac:dyDescent="0.2">
      <c r="A76" s="106">
        <v>52</v>
      </c>
      <c r="B76" s="161" t="s">
        <v>273</v>
      </c>
      <c r="C76" s="161">
        <v>1576</v>
      </c>
      <c r="D76" s="163"/>
      <c r="E76" s="164" t="s">
        <v>231</v>
      </c>
      <c r="F76" s="163">
        <v>0</v>
      </c>
      <c r="G76" s="163">
        <v>0</v>
      </c>
      <c r="H76" s="163">
        <v>0</v>
      </c>
      <c r="I76" s="163">
        <v>0</v>
      </c>
      <c r="J76" s="163">
        <v>0</v>
      </c>
      <c r="K76" s="163">
        <v>0</v>
      </c>
      <c r="L76" s="163">
        <v>0</v>
      </c>
      <c r="M76" s="163">
        <v>0</v>
      </c>
      <c r="N76" s="163">
        <v>0</v>
      </c>
      <c r="O76" s="163">
        <v>0</v>
      </c>
      <c r="P76" s="163">
        <v>0</v>
      </c>
      <c r="Q76" s="163">
        <v>0</v>
      </c>
      <c r="R76" s="163">
        <v>0</v>
      </c>
      <c r="S76" s="163">
        <v>0</v>
      </c>
      <c r="T76" s="163">
        <v>0</v>
      </c>
      <c r="U76" s="163">
        <v>0</v>
      </c>
      <c r="V76" s="163">
        <v>0</v>
      </c>
      <c r="W76" s="163">
        <v>0</v>
      </c>
      <c r="X76" s="163">
        <v>0</v>
      </c>
      <c r="Y76" s="163">
        <v>0</v>
      </c>
    </row>
    <row r="77" spans="1:25" s="197" customFormat="1" x14ac:dyDescent="0.2">
      <c r="A77" s="197">
        <v>53</v>
      </c>
      <c r="B77" s="201" t="s">
        <v>274</v>
      </c>
      <c r="C77" s="201"/>
      <c r="D77" s="202">
        <f>SUM(D75:D76)</f>
        <v>0</v>
      </c>
      <c r="E77" s="202"/>
      <c r="F77" s="202">
        <f>SUM(F75:F76)</f>
        <v>0</v>
      </c>
      <c r="G77" s="202">
        <f t="shared" ref="G77:Y77" si="7">SUM(G75:G76)</f>
        <v>0</v>
      </c>
      <c r="H77" s="202">
        <f t="shared" si="7"/>
        <v>0</v>
      </c>
      <c r="I77" s="202">
        <f t="shared" si="7"/>
        <v>0</v>
      </c>
      <c r="J77" s="202">
        <f t="shared" si="7"/>
        <v>0</v>
      </c>
      <c r="K77" s="202">
        <f t="shared" si="7"/>
        <v>0</v>
      </c>
      <c r="L77" s="202">
        <f t="shared" si="7"/>
        <v>0</v>
      </c>
      <c r="M77" s="202">
        <f t="shared" si="7"/>
        <v>0</v>
      </c>
      <c r="N77" s="202">
        <f t="shared" si="7"/>
        <v>0</v>
      </c>
      <c r="O77" s="202">
        <f t="shared" si="7"/>
        <v>0</v>
      </c>
      <c r="P77" s="202">
        <f t="shared" si="7"/>
        <v>0</v>
      </c>
      <c r="Q77" s="202">
        <f t="shared" si="7"/>
        <v>0</v>
      </c>
      <c r="R77" s="202">
        <f t="shared" si="7"/>
        <v>0</v>
      </c>
      <c r="S77" s="202">
        <f t="shared" si="7"/>
        <v>0</v>
      </c>
      <c r="T77" s="202">
        <f t="shared" si="7"/>
        <v>0</v>
      </c>
      <c r="U77" s="202">
        <f t="shared" si="7"/>
        <v>0</v>
      </c>
      <c r="V77" s="202">
        <f t="shared" si="7"/>
        <v>0</v>
      </c>
      <c r="W77" s="202">
        <f t="shared" si="7"/>
        <v>0</v>
      </c>
      <c r="X77" s="202">
        <f t="shared" si="7"/>
        <v>0</v>
      </c>
      <c r="Y77" s="202">
        <f t="shared" si="7"/>
        <v>0</v>
      </c>
    </row>
    <row r="79" spans="1:25" hidden="1" x14ac:dyDescent="0.2">
      <c r="B79" s="203" t="s">
        <v>275</v>
      </c>
      <c r="C79" s="203"/>
    </row>
    <row r="80" spans="1:25" hidden="1" x14ac:dyDescent="0.2">
      <c r="B80" s="204" t="s">
        <v>276</v>
      </c>
      <c r="C80" s="205">
        <v>0</v>
      </c>
    </row>
    <row r="81" spans="2:3" hidden="1" x14ac:dyDescent="0.2">
      <c r="B81" s="204" t="s">
        <v>277</v>
      </c>
      <c r="C81" s="206">
        <v>0</v>
      </c>
    </row>
    <row r="82" spans="2:3" x14ac:dyDescent="0.2">
      <c r="B82" s="207"/>
      <c r="C82" s="207"/>
    </row>
  </sheetData>
  <mergeCells count="7">
    <mergeCell ref="B73:C73"/>
    <mergeCell ref="B60:C60"/>
    <mergeCell ref="B61:C61"/>
    <mergeCell ref="B67:C67"/>
    <mergeCell ref="B68:C68"/>
    <mergeCell ref="B69:C69"/>
    <mergeCell ref="B71:C71"/>
  </mergeCells>
  <dataValidations count="3">
    <dataValidation type="list" allowBlank="1" showInputMessage="1" showErrorMessage="1" sqref="E63:E64 E55:E56 E75:E76 E22 E24:E52" xr:uid="{00000000-0002-0000-0600-000000000000}">
      <formula1>"kWh, kW,Distribution Rev., # of Customers"</formula1>
    </dataValidation>
    <dataValidation type="list" allowBlank="1" showInputMessage="1" showErrorMessage="1" sqref="E7:E10 E5 E65" xr:uid="{00000000-0002-0000-0600-000001000000}">
      <formula1>"kWh, kW"</formula1>
    </dataValidation>
    <dataValidation type="list" allowBlank="1" showInputMessage="1" showErrorMessage="1" sqref="E53 E57" xr:uid="{00000000-0002-0000-0600-000002000000}">
      <formula1>"kWh, kW, Non-RPP kWh, Distribution Rev."</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4:AE791"/>
  <sheetViews>
    <sheetView workbookViewId="0">
      <selection activeCell="P22" sqref="P22"/>
    </sheetView>
  </sheetViews>
  <sheetFormatPr defaultColWidth="9" defaultRowHeight="15" x14ac:dyDescent="0.25"/>
  <cols>
    <col min="1" max="1" width="13.5703125" style="115" customWidth="1"/>
    <col min="2" max="2" width="70" style="115" customWidth="1"/>
    <col min="3" max="3" width="20.42578125" style="115" customWidth="1"/>
    <col min="4" max="4" width="54" style="115" bestFit="1" customWidth="1"/>
    <col min="5" max="5" width="25.5703125" style="115" customWidth="1"/>
    <col min="6" max="12" width="20.5703125" style="115" hidden="1" customWidth="1"/>
    <col min="13" max="13" width="17.5703125" style="115" hidden="1" customWidth="1"/>
    <col min="14" max="14" width="17" style="115" hidden="1" customWidth="1"/>
    <col min="15" max="15" width="19" style="115" hidden="1" customWidth="1"/>
    <col min="16" max="17" width="9" style="115" customWidth="1"/>
    <col min="18" max="27" width="9" style="115"/>
    <col min="28" max="28" width="0" style="115" hidden="1" customWidth="1"/>
    <col min="29" max="16384" width="9" style="115"/>
  </cols>
  <sheetData>
    <row r="14" spans="1:15" x14ac:dyDescent="0.25">
      <c r="A14" s="112" t="s">
        <v>278</v>
      </c>
      <c r="B14" s="113" t="s">
        <v>279</v>
      </c>
      <c r="C14" s="114">
        <v>2019</v>
      </c>
      <c r="D14" s="481"/>
      <c r="E14" s="482"/>
      <c r="F14" s="482"/>
      <c r="G14" s="482"/>
      <c r="H14" s="482"/>
      <c r="I14" s="482"/>
      <c r="J14" s="482"/>
      <c r="K14" s="482"/>
    </row>
    <row r="15" spans="1:15" ht="32.25" customHeight="1" x14ac:dyDescent="0.25">
      <c r="B15" s="116"/>
      <c r="C15" s="117"/>
    </row>
    <row r="16" spans="1:15" ht="30" hidden="1" customHeight="1" x14ac:dyDescent="0.25">
      <c r="B16" s="113"/>
      <c r="C16" s="483" t="s">
        <v>280</v>
      </c>
      <c r="D16" s="484"/>
      <c r="E16" s="485"/>
      <c r="F16" s="475">
        <v>2016</v>
      </c>
      <c r="G16" s="476"/>
      <c r="H16" s="475">
        <v>2015</v>
      </c>
      <c r="I16" s="476"/>
      <c r="J16" s="475">
        <v>2014</v>
      </c>
      <c r="K16" s="476"/>
      <c r="L16" s="475">
        <v>2013</v>
      </c>
      <c r="M16" s="476"/>
      <c r="N16" s="475">
        <v>2012</v>
      </c>
      <c r="O16" s="476"/>
    </row>
    <row r="17" spans="1:31" x14ac:dyDescent="0.25">
      <c r="A17" s="118" t="s">
        <v>281</v>
      </c>
      <c r="B17" s="113" t="s">
        <v>282</v>
      </c>
      <c r="C17" s="114"/>
      <c r="D17" s="119" t="s">
        <v>283</v>
      </c>
    </row>
    <row r="18" spans="1:31" ht="32.25" customHeight="1" x14ac:dyDescent="0.25">
      <c r="C18" s="117"/>
      <c r="E18" s="116"/>
    </row>
    <row r="19" spans="1:31" ht="72" customHeight="1" x14ac:dyDescent="0.25">
      <c r="A19" s="120" t="s">
        <v>284</v>
      </c>
      <c r="B19" s="113" t="s">
        <v>285</v>
      </c>
      <c r="C19" s="121" t="s">
        <v>149</v>
      </c>
      <c r="D19" s="122" t="s">
        <v>286</v>
      </c>
    </row>
    <row r="20" spans="1:31" ht="21" customHeight="1" x14ac:dyDescent="0.25"/>
    <row r="21" spans="1:31" ht="99" customHeight="1" x14ac:dyDescent="0.25">
      <c r="A21" s="120" t="s">
        <v>287</v>
      </c>
      <c r="B21" s="123" t="s">
        <v>288</v>
      </c>
      <c r="C21" s="121" t="s">
        <v>149</v>
      </c>
      <c r="D21" s="122" t="s">
        <v>289</v>
      </c>
    </row>
    <row r="22" spans="1:31" x14ac:dyDescent="0.25">
      <c r="B22" s="116"/>
    </row>
    <row r="23" spans="1:31" x14ac:dyDescent="0.25">
      <c r="B23" s="116"/>
    </row>
    <row r="24" spans="1:31" x14ac:dyDescent="0.25">
      <c r="A24" s="118"/>
    </row>
    <row r="25" spans="1:31" ht="30" x14ac:dyDescent="0.25">
      <c r="A25" s="120" t="s">
        <v>290</v>
      </c>
      <c r="B25" s="113" t="s">
        <v>291</v>
      </c>
      <c r="C25" s="124"/>
      <c r="P25" s="125"/>
      <c r="Q25" s="125"/>
      <c r="R25" s="125"/>
      <c r="S25" s="125"/>
      <c r="T25" s="125"/>
      <c r="U25" s="125"/>
      <c r="V25" s="125"/>
    </row>
    <row r="26" spans="1:31" x14ac:dyDescent="0.25">
      <c r="P26" s="125"/>
      <c r="Q26" s="125"/>
      <c r="R26" s="125"/>
      <c r="S26" s="125"/>
      <c r="T26" s="125"/>
      <c r="U26" s="125"/>
      <c r="V26" s="125"/>
      <c r="Z26" s="126"/>
      <c r="AA26" s="126"/>
      <c r="AB26" s="126"/>
    </row>
    <row r="27" spans="1:31" x14ac:dyDescent="0.25">
      <c r="A27" s="125"/>
      <c r="B27" s="125"/>
      <c r="C27" s="127" t="s">
        <v>292</v>
      </c>
      <c r="P27" s="125"/>
      <c r="Q27" s="125"/>
      <c r="R27" s="125"/>
      <c r="S27" s="125"/>
      <c r="T27" s="125"/>
      <c r="U27" s="125"/>
      <c r="V27" s="125"/>
      <c r="Z27" s="126"/>
      <c r="AA27" s="126"/>
      <c r="AB27" s="126"/>
      <c r="AC27" s="125"/>
    </row>
    <row r="28" spans="1:31" x14ac:dyDescent="0.25">
      <c r="A28" s="125"/>
      <c r="B28" s="125"/>
      <c r="C28" s="477" t="s">
        <v>293</v>
      </c>
      <c r="D28" s="477" t="s">
        <v>294</v>
      </c>
      <c r="E28" s="128"/>
      <c r="F28" s="479">
        <f>H28+1</f>
        <v>2019</v>
      </c>
      <c r="G28" s="480"/>
      <c r="H28" s="479">
        <f>J28+1</f>
        <v>2018</v>
      </c>
      <c r="I28" s="480"/>
      <c r="J28" s="479">
        <f>L28+1</f>
        <v>2017</v>
      </c>
      <c r="K28" s="480"/>
      <c r="L28" s="479">
        <f>N28+1</f>
        <v>2016</v>
      </c>
      <c r="M28" s="480"/>
      <c r="N28" s="479">
        <v>2015</v>
      </c>
      <c r="O28" s="480"/>
      <c r="P28" s="125"/>
      <c r="Q28" s="125"/>
      <c r="R28" s="125"/>
      <c r="S28" s="125"/>
      <c r="T28" s="125"/>
      <c r="U28" s="125"/>
      <c r="V28" s="125"/>
      <c r="Z28" s="126"/>
      <c r="AA28" s="126"/>
      <c r="AB28" s="126"/>
      <c r="AC28" s="126"/>
      <c r="AD28" s="126"/>
      <c r="AE28" s="126"/>
    </row>
    <row r="29" spans="1:31" x14ac:dyDescent="0.25">
      <c r="A29" s="125"/>
      <c r="B29" s="125"/>
      <c r="C29" s="478"/>
      <c r="D29" s="478"/>
      <c r="E29" s="129"/>
      <c r="F29" s="130" t="s">
        <v>295</v>
      </c>
      <c r="G29" s="130" t="s">
        <v>296</v>
      </c>
      <c r="H29" s="130" t="s">
        <v>295</v>
      </c>
      <c r="I29" s="130" t="s">
        <v>296</v>
      </c>
      <c r="J29" s="130" t="s">
        <v>295</v>
      </c>
      <c r="K29" s="130" t="s">
        <v>296</v>
      </c>
      <c r="L29" s="130" t="s">
        <v>295</v>
      </c>
      <c r="M29" s="130" t="s">
        <v>296</v>
      </c>
      <c r="N29" s="130" t="s">
        <v>295</v>
      </c>
      <c r="O29" s="130" t="s">
        <v>296</v>
      </c>
      <c r="P29" s="125"/>
      <c r="Q29" s="125"/>
      <c r="R29" s="125"/>
      <c r="S29" s="125"/>
      <c r="T29" s="125"/>
      <c r="U29" s="125"/>
      <c r="V29" s="125"/>
      <c r="Z29" s="126"/>
      <c r="AA29" s="126"/>
      <c r="AB29" s="126"/>
      <c r="AC29" s="126"/>
      <c r="AD29" s="126"/>
      <c r="AE29" s="126"/>
    </row>
    <row r="30" spans="1:31" hidden="1" x14ac:dyDescent="0.25">
      <c r="A30" s="125" t="str">
        <f>IF(AND(F32=G32,H32=I32,J32=K32,F32="A"),"2016 - kwh",IF(AND(F32=G32,H32=I32,J32&lt;&gt;K32,F32="A"),"2017 - kwh",IF(AND(F32=G32,H32&lt;&gt;I32,F32="A"),"2018 - kwh","N/A")))</f>
        <v>N/A</v>
      </c>
      <c r="B30" s="125" t="str">
        <f>IF(F32&lt;&gt;G32,"2018 - kwh",IF(H32&lt;&gt;I32,"2017 - kwh",IF(J32&lt;&gt;K32,"2016 - kwh","N/A")))</f>
        <v>N/A</v>
      </c>
      <c r="C30" s="131" t="s">
        <v>297</v>
      </c>
      <c r="D30" s="132"/>
      <c r="E30" s="133" t="s">
        <v>231</v>
      </c>
      <c r="F30" s="124"/>
      <c r="G30" s="124"/>
      <c r="H30" s="124"/>
      <c r="I30" s="124"/>
      <c r="J30" s="124"/>
      <c r="K30" s="124"/>
      <c r="L30" s="124"/>
      <c r="M30" s="124"/>
      <c r="N30" s="124"/>
      <c r="O30" s="124"/>
      <c r="P30" s="125"/>
      <c r="Q30" s="125"/>
      <c r="R30" s="125"/>
      <c r="S30" s="125"/>
      <c r="T30" s="125"/>
      <c r="U30" s="125"/>
      <c r="V30" s="125"/>
      <c r="Z30" s="126"/>
      <c r="AA30" s="126" t="str">
        <f>IF(AND(F32=G32,H32=I32,F32="A"),"2016 - kwh","")</f>
        <v/>
      </c>
      <c r="AB30" s="126" t="str">
        <f>IF(OR(B30="2017 - kwh",B30="2018 - kwh"),"2016 - kwh","")</f>
        <v/>
      </c>
      <c r="AC30" s="126"/>
      <c r="AD30" s="126"/>
      <c r="AE30" s="126"/>
    </row>
    <row r="31" spans="1:31" hidden="1" x14ac:dyDescent="0.25">
      <c r="A31" s="125" t="str">
        <f>IF(AND(F32=G32,H32=I32,J32=K32,F32="A"),"2016 - kw",IF(AND(F32=G32,H32=I32,J32&lt;&gt;K32,F32="A"),"2017 - kw",IF(AND(F32=G32,H32&lt;&gt;I32,F32="A"),"2018 - kw","N/A")))</f>
        <v>N/A</v>
      </c>
      <c r="B31" s="125" t="str">
        <f>IF(F32&lt;&gt;G32,"2018 - kw",IF(H32&lt;&gt;I32,"2017 - kw",IF(J32&lt;&gt;K32,"2016 - kw","N/A")))</f>
        <v>N/A</v>
      </c>
      <c r="C31" s="134"/>
      <c r="D31" s="135" t="str">
        <f>D30 &amp; "kW"</f>
        <v>kW</v>
      </c>
      <c r="E31" s="136" t="s">
        <v>298</v>
      </c>
      <c r="F31" s="124"/>
      <c r="G31" s="124"/>
      <c r="H31" s="124"/>
      <c r="I31" s="124"/>
      <c r="J31" s="124"/>
      <c r="K31" s="124"/>
      <c r="L31" s="124"/>
      <c r="M31" s="124"/>
      <c r="N31" s="124"/>
      <c r="O31" s="124"/>
      <c r="P31" s="125"/>
      <c r="Q31" s="125"/>
      <c r="R31" s="125"/>
      <c r="S31" s="125"/>
      <c r="T31" s="125"/>
      <c r="U31" s="125"/>
      <c r="V31" s="125"/>
      <c r="Z31" s="126"/>
      <c r="AA31" s="126" t="str">
        <f>IF(AND(F32=G32,H32=I32,F32="A"),"2016 - kw","")</f>
        <v/>
      </c>
      <c r="AB31" s="126" t="str">
        <f>IF(OR(B31="2017 - kw",B31="2018 - kw"),"2016 - kw","")</f>
        <v/>
      </c>
      <c r="AC31" s="126"/>
      <c r="AD31" s="126"/>
      <c r="AE31" s="126"/>
    </row>
    <row r="32" spans="1:31" hidden="1" x14ac:dyDescent="0.25">
      <c r="A32" s="125"/>
      <c r="B32" s="125"/>
      <c r="C32" s="137"/>
      <c r="D32" s="138"/>
      <c r="E32" s="139" t="s">
        <v>299</v>
      </c>
      <c r="F32" s="121"/>
      <c r="G32" s="121"/>
      <c r="H32" s="121"/>
      <c r="I32" s="121"/>
      <c r="J32" s="121"/>
      <c r="K32" s="121"/>
      <c r="L32" s="121"/>
      <c r="M32" s="121"/>
      <c r="N32" s="121"/>
      <c r="O32" s="121"/>
      <c r="P32" s="125"/>
      <c r="Q32" s="125"/>
      <c r="R32" s="125"/>
      <c r="S32" s="125"/>
      <c r="T32" s="125"/>
      <c r="U32" s="125"/>
      <c r="V32" s="125"/>
      <c r="Z32" s="126"/>
      <c r="AA32" s="126"/>
      <c r="AB32" s="126"/>
      <c r="AC32" s="126"/>
      <c r="AD32" s="126"/>
      <c r="AE32" s="126"/>
    </row>
    <row r="33" spans="1:31" hidden="1" x14ac:dyDescent="0.25">
      <c r="A33" s="125" t="str">
        <f>IF(AND(F35=G35,H35=I35,J35=K35,F35="A"),"2016 - kwh",IF(AND(F35=G35,H35=I35,J35&lt;&gt;K35,F35="A"),"2017 - kwh",IF(AND(F35=G35,H35&lt;&gt;I35,F35="A"),"2018 - kwh","N/A")))</f>
        <v>N/A</v>
      </c>
      <c r="B33" s="125" t="str">
        <f>IF(F35&lt;&gt;G35,"2018 - kwh",IF(H35&lt;&gt;I35,"2017 - kwh",IF(J35&lt;&gt;K35,"2016 - kwh","N/A")))</f>
        <v>N/A</v>
      </c>
      <c r="C33" s="131" t="s">
        <v>300</v>
      </c>
      <c r="D33" s="132"/>
      <c r="E33" s="133" t="s">
        <v>231</v>
      </c>
      <c r="F33" s="124"/>
      <c r="G33" s="124"/>
      <c r="H33" s="124"/>
      <c r="I33" s="124"/>
      <c r="J33" s="124"/>
      <c r="K33" s="124"/>
      <c r="L33" s="124"/>
      <c r="M33" s="124"/>
      <c r="N33" s="124"/>
      <c r="O33" s="124"/>
      <c r="P33" s="125"/>
      <c r="Q33" s="125"/>
      <c r="R33" s="125"/>
      <c r="S33" s="125"/>
      <c r="T33" s="125"/>
      <c r="U33" s="125"/>
      <c r="V33" s="125"/>
      <c r="Z33" s="126"/>
      <c r="AA33" s="126" t="str">
        <f>IF(AND(F35=G35,H35=I35,F35="A"),"2016 - kwh","")</f>
        <v/>
      </c>
      <c r="AB33" s="126" t="str">
        <f>IF(OR(B33="2017 - kwh",B33="2018 - kwh"),"2016 - kwh","")</f>
        <v/>
      </c>
      <c r="AC33" s="126"/>
      <c r="AD33" s="126"/>
      <c r="AE33" s="126"/>
    </row>
    <row r="34" spans="1:31" hidden="1" x14ac:dyDescent="0.25">
      <c r="A34" s="125" t="str">
        <f>IF(AND(F35=G35,H35=I35,J35=K35,F35="A"),"2016 - kw",IF(AND(F35=G35,H35=I35,J35&lt;&gt;K35,F35="A"),"2017 - kw",IF(AND(F35=G35,H35&lt;&gt;I35,F35="A"),"2018 - kw","N/A")))</f>
        <v>N/A</v>
      </c>
      <c r="B34" s="125" t="str">
        <f>IF(F35&lt;&gt;G35,"2018 - kw",IF(H35&lt;&gt;I35,"2017 - kw",IF(J35&lt;&gt;K35,"2016 - kw","N/A")))</f>
        <v>N/A</v>
      </c>
      <c r="C34" s="134"/>
      <c r="D34" s="135" t="str">
        <f>D33 &amp; "kW"</f>
        <v>kW</v>
      </c>
      <c r="E34" s="136" t="s">
        <v>298</v>
      </c>
      <c r="F34" s="124"/>
      <c r="G34" s="124"/>
      <c r="H34" s="124"/>
      <c r="I34" s="124"/>
      <c r="J34" s="124"/>
      <c r="K34" s="124"/>
      <c r="L34" s="124"/>
      <c r="M34" s="124"/>
      <c r="N34" s="124"/>
      <c r="O34" s="124"/>
      <c r="P34" s="125"/>
      <c r="Q34" s="125"/>
      <c r="R34" s="125"/>
      <c r="S34" s="125"/>
      <c r="T34" s="125"/>
      <c r="U34" s="125"/>
      <c r="V34" s="125"/>
      <c r="Z34" s="126"/>
      <c r="AA34" s="126" t="str">
        <f>IF(AND(F35=G35,H35=I35,F35="A"),"2016 - kw","")</f>
        <v/>
      </c>
      <c r="AB34" s="126" t="str">
        <f>IF(OR(B34="2017 - kw",B34="2018 - kw"),"2016 - kw","")</f>
        <v/>
      </c>
      <c r="AC34" s="126"/>
      <c r="AD34" s="126"/>
      <c r="AE34" s="126"/>
    </row>
    <row r="35" spans="1:31" hidden="1" x14ac:dyDescent="0.25">
      <c r="A35" s="125"/>
      <c r="B35" s="125"/>
      <c r="C35" s="137"/>
      <c r="D35" s="138"/>
      <c r="E35" s="139" t="s">
        <v>299</v>
      </c>
      <c r="F35" s="121"/>
      <c r="G35" s="121"/>
      <c r="H35" s="121"/>
      <c r="I35" s="121"/>
      <c r="J35" s="121"/>
      <c r="K35" s="121"/>
      <c r="L35" s="121"/>
      <c r="M35" s="121"/>
      <c r="N35" s="121"/>
      <c r="O35" s="121"/>
      <c r="P35" s="125"/>
      <c r="Q35" s="125"/>
      <c r="R35" s="125"/>
      <c r="S35" s="125"/>
      <c r="T35" s="125"/>
      <c r="U35" s="125"/>
      <c r="V35" s="125"/>
      <c r="Z35" s="126"/>
      <c r="AA35" s="126"/>
      <c r="AB35" s="126"/>
      <c r="AC35" s="126"/>
      <c r="AD35" s="126"/>
      <c r="AE35" s="126"/>
    </row>
    <row r="36" spans="1:31" hidden="1" x14ac:dyDescent="0.25">
      <c r="A36" s="125" t="str">
        <f>IF(AND(F38=G38,H38=I38,J38=K38,F38="A"),"2016 - kwh",IF(AND(F38=G38,H38=I38,J38&lt;&gt;K38,F38="A"),"2017 - kwh",IF(AND(F38=G38,H38&lt;&gt;I38,F38="A"),"2018 - kwh","N/A")))</f>
        <v>N/A</v>
      </c>
      <c r="B36" s="125" t="str">
        <f>IF(F38&lt;&gt;G38,"2018 - kwh",IF(H38&lt;&gt;I38,"2017 - kwh",IF(J38&lt;&gt;K38,"2016 - kwh","N/A")))</f>
        <v>N/A</v>
      </c>
      <c r="C36" s="131" t="s">
        <v>301</v>
      </c>
      <c r="D36" s="132"/>
      <c r="E36" s="133" t="s">
        <v>231</v>
      </c>
      <c r="F36" s="124"/>
      <c r="G36" s="124"/>
      <c r="H36" s="124"/>
      <c r="I36" s="124"/>
      <c r="J36" s="124"/>
      <c r="K36" s="124"/>
      <c r="L36" s="124"/>
      <c r="M36" s="124"/>
      <c r="N36" s="124"/>
      <c r="O36" s="124"/>
      <c r="P36" s="125"/>
      <c r="Q36" s="125"/>
      <c r="R36" s="125"/>
      <c r="S36" s="125"/>
      <c r="T36" s="125"/>
      <c r="U36" s="125"/>
      <c r="V36" s="125"/>
      <c r="Z36" s="126"/>
      <c r="AA36" s="126" t="str">
        <f>IF(AND(F38=G38,H38=I38,F38="A"),"2016 - kwh","")</f>
        <v/>
      </c>
      <c r="AB36" s="126" t="str">
        <f>IF(OR(B36="2017 - kwh",B36="2018 - kwh"),"2016 - kwh","")</f>
        <v/>
      </c>
      <c r="AC36" s="126"/>
      <c r="AD36" s="126"/>
      <c r="AE36" s="126"/>
    </row>
    <row r="37" spans="1:31" hidden="1" x14ac:dyDescent="0.25">
      <c r="A37" s="125" t="str">
        <f>IF(AND(F38=G38,H38=I38,J38=K38,F38="A"),"2016 - kw",IF(AND(F38=G38,H38=I38,J38&lt;&gt;K38,F38="A"),"2017 - kw",IF(AND(F38=G38,H38&lt;&gt;I38,F38="A"),"2018 - kw","N/A")))</f>
        <v>N/A</v>
      </c>
      <c r="B37" s="125" t="str">
        <f>IF(F38&lt;&gt;G38,"2018 - kw",IF(H38&lt;&gt;I38,"2017 - kw",IF(J38&lt;&gt;K38,"2016 - kw","N/A")))</f>
        <v>N/A</v>
      </c>
      <c r="C37" s="134"/>
      <c r="D37" s="135" t="str">
        <f>D36 &amp; "kW"</f>
        <v>kW</v>
      </c>
      <c r="E37" s="136" t="s">
        <v>298</v>
      </c>
      <c r="F37" s="124"/>
      <c r="G37" s="124"/>
      <c r="H37" s="124"/>
      <c r="I37" s="124"/>
      <c r="J37" s="124"/>
      <c r="K37" s="124"/>
      <c r="L37" s="124"/>
      <c r="M37" s="124"/>
      <c r="N37" s="124"/>
      <c r="O37" s="124"/>
      <c r="P37" s="125"/>
      <c r="Q37" s="125"/>
      <c r="R37" s="125"/>
      <c r="S37" s="125"/>
      <c r="T37" s="125"/>
      <c r="U37" s="125"/>
      <c r="V37" s="125"/>
      <c r="Z37" s="126"/>
      <c r="AA37" s="126" t="str">
        <f>IF(AND(F38=G38,H38=I38,F38="A"),"2016 - kw","")</f>
        <v/>
      </c>
      <c r="AB37" s="126" t="str">
        <f>IF(OR(B37="2017 - kw",B37="2018 - kw"),"2016 - kw","")</f>
        <v/>
      </c>
      <c r="AC37" s="126"/>
      <c r="AD37" s="126"/>
      <c r="AE37" s="126"/>
    </row>
    <row r="38" spans="1:31" hidden="1" x14ac:dyDescent="0.25">
      <c r="A38" s="125"/>
      <c r="B38" s="125"/>
      <c r="C38" s="137"/>
      <c r="D38" s="138"/>
      <c r="E38" s="139" t="s">
        <v>299</v>
      </c>
      <c r="F38" s="121"/>
      <c r="G38" s="121"/>
      <c r="H38" s="121"/>
      <c r="I38" s="121"/>
      <c r="J38" s="121"/>
      <c r="K38" s="121"/>
      <c r="L38" s="121"/>
      <c r="M38" s="121"/>
      <c r="N38" s="121"/>
      <c r="O38" s="121"/>
      <c r="P38" s="125"/>
      <c r="Q38" s="125"/>
      <c r="R38" s="125"/>
      <c r="S38" s="125"/>
      <c r="T38" s="125"/>
      <c r="U38" s="125"/>
      <c r="V38" s="125"/>
      <c r="Z38" s="126"/>
      <c r="AA38" s="126"/>
      <c r="AB38" s="126"/>
      <c r="AC38" s="126"/>
      <c r="AD38" s="126"/>
      <c r="AE38" s="126"/>
    </row>
    <row r="39" spans="1:31" hidden="1" x14ac:dyDescent="0.25">
      <c r="A39" s="125" t="str">
        <f>IF(AND(F41=G41,H41=I41,J41=K41,F41="A"),"2016 - kwh",IF(AND(F41=G41,H41=I41,J41&lt;&gt;K41,F41="A"),"2017 - kwh",IF(AND(F41=G41,H41&lt;&gt;I41,F41="A"),"2018 - kwh","N/A")))</f>
        <v>N/A</v>
      </c>
      <c r="B39" s="125" t="str">
        <f>IF(F41&lt;&gt;G41,"2018 - kwh",IF(H41&lt;&gt;I41,"2017 - kwh",IF(J41&lt;&gt;K41,"2016 - kwh","N/A")))</f>
        <v>N/A</v>
      </c>
      <c r="C39" s="131" t="s">
        <v>302</v>
      </c>
      <c r="D39" s="132"/>
      <c r="E39" s="133" t="s">
        <v>231</v>
      </c>
      <c r="F39" s="124"/>
      <c r="G39" s="124"/>
      <c r="H39" s="124"/>
      <c r="I39" s="124"/>
      <c r="J39" s="124"/>
      <c r="K39" s="124"/>
      <c r="L39" s="124"/>
      <c r="M39" s="124"/>
      <c r="N39" s="124"/>
      <c r="O39" s="124"/>
      <c r="P39" s="125"/>
      <c r="Q39" s="125"/>
      <c r="R39" s="125"/>
      <c r="S39" s="125"/>
      <c r="T39" s="125"/>
      <c r="U39" s="125"/>
      <c r="V39" s="125"/>
      <c r="Z39" s="126"/>
      <c r="AA39" s="126" t="str">
        <f>IF(AND(F41=G41,H41=I41,F41="A"),"2016 - kwh","")</f>
        <v/>
      </c>
      <c r="AB39" s="126" t="str">
        <f>IF(OR(B39="2017 - kwh",B39="2018 - kwh"),"2016 - kwh","")</f>
        <v/>
      </c>
      <c r="AC39" s="126"/>
      <c r="AD39" s="126"/>
      <c r="AE39" s="126"/>
    </row>
    <row r="40" spans="1:31" hidden="1" x14ac:dyDescent="0.25">
      <c r="A40" s="125" t="str">
        <f>IF(AND(F41=G41,H41=I41,J41=K41,F41="A"),"2016 - kw",IF(AND(F41=G41,H41=I41,J41&lt;&gt;K41,F41="A"),"2017 - kw",IF(AND(F41=G41,H41&lt;&gt;I41,F41="A"),"2018 - kw","N/A")))</f>
        <v>N/A</v>
      </c>
      <c r="B40" s="125" t="str">
        <f>IF(F41&lt;&gt;G41,"2018 - kw",IF(H41&lt;&gt;I41,"2017 - kw",IF(J41&lt;&gt;K41,"2016 - kw","N/A")))</f>
        <v>N/A</v>
      </c>
      <c r="C40" s="134"/>
      <c r="D40" s="135" t="str">
        <f>D39 &amp; "kW"</f>
        <v>kW</v>
      </c>
      <c r="E40" s="136" t="s">
        <v>298</v>
      </c>
      <c r="F40" s="124"/>
      <c r="G40" s="124"/>
      <c r="H40" s="124"/>
      <c r="I40" s="124"/>
      <c r="J40" s="124"/>
      <c r="K40" s="124"/>
      <c r="L40" s="124"/>
      <c r="M40" s="124"/>
      <c r="N40" s="124"/>
      <c r="O40" s="124"/>
      <c r="P40" s="125"/>
      <c r="Q40" s="125"/>
      <c r="R40" s="125"/>
      <c r="S40" s="125"/>
      <c r="T40" s="125"/>
      <c r="U40" s="125"/>
      <c r="V40" s="125"/>
      <c r="Z40" s="126"/>
      <c r="AA40" s="126" t="str">
        <f>IF(AND(F41=G41,H41=I41,F41="A"),"2016 - kw","")</f>
        <v/>
      </c>
      <c r="AB40" s="126" t="str">
        <f>IF(OR(B40="2017 - kw",B40="2018 - kw"),"2016 - kw","")</f>
        <v/>
      </c>
      <c r="AC40" s="126"/>
      <c r="AD40" s="126"/>
      <c r="AE40" s="126"/>
    </row>
    <row r="41" spans="1:31" hidden="1" x14ac:dyDescent="0.25">
      <c r="A41" s="125"/>
      <c r="B41" s="125"/>
      <c r="C41" s="137"/>
      <c r="D41" s="138"/>
      <c r="E41" s="139" t="s">
        <v>299</v>
      </c>
      <c r="F41" s="121"/>
      <c r="G41" s="121"/>
      <c r="H41" s="121"/>
      <c r="I41" s="121"/>
      <c r="J41" s="121"/>
      <c r="K41" s="121"/>
      <c r="L41" s="121"/>
      <c r="M41" s="121"/>
      <c r="N41" s="121"/>
      <c r="O41" s="121"/>
      <c r="P41" s="125"/>
      <c r="Q41" s="125"/>
      <c r="R41" s="125"/>
      <c r="S41" s="125"/>
      <c r="T41" s="125"/>
      <c r="U41" s="125"/>
      <c r="V41" s="125"/>
      <c r="Z41" s="126"/>
      <c r="AA41" s="126"/>
      <c r="AB41" s="126"/>
      <c r="AC41" s="126"/>
      <c r="AD41" s="126"/>
      <c r="AE41" s="126"/>
    </row>
    <row r="42" spans="1:31" hidden="1" x14ac:dyDescent="0.25">
      <c r="A42" s="125" t="str">
        <f>IF(AND(F44=G44,H44=I44,J44=K44,F44="A"),"2016 - kwh",IF(AND(F44=G44,H44=I44,J44&lt;&gt;K44,F44="A"),"2017 - kwh",IF(AND(F44=G44,H44&lt;&gt;I44,F44="A"),"2018 - kwh","N/A")))</f>
        <v>N/A</v>
      </c>
      <c r="B42" s="125" t="str">
        <f>IF(F44&lt;&gt;G44,"2018 - kwh",IF(H44&lt;&gt;I44,"2017 - kwh",IF(J44&lt;&gt;K44,"2016 - kwh","N/A")))</f>
        <v>N/A</v>
      </c>
      <c r="C42" s="131" t="s">
        <v>303</v>
      </c>
      <c r="D42" s="132"/>
      <c r="E42" s="133" t="s">
        <v>231</v>
      </c>
      <c r="F42" s="124"/>
      <c r="G42" s="124"/>
      <c r="H42" s="124"/>
      <c r="I42" s="124"/>
      <c r="J42" s="124"/>
      <c r="K42" s="124"/>
      <c r="L42" s="124"/>
      <c r="M42" s="124"/>
      <c r="N42" s="124"/>
      <c r="O42" s="124"/>
      <c r="P42" s="125"/>
      <c r="Q42" s="125"/>
      <c r="R42" s="125"/>
      <c r="S42" s="125"/>
      <c r="T42" s="125"/>
      <c r="U42" s="125"/>
      <c r="V42" s="125"/>
      <c r="Z42" s="126"/>
      <c r="AA42" s="126" t="str">
        <f>IF(AND(F44=G44,H44=I44,F44="A"),"2016 - kwh","")</f>
        <v/>
      </c>
      <c r="AB42" s="126" t="str">
        <f>IF(OR(B42="2017 - kwh",B42="2018 - kwh"),"2016 - kwh","")</f>
        <v/>
      </c>
      <c r="AC42" s="126"/>
      <c r="AD42" s="126"/>
      <c r="AE42" s="126"/>
    </row>
    <row r="43" spans="1:31" hidden="1" x14ac:dyDescent="0.25">
      <c r="A43" s="125" t="str">
        <f>IF(AND(F44=G44,H44=I44,J44=K44,F44="A"),"2016 - kw",IF(AND(F44=G44,H44=I44,J44&lt;&gt;K44,F44="A"),"2017 - kw",IF(AND(F44=G44,H44&lt;&gt;I44,F44="A"),"2018 - kw","N/A")))</f>
        <v>N/A</v>
      </c>
      <c r="B43" s="125" t="str">
        <f>IF(F44&lt;&gt;G44,"2018 - kw",IF(H44&lt;&gt;I44,"2017 - kw",IF(J44&lt;&gt;K44,"2016 - kw","N/A")))</f>
        <v>N/A</v>
      </c>
      <c r="C43" s="134"/>
      <c r="D43" s="135" t="str">
        <f>D42 &amp; "kW"</f>
        <v>kW</v>
      </c>
      <c r="E43" s="136" t="s">
        <v>298</v>
      </c>
      <c r="F43" s="124"/>
      <c r="G43" s="124"/>
      <c r="H43" s="124"/>
      <c r="I43" s="124"/>
      <c r="J43" s="124"/>
      <c r="K43" s="124"/>
      <c r="L43" s="124"/>
      <c r="M43" s="124"/>
      <c r="N43" s="124"/>
      <c r="O43" s="124"/>
      <c r="P43" s="125"/>
      <c r="Q43" s="125"/>
      <c r="R43" s="125"/>
      <c r="S43" s="125"/>
      <c r="T43" s="125"/>
      <c r="U43" s="125"/>
      <c r="V43" s="125"/>
      <c r="Z43" s="126"/>
      <c r="AA43" s="126" t="str">
        <f>IF(AND(F44=G44,H44=I44,F44="A"),"2016 - kw","")</f>
        <v/>
      </c>
      <c r="AB43" s="126" t="str">
        <f>IF(OR(B43="2017 - kw",B43="2018 - kw"),"2016 - kw","")</f>
        <v/>
      </c>
      <c r="AC43" s="126"/>
      <c r="AD43" s="126"/>
      <c r="AE43" s="126"/>
    </row>
    <row r="44" spans="1:31" hidden="1" x14ac:dyDescent="0.25">
      <c r="A44" s="125"/>
      <c r="B44" s="125"/>
      <c r="C44" s="137"/>
      <c r="D44" s="138"/>
      <c r="E44" s="139" t="s">
        <v>299</v>
      </c>
      <c r="F44" s="121"/>
      <c r="G44" s="121"/>
      <c r="H44" s="121"/>
      <c r="I44" s="121"/>
      <c r="J44" s="121"/>
      <c r="K44" s="121"/>
      <c r="L44" s="121"/>
      <c r="M44" s="121"/>
      <c r="N44" s="121"/>
      <c r="O44" s="121"/>
      <c r="P44" s="125"/>
      <c r="Q44" s="125"/>
      <c r="R44" s="125"/>
      <c r="S44" s="125"/>
      <c r="T44" s="125"/>
      <c r="U44" s="125"/>
      <c r="V44" s="125"/>
      <c r="Z44" s="126"/>
      <c r="AA44" s="126"/>
      <c r="AB44" s="126"/>
      <c r="AC44" s="126"/>
      <c r="AD44" s="126"/>
      <c r="AE44" s="126"/>
    </row>
    <row r="45" spans="1:31" hidden="1" x14ac:dyDescent="0.25">
      <c r="A45" s="125" t="str">
        <f>IF(AND(F47=G47,H47=I47,J47=K47,F47="A"),"2016 - kwh",IF(AND(F47=G47,H47=I47,J47&lt;&gt;K47,F47="A"),"2017 - kwh",IF(AND(F47=G47,H47&lt;&gt;I47,F47="A"),"2018 - kwh","N/A")))</f>
        <v>N/A</v>
      </c>
      <c r="B45" s="125" t="str">
        <f>IF(F47&lt;&gt;G47,"2018 - kwh",IF(H47&lt;&gt;I47,"2017 - kwh",IF(J47&lt;&gt;K47,"2016 - kwh","N/A")))</f>
        <v>N/A</v>
      </c>
      <c r="C45" s="131" t="s">
        <v>304</v>
      </c>
      <c r="D45" s="132"/>
      <c r="E45" s="133" t="s">
        <v>231</v>
      </c>
      <c r="F45" s="124"/>
      <c r="G45" s="124"/>
      <c r="H45" s="124"/>
      <c r="I45" s="124"/>
      <c r="J45" s="124"/>
      <c r="K45" s="124"/>
      <c r="L45" s="124"/>
      <c r="M45" s="124"/>
      <c r="N45" s="124"/>
      <c r="O45" s="124"/>
      <c r="P45" s="125"/>
      <c r="Q45" s="125"/>
      <c r="R45" s="125"/>
      <c r="S45" s="125"/>
      <c r="T45" s="125"/>
      <c r="U45" s="125"/>
      <c r="V45" s="125"/>
      <c r="Z45" s="126"/>
      <c r="AA45" s="126" t="str">
        <f>IF(AND(F47=G47,H47=I47,F47="A"),"2016 - kwh","")</f>
        <v/>
      </c>
      <c r="AB45" s="126" t="str">
        <f>IF(OR(B45="2017 - kwh",B45="2018 - kwh"),"2016 - kwh","")</f>
        <v/>
      </c>
      <c r="AC45" s="126"/>
      <c r="AD45" s="126"/>
      <c r="AE45" s="126"/>
    </row>
    <row r="46" spans="1:31" hidden="1" x14ac:dyDescent="0.25">
      <c r="A46" s="125" t="str">
        <f>IF(AND(F47=G47,H47=I47,J47=K47,F47="A"),"2016 - kw",IF(AND(F47=G47,H47=I47,J47&lt;&gt;K47,F47="A"),"2017 - kw",IF(AND(F47=G47,H47&lt;&gt;I47,F47="A"),"2018 - kw","N/A")))</f>
        <v>N/A</v>
      </c>
      <c r="B46" s="125" t="str">
        <f>IF(F47&lt;&gt;G47,"2018 - kw",IF(H47&lt;&gt;I47,"2017 - kw",IF(J47&lt;&gt;K47,"2016 - kw","N/A")))</f>
        <v>N/A</v>
      </c>
      <c r="C46" s="134"/>
      <c r="D46" s="135" t="str">
        <f>D45 &amp; "kW"</f>
        <v>kW</v>
      </c>
      <c r="E46" s="136" t="s">
        <v>298</v>
      </c>
      <c r="F46" s="124"/>
      <c r="G46" s="124"/>
      <c r="H46" s="124"/>
      <c r="I46" s="124"/>
      <c r="J46" s="124"/>
      <c r="K46" s="124"/>
      <c r="L46" s="124"/>
      <c r="M46" s="124"/>
      <c r="N46" s="124"/>
      <c r="O46" s="124"/>
      <c r="P46" s="125"/>
      <c r="Q46" s="125"/>
      <c r="R46" s="125"/>
      <c r="S46" s="125"/>
      <c r="T46" s="125"/>
      <c r="U46" s="125"/>
      <c r="V46" s="125"/>
      <c r="Z46" s="126"/>
      <c r="AA46" s="126" t="str">
        <f>IF(AND(F47=G47,H47=I47,F47="A"),"2016 - kw","")</f>
        <v/>
      </c>
      <c r="AB46" s="126" t="str">
        <f>IF(OR(B46="2017 - kw",B46="2018 - kw"),"2016 - kw","")</f>
        <v/>
      </c>
      <c r="AC46" s="126"/>
      <c r="AD46" s="126"/>
      <c r="AE46" s="126"/>
    </row>
    <row r="47" spans="1:31" hidden="1" x14ac:dyDescent="0.25">
      <c r="A47" s="125"/>
      <c r="B47" s="125"/>
      <c r="C47" s="137"/>
      <c r="D47" s="138"/>
      <c r="E47" s="139" t="s">
        <v>299</v>
      </c>
      <c r="F47" s="121"/>
      <c r="G47" s="121"/>
      <c r="H47" s="121"/>
      <c r="I47" s="121"/>
      <c r="J47" s="121"/>
      <c r="K47" s="121"/>
      <c r="L47" s="121"/>
      <c r="M47" s="121"/>
      <c r="N47" s="121"/>
      <c r="O47" s="121"/>
      <c r="P47" s="125"/>
      <c r="Q47" s="125"/>
      <c r="R47" s="125"/>
      <c r="S47" s="125"/>
      <c r="T47" s="125"/>
      <c r="U47" s="125"/>
      <c r="V47" s="125"/>
      <c r="Z47" s="126"/>
      <c r="AA47" s="126"/>
      <c r="AB47" s="126"/>
      <c r="AC47" s="126"/>
      <c r="AD47" s="126"/>
      <c r="AE47" s="126"/>
    </row>
    <row r="48" spans="1:31" hidden="1" x14ac:dyDescent="0.25">
      <c r="A48" s="125" t="str">
        <f>IF(AND(F50=G50,H50=I50,J50=K50,F50="A"),"2016 - kwh",IF(AND(F50=G50,H50=I50,J50&lt;&gt;K50,F50="A"),"2017 - kwh",IF(AND(F50=G50,H50&lt;&gt;I50,F50="A"),"2018 - kwh","N/A")))</f>
        <v>N/A</v>
      </c>
      <c r="B48" s="125" t="str">
        <f>IF(F50&lt;&gt;G50,"2018 - kwh",IF(H50&lt;&gt;I50,"2017 - kwh",IF(J50&lt;&gt;K50,"2016 - kwh","N/A")))</f>
        <v>N/A</v>
      </c>
      <c r="C48" s="131" t="s">
        <v>305</v>
      </c>
      <c r="D48" s="132"/>
      <c r="E48" s="133" t="s">
        <v>231</v>
      </c>
      <c r="F48" s="124"/>
      <c r="G48" s="124"/>
      <c r="H48" s="124"/>
      <c r="I48" s="124"/>
      <c r="J48" s="124"/>
      <c r="K48" s="124"/>
      <c r="L48" s="124"/>
      <c r="M48" s="124"/>
      <c r="N48" s="124"/>
      <c r="O48" s="124"/>
      <c r="P48" s="125"/>
      <c r="Q48" s="125"/>
      <c r="R48" s="125"/>
      <c r="S48" s="125"/>
      <c r="T48" s="125"/>
      <c r="U48" s="125"/>
      <c r="V48" s="125"/>
      <c r="Z48" s="126"/>
      <c r="AA48" s="126" t="str">
        <f>IF(AND(F50=G50,H50=I50,F50="A"),"2016 - kwh","")</f>
        <v/>
      </c>
      <c r="AB48" s="126" t="str">
        <f>IF(OR(B48="2017 - kwh",B48="2018 - kwh"),"2016 - kwh","")</f>
        <v/>
      </c>
      <c r="AC48" s="126"/>
      <c r="AD48" s="126"/>
      <c r="AE48" s="126"/>
    </row>
    <row r="49" spans="1:31" hidden="1" x14ac:dyDescent="0.25">
      <c r="A49" s="125" t="str">
        <f>IF(AND(F50=G50,H50=I50,J50=K50,F50="A"),"2016 - kw",IF(AND(F50=G50,H50=I50,J50&lt;&gt;K50,F50="A"),"2017 - kw",IF(AND(F50=G50,H50&lt;&gt;I50,F50="A"),"2018 - kw","N/A")))</f>
        <v>N/A</v>
      </c>
      <c r="B49" s="125" t="str">
        <f>IF(F50&lt;&gt;G50,"2018 - kw",IF(H50&lt;&gt;I50,"2017 - kw",IF(J50&lt;&gt;K50,"2016 - kw","N/A")))</f>
        <v>N/A</v>
      </c>
      <c r="C49" s="134"/>
      <c r="D49" s="135" t="str">
        <f>D48 &amp; "kW"</f>
        <v>kW</v>
      </c>
      <c r="E49" s="136" t="s">
        <v>298</v>
      </c>
      <c r="F49" s="124"/>
      <c r="G49" s="124"/>
      <c r="H49" s="124"/>
      <c r="I49" s="124"/>
      <c r="J49" s="124"/>
      <c r="K49" s="124"/>
      <c r="L49" s="124"/>
      <c r="M49" s="124"/>
      <c r="N49" s="124"/>
      <c r="O49" s="124"/>
      <c r="P49" s="125"/>
      <c r="Q49" s="125"/>
      <c r="R49" s="125"/>
      <c r="S49" s="125"/>
      <c r="T49" s="125"/>
      <c r="U49" s="125"/>
      <c r="V49" s="125"/>
      <c r="Z49" s="126"/>
      <c r="AA49" s="126" t="str">
        <f>IF(AND(F50=G50,H50=I50,F50="A"),"2016 - kw","")</f>
        <v/>
      </c>
      <c r="AB49" s="126" t="str">
        <f>IF(OR(B49="2017 - kw",B49="2018 - kw"),"2016 - kw","")</f>
        <v/>
      </c>
      <c r="AC49" s="126"/>
      <c r="AD49" s="126"/>
      <c r="AE49" s="126"/>
    </row>
    <row r="50" spans="1:31" hidden="1" x14ac:dyDescent="0.25">
      <c r="A50" s="125"/>
      <c r="B50" s="125"/>
      <c r="C50" s="137"/>
      <c r="D50" s="138"/>
      <c r="E50" s="139" t="s">
        <v>299</v>
      </c>
      <c r="F50" s="121"/>
      <c r="G50" s="121"/>
      <c r="H50" s="121"/>
      <c r="I50" s="121"/>
      <c r="J50" s="121"/>
      <c r="K50" s="121"/>
      <c r="L50" s="121"/>
      <c r="M50" s="121"/>
      <c r="N50" s="121"/>
      <c r="O50" s="121"/>
      <c r="P50" s="125"/>
      <c r="Q50" s="125"/>
      <c r="R50" s="125"/>
      <c r="S50" s="125"/>
      <c r="T50" s="125"/>
      <c r="U50" s="125"/>
      <c r="V50" s="125"/>
      <c r="Z50" s="126"/>
      <c r="AA50" s="126"/>
      <c r="AB50" s="126"/>
      <c r="AC50" s="126"/>
      <c r="AD50" s="126"/>
      <c r="AE50" s="126"/>
    </row>
    <row r="51" spans="1:31" hidden="1" x14ac:dyDescent="0.25">
      <c r="A51" s="125" t="str">
        <f>IF(AND(F53=G53,H53=I53,J53=K53,F53="A"),"2016 - kwh",IF(AND(F53=G53,H53=I53,J53&lt;&gt;K53,F53="A"),"2017 - kwh",IF(AND(F53=G53,H53&lt;&gt;I53,F53="A"),"2018 - kwh","N/A")))</f>
        <v>N/A</v>
      </c>
      <c r="B51" s="125" t="str">
        <f>IF(F53&lt;&gt;G53,"2018 - kwh",IF(H53&lt;&gt;I53,"2017 - kwh",IF(J53&lt;&gt;K53,"2016 - kwh","N/A")))</f>
        <v>N/A</v>
      </c>
      <c r="C51" s="131" t="s">
        <v>306</v>
      </c>
      <c r="D51" s="132"/>
      <c r="E51" s="133" t="s">
        <v>231</v>
      </c>
      <c r="F51" s="124"/>
      <c r="G51" s="124"/>
      <c r="H51" s="124"/>
      <c r="I51" s="124"/>
      <c r="J51" s="124"/>
      <c r="K51" s="124"/>
      <c r="L51" s="124"/>
      <c r="M51" s="124"/>
      <c r="N51" s="124"/>
      <c r="O51" s="124"/>
      <c r="P51" s="125"/>
      <c r="Q51" s="125"/>
      <c r="R51" s="125"/>
      <c r="S51" s="125"/>
      <c r="T51" s="125"/>
      <c r="U51" s="125"/>
      <c r="V51" s="125"/>
      <c r="Z51" s="126"/>
      <c r="AA51" s="126" t="str">
        <f>IF(AND(F53=G53,H53=I53,F53="A"),"2016 - kwh","")</f>
        <v/>
      </c>
      <c r="AB51" s="126" t="str">
        <f>IF(OR(B51="2017 - kwh",B51="2018 - kwh"),"2016 - kwh","")</f>
        <v/>
      </c>
      <c r="AC51" s="126"/>
      <c r="AD51" s="126"/>
      <c r="AE51" s="126"/>
    </row>
    <row r="52" spans="1:31" hidden="1" x14ac:dyDescent="0.25">
      <c r="A52" s="125" t="str">
        <f>IF(AND(F53=G53,H53=I53,J53=K53,F53="A"),"2016 - kw",IF(AND(F53=G53,H53=I53,J53&lt;&gt;K53,F53="A"),"2017 - kw",IF(AND(F53=G53,H53&lt;&gt;I53,F53="A"),"2018 - kw","N/A")))</f>
        <v>N/A</v>
      </c>
      <c r="B52" s="125" t="str">
        <f>IF(F53&lt;&gt;G53,"2018 - kw",IF(H53&lt;&gt;I53,"2017 - kw",IF(J53&lt;&gt;K53,"2016 - kw","N/A")))</f>
        <v>N/A</v>
      </c>
      <c r="C52" s="134"/>
      <c r="D52" s="135" t="str">
        <f>D51 &amp; "kW"</f>
        <v>kW</v>
      </c>
      <c r="E52" s="136" t="s">
        <v>298</v>
      </c>
      <c r="F52" s="124"/>
      <c r="G52" s="124"/>
      <c r="H52" s="124"/>
      <c r="I52" s="124"/>
      <c r="J52" s="124"/>
      <c r="K52" s="124"/>
      <c r="L52" s="124"/>
      <c r="M52" s="124"/>
      <c r="N52" s="124"/>
      <c r="O52" s="124"/>
      <c r="P52" s="125"/>
      <c r="Q52" s="125"/>
      <c r="R52" s="125"/>
      <c r="S52" s="125"/>
      <c r="T52" s="125"/>
      <c r="U52" s="125"/>
      <c r="V52" s="125"/>
      <c r="Z52" s="126"/>
      <c r="AA52" s="126" t="str">
        <f>IF(AND(F53=G53,H53=I53,F53="A"),"2016 - kw","")</f>
        <v/>
      </c>
      <c r="AB52" s="126" t="str">
        <f>IF(OR(B52="2017 - kw",B52="2018 - kw"),"2016 - kw","")</f>
        <v/>
      </c>
      <c r="AC52" s="126"/>
      <c r="AD52" s="126"/>
      <c r="AE52" s="126"/>
    </row>
    <row r="53" spans="1:31" hidden="1" x14ac:dyDescent="0.25">
      <c r="A53" s="125"/>
      <c r="B53" s="125"/>
      <c r="C53" s="137"/>
      <c r="D53" s="138"/>
      <c r="E53" s="139" t="s">
        <v>299</v>
      </c>
      <c r="F53" s="121"/>
      <c r="G53" s="121"/>
      <c r="H53" s="121"/>
      <c r="I53" s="121"/>
      <c r="J53" s="121"/>
      <c r="K53" s="121"/>
      <c r="L53" s="121"/>
      <c r="M53" s="121"/>
      <c r="N53" s="121"/>
      <c r="O53" s="121"/>
      <c r="P53" s="125"/>
      <c r="Q53" s="125"/>
      <c r="R53" s="125"/>
      <c r="S53" s="125"/>
      <c r="T53" s="125"/>
      <c r="U53" s="125"/>
      <c r="V53" s="125"/>
      <c r="Z53" s="126"/>
      <c r="AA53" s="126"/>
      <c r="AB53" s="126"/>
      <c r="AC53" s="126"/>
      <c r="AD53" s="126"/>
      <c r="AE53" s="126"/>
    </row>
    <row r="54" spans="1:31" hidden="1" x14ac:dyDescent="0.25">
      <c r="A54" s="125" t="str">
        <f>IF(AND(F56=G56,H56=I56,J56=K56,F56="A"),"2016 - kwh",IF(AND(F56=G56,H56=I56,J56&lt;&gt;K56,F56="A"),"2017 - kwh",IF(AND(F56=G56,H56&lt;&gt;I56,F56="A"),"2018 - kwh","N/A")))</f>
        <v>N/A</v>
      </c>
      <c r="B54" s="125" t="str">
        <f>IF(F56&lt;&gt;G56,"2018 - kwh",IF(H56&lt;&gt;I56,"2017 - kwh",IF(J56&lt;&gt;K56,"2016 - kwh","N/A")))</f>
        <v>N/A</v>
      </c>
      <c r="C54" s="131" t="s">
        <v>307</v>
      </c>
      <c r="D54" s="132"/>
      <c r="E54" s="133" t="s">
        <v>231</v>
      </c>
      <c r="F54" s="124"/>
      <c r="G54" s="124"/>
      <c r="H54" s="124"/>
      <c r="I54" s="124"/>
      <c r="J54" s="124"/>
      <c r="K54" s="124"/>
      <c r="L54" s="124"/>
      <c r="M54" s="124"/>
      <c r="N54" s="124"/>
      <c r="O54" s="124"/>
      <c r="P54" s="125"/>
      <c r="Q54" s="125"/>
      <c r="R54" s="125"/>
      <c r="S54" s="125"/>
      <c r="T54" s="125"/>
      <c r="U54" s="125"/>
      <c r="V54" s="125"/>
      <c r="Z54" s="126"/>
      <c r="AA54" s="126" t="str">
        <f>IF(AND(F56=G56,H56=I56,F56="A"),"2016 - kwh","")</f>
        <v/>
      </c>
      <c r="AB54" s="126" t="str">
        <f>IF(OR(B54="2017 - kwh",B54="2018 - kwh"),"2016 - kwh","")</f>
        <v/>
      </c>
      <c r="AC54" s="126"/>
      <c r="AD54" s="126"/>
      <c r="AE54" s="126"/>
    </row>
    <row r="55" spans="1:31" hidden="1" x14ac:dyDescent="0.25">
      <c r="A55" s="125" t="str">
        <f>IF(AND(F56=G56,H56=I56,J56=K56,F56="A"),"2016 - kw",IF(AND(F56=G56,H56=I56,J56&lt;&gt;K56,F56="A"),"2017 - kw",IF(AND(F56=G56,H56&lt;&gt;I56,F56="A"),"2018 - kw","N/A")))</f>
        <v>N/A</v>
      </c>
      <c r="B55" s="125" t="str">
        <f>IF(F56&lt;&gt;G56,"2018 - kw",IF(H56&lt;&gt;I56,"2017 - kw",IF(J56&lt;&gt;K56,"2016 - kw","N/A")))</f>
        <v>N/A</v>
      </c>
      <c r="C55" s="134"/>
      <c r="D55" s="135" t="str">
        <f>D54 &amp; "kW"</f>
        <v>kW</v>
      </c>
      <c r="E55" s="136" t="s">
        <v>298</v>
      </c>
      <c r="F55" s="124"/>
      <c r="G55" s="124"/>
      <c r="H55" s="124"/>
      <c r="I55" s="124"/>
      <c r="J55" s="124"/>
      <c r="K55" s="124"/>
      <c r="L55" s="124"/>
      <c r="M55" s="124"/>
      <c r="N55" s="124"/>
      <c r="O55" s="124"/>
      <c r="P55" s="125"/>
      <c r="Q55" s="125"/>
      <c r="R55" s="125"/>
      <c r="S55" s="125"/>
      <c r="T55" s="125"/>
      <c r="U55" s="125"/>
      <c r="V55" s="125"/>
      <c r="Z55" s="126"/>
      <c r="AA55" s="126" t="str">
        <f>IF(AND(F56=G56,H56=I56,F56="A"),"2016 - kw","")</f>
        <v/>
      </c>
      <c r="AB55" s="126" t="str">
        <f>IF(OR(B55="2017 - kw",B55="2018 - kw"),"2016 - kw","")</f>
        <v/>
      </c>
      <c r="AC55" s="126"/>
      <c r="AD55" s="126"/>
      <c r="AE55" s="126"/>
    </row>
    <row r="56" spans="1:31" hidden="1" x14ac:dyDescent="0.25">
      <c r="A56" s="125"/>
      <c r="B56" s="125"/>
      <c r="C56" s="137"/>
      <c r="D56" s="138"/>
      <c r="E56" s="139" t="s">
        <v>299</v>
      </c>
      <c r="F56" s="121"/>
      <c r="G56" s="121"/>
      <c r="H56" s="121"/>
      <c r="I56" s="121"/>
      <c r="J56" s="121"/>
      <c r="K56" s="121"/>
      <c r="L56" s="121"/>
      <c r="M56" s="121"/>
      <c r="N56" s="121"/>
      <c r="O56" s="121"/>
      <c r="P56" s="125"/>
      <c r="Q56" s="125"/>
      <c r="R56" s="125"/>
      <c r="S56" s="125"/>
      <c r="T56" s="125"/>
      <c r="U56" s="125"/>
      <c r="V56" s="125"/>
      <c r="Z56" s="126"/>
      <c r="AA56" s="126"/>
      <c r="AB56" s="126"/>
      <c r="AC56" s="126"/>
      <c r="AD56" s="126"/>
      <c r="AE56" s="126"/>
    </row>
    <row r="57" spans="1:31" hidden="1" x14ac:dyDescent="0.25">
      <c r="A57" s="125" t="str">
        <f>IF(AND(F59=G59,H59=I59,J59=K59,F59="A"),"2016 - kwh",IF(AND(F59=G59,H59=I59,J59&lt;&gt;K59,F59="A"),"2017 - kwh",IF(AND(F59=G59,H59&lt;&gt;I59,F59="A"),"2018 - kwh","N/A")))</f>
        <v>N/A</v>
      </c>
      <c r="B57" s="125" t="str">
        <f>IF(F59&lt;&gt;G59,"2018 - kwh",IF(H59&lt;&gt;I59,"2017 - kwh",IF(J59&lt;&gt;K59,"2016 - kwh","N/A")))</f>
        <v>N/A</v>
      </c>
      <c r="C57" s="131" t="s">
        <v>308</v>
      </c>
      <c r="D57" s="132"/>
      <c r="E57" s="133" t="s">
        <v>231</v>
      </c>
      <c r="F57" s="124"/>
      <c r="G57" s="124"/>
      <c r="H57" s="124"/>
      <c r="I57" s="124"/>
      <c r="J57" s="124"/>
      <c r="K57" s="124"/>
      <c r="L57" s="124"/>
      <c r="M57" s="124"/>
      <c r="N57" s="124"/>
      <c r="O57" s="124"/>
      <c r="P57" s="125"/>
      <c r="Q57" s="125"/>
      <c r="R57" s="125"/>
      <c r="S57" s="125"/>
      <c r="T57" s="125"/>
      <c r="U57" s="125"/>
      <c r="V57" s="125"/>
      <c r="Z57" s="126"/>
      <c r="AA57" s="126" t="str">
        <f>IF(AND(F59=G59,H59=I59,F59="A"),"2016 - kwh","")</f>
        <v/>
      </c>
      <c r="AB57" s="126" t="str">
        <f>IF(OR(B57="2017 - kwh",B57="2018 - kwh"),"2016 - kwh","")</f>
        <v/>
      </c>
      <c r="AC57" s="126"/>
      <c r="AD57" s="126"/>
      <c r="AE57" s="126"/>
    </row>
    <row r="58" spans="1:31" hidden="1" x14ac:dyDescent="0.25">
      <c r="A58" s="125" t="str">
        <f>IF(AND(F59=G59,H59=I59,J59=K59,F59="A"),"2016 - kw",IF(AND(F59=G59,H59=I59,J59&lt;&gt;K59,F59="A"),"2017 - kw",IF(AND(F59=G59,H59&lt;&gt;I59,F59="A"),"2018 - kw","N/A")))</f>
        <v>N/A</v>
      </c>
      <c r="B58" s="125" t="str">
        <f>IF(F59&lt;&gt;G59,"2018 - kw",IF(H59&lt;&gt;I59,"2017 - kw",IF(J59&lt;&gt;K59,"2016 - kw","N/A")))</f>
        <v>N/A</v>
      </c>
      <c r="C58" s="134"/>
      <c r="D58" s="135" t="str">
        <f>D57 &amp; "kW"</f>
        <v>kW</v>
      </c>
      <c r="E58" s="136" t="s">
        <v>298</v>
      </c>
      <c r="F58" s="124"/>
      <c r="G58" s="124"/>
      <c r="H58" s="124"/>
      <c r="I58" s="124"/>
      <c r="J58" s="124"/>
      <c r="K58" s="124"/>
      <c r="L58" s="124"/>
      <c r="M58" s="124"/>
      <c r="N58" s="124"/>
      <c r="O58" s="124"/>
      <c r="P58" s="125"/>
      <c r="Q58" s="125"/>
      <c r="R58" s="125"/>
      <c r="S58" s="125"/>
      <c r="T58" s="125"/>
      <c r="U58" s="125"/>
      <c r="V58" s="125"/>
      <c r="Z58" s="126"/>
      <c r="AA58" s="126" t="str">
        <f>IF(AND(F59=G59,H59=I59,F59="A"),"2016 - kw","")</f>
        <v/>
      </c>
      <c r="AB58" s="126" t="str">
        <f>IF(OR(B58="2017 - kw",B58="2018 - kw"),"2016 - kw","")</f>
        <v/>
      </c>
      <c r="AC58" s="126"/>
      <c r="AD58" s="126"/>
      <c r="AE58" s="126"/>
    </row>
    <row r="59" spans="1:31" hidden="1" x14ac:dyDescent="0.25">
      <c r="A59" s="125"/>
      <c r="B59" s="125"/>
      <c r="C59" s="137"/>
      <c r="D59" s="138"/>
      <c r="E59" s="139" t="s">
        <v>299</v>
      </c>
      <c r="F59" s="121"/>
      <c r="G59" s="121"/>
      <c r="H59" s="121"/>
      <c r="I59" s="121"/>
      <c r="J59" s="121"/>
      <c r="K59" s="121"/>
      <c r="L59" s="121"/>
      <c r="M59" s="121"/>
      <c r="N59" s="121"/>
      <c r="O59" s="121"/>
      <c r="P59" s="125"/>
      <c r="Q59" s="125"/>
      <c r="R59" s="125"/>
      <c r="S59" s="125"/>
      <c r="T59" s="125"/>
      <c r="U59" s="125"/>
      <c r="V59" s="125"/>
      <c r="Z59" s="126"/>
      <c r="AA59" s="126"/>
      <c r="AB59" s="126"/>
      <c r="AC59" s="126"/>
      <c r="AD59" s="126"/>
      <c r="AE59" s="126"/>
    </row>
    <row r="60" spans="1:31" hidden="1" x14ac:dyDescent="0.25">
      <c r="A60" s="125" t="str">
        <f>IF(AND(F62=G62,H62=I62,J62=K62,F62="A"),"2016 - kwh",IF(AND(F62=G62,H62=I62,J62&lt;&gt;K62,F62="A"),"2017 - kwh",IF(AND(F62=G62,H62&lt;&gt;I62,F62="A"),"2018 - kwh","N/A")))</f>
        <v>N/A</v>
      </c>
      <c r="B60" s="125" t="str">
        <f>IF(F62&lt;&gt;G62,"2018 - kwh",IF(H62&lt;&gt;I62,"2017 - kwh",IF(J62&lt;&gt;K62,"2016 - kwh","N/A")))</f>
        <v>N/A</v>
      </c>
      <c r="C60" s="131" t="s">
        <v>309</v>
      </c>
      <c r="D60" s="132"/>
      <c r="E60" s="133" t="s">
        <v>231</v>
      </c>
      <c r="F60" s="124"/>
      <c r="G60" s="124"/>
      <c r="H60" s="124"/>
      <c r="I60" s="124"/>
      <c r="J60" s="124"/>
      <c r="K60" s="124"/>
      <c r="L60" s="124"/>
      <c r="M60" s="124"/>
      <c r="N60" s="124"/>
      <c r="O60" s="124"/>
      <c r="P60" s="125"/>
      <c r="Q60" s="125"/>
      <c r="R60" s="125"/>
      <c r="S60" s="125"/>
      <c r="T60" s="125"/>
      <c r="U60" s="125"/>
      <c r="V60" s="125"/>
      <c r="Z60" s="126"/>
      <c r="AA60" s="126" t="str">
        <f>IF(AND(F62=G62,H62=I62,F62="A"),"2016 - kwh","")</f>
        <v/>
      </c>
      <c r="AB60" s="126" t="str">
        <f>IF(OR(B60="2017 - kwh",B60="2018 - kwh"),"2016 - kwh","")</f>
        <v/>
      </c>
      <c r="AC60" s="126"/>
      <c r="AD60" s="126"/>
      <c r="AE60" s="126"/>
    </row>
    <row r="61" spans="1:31" hidden="1" x14ac:dyDescent="0.25">
      <c r="A61" s="125" t="str">
        <f>IF(AND(F62=G62,H62=I62,J62=K62,F62="A"),"2016 - kw",IF(AND(F62=G62,H62=I62,J62&lt;&gt;K62,F62="A"),"2017 - kw",IF(AND(F62=G62,H62&lt;&gt;I62,F62="A"),"2018 - kw","N/A")))</f>
        <v>N/A</v>
      </c>
      <c r="B61" s="125" t="str">
        <f>IF(F62&lt;&gt;G62,"2018 - kw",IF(H62&lt;&gt;I62,"2017 - kw",IF(J62&lt;&gt;K62,"2016 - kw","N/A")))</f>
        <v>N/A</v>
      </c>
      <c r="C61" s="134"/>
      <c r="D61" s="135" t="str">
        <f>D60 &amp; "kW"</f>
        <v>kW</v>
      </c>
      <c r="E61" s="136" t="s">
        <v>298</v>
      </c>
      <c r="F61" s="124"/>
      <c r="G61" s="124"/>
      <c r="H61" s="124"/>
      <c r="I61" s="124"/>
      <c r="J61" s="124"/>
      <c r="K61" s="124"/>
      <c r="L61" s="124"/>
      <c r="M61" s="124"/>
      <c r="N61" s="124"/>
      <c r="O61" s="124"/>
      <c r="P61" s="125"/>
      <c r="Q61" s="125"/>
      <c r="R61" s="125"/>
      <c r="S61" s="125"/>
      <c r="T61" s="125"/>
      <c r="U61" s="125"/>
      <c r="V61" s="125"/>
      <c r="Z61" s="126"/>
      <c r="AA61" s="126" t="str">
        <f>IF(AND(F62=G62,H62=I62,F62="A"),"2016 - kw","")</f>
        <v/>
      </c>
      <c r="AB61" s="126" t="str">
        <f>IF(OR(B61="2017 - kw",B61="2018 - kw"),"2016 - kw","")</f>
        <v/>
      </c>
      <c r="AC61" s="126"/>
      <c r="AD61" s="126"/>
      <c r="AE61" s="126"/>
    </row>
    <row r="62" spans="1:31" hidden="1" x14ac:dyDescent="0.25">
      <c r="A62" s="125"/>
      <c r="B62" s="125"/>
      <c r="C62" s="137"/>
      <c r="D62" s="138"/>
      <c r="E62" s="139" t="s">
        <v>299</v>
      </c>
      <c r="F62" s="121"/>
      <c r="G62" s="121"/>
      <c r="H62" s="121"/>
      <c r="I62" s="121"/>
      <c r="J62" s="121"/>
      <c r="K62" s="121"/>
      <c r="L62" s="121"/>
      <c r="M62" s="121"/>
      <c r="N62" s="121"/>
      <c r="O62" s="121"/>
      <c r="P62" s="125"/>
      <c r="Q62" s="125"/>
      <c r="R62" s="125"/>
      <c r="S62" s="125"/>
      <c r="T62" s="125"/>
      <c r="U62" s="125"/>
      <c r="V62" s="125"/>
      <c r="Z62" s="126"/>
      <c r="AA62" s="126"/>
      <c r="AB62" s="126"/>
      <c r="AC62" s="126"/>
      <c r="AD62" s="126"/>
      <c r="AE62" s="126"/>
    </row>
    <row r="63" spans="1:31" hidden="1" x14ac:dyDescent="0.25">
      <c r="A63" s="125" t="str">
        <f>IF(AND(F65=G65,H65=I65,J65=K65,F65="A"),"2016 - kwh",IF(AND(F65=G65,H65=I65,J65&lt;&gt;K65,F65="A"),"2017 - kwh",IF(AND(F65=G65,H65&lt;&gt;I65,F65="A"),"2018 - kwh","N/A")))</f>
        <v>N/A</v>
      </c>
      <c r="B63" s="125" t="str">
        <f>IF(F65&lt;&gt;G65,"2018 - kwh",IF(H65&lt;&gt;I65,"2017 - kwh",IF(J65&lt;&gt;K65,"2016 - kwh","N/A")))</f>
        <v>N/A</v>
      </c>
      <c r="C63" s="131" t="s">
        <v>310</v>
      </c>
      <c r="D63" s="132"/>
      <c r="E63" s="133" t="s">
        <v>231</v>
      </c>
      <c r="F63" s="124"/>
      <c r="G63" s="124"/>
      <c r="H63" s="124"/>
      <c r="I63" s="124"/>
      <c r="J63" s="124"/>
      <c r="K63" s="124"/>
      <c r="L63" s="124"/>
      <c r="M63" s="124"/>
      <c r="N63" s="124"/>
      <c r="O63" s="124"/>
      <c r="P63" s="125"/>
      <c r="Q63" s="125"/>
      <c r="R63" s="125"/>
      <c r="S63" s="125"/>
      <c r="T63" s="125"/>
      <c r="U63" s="125"/>
      <c r="V63" s="125"/>
      <c r="Z63" s="126"/>
      <c r="AA63" s="126" t="str">
        <f>IF(AND(F65=G65,H65=I65,F65="A"),"2016 - kwh","")</f>
        <v/>
      </c>
      <c r="AB63" s="126" t="str">
        <f>IF(OR(B63="2017 - kwh",B63="2018 - kwh"),"2016 - kwh","")</f>
        <v/>
      </c>
      <c r="AC63" s="126"/>
      <c r="AD63" s="126"/>
      <c r="AE63" s="126"/>
    </row>
    <row r="64" spans="1:31" hidden="1" x14ac:dyDescent="0.25">
      <c r="A64" s="125" t="str">
        <f>IF(AND(F65=G65,H65=I65,J65=K65,F65="A"),"2016 - kw",IF(AND(F65=G65,H65=I65,J65&lt;&gt;K65,F65="A"),"2017 - kw",IF(AND(F65=G65,H65&lt;&gt;I65,F65="A"),"2018 - kw","N/A")))</f>
        <v>N/A</v>
      </c>
      <c r="B64" s="125" t="str">
        <f>IF(F65&lt;&gt;G65,"2018 - kw",IF(H65&lt;&gt;I65,"2017 - kw",IF(J65&lt;&gt;K65,"2016 - kw","N/A")))</f>
        <v>N/A</v>
      </c>
      <c r="C64" s="134"/>
      <c r="D64" s="135" t="str">
        <f>D63 &amp; "kW"</f>
        <v>kW</v>
      </c>
      <c r="E64" s="136" t="s">
        <v>298</v>
      </c>
      <c r="F64" s="124"/>
      <c r="G64" s="124"/>
      <c r="H64" s="124"/>
      <c r="I64" s="124"/>
      <c r="J64" s="124"/>
      <c r="K64" s="124"/>
      <c r="L64" s="124"/>
      <c r="M64" s="124"/>
      <c r="N64" s="124"/>
      <c r="O64" s="124"/>
      <c r="P64" s="125"/>
      <c r="Q64" s="125"/>
      <c r="R64" s="125"/>
      <c r="S64" s="125"/>
      <c r="T64" s="125"/>
      <c r="U64" s="125"/>
      <c r="V64" s="125"/>
      <c r="Z64" s="126"/>
      <c r="AA64" s="126" t="str">
        <f>IF(AND(F65=G65,H65=I65,F65="A"),"2016 - kw","")</f>
        <v/>
      </c>
      <c r="AB64" s="126" t="str">
        <f>IF(OR(B64="2017 - kw",B64="2018 - kw"),"2016 - kw","")</f>
        <v/>
      </c>
      <c r="AC64" s="126"/>
      <c r="AD64" s="126"/>
      <c r="AE64" s="126"/>
    </row>
    <row r="65" spans="1:31" hidden="1" x14ac:dyDescent="0.25">
      <c r="A65" s="125"/>
      <c r="B65" s="125"/>
      <c r="C65" s="137"/>
      <c r="D65" s="138"/>
      <c r="E65" s="139" t="s">
        <v>299</v>
      </c>
      <c r="F65" s="121"/>
      <c r="G65" s="121"/>
      <c r="H65" s="121"/>
      <c r="I65" s="121"/>
      <c r="J65" s="121"/>
      <c r="K65" s="121"/>
      <c r="L65" s="121"/>
      <c r="M65" s="121"/>
      <c r="N65" s="121"/>
      <c r="O65" s="121"/>
      <c r="P65" s="125"/>
      <c r="Q65" s="125"/>
      <c r="R65" s="125"/>
      <c r="S65" s="125"/>
      <c r="T65" s="125"/>
      <c r="U65" s="125"/>
      <c r="V65" s="125"/>
      <c r="Z65" s="126"/>
      <c r="AA65" s="126"/>
      <c r="AB65" s="126"/>
      <c r="AC65" s="126"/>
      <c r="AD65" s="126"/>
      <c r="AE65" s="126"/>
    </row>
    <row r="66" spans="1:31" hidden="1" x14ac:dyDescent="0.25">
      <c r="A66" s="125" t="str">
        <f>IF(AND(F68=G68,H68=I68,J68=K68,F68="A"),"2016 - kwh",IF(AND(F68=G68,H68=I68,J68&lt;&gt;K68,F68="A"),"2017 - kwh",IF(AND(F68=G68,H68&lt;&gt;I68,F68="A"),"2018 - kwh","N/A")))</f>
        <v>N/A</v>
      </c>
      <c r="B66" s="125" t="str">
        <f>IF(F68&lt;&gt;G68,"2018 - kwh",IF(H68&lt;&gt;I68,"2017 - kwh",IF(J68&lt;&gt;K68,"2016 - kwh","N/A")))</f>
        <v>N/A</v>
      </c>
      <c r="C66" s="131" t="s">
        <v>311</v>
      </c>
      <c r="D66" s="132"/>
      <c r="E66" s="133" t="s">
        <v>231</v>
      </c>
      <c r="F66" s="124"/>
      <c r="G66" s="124"/>
      <c r="H66" s="124"/>
      <c r="I66" s="124"/>
      <c r="J66" s="124"/>
      <c r="K66" s="124"/>
      <c r="L66" s="124"/>
      <c r="M66" s="124"/>
      <c r="N66" s="124"/>
      <c r="O66" s="124"/>
      <c r="P66" s="125"/>
      <c r="Q66" s="125"/>
      <c r="R66" s="125"/>
      <c r="S66" s="125"/>
      <c r="T66" s="125"/>
      <c r="U66" s="125"/>
      <c r="V66" s="125"/>
      <c r="Z66" s="126"/>
      <c r="AA66" s="126" t="str">
        <f>IF(AND(F68=G68,H68=I68,F68="A"),"2016 - kwh","")</f>
        <v/>
      </c>
      <c r="AB66" s="126" t="str">
        <f>IF(OR(B66="2017 - kwh",B66="2018 - kwh"),"2016 - kwh","")</f>
        <v/>
      </c>
      <c r="AC66" s="126"/>
      <c r="AD66" s="126"/>
      <c r="AE66" s="126"/>
    </row>
    <row r="67" spans="1:31" hidden="1" x14ac:dyDescent="0.25">
      <c r="A67" s="125" t="str">
        <f>IF(AND(F68=G68,H68=I68,J68=K68,F68="A"),"2016 - kw",IF(AND(F68=G68,H68=I68,J68&lt;&gt;K68,F68="A"),"2017 - kw",IF(AND(F68=G68,H68&lt;&gt;I68,F68="A"),"2018 - kw","N/A")))</f>
        <v>N/A</v>
      </c>
      <c r="B67" s="125" t="str">
        <f>IF(F68&lt;&gt;G68,"2018 - kw",IF(H68&lt;&gt;I68,"2017 - kw",IF(J68&lt;&gt;K68,"2016 - kw","N/A")))</f>
        <v>N/A</v>
      </c>
      <c r="C67" s="134"/>
      <c r="D67" s="135" t="str">
        <f>D66 &amp; "kW"</f>
        <v>kW</v>
      </c>
      <c r="E67" s="136" t="s">
        <v>298</v>
      </c>
      <c r="F67" s="124"/>
      <c r="G67" s="124"/>
      <c r="H67" s="124"/>
      <c r="I67" s="124"/>
      <c r="J67" s="124"/>
      <c r="K67" s="124"/>
      <c r="L67" s="124"/>
      <c r="M67" s="124"/>
      <c r="N67" s="124"/>
      <c r="O67" s="124"/>
      <c r="P67" s="125"/>
      <c r="Q67" s="125"/>
      <c r="R67" s="125"/>
      <c r="S67" s="125"/>
      <c r="T67" s="125"/>
      <c r="U67" s="125"/>
      <c r="V67" s="125"/>
      <c r="Z67" s="126"/>
      <c r="AA67" s="126" t="str">
        <f>IF(AND(F68=G68,H68=I68,F68="A"),"2016 - kw","")</f>
        <v/>
      </c>
      <c r="AB67" s="126" t="str">
        <f>IF(OR(B67="2017 - kw",B67="2018 - kw"),"2016 - kw","")</f>
        <v/>
      </c>
      <c r="AC67" s="126"/>
      <c r="AD67" s="126"/>
      <c r="AE67" s="126"/>
    </row>
    <row r="68" spans="1:31" hidden="1" x14ac:dyDescent="0.25">
      <c r="A68" s="125"/>
      <c r="B68" s="125"/>
      <c r="C68" s="137"/>
      <c r="D68" s="138"/>
      <c r="E68" s="139" t="s">
        <v>299</v>
      </c>
      <c r="F68" s="121"/>
      <c r="G68" s="121"/>
      <c r="H68" s="121"/>
      <c r="I68" s="121"/>
      <c r="J68" s="121"/>
      <c r="K68" s="121"/>
      <c r="L68" s="121"/>
      <c r="M68" s="121"/>
      <c r="N68" s="121"/>
      <c r="O68" s="121"/>
      <c r="P68" s="125"/>
      <c r="Q68" s="125"/>
      <c r="R68" s="125"/>
      <c r="S68" s="125"/>
      <c r="T68" s="125"/>
      <c r="U68" s="125"/>
      <c r="V68" s="125"/>
      <c r="Z68" s="126"/>
      <c r="AA68" s="126"/>
      <c r="AB68" s="126"/>
      <c r="AC68" s="126"/>
      <c r="AD68" s="126"/>
      <c r="AE68" s="126"/>
    </row>
    <row r="69" spans="1:31" hidden="1" x14ac:dyDescent="0.25">
      <c r="A69" s="125" t="str">
        <f>IF(AND(F71=G71,H71=I71,J71=K71,F71="A"),"2016 - kwh",IF(AND(F71=G71,H71=I71,J71&lt;&gt;K71,F71="A"),"2017 - kwh",IF(AND(F71=G71,H71&lt;&gt;I71,F71="A"),"2018 - kwh","N/A")))</f>
        <v>N/A</v>
      </c>
      <c r="B69" s="125" t="str">
        <f>IF(F71&lt;&gt;G71,"2018 - kwh",IF(H71&lt;&gt;I71,"2017 - kwh",IF(J71&lt;&gt;K71,"2016 - kwh","N/A")))</f>
        <v>N/A</v>
      </c>
      <c r="C69" s="131" t="s">
        <v>312</v>
      </c>
      <c r="D69" s="132"/>
      <c r="E69" s="133" t="s">
        <v>231</v>
      </c>
      <c r="F69" s="124"/>
      <c r="G69" s="124"/>
      <c r="H69" s="124"/>
      <c r="I69" s="124"/>
      <c r="J69" s="124"/>
      <c r="K69" s="124"/>
      <c r="L69" s="124"/>
      <c r="M69" s="124"/>
      <c r="N69" s="124"/>
      <c r="O69" s="124"/>
      <c r="P69" s="125"/>
      <c r="Q69" s="125"/>
      <c r="R69" s="125"/>
      <c r="S69" s="125"/>
      <c r="T69" s="125"/>
      <c r="U69" s="125"/>
      <c r="V69" s="125"/>
      <c r="Z69" s="126"/>
      <c r="AA69" s="126" t="str">
        <f>IF(AND(F71=G71,H71=I71,F71="A"),"2016 - kwh","")</f>
        <v/>
      </c>
      <c r="AB69" s="126" t="str">
        <f>IF(OR(B69="2017 - kwh",B69="2018 - kwh"),"2016 - kwh","")</f>
        <v/>
      </c>
      <c r="AC69" s="126"/>
      <c r="AD69" s="126"/>
      <c r="AE69" s="126"/>
    </row>
    <row r="70" spans="1:31" hidden="1" x14ac:dyDescent="0.25">
      <c r="A70" s="125" t="str">
        <f>IF(AND(F71=G71,H71=I71,J71=K71,F71="A"),"2016 - kw",IF(AND(F71=G71,H71=I71,J71&lt;&gt;K71,F71="A"),"2017 - kw",IF(AND(F71=G71,H71&lt;&gt;I71,F71="A"),"2018 - kw","N/A")))</f>
        <v>N/A</v>
      </c>
      <c r="B70" s="125" t="str">
        <f>IF(F71&lt;&gt;G71,"2018 - kw",IF(H71&lt;&gt;I71,"2017 - kw",IF(J71&lt;&gt;K71,"2016 - kw","N/A")))</f>
        <v>N/A</v>
      </c>
      <c r="C70" s="134"/>
      <c r="D70" s="135" t="str">
        <f>D69 &amp; "kW"</f>
        <v>kW</v>
      </c>
      <c r="E70" s="136" t="s">
        <v>298</v>
      </c>
      <c r="F70" s="124"/>
      <c r="G70" s="124"/>
      <c r="H70" s="124"/>
      <c r="I70" s="124"/>
      <c r="J70" s="124"/>
      <c r="K70" s="124"/>
      <c r="L70" s="124"/>
      <c r="M70" s="124"/>
      <c r="N70" s="124"/>
      <c r="O70" s="124"/>
      <c r="P70" s="125"/>
      <c r="Q70" s="125"/>
      <c r="R70" s="125"/>
      <c r="S70" s="125"/>
      <c r="T70" s="125"/>
      <c r="U70" s="125"/>
      <c r="V70" s="125"/>
      <c r="Z70" s="126"/>
      <c r="AA70" s="126" t="str">
        <f>IF(AND(F71=G71,H71=I71,F71="A"),"2016 - kw","")</f>
        <v/>
      </c>
      <c r="AB70" s="126" t="str">
        <f>IF(OR(B70="2017 - kw",B70="2018 - kw"),"2016 - kw","")</f>
        <v/>
      </c>
      <c r="AC70" s="126"/>
      <c r="AD70" s="126"/>
      <c r="AE70" s="126"/>
    </row>
    <row r="71" spans="1:31" hidden="1" x14ac:dyDescent="0.25">
      <c r="A71" s="125"/>
      <c r="B71" s="125"/>
      <c r="C71" s="137"/>
      <c r="D71" s="138"/>
      <c r="E71" s="139" t="s">
        <v>299</v>
      </c>
      <c r="F71" s="121"/>
      <c r="G71" s="121"/>
      <c r="H71" s="121"/>
      <c r="I71" s="121"/>
      <c r="J71" s="121"/>
      <c r="K71" s="121"/>
      <c r="L71" s="121"/>
      <c r="M71" s="121"/>
      <c r="N71" s="121"/>
      <c r="O71" s="121"/>
      <c r="P71" s="125"/>
      <c r="Q71" s="125"/>
      <c r="R71" s="125"/>
      <c r="S71" s="125"/>
      <c r="T71" s="125"/>
      <c r="U71" s="125"/>
      <c r="V71" s="125"/>
      <c r="Z71" s="126"/>
      <c r="AA71" s="126"/>
      <c r="AB71" s="126"/>
      <c r="AC71" s="126"/>
      <c r="AD71" s="126"/>
      <c r="AE71" s="126"/>
    </row>
    <row r="72" spans="1:31" hidden="1" x14ac:dyDescent="0.25">
      <c r="A72" s="125" t="str">
        <f>IF(AND(F74=G74,H74=I74,J74=K74,F74="A"),"2016 - kwh",IF(AND(F74=G74,H74=I74,J74&lt;&gt;K74,F74="A"),"2017 - kwh",IF(AND(F74=G74,H74&lt;&gt;I74,F74="A"),"2018 - kwh","N/A")))</f>
        <v>N/A</v>
      </c>
      <c r="B72" s="125" t="str">
        <f>IF(F74&lt;&gt;G74,"2018 - kwh",IF(H74&lt;&gt;I74,"2017 - kwh",IF(J74&lt;&gt;K74,"2016 - kwh","N/A")))</f>
        <v>N/A</v>
      </c>
      <c r="C72" s="131" t="s">
        <v>313</v>
      </c>
      <c r="D72" s="132"/>
      <c r="E72" s="133" t="s">
        <v>231</v>
      </c>
      <c r="F72" s="124"/>
      <c r="G72" s="124"/>
      <c r="H72" s="124"/>
      <c r="I72" s="124"/>
      <c r="J72" s="124"/>
      <c r="K72" s="124"/>
      <c r="L72" s="124"/>
      <c r="M72" s="124"/>
      <c r="N72" s="124"/>
      <c r="O72" s="124"/>
      <c r="P72" s="125"/>
      <c r="Q72" s="125"/>
      <c r="R72" s="125"/>
      <c r="S72" s="125"/>
      <c r="T72" s="125"/>
      <c r="U72" s="125"/>
      <c r="V72" s="125"/>
      <c r="Z72" s="126"/>
      <c r="AA72" s="126" t="str">
        <f>IF(AND(F74=G74,H74=I74,F74="A"),"2016 - kwh","")</f>
        <v/>
      </c>
      <c r="AB72" s="126" t="str">
        <f>IF(OR(B72="2017 - kwh",B72="2018 - kwh"),"2016 - kwh","")</f>
        <v/>
      </c>
      <c r="AC72" s="126"/>
      <c r="AD72" s="126"/>
      <c r="AE72" s="126"/>
    </row>
    <row r="73" spans="1:31" hidden="1" x14ac:dyDescent="0.25">
      <c r="A73" s="125" t="str">
        <f>IF(AND(F74=G74,H74=I74,J74=K74,F74="A"),"2016 - kw",IF(AND(F74=G74,H74=I74,J74&lt;&gt;K74,F74="A"),"2017 - kw",IF(AND(F74=G74,H74&lt;&gt;I74,F74="A"),"2018 - kw","N/A")))</f>
        <v>N/A</v>
      </c>
      <c r="B73" s="125" t="str">
        <f>IF(F74&lt;&gt;G74,"2018 - kw",IF(H74&lt;&gt;I74,"2017 - kw",IF(J74&lt;&gt;K74,"2016 - kw","N/A")))</f>
        <v>N/A</v>
      </c>
      <c r="C73" s="134"/>
      <c r="D73" s="135" t="str">
        <f>D72 &amp; "kW"</f>
        <v>kW</v>
      </c>
      <c r="E73" s="136" t="s">
        <v>298</v>
      </c>
      <c r="F73" s="124"/>
      <c r="G73" s="124"/>
      <c r="H73" s="124"/>
      <c r="I73" s="124"/>
      <c r="J73" s="124"/>
      <c r="K73" s="124"/>
      <c r="L73" s="124"/>
      <c r="M73" s="124"/>
      <c r="N73" s="124"/>
      <c r="O73" s="124"/>
      <c r="P73" s="125"/>
      <c r="Q73" s="125"/>
      <c r="R73" s="125"/>
      <c r="S73" s="125"/>
      <c r="T73" s="125"/>
      <c r="U73" s="125"/>
      <c r="V73" s="125"/>
      <c r="Z73" s="126"/>
      <c r="AA73" s="126" t="str">
        <f>IF(AND(F74=G74,H74=I74,F74="A"),"2016 - kw","")</f>
        <v/>
      </c>
      <c r="AB73" s="126" t="str">
        <f>IF(OR(B73="2017 - kw",B73="2018 - kw"),"2016 - kw","")</f>
        <v/>
      </c>
      <c r="AC73" s="126"/>
      <c r="AD73" s="126"/>
      <c r="AE73" s="126"/>
    </row>
    <row r="74" spans="1:31" hidden="1" x14ac:dyDescent="0.25">
      <c r="A74" s="125"/>
      <c r="B74" s="125"/>
      <c r="C74" s="137"/>
      <c r="D74" s="138"/>
      <c r="E74" s="139" t="s">
        <v>299</v>
      </c>
      <c r="F74" s="121"/>
      <c r="G74" s="121"/>
      <c r="H74" s="121"/>
      <c r="I74" s="121"/>
      <c r="J74" s="121"/>
      <c r="K74" s="121"/>
      <c r="L74" s="121"/>
      <c r="M74" s="121"/>
      <c r="N74" s="121"/>
      <c r="O74" s="121"/>
      <c r="P74" s="125"/>
      <c r="Q74" s="125"/>
      <c r="R74" s="125"/>
      <c r="S74" s="125"/>
      <c r="T74" s="125"/>
      <c r="U74" s="125"/>
      <c r="V74" s="125"/>
      <c r="Z74" s="126"/>
      <c r="AA74" s="126"/>
      <c r="AB74" s="126"/>
      <c r="AC74" s="126"/>
      <c r="AD74" s="126"/>
      <c r="AE74" s="126"/>
    </row>
    <row r="75" spans="1:31" hidden="1" x14ac:dyDescent="0.25">
      <c r="A75" s="125" t="str">
        <f>IF(AND(F77=G77,H77=I77,J77=K77,F77="A"),"2016 - kwh",IF(AND(F77=G77,H77=I77,J77&lt;&gt;K77,F77="A"),"2017 - kwh",IF(AND(F77=G77,H77&lt;&gt;I77,F77="A"),"2018 - kwh","N/A")))</f>
        <v>N/A</v>
      </c>
      <c r="B75" s="125" t="str">
        <f>IF(F77&lt;&gt;G77,"2018 - kwh",IF(H77&lt;&gt;I77,"2017 - kwh",IF(J77&lt;&gt;K77,"2016 - kwh","N/A")))</f>
        <v>N/A</v>
      </c>
      <c r="C75" s="131" t="s">
        <v>314</v>
      </c>
      <c r="D75" s="132"/>
      <c r="E75" s="133" t="s">
        <v>231</v>
      </c>
      <c r="F75" s="124"/>
      <c r="G75" s="124"/>
      <c r="H75" s="124"/>
      <c r="I75" s="124"/>
      <c r="J75" s="124"/>
      <c r="K75" s="124"/>
      <c r="L75" s="124"/>
      <c r="M75" s="124"/>
      <c r="N75" s="124"/>
      <c r="O75" s="124"/>
      <c r="P75" s="125"/>
      <c r="Q75" s="125"/>
      <c r="R75" s="125"/>
      <c r="S75" s="125"/>
      <c r="T75" s="125"/>
      <c r="U75" s="125"/>
      <c r="V75" s="125"/>
      <c r="Z75" s="126"/>
      <c r="AA75" s="126" t="str">
        <f>IF(AND(F77=G77,H77=I77,F77="A"),"2016 - kwh","")</f>
        <v/>
      </c>
      <c r="AB75" s="126" t="str">
        <f>IF(OR(B75="2017 - kwh",B75="2018 - kwh"),"2016 - kwh","")</f>
        <v/>
      </c>
      <c r="AC75" s="126"/>
      <c r="AD75" s="126"/>
      <c r="AE75" s="126"/>
    </row>
    <row r="76" spans="1:31" hidden="1" x14ac:dyDescent="0.25">
      <c r="A76" s="125" t="str">
        <f>IF(AND(F77=G77,H77=I77,J77=K77,F77="A"),"2016 - kw",IF(AND(F77=G77,H77=I77,J77&lt;&gt;K77,F77="A"),"2017 - kw",IF(AND(F77=G77,H77&lt;&gt;I77,F77="A"),"2018 - kw","N/A")))</f>
        <v>N/A</v>
      </c>
      <c r="B76" s="125" t="str">
        <f>IF(F77&lt;&gt;G77,"2018 - kw",IF(H77&lt;&gt;I77,"2017 - kw",IF(J77&lt;&gt;K77,"2016 - kw","N/A")))</f>
        <v>N/A</v>
      </c>
      <c r="C76" s="134"/>
      <c r="D76" s="135" t="str">
        <f>D75 &amp; "kW"</f>
        <v>kW</v>
      </c>
      <c r="E76" s="136" t="s">
        <v>298</v>
      </c>
      <c r="F76" s="124"/>
      <c r="G76" s="124"/>
      <c r="H76" s="124"/>
      <c r="I76" s="124"/>
      <c r="J76" s="124"/>
      <c r="K76" s="124"/>
      <c r="L76" s="124"/>
      <c r="M76" s="124"/>
      <c r="N76" s="124"/>
      <c r="O76" s="124"/>
      <c r="P76" s="125"/>
      <c r="Q76" s="125"/>
      <c r="R76" s="125"/>
      <c r="S76" s="125"/>
      <c r="T76" s="125"/>
      <c r="U76" s="125"/>
      <c r="V76" s="125"/>
      <c r="Z76" s="126"/>
      <c r="AA76" s="126" t="str">
        <f>IF(AND(F77=G77,H77=I77,F77="A"),"2016 - kw","")</f>
        <v/>
      </c>
      <c r="AB76" s="126" t="str">
        <f>IF(OR(B76="2017 - kw",B76="2018 - kw"),"2016 - kw","")</f>
        <v/>
      </c>
      <c r="AC76" s="126"/>
      <c r="AD76" s="126"/>
      <c r="AE76" s="126"/>
    </row>
    <row r="77" spans="1:31" hidden="1" x14ac:dyDescent="0.25">
      <c r="A77" s="125"/>
      <c r="B77" s="125"/>
      <c r="C77" s="137"/>
      <c r="D77" s="138"/>
      <c r="E77" s="139" t="s">
        <v>299</v>
      </c>
      <c r="F77" s="121"/>
      <c r="G77" s="121"/>
      <c r="H77" s="121"/>
      <c r="I77" s="121"/>
      <c r="J77" s="121"/>
      <c r="K77" s="121"/>
      <c r="L77" s="121"/>
      <c r="M77" s="121"/>
      <c r="N77" s="121"/>
      <c r="O77" s="121"/>
      <c r="P77" s="125"/>
      <c r="Q77" s="125"/>
      <c r="R77" s="125"/>
      <c r="S77" s="125"/>
      <c r="T77" s="125"/>
      <c r="U77" s="125"/>
      <c r="V77" s="125"/>
      <c r="Z77" s="126"/>
      <c r="AA77" s="126"/>
      <c r="AB77" s="126"/>
      <c r="AC77" s="126"/>
      <c r="AD77" s="126"/>
      <c r="AE77" s="126"/>
    </row>
    <row r="78" spans="1:31" hidden="1" x14ac:dyDescent="0.25">
      <c r="A78" s="125" t="str">
        <f>IF(AND(F80=G80,H80=I80,J80=K80,F80="A"),"2016 - kwh",IF(AND(F80=G80,H80=I80,J80&lt;&gt;K80,F80="A"),"2017 - kwh",IF(AND(F80=G80,H80&lt;&gt;I80,F80="A"),"2018 - kwh","N/A")))</f>
        <v>N/A</v>
      </c>
      <c r="B78" s="125" t="str">
        <f>IF(F80&lt;&gt;G80,"2018 - kwh",IF(H80&lt;&gt;I80,"2017 - kwh",IF(J80&lt;&gt;K80,"2016 - kwh","N/A")))</f>
        <v>N/A</v>
      </c>
      <c r="C78" s="131" t="s">
        <v>315</v>
      </c>
      <c r="D78" s="132"/>
      <c r="E78" s="133" t="s">
        <v>231</v>
      </c>
      <c r="F78" s="124"/>
      <c r="G78" s="124"/>
      <c r="H78" s="124"/>
      <c r="I78" s="124"/>
      <c r="J78" s="124"/>
      <c r="K78" s="124"/>
      <c r="L78" s="124"/>
      <c r="M78" s="124"/>
      <c r="N78" s="124"/>
      <c r="O78" s="124"/>
      <c r="P78" s="125"/>
      <c r="Q78" s="125"/>
      <c r="R78" s="125"/>
      <c r="S78" s="125"/>
      <c r="T78" s="125"/>
      <c r="U78" s="125"/>
      <c r="V78" s="125"/>
      <c r="Z78" s="126"/>
      <c r="AA78" s="126" t="str">
        <f>IF(AND(F80=G80,H80=I80,F80="A"),"2016 - kwh","")</f>
        <v/>
      </c>
      <c r="AB78" s="126" t="str">
        <f>IF(OR(B78="2017 - kwh",B78="2018 - kwh"),"2016 - kwh","")</f>
        <v/>
      </c>
      <c r="AC78" s="126"/>
      <c r="AD78" s="126"/>
      <c r="AE78" s="126"/>
    </row>
    <row r="79" spans="1:31" hidden="1" x14ac:dyDescent="0.25">
      <c r="A79" s="125" t="str">
        <f>IF(AND(F80=G80,H80=I80,J80=K80,F80="A"),"2016 - kw",IF(AND(F80=G80,H80=I80,J80&lt;&gt;K80,F80="A"),"2017 - kw",IF(AND(F80=G80,H80&lt;&gt;I80,F80="A"),"2018 - kw","N/A")))</f>
        <v>N/A</v>
      </c>
      <c r="B79" s="125" t="str">
        <f>IF(F80&lt;&gt;G80,"2018 - kw",IF(H80&lt;&gt;I80,"2017 - kw",IF(J80&lt;&gt;K80,"2016 - kw","N/A")))</f>
        <v>N/A</v>
      </c>
      <c r="C79" s="134"/>
      <c r="D79" s="135" t="str">
        <f>D78 &amp; "kW"</f>
        <v>kW</v>
      </c>
      <c r="E79" s="136" t="s">
        <v>298</v>
      </c>
      <c r="F79" s="124"/>
      <c r="G79" s="124"/>
      <c r="H79" s="124"/>
      <c r="I79" s="124"/>
      <c r="J79" s="124"/>
      <c r="K79" s="124"/>
      <c r="L79" s="124"/>
      <c r="M79" s="124"/>
      <c r="N79" s="124"/>
      <c r="O79" s="124"/>
      <c r="P79" s="125"/>
      <c r="Q79" s="125"/>
      <c r="R79" s="125"/>
      <c r="S79" s="125"/>
      <c r="T79" s="125"/>
      <c r="U79" s="125"/>
      <c r="V79" s="125"/>
      <c r="Z79" s="126"/>
      <c r="AA79" s="126" t="str">
        <f>IF(AND(F80=G80,H80=I80,F80="A"),"2016 - kw","")</f>
        <v/>
      </c>
      <c r="AB79" s="126" t="str">
        <f>IF(OR(B79="2017 - kw",B79="2018 - kw"),"2016 - kw","")</f>
        <v/>
      </c>
      <c r="AC79" s="126"/>
      <c r="AD79" s="126"/>
      <c r="AE79" s="126"/>
    </row>
    <row r="80" spans="1:31" hidden="1" x14ac:dyDescent="0.25">
      <c r="A80" s="125"/>
      <c r="B80" s="125"/>
      <c r="C80" s="137"/>
      <c r="D80" s="138"/>
      <c r="E80" s="139" t="s">
        <v>299</v>
      </c>
      <c r="F80" s="121"/>
      <c r="G80" s="121"/>
      <c r="H80" s="121"/>
      <c r="I80" s="121"/>
      <c r="J80" s="121"/>
      <c r="K80" s="121"/>
      <c r="L80" s="121"/>
      <c r="M80" s="121"/>
      <c r="N80" s="121"/>
      <c r="O80" s="121"/>
      <c r="P80" s="125"/>
      <c r="Q80" s="125"/>
      <c r="R80" s="125"/>
      <c r="S80" s="125"/>
      <c r="T80" s="125"/>
      <c r="U80" s="125"/>
      <c r="V80" s="125"/>
      <c r="Z80" s="126"/>
      <c r="AA80" s="126"/>
      <c r="AB80" s="126"/>
      <c r="AC80" s="126"/>
      <c r="AD80" s="126"/>
      <c r="AE80" s="126"/>
    </row>
    <row r="81" spans="1:31" hidden="1" x14ac:dyDescent="0.25">
      <c r="A81" s="125" t="str">
        <f>IF(AND(F83=G83,H83=I83,J83=K83,F83="A"),"2016 - kwh",IF(AND(F83=G83,H83=I83,J83&lt;&gt;K83,F83="A"),"2017 - kwh",IF(AND(F83=G83,H83&lt;&gt;I83,F83="A"),"2018 - kwh","N/A")))</f>
        <v>N/A</v>
      </c>
      <c r="B81" s="125" t="str">
        <f>IF(F83&lt;&gt;G83,"2018 - kwh",IF(H83&lt;&gt;I83,"2017 - kwh",IF(J83&lt;&gt;K83,"2016 - kwh","N/A")))</f>
        <v>N/A</v>
      </c>
      <c r="C81" s="131" t="s">
        <v>316</v>
      </c>
      <c r="D81" s="132"/>
      <c r="E81" s="133" t="s">
        <v>231</v>
      </c>
      <c r="F81" s="124"/>
      <c r="G81" s="124"/>
      <c r="H81" s="124"/>
      <c r="I81" s="124"/>
      <c r="J81" s="124"/>
      <c r="K81" s="124"/>
      <c r="L81" s="124"/>
      <c r="M81" s="124"/>
      <c r="N81" s="124"/>
      <c r="O81" s="124"/>
      <c r="P81" s="125"/>
      <c r="Q81" s="125"/>
      <c r="R81" s="125"/>
      <c r="S81" s="125"/>
      <c r="T81" s="125"/>
      <c r="U81" s="125"/>
      <c r="V81" s="125"/>
      <c r="Z81" s="126"/>
      <c r="AA81" s="126" t="str">
        <f>IF(AND(F83=G83,H83=I83,F83="A"),"2016 - kwh","")</f>
        <v/>
      </c>
      <c r="AB81" s="126" t="str">
        <f>IF(OR(B81="2017 - kwh",B81="2018 - kwh"),"2016 - kwh","")</f>
        <v/>
      </c>
      <c r="AC81" s="126"/>
      <c r="AD81" s="126"/>
      <c r="AE81" s="126"/>
    </row>
    <row r="82" spans="1:31" hidden="1" x14ac:dyDescent="0.25">
      <c r="A82" s="125" t="str">
        <f>IF(AND(F83=G83,H83=I83,J83=K83,F83="A"),"2016 - kw",IF(AND(F83=G83,H83=I83,J83&lt;&gt;K83,F83="A"),"2017 - kw",IF(AND(F83=G83,H83&lt;&gt;I83,F83="A"),"2018 - kw","N/A")))</f>
        <v>N/A</v>
      </c>
      <c r="B82" s="125" t="str">
        <f>IF(F83&lt;&gt;G83,"2018 - kw",IF(H83&lt;&gt;I83,"2017 - kw",IF(J83&lt;&gt;K83,"2016 - kw","N/A")))</f>
        <v>N/A</v>
      </c>
      <c r="C82" s="134"/>
      <c r="D82" s="135" t="str">
        <f>D81 &amp; "kW"</f>
        <v>kW</v>
      </c>
      <c r="E82" s="136" t="s">
        <v>298</v>
      </c>
      <c r="F82" s="124"/>
      <c r="G82" s="124"/>
      <c r="H82" s="124"/>
      <c r="I82" s="124"/>
      <c r="J82" s="124"/>
      <c r="K82" s="124"/>
      <c r="L82" s="124"/>
      <c r="M82" s="124"/>
      <c r="N82" s="124"/>
      <c r="O82" s="124"/>
      <c r="P82" s="125"/>
      <c r="Q82" s="125"/>
      <c r="R82" s="125"/>
      <c r="S82" s="125"/>
      <c r="T82" s="125"/>
      <c r="U82" s="125"/>
      <c r="V82" s="125"/>
      <c r="Z82" s="126"/>
      <c r="AA82" s="126" t="str">
        <f>IF(AND(F83=G83,H83=I83,F83="A"),"2016 - kw","")</f>
        <v/>
      </c>
      <c r="AB82" s="126" t="str">
        <f>IF(OR(B82="2017 - kw",B82="2018 - kw"),"2016 - kw","")</f>
        <v/>
      </c>
      <c r="AC82" s="126"/>
      <c r="AD82" s="126"/>
      <c r="AE82" s="126"/>
    </row>
    <row r="83" spans="1:31" hidden="1" x14ac:dyDescent="0.25">
      <c r="A83" s="125"/>
      <c r="B83" s="125"/>
      <c r="C83" s="137"/>
      <c r="D83" s="138"/>
      <c r="E83" s="139" t="s">
        <v>299</v>
      </c>
      <c r="F83" s="121"/>
      <c r="G83" s="121"/>
      <c r="H83" s="121"/>
      <c r="I83" s="121"/>
      <c r="J83" s="121"/>
      <c r="K83" s="121"/>
      <c r="L83" s="121"/>
      <c r="M83" s="121"/>
      <c r="N83" s="121"/>
      <c r="O83" s="121"/>
      <c r="P83" s="125"/>
      <c r="Q83" s="125"/>
      <c r="R83" s="125"/>
      <c r="S83" s="125"/>
      <c r="T83" s="125"/>
      <c r="U83" s="125"/>
      <c r="V83" s="125"/>
      <c r="Z83" s="126"/>
      <c r="AA83" s="126"/>
      <c r="AB83" s="126"/>
      <c r="AC83" s="126"/>
      <c r="AD83" s="126"/>
      <c r="AE83" s="126"/>
    </row>
    <row r="84" spans="1:31" hidden="1" x14ac:dyDescent="0.25">
      <c r="A84" s="125" t="str">
        <f>IF(AND(F86=G86,H86=I86,J86=K86,F86="A"),"2016 - kwh",IF(AND(F86=G86,H86=I86,J86&lt;&gt;K86,F86="A"),"2017 - kwh",IF(AND(F86=G86,H86&lt;&gt;I86,F86="A"),"2018 - kwh","N/A")))</f>
        <v>N/A</v>
      </c>
      <c r="B84" s="125" t="str">
        <f>IF(F86&lt;&gt;G86,"2018 - kwh",IF(H86&lt;&gt;I86,"2017 - kwh",IF(J86&lt;&gt;K86,"2016 - kwh","N/A")))</f>
        <v>N/A</v>
      </c>
      <c r="C84" s="131" t="s">
        <v>317</v>
      </c>
      <c r="D84" s="132"/>
      <c r="E84" s="133" t="s">
        <v>231</v>
      </c>
      <c r="F84" s="124"/>
      <c r="G84" s="124"/>
      <c r="H84" s="124"/>
      <c r="I84" s="124"/>
      <c r="J84" s="124"/>
      <c r="K84" s="124"/>
      <c r="L84" s="124"/>
      <c r="M84" s="124"/>
      <c r="N84" s="124"/>
      <c r="O84" s="124"/>
      <c r="P84" s="125"/>
      <c r="Q84" s="125"/>
      <c r="R84" s="125"/>
      <c r="S84" s="125"/>
      <c r="T84" s="125"/>
      <c r="U84" s="125"/>
      <c r="V84" s="125"/>
      <c r="Z84" s="126"/>
      <c r="AA84" s="126" t="str">
        <f>IF(AND(F86=G86,H86=I86,F86="A"),"2016 - kwh","")</f>
        <v/>
      </c>
      <c r="AB84" s="126" t="str">
        <f>IF(OR(B84="2017 - kwh",B84="2018 - kwh"),"2016 - kwh","")</f>
        <v/>
      </c>
      <c r="AC84" s="126"/>
      <c r="AD84" s="126"/>
      <c r="AE84" s="126"/>
    </row>
    <row r="85" spans="1:31" hidden="1" x14ac:dyDescent="0.25">
      <c r="A85" s="125" t="str">
        <f>IF(AND(F86=G86,H86=I86,J86=K86,F86="A"),"2016 - kw",IF(AND(F86=G86,H86=I86,J86&lt;&gt;K86,F86="A"),"2017 - kw",IF(AND(F86=G86,H86&lt;&gt;I86,F86="A"),"2018 - kw","N/A")))</f>
        <v>N/A</v>
      </c>
      <c r="B85" s="125" t="str">
        <f>IF(F86&lt;&gt;G86,"2018 - kw",IF(H86&lt;&gt;I86,"2017 - kw",IF(J86&lt;&gt;K86,"2016 - kw","N/A")))</f>
        <v>N/A</v>
      </c>
      <c r="C85" s="134"/>
      <c r="D85" s="135" t="str">
        <f>D84 &amp; "kW"</f>
        <v>kW</v>
      </c>
      <c r="E85" s="136" t="s">
        <v>298</v>
      </c>
      <c r="F85" s="124"/>
      <c r="G85" s="124"/>
      <c r="H85" s="124"/>
      <c r="I85" s="124"/>
      <c r="J85" s="124"/>
      <c r="K85" s="124"/>
      <c r="L85" s="124"/>
      <c r="M85" s="124"/>
      <c r="N85" s="124"/>
      <c r="O85" s="124"/>
      <c r="P85" s="125"/>
      <c r="Q85" s="125"/>
      <c r="R85" s="125"/>
      <c r="S85" s="125"/>
      <c r="T85" s="125"/>
      <c r="U85" s="125"/>
      <c r="V85" s="125"/>
      <c r="Z85" s="126"/>
      <c r="AA85" s="126" t="str">
        <f>IF(AND(F86=G86,H86=I86,F86="A"),"2016 - kw","")</f>
        <v/>
      </c>
      <c r="AB85" s="126" t="str">
        <f>IF(OR(B85="2017 - kw",B85="2018 - kw"),"2016 - kw","")</f>
        <v/>
      </c>
      <c r="AC85" s="126"/>
      <c r="AD85" s="126"/>
      <c r="AE85" s="126"/>
    </row>
    <row r="86" spans="1:31" hidden="1" x14ac:dyDescent="0.25">
      <c r="A86" s="125"/>
      <c r="B86" s="125"/>
      <c r="C86" s="137"/>
      <c r="D86" s="138"/>
      <c r="E86" s="139" t="s">
        <v>299</v>
      </c>
      <c r="F86" s="121"/>
      <c r="G86" s="121"/>
      <c r="H86" s="121"/>
      <c r="I86" s="121"/>
      <c r="J86" s="121"/>
      <c r="K86" s="121"/>
      <c r="L86" s="121"/>
      <c r="M86" s="121"/>
      <c r="N86" s="121"/>
      <c r="O86" s="121"/>
      <c r="P86" s="125"/>
      <c r="Q86" s="125"/>
      <c r="R86" s="125"/>
      <c r="S86" s="125"/>
      <c r="T86" s="125"/>
      <c r="U86" s="125"/>
      <c r="V86" s="125"/>
      <c r="Z86" s="126"/>
      <c r="AA86" s="126"/>
      <c r="AB86" s="126"/>
      <c r="AC86" s="126"/>
      <c r="AD86" s="126"/>
      <c r="AE86" s="126"/>
    </row>
    <row r="87" spans="1:31" hidden="1" x14ac:dyDescent="0.25">
      <c r="A87" s="125" t="str">
        <f>IF(AND(F89=G89,H89=I89,J89=K89,F89="A"),"2016 - kwh",IF(AND(F89=G89,H89=I89,J89&lt;&gt;K89,F89="A"),"2017 - kwh",IF(AND(F89=G89,H89&lt;&gt;I89,F89="A"),"2018 - kwh","N/A")))</f>
        <v>N/A</v>
      </c>
      <c r="B87" s="125" t="str">
        <f>IF(F89&lt;&gt;G89,"2018 - kwh",IF(H89&lt;&gt;I89,"2017 - kwh",IF(J89&lt;&gt;K89,"2016 - kwh","N/A")))</f>
        <v>N/A</v>
      </c>
      <c r="C87" s="131" t="s">
        <v>318</v>
      </c>
      <c r="D87" s="132"/>
      <c r="E87" s="133" t="s">
        <v>231</v>
      </c>
      <c r="F87" s="124"/>
      <c r="G87" s="124"/>
      <c r="H87" s="124"/>
      <c r="I87" s="124"/>
      <c r="J87" s="124"/>
      <c r="K87" s="124"/>
      <c r="L87" s="124"/>
      <c r="M87" s="124"/>
      <c r="N87" s="124"/>
      <c r="O87" s="124"/>
      <c r="P87" s="125"/>
      <c r="Q87" s="125"/>
      <c r="R87" s="125"/>
      <c r="S87" s="125"/>
      <c r="T87" s="125"/>
      <c r="U87" s="125"/>
      <c r="V87" s="125"/>
      <c r="Z87" s="126"/>
      <c r="AA87" s="126" t="str">
        <f>IF(AND(F89=G89,H89=I89,F89="A"),"2016 - kwh","")</f>
        <v/>
      </c>
      <c r="AB87" s="126" t="str">
        <f>IF(OR(B87="2017 - kwh",B87="2018 - kwh"),"2016 - kwh","")</f>
        <v/>
      </c>
      <c r="AC87" s="126"/>
      <c r="AD87" s="126"/>
      <c r="AE87" s="126"/>
    </row>
    <row r="88" spans="1:31" hidden="1" x14ac:dyDescent="0.25">
      <c r="A88" s="125" t="str">
        <f>IF(AND(F89=G89,H89=I89,J89=K89,F89="A"),"2016 - kw",IF(AND(F89=G89,H89=I89,J89&lt;&gt;K89,F89="A"),"2017 - kw",IF(AND(F89=G89,H89&lt;&gt;I89,F89="A"),"2018 - kw","N/A")))</f>
        <v>N/A</v>
      </c>
      <c r="B88" s="125" t="str">
        <f>IF(F89&lt;&gt;G89,"2018 - kw",IF(H89&lt;&gt;I89,"2017 - kw",IF(J89&lt;&gt;K89,"2016 - kw","N/A")))</f>
        <v>N/A</v>
      </c>
      <c r="C88" s="134"/>
      <c r="D88" s="135" t="str">
        <f>D87 &amp; "kW"</f>
        <v>kW</v>
      </c>
      <c r="E88" s="136" t="s">
        <v>298</v>
      </c>
      <c r="F88" s="124"/>
      <c r="G88" s="124"/>
      <c r="H88" s="124"/>
      <c r="I88" s="124"/>
      <c r="J88" s="124"/>
      <c r="K88" s="124"/>
      <c r="L88" s="124"/>
      <c r="M88" s="124"/>
      <c r="N88" s="124"/>
      <c r="O88" s="124"/>
      <c r="P88" s="125"/>
      <c r="Q88" s="125"/>
      <c r="R88" s="125"/>
      <c r="S88" s="125"/>
      <c r="T88" s="125"/>
      <c r="U88" s="125"/>
      <c r="V88" s="125"/>
      <c r="Z88" s="126"/>
      <c r="AA88" s="126" t="str">
        <f>IF(AND(F89=G89,H89=I89,F89="A"),"2016 - kw","")</f>
        <v/>
      </c>
      <c r="AB88" s="126" t="str">
        <f>IF(OR(B88="2017 - kw",B88="2018 - kw"),"2016 - kw","")</f>
        <v/>
      </c>
      <c r="AC88" s="126"/>
      <c r="AD88" s="126"/>
      <c r="AE88" s="126"/>
    </row>
    <row r="89" spans="1:31" hidden="1" x14ac:dyDescent="0.25">
      <c r="A89" s="125"/>
      <c r="B89" s="125"/>
      <c r="C89" s="137"/>
      <c r="D89" s="138"/>
      <c r="E89" s="139" t="s">
        <v>299</v>
      </c>
      <c r="F89" s="121"/>
      <c r="G89" s="121"/>
      <c r="H89" s="121"/>
      <c r="I89" s="121"/>
      <c r="J89" s="121"/>
      <c r="K89" s="121"/>
      <c r="L89" s="121"/>
      <c r="M89" s="121"/>
      <c r="N89" s="121"/>
      <c r="O89" s="121"/>
      <c r="P89" s="125"/>
      <c r="Q89" s="125"/>
      <c r="R89" s="125"/>
      <c r="S89" s="125"/>
      <c r="T89" s="125"/>
      <c r="U89" s="125"/>
      <c r="V89" s="125"/>
      <c r="Z89" s="126"/>
      <c r="AA89" s="126"/>
      <c r="AB89" s="126"/>
      <c r="AC89" s="126"/>
      <c r="AD89" s="126"/>
      <c r="AE89" s="126"/>
    </row>
    <row r="90" spans="1:31" hidden="1" x14ac:dyDescent="0.25">
      <c r="A90" s="125" t="str">
        <f>IF(AND(F92=G92,H92=I92,J92=K92,F92="A"),"2016 - kwh",IF(AND(F92=G92,H92=I92,J92&lt;&gt;K92,F92="A"),"2017 - kwh",IF(AND(F92=G92,H92&lt;&gt;I92,F92="A"),"2018 - kwh","N/A")))</f>
        <v>N/A</v>
      </c>
      <c r="B90" s="125" t="str">
        <f>IF(F92&lt;&gt;G92,"2018 - kwh",IF(H92&lt;&gt;I92,"2017 - kwh",IF(J92&lt;&gt;K92,"2016 - kwh","N/A")))</f>
        <v>N/A</v>
      </c>
      <c r="C90" s="131" t="s">
        <v>319</v>
      </c>
      <c r="D90" s="132"/>
      <c r="E90" s="133" t="s">
        <v>231</v>
      </c>
      <c r="F90" s="124"/>
      <c r="G90" s="124"/>
      <c r="H90" s="124"/>
      <c r="I90" s="124"/>
      <c r="J90" s="124"/>
      <c r="K90" s="124"/>
      <c r="L90" s="124"/>
      <c r="M90" s="124"/>
      <c r="N90" s="124"/>
      <c r="O90" s="124"/>
      <c r="P90" s="125"/>
      <c r="Q90" s="125"/>
      <c r="R90" s="125"/>
      <c r="S90" s="125"/>
      <c r="T90" s="125"/>
      <c r="U90" s="125"/>
      <c r="V90" s="125"/>
      <c r="Z90" s="126"/>
      <c r="AA90" s="126" t="str">
        <f>IF(AND(F92=G92,H92=I92,F92="A"),"2016 - kwh","")</f>
        <v/>
      </c>
      <c r="AB90" s="126" t="str">
        <f>IF(OR(B90="2017 - kwh",B90="2018 - kwh"),"2016 - kwh","")</f>
        <v/>
      </c>
      <c r="AC90" s="126"/>
      <c r="AD90" s="126"/>
      <c r="AE90" s="126"/>
    </row>
    <row r="91" spans="1:31" hidden="1" x14ac:dyDescent="0.25">
      <c r="A91" s="125" t="str">
        <f>IF(AND(F92=G92,H92=I92,J92=K92,F92="A"),"2016 - kw",IF(AND(F92=G92,H92=I92,J92&lt;&gt;K92,F92="A"),"2017 - kw",IF(AND(F92=G92,H92&lt;&gt;I92,F92="A"),"2018 - kw","N/A")))</f>
        <v>N/A</v>
      </c>
      <c r="B91" s="125" t="str">
        <f>IF(F92&lt;&gt;G92,"2018 - kw",IF(H92&lt;&gt;I92,"2017 - kw",IF(J92&lt;&gt;K92,"2016 - kw","N/A")))</f>
        <v>N/A</v>
      </c>
      <c r="C91" s="134"/>
      <c r="D91" s="135" t="str">
        <f>D90 &amp; "kW"</f>
        <v>kW</v>
      </c>
      <c r="E91" s="136" t="s">
        <v>298</v>
      </c>
      <c r="F91" s="124"/>
      <c r="G91" s="124"/>
      <c r="H91" s="124"/>
      <c r="I91" s="124"/>
      <c r="J91" s="124"/>
      <c r="K91" s="124"/>
      <c r="L91" s="124"/>
      <c r="M91" s="124"/>
      <c r="N91" s="124"/>
      <c r="O91" s="124"/>
      <c r="P91" s="125"/>
      <c r="Q91" s="125"/>
      <c r="R91" s="125"/>
      <c r="S91" s="125"/>
      <c r="T91" s="125"/>
      <c r="U91" s="125"/>
      <c r="V91" s="125"/>
      <c r="Z91" s="126"/>
      <c r="AA91" s="126" t="str">
        <f>IF(AND(F92=G92,H92=I92,F92="A"),"2016 - kw","")</f>
        <v/>
      </c>
      <c r="AB91" s="126" t="str">
        <f>IF(OR(B91="2017 - kw",B91="2018 - kw"),"2016 - kw","")</f>
        <v/>
      </c>
      <c r="AC91" s="126"/>
      <c r="AD91" s="126"/>
      <c r="AE91" s="126"/>
    </row>
    <row r="92" spans="1:31" hidden="1" x14ac:dyDescent="0.25">
      <c r="A92" s="125"/>
      <c r="B92" s="125"/>
      <c r="C92" s="137"/>
      <c r="D92" s="138"/>
      <c r="E92" s="139" t="s">
        <v>299</v>
      </c>
      <c r="F92" s="121"/>
      <c r="G92" s="121"/>
      <c r="H92" s="121"/>
      <c r="I92" s="121"/>
      <c r="J92" s="121"/>
      <c r="K92" s="121"/>
      <c r="L92" s="121"/>
      <c r="M92" s="121"/>
      <c r="N92" s="121"/>
      <c r="O92" s="121"/>
      <c r="P92" s="125"/>
      <c r="Q92" s="125"/>
      <c r="R92" s="125"/>
      <c r="S92" s="125"/>
      <c r="T92" s="125"/>
      <c r="U92" s="125"/>
      <c r="V92" s="125"/>
      <c r="Z92" s="126"/>
      <c r="AA92" s="126"/>
      <c r="AB92" s="126"/>
      <c r="AC92" s="126"/>
      <c r="AD92" s="126"/>
      <c r="AE92" s="126"/>
    </row>
    <row r="93" spans="1:31" hidden="1" x14ac:dyDescent="0.25">
      <c r="A93" s="125" t="str">
        <f>IF(AND(F95=G95,H95=I95,J95=K95,F95="A"),"2016 - kwh",IF(AND(F95=G95,H95=I95,J95&lt;&gt;K95,F95="A"),"2017 - kwh",IF(AND(F95=G95,H95&lt;&gt;I95,F95="A"),"2018 - kwh","N/A")))</f>
        <v>N/A</v>
      </c>
      <c r="B93" s="125" t="str">
        <f>IF(F95&lt;&gt;G95,"2018 - kwh",IF(H95&lt;&gt;I95,"2017 - kwh",IF(J95&lt;&gt;K95,"2016 - kwh","N/A")))</f>
        <v>N/A</v>
      </c>
      <c r="C93" s="131" t="s">
        <v>320</v>
      </c>
      <c r="D93" s="132"/>
      <c r="E93" s="133" t="s">
        <v>231</v>
      </c>
      <c r="F93" s="124"/>
      <c r="G93" s="124"/>
      <c r="H93" s="124"/>
      <c r="I93" s="124"/>
      <c r="J93" s="124"/>
      <c r="K93" s="124"/>
      <c r="L93" s="124"/>
      <c r="M93" s="124"/>
      <c r="N93" s="124"/>
      <c r="O93" s="124"/>
      <c r="P93" s="125"/>
      <c r="Q93" s="125"/>
      <c r="R93" s="125"/>
      <c r="S93" s="125"/>
      <c r="T93" s="125"/>
      <c r="U93" s="125"/>
      <c r="V93" s="125"/>
      <c r="Z93" s="126"/>
      <c r="AA93" s="126" t="str">
        <f>IF(AND(F95=G95,H95=I95,F95="A"),"2016 - kwh","")</f>
        <v/>
      </c>
      <c r="AB93" s="126" t="str">
        <f>IF(OR(B93="2017 - kwh",B93="2018 - kwh"),"2016 - kwh","")</f>
        <v/>
      </c>
      <c r="AC93" s="126"/>
      <c r="AD93" s="126"/>
      <c r="AE93" s="126"/>
    </row>
    <row r="94" spans="1:31" hidden="1" x14ac:dyDescent="0.25">
      <c r="A94" s="125" t="str">
        <f>IF(AND(F95=G95,H95=I95,J95=K95,F95="A"),"2016 - kw",IF(AND(F95=G95,H95=I95,J95&lt;&gt;K95,F95="A"),"2017 - kw",IF(AND(F95=G95,H95&lt;&gt;I95,F95="A"),"2018 - kw","N/A")))</f>
        <v>N/A</v>
      </c>
      <c r="B94" s="125" t="str">
        <f>IF(F95&lt;&gt;G95,"2018 - kw",IF(H95&lt;&gt;I95,"2017 - kw",IF(J95&lt;&gt;K95,"2016 - kw","N/A")))</f>
        <v>N/A</v>
      </c>
      <c r="C94" s="134"/>
      <c r="D94" s="135" t="str">
        <f>D93 &amp; "kW"</f>
        <v>kW</v>
      </c>
      <c r="E94" s="136" t="s">
        <v>298</v>
      </c>
      <c r="F94" s="124"/>
      <c r="G94" s="124"/>
      <c r="H94" s="124"/>
      <c r="I94" s="124"/>
      <c r="J94" s="124"/>
      <c r="K94" s="124"/>
      <c r="L94" s="124"/>
      <c r="M94" s="124"/>
      <c r="N94" s="124"/>
      <c r="O94" s="124"/>
      <c r="P94" s="125"/>
      <c r="Q94" s="125"/>
      <c r="R94" s="125"/>
      <c r="S94" s="125"/>
      <c r="T94" s="125"/>
      <c r="U94" s="125"/>
      <c r="V94" s="125"/>
      <c r="Z94" s="126"/>
      <c r="AA94" s="126" t="str">
        <f>IF(AND(F95=G95,H95=I95,F95="A"),"2016 - kw","")</f>
        <v/>
      </c>
      <c r="AB94" s="126" t="str">
        <f>IF(OR(B94="2017 - kw",B94="2018 - kw"),"2016 - kw","")</f>
        <v/>
      </c>
      <c r="AC94" s="126"/>
      <c r="AD94" s="126"/>
      <c r="AE94" s="126"/>
    </row>
    <row r="95" spans="1:31" hidden="1" x14ac:dyDescent="0.25">
      <c r="A95" s="125"/>
      <c r="B95" s="125"/>
      <c r="C95" s="137"/>
      <c r="D95" s="138"/>
      <c r="E95" s="139" t="s">
        <v>299</v>
      </c>
      <c r="F95" s="121"/>
      <c r="G95" s="121"/>
      <c r="H95" s="121"/>
      <c r="I95" s="121"/>
      <c r="J95" s="121"/>
      <c r="K95" s="121"/>
      <c r="L95" s="121"/>
      <c r="M95" s="121"/>
      <c r="N95" s="121"/>
      <c r="O95" s="121"/>
      <c r="P95" s="125"/>
      <c r="Q95" s="125"/>
      <c r="R95" s="125"/>
      <c r="S95" s="125"/>
      <c r="T95" s="125"/>
      <c r="U95" s="125"/>
      <c r="V95" s="125"/>
      <c r="Z95" s="126"/>
      <c r="AA95" s="126"/>
      <c r="AB95" s="126"/>
      <c r="AC95" s="126"/>
      <c r="AD95" s="126"/>
      <c r="AE95" s="126"/>
    </row>
    <row r="96" spans="1:31" hidden="1" x14ac:dyDescent="0.25">
      <c r="A96" s="125" t="str">
        <f>IF(AND(F98=G98,H98=I98,J98=K98,F98="A"),"2016 - kwh",IF(AND(F98=G98,H98=I98,J98&lt;&gt;K98,F98="A"),"2017 - kwh",IF(AND(F98=G98,H98&lt;&gt;I98,F98="A"),"2018 - kwh","N/A")))</f>
        <v>N/A</v>
      </c>
      <c r="B96" s="125" t="str">
        <f>IF(F98&lt;&gt;G98,"2018 - kwh",IF(H98&lt;&gt;I98,"2017 - kwh",IF(J98&lt;&gt;K98,"2016 - kwh","N/A")))</f>
        <v>N/A</v>
      </c>
      <c r="C96" s="131" t="s">
        <v>321</v>
      </c>
      <c r="D96" s="132"/>
      <c r="E96" s="133" t="s">
        <v>231</v>
      </c>
      <c r="F96" s="124"/>
      <c r="G96" s="124"/>
      <c r="H96" s="124"/>
      <c r="I96" s="124"/>
      <c r="J96" s="124"/>
      <c r="K96" s="124"/>
      <c r="L96" s="124"/>
      <c r="M96" s="124"/>
      <c r="N96" s="124"/>
      <c r="O96" s="124"/>
      <c r="P96" s="125"/>
      <c r="Q96" s="125"/>
      <c r="R96" s="125"/>
      <c r="S96" s="125"/>
      <c r="T96" s="125"/>
      <c r="U96" s="125"/>
      <c r="V96" s="125"/>
      <c r="Z96" s="126"/>
      <c r="AA96" s="126" t="str">
        <f>IF(AND(F98=G98,H98=I98,F98="A"),"2016 - kwh","")</f>
        <v/>
      </c>
      <c r="AB96" s="126" t="str">
        <f>IF(OR(B96="2017 - kwh",B96="2018 - kwh"),"2016 - kwh","")</f>
        <v/>
      </c>
      <c r="AC96" s="126"/>
      <c r="AD96" s="126"/>
      <c r="AE96" s="126"/>
    </row>
    <row r="97" spans="1:31" hidden="1" x14ac:dyDescent="0.25">
      <c r="A97" s="125" t="str">
        <f>IF(AND(F98=G98,H98=I98,J98=K98,F98="A"),"2016 - kw",IF(AND(F98=G98,H98=I98,J98&lt;&gt;K98,F98="A"),"2017 - kw",IF(AND(F98=G98,H98&lt;&gt;I98,F98="A"),"2018 - kw","N/A")))</f>
        <v>N/A</v>
      </c>
      <c r="B97" s="125" t="str">
        <f>IF(F98&lt;&gt;G98,"2018 - kw",IF(H98&lt;&gt;I98,"2017 - kw",IF(J98&lt;&gt;K98,"2016 - kw","N/A")))</f>
        <v>N/A</v>
      </c>
      <c r="C97" s="134"/>
      <c r="D97" s="135" t="str">
        <f>D96 &amp; "kW"</f>
        <v>kW</v>
      </c>
      <c r="E97" s="136" t="s">
        <v>298</v>
      </c>
      <c r="F97" s="124"/>
      <c r="G97" s="124"/>
      <c r="H97" s="124"/>
      <c r="I97" s="124"/>
      <c r="J97" s="124"/>
      <c r="K97" s="124"/>
      <c r="L97" s="124"/>
      <c r="M97" s="124"/>
      <c r="N97" s="124"/>
      <c r="O97" s="124"/>
      <c r="P97" s="125"/>
      <c r="Q97" s="125"/>
      <c r="R97" s="125"/>
      <c r="S97" s="125"/>
      <c r="T97" s="125"/>
      <c r="U97" s="125"/>
      <c r="V97" s="125"/>
      <c r="Z97" s="126"/>
      <c r="AA97" s="126" t="str">
        <f>IF(AND(F98=G98,H98=I98,F98="A"),"2016 - kw","")</f>
        <v/>
      </c>
      <c r="AB97" s="126" t="str">
        <f>IF(OR(B97="2017 - kw",B97="2018 - kw"),"2016 - kw","")</f>
        <v/>
      </c>
      <c r="AC97" s="126"/>
      <c r="AD97" s="126"/>
      <c r="AE97" s="126"/>
    </row>
    <row r="98" spans="1:31" hidden="1" x14ac:dyDescent="0.25">
      <c r="A98" s="125"/>
      <c r="B98" s="125"/>
      <c r="C98" s="137"/>
      <c r="D98" s="138"/>
      <c r="E98" s="139" t="s">
        <v>299</v>
      </c>
      <c r="F98" s="121"/>
      <c r="G98" s="121"/>
      <c r="H98" s="121"/>
      <c r="I98" s="121"/>
      <c r="J98" s="121"/>
      <c r="K98" s="121"/>
      <c r="L98" s="121"/>
      <c r="M98" s="121"/>
      <c r="N98" s="121"/>
      <c r="O98" s="121"/>
      <c r="P98" s="125"/>
      <c r="Q98" s="125"/>
      <c r="R98" s="125"/>
      <c r="S98" s="125"/>
      <c r="T98" s="125"/>
      <c r="U98" s="125"/>
      <c r="V98" s="125"/>
      <c r="Z98" s="126"/>
      <c r="AA98" s="126"/>
      <c r="AB98" s="126"/>
      <c r="AC98" s="126"/>
      <c r="AD98" s="126"/>
      <c r="AE98" s="126"/>
    </row>
    <row r="99" spans="1:31" hidden="1" x14ac:dyDescent="0.25">
      <c r="A99" s="125" t="str">
        <f>IF(AND(F101=G101,H101=I101,J101=K101,F101="A"),"2016 - kwh",IF(AND(F101=G101,H101=I101,J101&lt;&gt;K101,F101="A"),"2017 - kwh",IF(AND(F101=G101,H101&lt;&gt;I101,F101="A"),"2018 - kwh","N/A")))</f>
        <v>N/A</v>
      </c>
      <c r="B99" s="125" t="str">
        <f>IF(F101&lt;&gt;G101,"2018 - kwh",IF(H101&lt;&gt;I101,"2017 - kwh",IF(J101&lt;&gt;K101,"2016 - kwh","N/A")))</f>
        <v>N/A</v>
      </c>
      <c r="C99" s="131" t="s">
        <v>322</v>
      </c>
      <c r="D99" s="132"/>
      <c r="E99" s="133" t="s">
        <v>231</v>
      </c>
      <c r="F99" s="124"/>
      <c r="G99" s="124"/>
      <c r="H99" s="124"/>
      <c r="I99" s="124"/>
      <c r="J99" s="124"/>
      <c r="K99" s="124"/>
      <c r="L99" s="124"/>
      <c r="M99" s="124"/>
      <c r="N99" s="124"/>
      <c r="O99" s="124"/>
      <c r="P99" s="125"/>
      <c r="Q99" s="125"/>
      <c r="R99" s="125"/>
      <c r="S99" s="125"/>
      <c r="T99" s="125"/>
      <c r="U99" s="125"/>
      <c r="V99" s="125"/>
      <c r="Z99" s="126"/>
      <c r="AA99" s="126" t="str">
        <f>IF(AND(F101=G101,H101=I101,F101="A"),"2016 - kwh","")</f>
        <v/>
      </c>
      <c r="AB99" s="126" t="str">
        <f>IF(OR(B99="2017 - kwh",B99="2018 - kwh"),"2016 - kwh","")</f>
        <v/>
      </c>
      <c r="AC99" s="126"/>
      <c r="AD99" s="126"/>
      <c r="AE99" s="126"/>
    </row>
    <row r="100" spans="1:31" hidden="1" x14ac:dyDescent="0.25">
      <c r="A100" s="125" t="str">
        <f>IF(AND(F101=G101,H101=I101,J101=K101,F101="A"),"2016 - kw",IF(AND(F101=G101,H101=I101,J101&lt;&gt;K101,F101="A"),"2017 - kw",IF(AND(F101=G101,H101&lt;&gt;I101,F101="A"),"2018 - kw","N/A")))</f>
        <v>N/A</v>
      </c>
      <c r="B100" s="125" t="str">
        <f>IF(F101&lt;&gt;G101,"2018 - kw",IF(H101&lt;&gt;I101,"2017 - kw",IF(J101&lt;&gt;K101,"2016 - kw","N/A")))</f>
        <v>N/A</v>
      </c>
      <c r="C100" s="134"/>
      <c r="D100" s="135" t="str">
        <f>D99 &amp; "kW"</f>
        <v>kW</v>
      </c>
      <c r="E100" s="136" t="s">
        <v>298</v>
      </c>
      <c r="F100" s="124"/>
      <c r="G100" s="124"/>
      <c r="H100" s="124"/>
      <c r="I100" s="124"/>
      <c r="J100" s="124"/>
      <c r="K100" s="124"/>
      <c r="L100" s="124"/>
      <c r="M100" s="124"/>
      <c r="N100" s="124"/>
      <c r="O100" s="124"/>
      <c r="P100" s="125"/>
      <c r="Q100" s="125"/>
      <c r="R100" s="125"/>
      <c r="S100" s="125"/>
      <c r="T100" s="125"/>
      <c r="U100" s="125"/>
      <c r="V100" s="125"/>
      <c r="Z100" s="126"/>
      <c r="AA100" s="126" t="str">
        <f>IF(AND(F101=G101,H101=I101,F101="A"),"2016 - kw","")</f>
        <v/>
      </c>
      <c r="AB100" s="126" t="str">
        <f>IF(OR(B100="2017 - kw",B100="2018 - kw"),"2016 - kw","")</f>
        <v/>
      </c>
      <c r="AC100" s="126"/>
      <c r="AD100" s="126"/>
      <c r="AE100" s="126"/>
    </row>
    <row r="101" spans="1:31" hidden="1" x14ac:dyDescent="0.25">
      <c r="A101" s="125"/>
      <c r="B101" s="125"/>
      <c r="C101" s="137"/>
      <c r="D101" s="138"/>
      <c r="E101" s="139" t="s">
        <v>299</v>
      </c>
      <c r="F101" s="121"/>
      <c r="G101" s="121"/>
      <c r="H101" s="121"/>
      <c r="I101" s="121"/>
      <c r="J101" s="121"/>
      <c r="K101" s="121"/>
      <c r="L101" s="121"/>
      <c r="M101" s="121"/>
      <c r="N101" s="121"/>
      <c r="O101" s="121"/>
      <c r="P101" s="125"/>
      <c r="Q101" s="125"/>
      <c r="R101" s="125"/>
      <c r="S101" s="125"/>
      <c r="T101" s="125"/>
      <c r="U101" s="125"/>
      <c r="V101" s="125"/>
      <c r="Z101" s="126"/>
      <c r="AA101" s="126"/>
      <c r="AB101" s="126"/>
      <c r="AC101" s="126"/>
      <c r="AD101" s="126"/>
      <c r="AE101" s="126"/>
    </row>
    <row r="102" spans="1:31" hidden="1" x14ac:dyDescent="0.25">
      <c r="A102" s="125" t="str">
        <f>IF(AND(F104=G104,H104=I104,J104=K104,F104="A"),"2016 - kwh",IF(AND(F104=G104,H104=I104,J104&lt;&gt;K104,F104="A"),"2017 - kwh",IF(AND(F104=G104,H104&lt;&gt;I104,F104="A"),"2018 - kwh","N/A")))</f>
        <v>N/A</v>
      </c>
      <c r="B102" s="125" t="str">
        <f>IF(F104&lt;&gt;G104,"2018 - kwh",IF(H104&lt;&gt;I104,"2017 - kwh",IF(J104&lt;&gt;K104,"2016 - kwh","N/A")))</f>
        <v>N/A</v>
      </c>
      <c r="C102" s="131" t="s">
        <v>323</v>
      </c>
      <c r="D102" s="132"/>
      <c r="E102" s="133" t="s">
        <v>231</v>
      </c>
      <c r="F102" s="124"/>
      <c r="G102" s="124"/>
      <c r="H102" s="124"/>
      <c r="I102" s="124"/>
      <c r="J102" s="124"/>
      <c r="K102" s="124"/>
      <c r="L102" s="124"/>
      <c r="M102" s="124"/>
      <c r="N102" s="124"/>
      <c r="O102" s="124"/>
      <c r="P102" s="125"/>
      <c r="Q102" s="125"/>
      <c r="R102" s="125"/>
      <c r="S102" s="125"/>
      <c r="T102" s="125"/>
      <c r="U102" s="125"/>
      <c r="V102" s="125"/>
      <c r="Z102" s="126"/>
      <c r="AA102" s="126" t="str">
        <f>IF(AND(F104=G104,H104=I104,F104="A"),"2016 - kwh","")</f>
        <v/>
      </c>
      <c r="AB102" s="126" t="str">
        <f>IF(OR(B102="2017 - kwh",B102="2018 - kwh"),"2016 - kwh","")</f>
        <v/>
      </c>
      <c r="AC102" s="126"/>
      <c r="AD102" s="126"/>
      <c r="AE102" s="126"/>
    </row>
    <row r="103" spans="1:31" hidden="1" x14ac:dyDescent="0.25">
      <c r="A103" s="125" t="str">
        <f>IF(AND(F104=G104,H104=I104,J104=K104,F104="A"),"2016 - kw",IF(AND(F104=G104,H104=I104,J104&lt;&gt;K104,F104="A"),"2017 - kw",IF(AND(F104=G104,H104&lt;&gt;I104,F104="A"),"2018 - kw","N/A")))</f>
        <v>N/A</v>
      </c>
      <c r="B103" s="125" t="str">
        <f>IF(F104&lt;&gt;G104,"2018 - kw",IF(H104&lt;&gt;I104,"2017 - kw",IF(J104&lt;&gt;K104,"2016 - kw","N/A")))</f>
        <v>N/A</v>
      </c>
      <c r="C103" s="134"/>
      <c r="D103" s="135" t="str">
        <f>D102 &amp; "kW"</f>
        <v>kW</v>
      </c>
      <c r="E103" s="136" t="s">
        <v>298</v>
      </c>
      <c r="F103" s="124"/>
      <c r="G103" s="124"/>
      <c r="H103" s="124"/>
      <c r="I103" s="124"/>
      <c r="J103" s="124"/>
      <c r="K103" s="124"/>
      <c r="L103" s="124"/>
      <c r="M103" s="124"/>
      <c r="N103" s="124"/>
      <c r="O103" s="124"/>
      <c r="P103" s="125"/>
      <c r="Q103" s="125"/>
      <c r="R103" s="125"/>
      <c r="S103" s="125"/>
      <c r="T103" s="125"/>
      <c r="U103" s="125"/>
      <c r="V103" s="125"/>
      <c r="Z103" s="126"/>
      <c r="AA103" s="126" t="str">
        <f>IF(AND(F104=G104,H104=I104,F104="A"),"2016 - kw","")</f>
        <v/>
      </c>
      <c r="AB103" s="126" t="str">
        <f>IF(OR(B103="2017 - kw",B103="2018 - kw"),"2016 - kw","")</f>
        <v/>
      </c>
      <c r="AC103" s="126"/>
      <c r="AD103" s="126"/>
      <c r="AE103" s="126"/>
    </row>
    <row r="104" spans="1:31" hidden="1" x14ac:dyDescent="0.25">
      <c r="A104" s="125"/>
      <c r="B104" s="125"/>
      <c r="C104" s="137"/>
      <c r="D104" s="138"/>
      <c r="E104" s="139" t="s">
        <v>299</v>
      </c>
      <c r="F104" s="121"/>
      <c r="G104" s="121"/>
      <c r="H104" s="121"/>
      <c r="I104" s="121"/>
      <c r="J104" s="121"/>
      <c r="K104" s="121"/>
      <c r="L104" s="121"/>
      <c r="M104" s="121"/>
      <c r="N104" s="121"/>
      <c r="O104" s="121"/>
      <c r="P104" s="125"/>
      <c r="Q104" s="125"/>
      <c r="R104" s="125"/>
      <c r="S104" s="125"/>
      <c r="T104" s="125"/>
      <c r="U104" s="125"/>
      <c r="V104" s="125"/>
      <c r="Z104" s="126"/>
      <c r="AA104" s="126"/>
      <c r="AB104" s="126"/>
      <c r="AC104" s="126"/>
      <c r="AD104" s="126"/>
      <c r="AE104" s="126"/>
    </row>
    <row r="105" spans="1:31" hidden="1" x14ac:dyDescent="0.25">
      <c r="A105" s="125" t="str">
        <f>IF(AND(F107=G107,H107=I107,J107=K107,F107="A"),"2016 - kwh",IF(AND(F107=G107,H107=I107,J107&lt;&gt;K107,F107="A"),"2017 - kwh",IF(AND(F107=G107,H107&lt;&gt;I107,F107="A"),"2018 - kwh","N/A")))</f>
        <v>N/A</v>
      </c>
      <c r="B105" s="125" t="str">
        <f>IF(F107&lt;&gt;G107,"2018 - kwh",IF(H107&lt;&gt;I107,"2017 - kwh",IF(J107&lt;&gt;K107,"2016 - kwh","N/A")))</f>
        <v>N/A</v>
      </c>
      <c r="C105" s="131" t="s">
        <v>324</v>
      </c>
      <c r="D105" s="132"/>
      <c r="E105" s="133" t="s">
        <v>231</v>
      </c>
      <c r="F105" s="124"/>
      <c r="G105" s="124"/>
      <c r="H105" s="124"/>
      <c r="I105" s="124"/>
      <c r="J105" s="124"/>
      <c r="K105" s="124"/>
      <c r="L105" s="124"/>
      <c r="M105" s="124"/>
      <c r="N105" s="124"/>
      <c r="O105" s="124"/>
      <c r="P105" s="125"/>
      <c r="Q105" s="125"/>
      <c r="R105" s="125"/>
      <c r="S105" s="125"/>
      <c r="T105" s="125"/>
      <c r="U105" s="125"/>
      <c r="V105" s="125"/>
      <c r="Z105" s="126"/>
      <c r="AA105" s="126" t="str">
        <f>IF(AND(F107=G107,H107=I107,F107="A"),"2016 - kwh","")</f>
        <v/>
      </c>
      <c r="AB105" s="126" t="str">
        <f>IF(OR(B105="2017 - kwh",B105="2018 - kwh"),"2016 - kwh","")</f>
        <v/>
      </c>
      <c r="AC105" s="126"/>
      <c r="AD105" s="126"/>
      <c r="AE105" s="126"/>
    </row>
    <row r="106" spans="1:31" hidden="1" x14ac:dyDescent="0.25">
      <c r="A106" s="125" t="str">
        <f>IF(AND(F107=G107,H107=I107,J107=K107,F107="A"),"2016 - kw",IF(AND(F107=G107,H107=I107,J107&lt;&gt;K107,F107="A"),"2017 - kw",IF(AND(F107=G107,H107&lt;&gt;I107,F107="A"),"2018 - kw","N/A")))</f>
        <v>N/A</v>
      </c>
      <c r="B106" s="125" t="str">
        <f>IF(F107&lt;&gt;G107,"2018 - kw",IF(H107&lt;&gt;I107,"2017 - kw",IF(J107&lt;&gt;K107,"2016 - kw","N/A")))</f>
        <v>N/A</v>
      </c>
      <c r="C106" s="134"/>
      <c r="D106" s="135" t="str">
        <f>D105 &amp; "kW"</f>
        <v>kW</v>
      </c>
      <c r="E106" s="136" t="s">
        <v>298</v>
      </c>
      <c r="F106" s="124"/>
      <c r="G106" s="124"/>
      <c r="H106" s="124"/>
      <c r="I106" s="124"/>
      <c r="J106" s="124"/>
      <c r="K106" s="124"/>
      <c r="L106" s="124"/>
      <c r="M106" s="124"/>
      <c r="N106" s="124"/>
      <c r="O106" s="124"/>
      <c r="P106" s="125"/>
      <c r="Q106" s="125"/>
      <c r="R106" s="125"/>
      <c r="S106" s="125"/>
      <c r="T106" s="125"/>
      <c r="U106" s="125"/>
      <c r="V106" s="125"/>
      <c r="Z106" s="126"/>
      <c r="AA106" s="126" t="str">
        <f>IF(AND(F107=G107,H107=I107,F107="A"),"2016 - kw","")</f>
        <v/>
      </c>
      <c r="AB106" s="126" t="str">
        <f>IF(OR(B106="2017 - kw",B106="2018 - kw"),"2016 - kw","")</f>
        <v/>
      </c>
      <c r="AC106" s="126"/>
      <c r="AD106" s="126"/>
      <c r="AE106" s="126"/>
    </row>
    <row r="107" spans="1:31" hidden="1" x14ac:dyDescent="0.25">
      <c r="A107" s="125"/>
      <c r="B107" s="125"/>
      <c r="C107" s="137"/>
      <c r="D107" s="138"/>
      <c r="E107" s="139" t="s">
        <v>299</v>
      </c>
      <c r="F107" s="121"/>
      <c r="G107" s="121"/>
      <c r="H107" s="121"/>
      <c r="I107" s="121"/>
      <c r="J107" s="121"/>
      <c r="K107" s="121"/>
      <c r="L107" s="121"/>
      <c r="M107" s="121"/>
      <c r="N107" s="121"/>
      <c r="O107" s="121"/>
      <c r="P107" s="125"/>
      <c r="Q107" s="125"/>
      <c r="R107" s="125"/>
      <c r="S107" s="125"/>
      <c r="T107" s="125"/>
      <c r="U107" s="125"/>
      <c r="V107" s="125"/>
      <c r="Z107" s="126"/>
      <c r="AA107" s="126"/>
      <c r="AB107" s="126"/>
      <c r="AC107" s="126"/>
      <c r="AD107" s="126"/>
      <c r="AE107" s="126"/>
    </row>
    <row r="108" spans="1:31" hidden="1" x14ac:dyDescent="0.25">
      <c r="A108" s="125" t="str">
        <f>IF(AND(F110=G110,H110=I110,J110=K110,F110="A"),"2016 - kwh",IF(AND(F110=G110,H110=I110,J110&lt;&gt;K110,F110="A"),"2017 - kwh",IF(AND(F110=G110,H110&lt;&gt;I110,F110="A"),"2018 - kwh","N/A")))</f>
        <v>N/A</v>
      </c>
      <c r="B108" s="125" t="str">
        <f>IF(F110&lt;&gt;G110,"2018 - kwh",IF(H110&lt;&gt;I110,"2017 - kwh",IF(J110&lt;&gt;K110,"2016 - kwh","N/A")))</f>
        <v>N/A</v>
      </c>
      <c r="C108" s="131" t="s">
        <v>325</v>
      </c>
      <c r="D108" s="132"/>
      <c r="E108" s="133" t="s">
        <v>231</v>
      </c>
      <c r="F108" s="124"/>
      <c r="G108" s="124"/>
      <c r="H108" s="124"/>
      <c r="I108" s="124"/>
      <c r="J108" s="124"/>
      <c r="K108" s="124"/>
      <c r="L108" s="124"/>
      <c r="M108" s="124"/>
      <c r="N108" s="124"/>
      <c r="O108" s="124"/>
      <c r="P108" s="125"/>
      <c r="Q108" s="125"/>
      <c r="R108" s="125"/>
      <c r="S108" s="125"/>
      <c r="T108" s="125"/>
      <c r="U108" s="125"/>
      <c r="V108" s="125"/>
      <c r="Z108" s="126"/>
      <c r="AA108" s="126" t="str">
        <f>IF(AND(F110=G110,H110=I110,F110="A"),"2016 - kwh","")</f>
        <v/>
      </c>
      <c r="AB108" s="126" t="str">
        <f>IF(OR(B108="2017 - kwh",B108="2018 - kwh"),"2016 - kwh","")</f>
        <v/>
      </c>
      <c r="AC108" s="126"/>
      <c r="AD108" s="126"/>
      <c r="AE108" s="126"/>
    </row>
    <row r="109" spans="1:31" hidden="1" x14ac:dyDescent="0.25">
      <c r="A109" s="125" t="str">
        <f>IF(AND(F110=G110,H110=I110,J110=K110,F110="A"),"2016 - kw",IF(AND(F110=G110,H110=I110,J110&lt;&gt;K110,F110="A"),"2017 - kw",IF(AND(F110=G110,H110&lt;&gt;I110,F110="A"),"2018 - kw","N/A")))</f>
        <v>N/A</v>
      </c>
      <c r="B109" s="125" t="str">
        <f>IF(F110&lt;&gt;G110,"2018 - kw",IF(H110&lt;&gt;I110,"2017 - kw",IF(J110&lt;&gt;K110,"2016 - kw","N/A")))</f>
        <v>N/A</v>
      </c>
      <c r="C109" s="134"/>
      <c r="D109" s="135" t="str">
        <f>D108 &amp; "kW"</f>
        <v>kW</v>
      </c>
      <c r="E109" s="136" t="s">
        <v>298</v>
      </c>
      <c r="F109" s="124"/>
      <c r="G109" s="124"/>
      <c r="H109" s="124"/>
      <c r="I109" s="124"/>
      <c r="J109" s="124"/>
      <c r="K109" s="124"/>
      <c r="L109" s="124"/>
      <c r="M109" s="124"/>
      <c r="N109" s="124"/>
      <c r="O109" s="124"/>
      <c r="P109" s="125"/>
      <c r="Q109" s="125"/>
      <c r="R109" s="125"/>
      <c r="S109" s="125"/>
      <c r="T109" s="125"/>
      <c r="U109" s="125"/>
      <c r="V109" s="125"/>
      <c r="Z109" s="126"/>
      <c r="AA109" s="126" t="str">
        <f>IF(AND(F110=G110,H110=I110,F110="A"),"2016 - kw","")</f>
        <v/>
      </c>
      <c r="AB109" s="126" t="str">
        <f>IF(OR(B109="2017 - kw",B109="2018 - kw"),"2016 - kw","")</f>
        <v/>
      </c>
      <c r="AC109" s="126"/>
      <c r="AD109" s="126"/>
      <c r="AE109" s="126"/>
    </row>
    <row r="110" spans="1:31" hidden="1" x14ac:dyDescent="0.25">
      <c r="A110" s="125"/>
      <c r="B110" s="125"/>
      <c r="C110" s="137"/>
      <c r="D110" s="138"/>
      <c r="E110" s="139" t="s">
        <v>299</v>
      </c>
      <c r="F110" s="121"/>
      <c r="G110" s="121"/>
      <c r="H110" s="121"/>
      <c r="I110" s="121"/>
      <c r="J110" s="121"/>
      <c r="K110" s="121"/>
      <c r="L110" s="121"/>
      <c r="M110" s="121"/>
      <c r="N110" s="121"/>
      <c r="O110" s="121"/>
      <c r="P110" s="125"/>
      <c r="Q110" s="125"/>
      <c r="R110" s="125"/>
      <c r="S110" s="125"/>
      <c r="T110" s="125"/>
      <c r="U110" s="125"/>
      <c r="V110" s="125"/>
      <c r="Z110" s="126"/>
      <c r="AA110" s="126"/>
      <c r="AB110" s="126"/>
      <c r="AC110" s="126"/>
      <c r="AD110" s="126"/>
      <c r="AE110" s="126"/>
    </row>
    <row r="111" spans="1:31" hidden="1" x14ac:dyDescent="0.25">
      <c r="A111" s="125" t="str">
        <f>IF(AND(F113=G113,H113=I113,J113=K113,F113="A"),"2016 - kwh",IF(AND(F113=G113,H113=I113,J113&lt;&gt;K113,F113="A"),"2017 - kwh",IF(AND(F113=G113,H113&lt;&gt;I113,F113="A"),"2018 - kwh","N/A")))</f>
        <v>N/A</v>
      </c>
      <c r="B111" s="125" t="str">
        <f>IF(F113&lt;&gt;G113,"2018 - kwh",IF(H113&lt;&gt;I113,"2017 - kwh",IF(J113&lt;&gt;K113,"2016 - kwh","N/A")))</f>
        <v>N/A</v>
      </c>
      <c r="C111" s="131" t="s">
        <v>326</v>
      </c>
      <c r="D111" s="132"/>
      <c r="E111" s="133" t="s">
        <v>231</v>
      </c>
      <c r="F111" s="124"/>
      <c r="G111" s="124"/>
      <c r="H111" s="124"/>
      <c r="I111" s="124"/>
      <c r="J111" s="124"/>
      <c r="K111" s="124"/>
      <c r="L111" s="124"/>
      <c r="M111" s="124"/>
      <c r="N111" s="124"/>
      <c r="O111" s="124"/>
      <c r="P111" s="125"/>
      <c r="Q111" s="125"/>
      <c r="R111" s="125"/>
      <c r="S111" s="125"/>
      <c r="T111" s="125"/>
      <c r="U111" s="125"/>
      <c r="V111" s="125"/>
      <c r="Z111" s="126"/>
      <c r="AA111" s="126" t="str">
        <f>IF(AND(F113=G113,H113=I113,F113="A"),"2016 - kwh","")</f>
        <v/>
      </c>
      <c r="AB111" s="126" t="str">
        <f>IF(OR(B111="2017 - kwh",B111="2018 - kwh"),"2016 - kwh","")</f>
        <v/>
      </c>
      <c r="AC111" s="126"/>
      <c r="AD111" s="126"/>
      <c r="AE111" s="126"/>
    </row>
    <row r="112" spans="1:31" hidden="1" x14ac:dyDescent="0.25">
      <c r="A112" s="125" t="str">
        <f>IF(AND(F113=G113,H113=I113,J113=K113,F113="A"),"2016 - kw",IF(AND(F113=G113,H113=I113,J113&lt;&gt;K113,F113="A"),"2017 - kw",IF(AND(F113=G113,H113&lt;&gt;I113,F113="A"),"2018 - kw","N/A")))</f>
        <v>N/A</v>
      </c>
      <c r="B112" s="125" t="str">
        <f>IF(F113&lt;&gt;G113,"2018 - kw",IF(H113&lt;&gt;I113,"2017 - kw",IF(J113&lt;&gt;K113,"2016 - kw","N/A")))</f>
        <v>N/A</v>
      </c>
      <c r="C112" s="134"/>
      <c r="D112" s="135" t="str">
        <f>D111 &amp; "kW"</f>
        <v>kW</v>
      </c>
      <c r="E112" s="136" t="s">
        <v>298</v>
      </c>
      <c r="F112" s="124"/>
      <c r="G112" s="124"/>
      <c r="H112" s="124"/>
      <c r="I112" s="124"/>
      <c r="J112" s="124"/>
      <c r="K112" s="124"/>
      <c r="L112" s="124"/>
      <c r="M112" s="124"/>
      <c r="N112" s="124"/>
      <c r="O112" s="124"/>
      <c r="P112" s="125"/>
      <c r="Q112" s="125"/>
      <c r="R112" s="125"/>
      <c r="S112" s="125"/>
      <c r="T112" s="125"/>
      <c r="U112" s="125"/>
      <c r="V112" s="125"/>
      <c r="Z112" s="126"/>
      <c r="AA112" s="126" t="str">
        <f>IF(AND(F113=G113,H113=I113,F113="A"),"2016 - kw","")</f>
        <v/>
      </c>
      <c r="AB112" s="126" t="str">
        <f>IF(OR(B112="2017 - kw",B112="2018 - kw"),"2016 - kw","")</f>
        <v/>
      </c>
      <c r="AC112" s="126"/>
      <c r="AD112" s="126"/>
      <c r="AE112" s="126"/>
    </row>
    <row r="113" spans="1:31" hidden="1" x14ac:dyDescent="0.25">
      <c r="A113" s="125"/>
      <c r="B113" s="125"/>
      <c r="C113" s="137"/>
      <c r="D113" s="138"/>
      <c r="E113" s="139" t="s">
        <v>299</v>
      </c>
      <c r="F113" s="121"/>
      <c r="G113" s="121"/>
      <c r="H113" s="121"/>
      <c r="I113" s="121"/>
      <c r="J113" s="121"/>
      <c r="K113" s="121"/>
      <c r="L113" s="121"/>
      <c r="M113" s="121"/>
      <c r="N113" s="121"/>
      <c r="O113" s="121"/>
      <c r="P113" s="125"/>
      <c r="Q113" s="125"/>
      <c r="R113" s="125"/>
      <c r="S113" s="125"/>
      <c r="T113" s="125"/>
      <c r="U113" s="125"/>
      <c r="V113" s="125"/>
      <c r="Z113" s="126"/>
      <c r="AA113" s="126"/>
      <c r="AB113" s="126"/>
      <c r="AC113" s="126"/>
      <c r="AD113" s="126"/>
      <c r="AE113" s="126"/>
    </row>
    <row r="114" spans="1:31" hidden="1" x14ac:dyDescent="0.25">
      <c r="A114" s="125" t="str">
        <f>IF(AND(F116=G116,H116=I116,J116=K116,F116="A"),"2016 - kwh",IF(AND(F116=G116,H116=I116,J116&lt;&gt;K116,F116="A"),"2017 - kwh",IF(AND(F116=G116,H116&lt;&gt;I116,F116="A"),"2018 - kwh","N/A")))</f>
        <v>N/A</v>
      </c>
      <c r="B114" s="125" t="str">
        <f>IF(F116&lt;&gt;G116,"2018 - kwh",IF(H116&lt;&gt;I116,"2017 - kwh",IF(J116&lt;&gt;K116,"2016 - kwh","N/A")))</f>
        <v>N/A</v>
      </c>
      <c r="C114" s="131" t="s">
        <v>327</v>
      </c>
      <c r="D114" s="132"/>
      <c r="E114" s="133" t="s">
        <v>231</v>
      </c>
      <c r="F114" s="124"/>
      <c r="G114" s="124"/>
      <c r="H114" s="124"/>
      <c r="I114" s="124"/>
      <c r="J114" s="124"/>
      <c r="K114" s="124"/>
      <c r="L114" s="124"/>
      <c r="M114" s="124"/>
      <c r="N114" s="124"/>
      <c r="O114" s="124"/>
      <c r="P114" s="125"/>
      <c r="Q114" s="125"/>
      <c r="R114" s="125"/>
      <c r="S114" s="125"/>
      <c r="T114" s="125"/>
      <c r="U114" s="125"/>
      <c r="V114" s="125"/>
      <c r="Z114" s="126"/>
      <c r="AA114" s="126" t="str">
        <f>IF(AND(F116=G116,H116=I116,F116="A"),"2016 - kwh","")</f>
        <v/>
      </c>
      <c r="AB114" s="126" t="str">
        <f>IF(OR(B114="2017 - kwh",B114="2018 - kwh"),"2016 - kwh","")</f>
        <v/>
      </c>
      <c r="AC114" s="126"/>
      <c r="AD114" s="126"/>
      <c r="AE114" s="126"/>
    </row>
    <row r="115" spans="1:31" hidden="1" x14ac:dyDescent="0.25">
      <c r="A115" s="125" t="str">
        <f>IF(AND(F116=G116,H116=I116,J116=K116,F116="A"),"2016 - kw",IF(AND(F116=G116,H116=I116,J116&lt;&gt;K116,F116="A"),"2017 - kw",IF(AND(F116=G116,H116&lt;&gt;I116,F116="A"),"2018 - kw","N/A")))</f>
        <v>N/A</v>
      </c>
      <c r="B115" s="125" t="str">
        <f>IF(F116&lt;&gt;G116,"2018 - kw",IF(H116&lt;&gt;I116,"2017 - kw",IF(J116&lt;&gt;K116,"2016 - kw","N/A")))</f>
        <v>N/A</v>
      </c>
      <c r="C115" s="134"/>
      <c r="D115" s="135" t="str">
        <f>D114 &amp; "kW"</f>
        <v>kW</v>
      </c>
      <c r="E115" s="136" t="s">
        <v>298</v>
      </c>
      <c r="F115" s="124"/>
      <c r="G115" s="124"/>
      <c r="H115" s="124"/>
      <c r="I115" s="124"/>
      <c r="J115" s="124"/>
      <c r="K115" s="124"/>
      <c r="L115" s="124"/>
      <c r="M115" s="124"/>
      <c r="N115" s="124"/>
      <c r="O115" s="124"/>
      <c r="P115" s="125"/>
      <c r="Q115" s="125"/>
      <c r="R115" s="125"/>
      <c r="S115" s="125"/>
      <c r="T115" s="125"/>
      <c r="U115" s="125"/>
      <c r="V115" s="125"/>
      <c r="Z115" s="126"/>
      <c r="AA115" s="126" t="str">
        <f>IF(AND(F116=G116,H116=I116,F116="A"),"2016 - kw","")</f>
        <v/>
      </c>
      <c r="AB115" s="126" t="str">
        <f>IF(OR(B115="2017 - kw",B115="2018 - kw"),"2016 - kw","")</f>
        <v/>
      </c>
      <c r="AC115" s="126"/>
      <c r="AD115" s="126"/>
      <c r="AE115" s="126"/>
    </row>
    <row r="116" spans="1:31" hidden="1" x14ac:dyDescent="0.25">
      <c r="A116" s="125"/>
      <c r="B116" s="125"/>
      <c r="C116" s="137"/>
      <c r="D116" s="138"/>
      <c r="E116" s="139" t="s">
        <v>299</v>
      </c>
      <c r="F116" s="121"/>
      <c r="G116" s="121"/>
      <c r="H116" s="121"/>
      <c r="I116" s="121"/>
      <c r="J116" s="121"/>
      <c r="K116" s="121"/>
      <c r="L116" s="121"/>
      <c r="M116" s="121"/>
      <c r="N116" s="121"/>
      <c r="O116" s="121"/>
      <c r="P116" s="125"/>
      <c r="Q116" s="125"/>
      <c r="R116" s="125"/>
      <c r="S116" s="125"/>
      <c r="T116" s="125"/>
      <c r="U116" s="125"/>
      <c r="V116" s="125"/>
      <c r="Z116" s="126"/>
      <c r="AA116" s="126"/>
      <c r="AB116" s="126"/>
      <c r="AC116" s="126"/>
      <c r="AD116" s="126"/>
      <c r="AE116" s="126"/>
    </row>
    <row r="117" spans="1:31" hidden="1" x14ac:dyDescent="0.25">
      <c r="A117" s="125" t="str">
        <f>IF(AND(F119=G119,H119=I119,J119=K119,F119="A"),"2016 - kwh",IF(AND(F119=G119,H119=I119,J119&lt;&gt;K119,F119="A"),"2017 - kwh",IF(AND(F119=G119,H119&lt;&gt;I119,F119="A"),"2018 - kwh","N/A")))</f>
        <v>N/A</v>
      </c>
      <c r="B117" s="125" t="str">
        <f>IF(F119&lt;&gt;G119,"2018 - kwh",IF(H119&lt;&gt;I119,"2017 - kwh",IF(J119&lt;&gt;K119,"2016 - kwh","N/A")))</f>
        <v>N/A</v>
      </c>
      <c r="C117" s="131" t="s">
        <v>328</v>
      </c>
      <c r="D117" s="132"/>
      <c r="E117" s="133" t="s">
        <v>231</v>
      </c>
      <c r="F117" s="124"/>
      <c r="G117" s="124"/>
      <c r="H117" s="124"/>
      <c r="I117" s="124"/>
      <c r="J117" s="124"/>
      <c r="K117" s="124"/>
      <c r="L117" s="124"/>
      <c r="M117" s="124"/>
      <c r="N117" s="124"/>
      <c r="O117" s="124"/>
      <c r="P117" s="125"/>
      <c r="Q117" s="125"/>
      <c r="R117" s="125"/>
      <c r="S117" s="125"/>
      <c r="T117" s="125"/>
      <c r="U117" s="125"/>
      <c r="V117" s="125"/>
      <c r="Z117" s="126"/>
      <c r="AA117" s="126" t="str">
        <f>IF(AND(F119=G119,H119=I119,F119="A"),"2016 - kwh","")</f>
        <v/>
      </c>
      <c r="AB117" s="126" t="str">
        <f>IF(OR(B117="2017 - kwh",B117="2018 - kwh"),"2016 - kwh","")</f>
        <v/>
      </c>
      <c r="AC117" s="126"/>
      <c r="AD117" s="126"/>
      <c r="AE117" s="126"/>
    </row>
    <row r="118" spans="1:31" hidden="1" x14ac:dyDescent="0.25">
      <c r="A118" s="125" t="str">
        <f>IF(AND(F119=G119,H119=I119,J119=K119,F119="A"),"2016 - kw",IF(AND(F119=G119,H119=I119,J119&lt;&gt;K119,F119="A"),"2017 - kw",IF(AND(F119=G119,H119&lt;&gt;I119,F119="A"),"2018 - kw","N/A")))</f>
        <v>N/A</v>
      </c>
      <c r="B118" s="125" t="str">
        <f>IF(F119&lt;&gt;G119,"2018 - kw",IF(H119&lt;&gt;I119,"2017 - kw",IF(J119&lt;&gt;K119,"2016 - kw","N/A")))</f>
        <v>N/A</v>
      </c>
      <c r="C118" s="134"/>
      <c r="D118" s="135" t="str">
        <f>D117 &amp; "kW"</f>
        <v>kW</v>
      </c>
      <c r="E118" s="136" t="s">
        <v>298</v>
      </c>
      <c r="F118" s="124"/>
      <c r="G118" s="124"/>
      <c r="H118" s="124"/>
      <c r="I118" s="124"/>
      <c r="J118" s="124"/>
      <c r="K118" s="124"/>
      <c r="L118" s="124"/>
      <c r="M118" s="124"/>
      <c r="N118" s="124"/>
      <c r="O118" s="124"/>
      <c r="P118" s="125"/>
      <c r="Q118" s="125"/>
      <c r="R118" s="125"/>
      <c r="S118" s="125"/>
      <c r="T118" s="125"/>
      <c r="U118" s="125"/>
      <c r="V118" s="125"/>
      <c r="Z118" s="126"/>
      <c r="AA118" s="126" t="str">
        <f>IF(AND(F119=G119,H119=I119,F119="A"),"2016 - kw","")</f>
        <v/>
      </c>
      <c r="AB118" s="126" t="str">
        <f>IF(OR(B118="2017 - kw",B118="2018 - kw"),"2016 - kw","")</f>
        <v/>
      </c>
      <c r="AC118" s="126"/>
      <c r="AD118" s="126"/>
      <c r="AE118" s="126"/>
    </row>
    <row r="119" spans="1:31" hidden="1" x14ac:dyDescent="0.25">
      <c r="A119" s="125"/>
      <c r="B119" s="125"/>
      <c r="C119" s="137"/>
      <c r="D119" s="138"/>
      <c r="E119" s="139" t="s">
        <v>299</v>
      </c>
      <c r="F119" s="121"/>
      <c r="G119" s="121"/>
      <c r="H119" s="121"/>
      <c r="I119" s="121"/>
      <c r="J119" s="121"/>
      <c r="K119" s="121"/>
      <c r="L119" s="121"/>
      <c r="M119" s="121"/>
      <c r="N119" s="121"/>
      <c r="O119" s="121"/>
      <c r="P119" s="125"/>
      <c r="Q119" s="125"/>
      <c r="R119" s="125"/>
      <c r="S119" s="125"/>
      <c r="T119" s="125"/>
      <c r="U119" s="125"/>
      <c r="V119" s="125"/>
      <c r="Z119" s="126"/>
      <c r="AA119" s="126"/>
      <c r="AB119" s="126"/>
      <c r="AC119" s="126"/>
      <c r="AD119" s="126"/>
      <c r="AE119" s="126"/>
    </row>
    <row r="120" spans="1:31" hidden="1" x14ac:dyDescent="0.25">
      <c r="A120" s="125" t="str">
        <f>IF(AND(F122=G122,H122=I122,J122=K122,F122="A"),"2016 - kwh",IF(AND(F122=G122,H122=I122,J122&lt;&gt;K122,F122="A"),"2017 - kwh",IF(AND(F122=G122,H122&lt;&gt;I122,F122="A"),"2018 - kwh","N/A")))</f>
        <v>N/A</v>
      </c>
      <c r="B120" s="125" t="str">
        <f>IF(F122&lt;&gt;G122,"2018 - kwh",IF(H122&lt;&gt;I122,"2017 - kwh",IF(J122&lt;&gt;K122,"2016 - kwh","N/A")))</f>
        <v>N/A</v>
      </c>
      <c r="C120" s="131" t="s">
        <v>329</v>
      </c>
      <c r="D120" s="132"/>
      <c r="E120" s="133" t="s">
        <v>231</v>
      </c>
      <c r="F120" s="124"/>
      <c r="G120" s="124"/>
      <c r="H120" s="124"/>
      <c r="I120" s="124"/>
      <c r="J120" s="124"/>
      <c r="K120" s="124"/>
      <c r="L120" s="124"/>
      <c r="M120" s="124"/>
      <c r="N120" s="124"/>
      <c r="O120" s="124"/>
      <c r="P120" s="125"/>
      <c r="Q120" s="125"/>
      <c r="R120" s="125"/>
      <c r="S120" s="125"/>
      <c r="T120" s="125"/>
      <c r="U120" s="125"/>
      <c r="V120" s="125"/>
      <c r="Z120" s="126"/>
      <c r="AA120" s="126" t="str">
        <f>IF(AND(F122=G122,H122=I122,F122="A"),"2016 - kwh","")</f>
        <v/>
      </c>
      <c r="AB120" s="126" t="str">
        <f>IF(OR(B120="2017 - kwh",B120="2018 - kwh"),"2016 - kwh","")</f>
        <v/>
      </c>
      <c r="AC120" s="126"/>
      <c r="AD120" s="126"/>
      <c r="AE120" s="126"/>
    </row>
    <row r="121" spans="1:31" hidden="1" x14ac:dyDescent="0.25">
      <c r="A121" s="125" t="str">
        <f>IF(AND(F122=G122,H122=I122,J122=K122,F122="A"),"2016 - kw",IF(AND(F122=G122,H122=I122,J122&lt;&gt;K122,F122="A"),"2017 - kw",IF(AND(F122=G122,H122&lt;&gt;I122,F122="A"),"2018 - kw","N/A")))</f>
        <v>N/A</v>
      </c>
      <c r="B121" s="125" t="str">
        <f>IF(F122&lt;&gt;G122,"2018 - kw",IF(H122&lt;&gt;I122,"2017 - kw",IF(J122&lt;&gt;K122,"2016 - kw","N/A")))</f>
        <v>N/A</v>
      </c>
      <c r="C121" s="134"/>
      <c r="D121" s="135" t="str">
        <f>D120 &amp; "kW"</f>
        <v>kW</v>
      </c>
      <c r="E121" s="136" t="s">
        <v>298</v>
      </c>
      <c r="F121" s="124"/>
      <c r="G121" s="124"/>
      <c r="H121" s="124"/>
      <c r="I121" s="124"/>
      <c r="J121" s="124"/>
      <c r="K121" s="124"/>
      <c r="L121" s="124"/>
      <c r="M121" s="124"/>
      <c r="N121" s="124"/>
      <c r="O121" s="124"/>
      <c r="P121" s="125"/>
      <c r="Q121" s="125"/>
      <c r="R121" s="125"/>
      <c r="S121" s="125"/>
      <c r="T121" s="125"/>
      <c r="U121" s="125"/>
      <c r="V121" s="125"/>
      <c r="Z121" s="126"/>
      <c r="AA121" s="126" t="str">
        <f>IF(AND(F122=G122,H122=I122,F122="A"),"2016 - kw","")</f>
        <v/>
      </c>
      <c r="AB121" s="126" t="str">
        <f>IF(OR(B121="2017 - kw",B121="2018 - kw"),"2016 - kw","")</f>
        <v/>
      </c>
      <c r="AC121" s="126"/>
      <c r="AD121" s="126"/>
      <c r="AE121" s="126"/>
    </row>
    <row r="122" spans="1:31" hidden="1" x14ac:dyDescent="0.25">
      <c r="A122" s="125"/>
      <c r="B122" s="125"/>
      <c r="C122" s="137"/>
      <c r="D122" s="138"/>
      <c r="E122" s="139" t="s">
        <v>299</v>
      </c>
      <c r="F122" s="121"/>
      <c r="G122" s="121"/>
      <c r="H122" s="121"/>
      <c r="I122" s="121"/>
      <c r="J122" s="121"/>
      <c r="K122" s="121"/>
      <c r="L122" s="121"/>
      <c r="M122" s="121"/>
      <c r="N122" s="121"/>
      <c r="O122" s="121"/>
      <c r="P122" s="125"/>
      <c r="Q122" s="125"/>
      <c r="R122" s="125"/>
      <c r="S122" s="125"/>
      <c r="T122" s="125"/>
      <c r="U122" s="125"/>
      <c r="V122" s="125"/>
      <c r="Z122" s="126"/>
      <c r="AA122" s="126"/>
      <c r="AB122" s="126"/>
      <c r="AC122" s="126"/>
      <c r="AD122" s="126"/>
      <c r="AE122" s="126"/>
    </row>
    <row r="123" spans="1:31" hidden="1" x14ac:dyDescent="0.25">
      <c r="A123" s="125" t="str">
        <f>IF(AND(F125=G125,H125=I125,J125=K125,F125="A"),"2016 - kwh",IF(AND(F125=G125,H125=I125,J125&lt;&gt;K125,F125="A"),"2017 - kwh",IF(AND(F125=G125,H125&lt;&gt;I125,F125="A"),"2018 - kwh","N/A")))</f>
        <v>N/A</v>
      </c>
      <c r="B123" s="125" t="str">
        <f>IF(F125&lt;&gt;G125,"2018 - kwh",IF(H125&lt;&gt;I125,"2017 - kwh",IF(J125&lt;&gt;K125,"2016 - kwh","N/A")))</f>
        <v>N/A</v>
      </c>
      <c r="C123" s="131" t="s">
        <v>330</v>
      </c>
      <c r="D123" s="132"/>
      <c r="E123" s="133" t="s">
        <v>231</v>
      </c>
      <c r="F123" s="124"/>
      <c r="G123" s="124"/>
      <c r="H123" s="124"/>
      <c r="I123" s="124"/>
      <c r="J123" s="124"/>
      <c r="K123" s="124"/>
      <c r="L123" s="124"/>
      <c r="M123" s="124"/>
      <c r="N123" s="124"/>
      <c r="O123" s="124"/>
      <c r="P123" s="125"/>
      <c r="Q123" s="125"/>
      <c r="R123" s="125"/>
      <c r="S123" s="125"/>
      <c r="T123" s="125"/>
      <c r="U123" s="125"/>
      <c r="V123" s="125"/>
      <c r="Z123" s="126"/>
      <c r="AA123" s="126" t="str">
        <f>IF(AND(F125=G125,H125=I125,F125="A"),"2016 - kwh","")</f>
        <v/>
      </c>
      <c r="AB123" s="126" t="str">
        <f>IF(OR(B123="2017 - kwh",B123="2018 - kwh"),"2016 - kwh","")</f>
        <v/>
      </c>
      <c r="AC123" s="126"/>
      <c r="AD123" s="126"/>
      <c r="AE123" s="126"/>
    </row>
    <row r="124" spans="1:31" hidden="1" x14ac:dyDescent="0.25">
      <c r="A124" s="125" t="str">
        <f>IF(AND(F125=G125,H125=I125,J125=K125,F125="A"),"2016 - kw",IF(AND(F125=G125,H125=I125,J125&lt;&gt;K125,F125="A"),"2017 - kw",IF(AND(F125=G125,H125&lt;&gt;I125,F125="A"),"2018 - kw","N/A")))</f>
        <v>N/A</v>
      </c>
      <c r="B124" s="125" t="str">
        <f>IF(F125&lt;&gt;G125,"2018 - kw",IF(H125&lt;&gt;I125,"2017 - kw",IF(J125&lt;&gt;K125,"2016 - kw","N/A")))</f>
        <v>N/A</v>
      </c>
      <c r="C124" s="134"/>
      <c r="D124" s="135" t="str">
        <f>D123 &amp; "kW"</f>
        <v>kW</v>
      </c>
      <c r="E124" s="136" t="s">
        <v>298</v>
      </c>
      <c r="F124" s="124"/>
      <c r="G124" s="124"/>
      <c r="H124" s="124"/>
      <c r="I124" s="124"/>
      <c r="J124" s="124"/>
      <c r="K124" s="124"/>
      <c r="L124" s="124"/>
      <c r="M124" s="124"/>
      <c r="N124" s="124"/>
      <c r="O124" s="124"/>
      <c r="P124" s="125"/>
      <c r="Q124" s="125"/>
      <c r="R124" s="125"/>
      <c r="S124" s="125"/>
      <c r="T124" s="125"/>
      <c r="U124" s="125"/>
      <c r="V124" s="125"/>
      <c r="Z124" s="126"/>
      <c r="AA124" s="126" t="str">
        <f>IF(AND(F125=G125,H125=I125,F125="A"),"2016 - kw","")</f>
        <v/>
      </c>
      <c r="AB124" s="126" t="str">
        <f>IF(OR(B124="2017 - kw",B124="2018 - kw"),"2016 - kw","")</f>
        <v/>
      </c>
      <c r="AC124" s="126"/>
      <c r="AD124" s="126"/>
      <c r="AE124" s="126"/>
    </row>
    <row r="125" spans="1:31" hidden="1" x14ac:dyDescent="0.25">
      <c r="A125" s="125"/>
      <c r="B125" s="125"/>
      <c r="C125" s="137"/>
      <c r="D125" s="138"/>
      <c r="E125" s="139" t="s">
        <v>299</v>
      </c>
      <c r="F125" s="121"/>
      <c r="G125" s="121"/>
      <c r="H125" s="121"/>
      <c r="I125" s="121"/>
      <c r="J125" s="121"/>
      <c r="K125" s="121"/>
      <c r="L125" s="121"/>
      <c r="M125" s="121"/>
      <c r="N125" s="121"/>
      <c r="O125" s="121"/>
      <c r="P125" s="125"/>
      <c r="Q125" s="125"/>
      <c r="R125" s="125"/>
      <c r="S125" s="125"/>
      <c r="T125" s="125"/>
      <c r="U125" s="125"/>
      <c r="V125" s="125"/>
      <c r="Z125" s="126"/>
      <c r="AA125" s="126"/>
      <c r="AB125" s="126"/>
      <c r="AC125" s="126"/>
      <c r="AD125" s="126"/>
      <c r="AE125" s="126"/>
    </row>
    <row r="126" spans="1:31" hidden="1" x14ac:dyDescent="0.25">
      <c r="A126" s="125" t="str">
        <f>IF(AND(F128=G128,H128=I128,J128=K128,F128="A"),"2016 - kwh",IF(AND(F128=G128,H128=I128,J128&lt;&gt;K128,F128="A"),"2017 - kwh",IF(AND(F128=G128,H128&lt;&gt;I128,F128="A"),"2018 - kwh","N/A")))</f>
        <v>N/A</v>
      </c>
      <c r="B126" s="125" t="str">
        <f>IF(F128&lt;&gt;G128,"2018 - kwh",IF(H128&lt;&gt;I128,"2017 - kwh",IF(J128&lt;&gt;K128,"2016 - kwh","N/A")))</f>
        <v>N/A</v>
      </c>
      <c r="C126" s="131" t="s">
        <v>331</v>
      </c>
      <c r="D126" s="132"/>
      <c r="E126" s="133" t="s">
        <v>231</v>
      </c>
      <c r="F126" s="124"/>
      <c r="G126" s="124"/>
      <c r="H126" s="124"/>
      <c r="I126" s="124"/>
      <c r="J126" s="124"/>
      <c r="K126" s="124"/>
      <c r="L126" s="124"/>
      <c r="M126" s="124"/>
      <c r="N126" s="124"/>
      <c r="O126" s="124"/>
      <c r="P126" s="125"/>
      <c r="Q126" s="125"/>
      <c r="R126" s="125"/>
      <c r="S126" s="125"/>
      <c r="T126" s="125"/>
      <c r="U126" s="125"/>
      <c r="V126" s="125"/>
      <c r="Z126" s="126"/>
      <c r="AA126" s="126" t="str">
        <f>IF(AND(F128=G128,H128=I128,F128="A"),"2016 - kwh","")</f>
        <v/>
      </c>
      <c r="AB126" s="126" t="str">
        <f>IF(OR(B126="2017 - kwh",B126="2018 - kwh"),"2016 - kwh","")</f>
        <v/>
      </c>
      <c r="AC126" s="126"/>
      <c r="AD126" s="126"/>
      <c r="AE126" s="126"/>
    </row>
    <row r="127" spans="1:31" hidden="1" x14ac:dyDescent="0.25">
      <c r="A127" s="125" t="str">
        <f>IF(AND(F128=G128,H128=I128,J128=K128,F128="A"),"2016 - kw",IF(AND(F128=G128,H128=I128,J128&lt;&gt;K128,F128="A"),"2017 - kw",IF(AND(F128=G128,H128&lt;&gt;I128,F128="A"),"2018 - kw","N/A")))</f>
        <v>N/A</v>
      </c>
      <c r="B127" s="125" t="str">
        <f>IF(F128&lt;&gt;G128,"2018 - kw",IF(H128&lt;&gt;I128,"2017 - kw",IF(J128&lt;&gt;K128,"2016 - kw","N/A")))</f>
        <v>N/A</v>
      </c>
      <c r="C127" s="134"/>
      <c r="D127" s="135" t="str">
        <f>D126 &amp; "kW"</f>
        <v>kW</v>
      </c>
      <c r="E127" s="136" t="s">
        <v>298</v>
      </c>
      <c r="F127" s="124"/>
      <c r="G127" s="124"/>
      <c r="H127" s="124"/>
      <c r="I127" s="124"/>
      <c r="J127" s="124"/>
      <c r="K127" s="124"/>
      <c r="L127" s="124"/>
      <c r="M127" s="124"/>
      <c r="N127" s="124"/>
      <c r="O127" s="124"/>
      <c r="P127" s="125"/>
      <c r="Q127" s="125"/>
      <c r="R127" s="125"/>
      <c r="S127" s="125"/>
      <c r="T127" s="125"/>
      <c r="U127" s="125"/>
      <c r="V127" s="125"/>
      <c r="Z127" s="126"/>
      <c r="AA127" s="126" t="str">
        <f>IF(AND(F128=G128,H128=I128,F128="A"),"2016 - kw","")</f>
        <v/>
      </c>
      <c r="AB127" s="126" t="str">
        <f>IF(OR(B127="2017 - kw",B127="2018 - kw"),"2016 - kw","")</f>
        <v/>
      </c>
      <c r="AC127" s="126"/>
      <c r="AD127" s="126"/>
      <c r="AE127" s="126"/>
    </row>
    <row r="128" spans="1:31" hidden="1" x14ac:dyDescent="0.25">
      <c r="A128" s="125"/>
      <c r="B128" s="125"/>
      <c r="C128" s="137"/>
      <c r="D128" s="138"/>
      <c r="E128" s="139" t="s">
        <v>299</v>
      </c>
      <c r="F128" s="121"/>
      <c r="G128" s="121"/>
      <c r="H128" s="121"/>
      <c r="I128" s="121"/>
      <c r="J128" s="121"/>
      <c r="K128" s="121"/>
      <c r="L128" s="121"/>
      <c r="M128" s="121"/>
      <c r="N128" s="121"/>
      <c r="O128" s="121"/>
      <c r="P128" s="125"/>
      <c r="Q128" s="125"/>
      <c r="R128" s="125"/>
      <c r="S128" s="125"/>
      <c r="T128" s="125"/>
      <c r="U128" s="125"/>
      <c r="V128" s="125"/>
      <c r="Z128" s="126"/>
      <c r="AA128" s="126"/>
      <c r="AB128" s="126"/>
      <c r="AC128" s="126"/>
      <c r="AD128" s="126"/>
      <c r="AE128" s="126"/>
    </row>
    <row r="129" spans="1:31" hidden="1" x14ac:dyDescent="0.25">
      <c r="A129" s="125" t="str">
        <f>IF(AND(F131=G131,H131=I131,J131=K131,F131="A"),"2016 - kwh",IF(AND(F131=G131,H131=I131,J131&lt;&gt;K131,F131="A"),"2017 - kwh",IF(AND(F131=G131,H131&lt;&gt;I131,F131="A"),"2018 - kwh","N/A")))</f>
        <v>N/A</v>
      </c>
      <c r="B129" s="125" t="str">
        <f>IF(F131&lt;&gt;G131,"2018 - kwh",IF(H131&lt;&gt;I131,"2017 - kwh",IF(J131&lt;&gt;K131,"2016 - kwh","N/A")))</f>
        <v>N/A</v>
      </c>
      <c r="C129" s="131" t="s">
        <v>332</v>
      </c>
      <c r="D129" s="132"/>
      <c r="E129" s="133" t="s">
        <v>231</v>
      </c>
      <c r="F129" s="124"/>
      <c r="G129" s="124"/>
      <c r="H129" s="124"/>
      <c r="I129" s="124"/>
      <c r="J129" s="124"/>
      <c r="K129" s="124"/>
      <c r="L129" s="124"/>
      <c r="M129" s="124"/>
      <c r="N129" s="124"/>
      <c r="O129" s="124"/>
      <c r="P129" s="125"/>
      <c r="Q129" s="125"/>
      <c r="R129" s="125"/>
      <c r="S129" s="125"/>
      <c r="T129" s="125"/>
      <c r="U129" s="125"/>
      <c r="V129" s="125"/>
      <c r="Z129" s="126"/>
      <c r="AA129" s="126" t="str">
        <f>IF(AND(F131=G131,H131=I131,F131="A"),"2016 - kwh","")</f>
        <v/>
      </c>
      <c r="AB129" s="126" t="str">
        <f>IF(OR(B129="2017 - kwh",B129="2018 - kwh"),"2016 - kwh","")</f>
        <v/>
      </c>
      <c r="AC129" s="126"/>
      <c r="AD129" s="126"/>
      <c r="AE129" s="126"/>
    </row>
    <row r="130" spans="1:31" hidden="1" x14ac:dyDescent="0.25">
      <c r="A130" s="125" t="str">
        <f>IF(AND(F131=G131,H131=I131,J131=K131,F131="A"),"2016 - kw",IF(AND(F131=G131,H131=I131,J131&lt;&gt;K131,F131="A"),"2017 - kw",IF(AND(F131=G131,H131&lt;&gt;I131,F131="A"),"2018 - kw","N/A")))</f>
        <v>N/A</v>
      </c>
      <c r="B130" s="125" t="str">
        <f>IF(F131&lt;&gt;G131,"2018 - kw",IF(H131&lt;&gt;I131,"2017 - kw",IF(J131&lt;&gt;K131,"2016 - kw","N/A")))</f>
        <v>N/A</v>
      </c>
      <c r="C130" s="134"/>
      <c r="D130" s="135" t="str">
        <f>D129 &amp; "kW"</f>
        <v>kW</v>
      </c>
      <c r="E130" s="136" t="s">
        <v>298</v>
      </c>
      <c r="F130" s="124"/>
      <c r="G130" s="124"/>
      <c r="H130" s="124"/>
      <c r="I130" s="124"/>
      <c r="J130" s="124"/>
      <c r="K130" s="124"/>
      <c r="L130" s="124"/>
      <c r="M130" s="124"/>
      <c r="N130" s="124"/>
      <c r="O130" s="124"/>
      <c r="P130" s="125"/>
      <c r="Q130" s="125"/>
      <c r="R130" s="125"/>
      <c r="S130" s="125"/>
      <c r="T130" s="125"/>
      <c r="U130" s="125"/>
      <c r="V130" s="125"/>
      <c r="Z130" s="126"/>
      <c r="AA130" s="126" t="str">
        <f>IF(AND(F131=G131,H131=I131,F131="A"),"2016 - kw","")</f>
        <v/>
      </c>
      <c r="AB130" s="126" t="str">
        <f>IF(OR(B130="2017 - kw",B130="2018 - kw"),"2016 - kw","")</f>
        <v/>
      </c>
      <c r="AC130" s="126"/>
      <c r="AD130" s="126"/>
      <c r="AE130" s="126"/>
    </row>
    <row r="131" spans="1:31" hidden="1" x14ac:dyDescent="0.25">
      <c r="A131" s="125"/>
      <c r="B131" s="125"/>
      <c r="C131" s="137"/>
      <c r="D131" s="138"/>
      <c r="E131" s="139" t="s">
        <v>299</v>
      </c>
      <c r="F131" s="121"/>
      <c r="G131" s="121"/>
      <c r="H131" s="121"/>
      <c r="I131" s="121"/>
      <c r="J131" s="121"/>
      <c r="K131" s="121"/>
      <c r="L131" s="121"/>
      <c r="M131" s="121"/>
      <c r="N131" s="121"/>
      <c r="O131" s="121"/>
      <c r="P131" s="125"/>
      <c r="Q131" s="125"/>
      <c r="R131" s="125"/>
      <c r="S131" s="125"/>
      <c r="T131" s="125"/>
      <c r="U131" s="125"/>
      <c r="V131" s="125"/>
      <c r="Z131" s="126"/>
      <c r="AA131" s="126"/>
      <c r="AB131" s="126"/>
      <c r="AC131" s="126"/>
      <c r="AD131" s="126"/>
      <c r="AE131" s="126"/>
    </row>
    <row r="132" spans="1:31" hidden="1" x14ac:dyDescent="0.25">
      <c r="A132" s="125" t="str">
        <f>IF(AND(F134=G134,H134=I134,J134=K134,F134="A"),"2016 - kwh",IF(AND(F134=G134,H134=I134,J134&lt;&gt;K134,F134="A"),"2017 - kwh",IF(AND(F134=G134,H134&lt;&gt;I134,F134="A"),"2018 - kwh","N/A")))</f>
        <v>N/A</v>
      </c>
      <c r="B132" s="125" t="str">
        <f>IF(F134&lt;&gt;G134,"2018 - kwh",IF(H134&lt;&gt;I134,"2017 - kwh",IF(J134&lt;&gt;K134,"2016 - kwh","N/A")))</f>
        <v>N/A</v>
      </c>
      <c r="C132" s="131" t="s">
        <v>333</v>
      </c>
      <c r="D132" s="132"/>
      <c r="E132" s="133" t="s">
        <v>231</v>
      </c>
      <c r="F132" s="124"/>
      <c r="G132" s="124"/>
      <c r="H132" s="124"/>
      <c r="I132" s="124"/>
      <c r="J132" s="124"/>
      <c r="K132" s="124"/>
      <c r="L132" s="124"/>
      <c r="M132" s="124"/>
      <c r="N132" s="124"/>
      <c r="O132" s="124"/>
      <c r="P132" s="125"/>
      <c r="Q132" s="125"/>
      <c r="R132" s="125"/>
      <c r="S132" s="125"/>
      <c r="T132" s="125"/>
      <c r="U132" s="125"/>
      <c r="V132" s="125"/>
      <c r="Z132" s="126"/>
      <c r="AA132" s="126" t="str">
        <f>IF(AND(F134=G134,H134=I134,F134="A"),"2016 - kwh","")</f>
        <v/>
      </c>
      <c r="AB132" s="126" t="str">
        <f>IF(OR(B132="2017 - kwh",B132="2018 - kwh"),"2016 - kwh","")</f>
        <v/>
      </c>
      <c r="AC132" s="126"/>
      <c r="AD132" s="126"/>
      <c r="AE132" s="126"/>
    </row>
    <row r="133" spans="1:31" hidden="1" x14ac:dyDescent="0.25">
      <c r="A133" s="125" t="str">
        <f>IF(AND(F134=G134,H134=I134,J134=K134,F134="A"),"2016 - kw",IF(AND(F134=G134,H134=I134,J134&lt;&gt;K134,F134="A"),"2017 - kw",IF(AND(F134=G134,H134&lt;&gt;I134,F134="A"),"2018 - kw","N/A")))</f>
        <v>N/A</v>
      </c>
      <c r="B133" s="125" t="str">
        <f>IF(F134&lt;&gt;G134,"2018 - kw",IF(H134&lt;&gt;I134,"2017 - kw",IF(J134&lt;&gt;K134,"2016 - kw","N/A")))</f>
        <v>N/A</v>
      </c>
      <c r="C133" s="134"/>
      <c r="D133" s="135" t="str">
        <f>D132 &amp; "kW"</f>
        <v>kW</v>
      </c>
      <c r="E133" s="136" t="s">
        <v>298</v>
      </c>
      <c r="F133" s="124"/>
      <c r="G133" s="124"/>
      <c r="H133" s="124"/>
      <c r="I133" s="124"/>
      <c r="J133" s="124"/>
      <c r="K133" s="124"/>
      <c r="L133" s="124"/>
      <c r="M133" s="124"/>
      <c r="N133" s="124"/>
      <c r="O133" s="124"/>
      <c r="P133" s="125"/>
      <c r="Q133" s="125"/>
      <c r="R133" s="125"/>
      <c r="S133" s="125"/>
      <c r="T133" s="125"/>
      <c r="U133" s="125"/>
      <c r="V133" s="125"/>
      <c r="Z133" s="126"/>
      <c r="AA133" s="126" t="str">
        <f>IF(AND(F134=G134,H134=I134,F134="A"),"2016 - kw","")</f>
        <v/>
      </c>
      <c r="AB133" s="126" t="str">
        <f>IF(OR(B133="2017 - kw",B133="2018 - kw"),"2016 - kw","")</f>
        <v/>
      </c>
      <c r="AC133" s="126"/>
      <c r="AD133" s="126"/>
      <c r="AE133" s="126"/>
    </row>
    <row r="134" spans="1:31" hidden="1" x14ac:dyDescent="0.25">
      <c r="A134" s="125"/>
      <c r="B134" s="125"/>
      <c r="C134" s="137"/>
      <c r="D134" s="138"/>
      <c r="E134" s="139" t="s">
        <v>299</v>
      </c>
      <c r="F134" s="121"/>
      <c r="G134" s="121"/>
      <c r="H134" s="121"/>
      <c r="I134" s="121"/>
      <c r="J134" s="121"/>
      <c r="K134" s="121"/>
      <c r="L134" s="121"/>
      <c r="M134" s="121"/>
      <c r="N134" s="121"/>
      <c r="O134" s="121"/>
      <c r="P134" s="125"/>
      <c r="Q134" s="125"/>
      <c r="R134" s="125"/>
      <c r="S134" s="125"/>
      <c r="T134" s="125"/>
      <c r="U134" s="125"/>
      <c r="V134" s="125"/>
      <c r="Z134" s="126"/>
      <c r="AA134" s="126"/>
      <c r="AB134" s="126"/>
      <c r="AC134" s="126"/>
      <c r="AD134" s="126"/>
      <c r="AE134" s="126"/>
    </row>
    <row r="135" spans="1:31" hidden="1" x14ac:dyDescent="0.25">
      <c r="A135" s="125" t="str">
        <f>IF(AND(F137=G137,H137=I137,J137=K137,F137="A"),"2016 - kwh",IF(AND(F137=G137,H137=I137,J137&lt;&gt;K137,F137="A"),"2017 - kwh",IF(AND(F137=G137,H137&lt;&gt;I137,F137="A"),"2018 - kwh","N/A")))</f>
        <v>N/A</v>
      </c>
      <c r="B135" s="125" t="str">
        <f>IF(F137&lt;&gt;G137,"2018 - kwh",IF(H137&lt;&gt;I137,"2017 - kwh",IF(J137&lt;&gt;K137,"2016 - kwh","N/A")))</f>
        <v>N/A</v>
      </c>
      <c r="C135" s="131" t="s">
        <v>334</v>
      </c>
      <c r="D135" s="132"/>
      <c r="E135" s="133" t="s">
        <v>231</v>
      </c>
      <c r="F135" s="124"/>
      <c r="G135" s="124"/>
      <c r="H135" s="124"/>
      <c r="I135" s="124"/>
      <c r="J135" s="124"/>
      <c r="K135" s="124"/>
      <c r="L135" s="124"/>
      <c r="M135" s="124"/>
      <c r="N135" s="124"/>
      <c r="O135" s="124"/>
      <c r="P135" s="125"/>
      <c r="Q135" s="125"/>
      <c r="R135" s="125"/>
      <c r="S135" s="125"/>
      <c r="T135" s="125"/>
      <c r="U135" s="125"/>
      <c r="V135" s="125"/>
      <c r="Z135" s="126"/>
      <c r="AA135" s="126" t="str">
        <f>IF(AND(F137=G137,H137=I137,F137="A"),"2016 - kwh","")</f>
        <v/>
      </c>
      <c r="AB135" s="126" t="str">
        <f>IF(OR(B135="2017 - kwh",B135="2018 - kwh"),"2016 - kwh","")</f>
        <v/>
      </c>
      <c r="AC135" s="126"/>
      <c r="AD135" s="126"/>
      <c r="AE135" s="126"/>
    </row>
    <row r="136" spans="1:31" hidden="1" x14ac:dyDescent="0.25">
      <c r="A136" s="125" t="str">
        <f>IF(AND(F137=G137,H137=I137,J137=K137,F137="A"),"2016 - kw",IF(AND(F137=G137,H137=I137,J137&lt;&gt;K137,F137="A"),"2017 - kw",IF(AND(F137=G137,H137&lt;&gt;I137,F137="A"),"2018 - kw","N/A")))</f>
        <v>N/A</v>
      </c>
      <c r="B136" s="125" t="str">
        <f>IF(F137&lt;&gt;G137,"2018 - kw",IF(H137&lt;&gt;I137,"2017 - kw",IF(J137&lt;&gt;K137,"2016 - kw","N/A")))</f>
        <v>N/A</v>
      </c>
      <c r="C136" s="134"/>
      <c r="D136" s="135" t="str">
        <f>D135 &amp; "kW"</f>
        <v>kW</v>
      </c>
      <c r="E136" s="136" t="s">
        <v>298</v>
      </c>
      <c r="F136" s="124"/>
      <c r="G136" s="124"/>
      <c r="H136" s="124"/>
      <c r="I136" s="124"/>
      <c r="J136" s="124"/>
      <c r="K136" s="124"/>
      <c r="L136" s="124"/>
      <c r="M136" s="124"/>
      <c r="N136" s="124"/>
      <c r="O136" s="124"/>
      <c r="P136" s="125"/>
      <c r="Q136" s="125"/>
      <c r="R136" s="125"/>
      <c r="S136" s="125"/>
      <c r="T136" s="125"/>
      <c r="U136" s="125"/>
      <c r="V136" s="125"/>
      <c r="Z136" s="126"/>
      <c r="AA136" s="126" t="str">
        <f>IF(AND(F137=G137,H137=I137,F137="A"),"2016 - kw","")</f>
        <v/>
      </c>
      <c r="AB136" s="126" t="str">
        <f>IF(OR(B136="2017 - kw",B136="2018 - kw"),"2016 - kw","")</f>
        <v/>
      </c>
      <c r="AC136" s="126"/>
      <c r="AD136" s="126"/>
      <c r="AE136" s="126"/>
    </row>
    <row r="137" spans="1:31" hidden="1" x14ac:dyDescent="0.25">
      <c r="A137" s="125"/>
      <c r="B137" s="125"/>
      <c r="C137" s="137"/>
      <c r="D137" s="138"/>
      <c r="E137" s="139" t="s">
        <v>299</v>
      </c>
      <c r="F137" s="121"/>
      <c r="G137" s="121"/>
      <c r="H137" s="121"/>
      <c r="I137" s="121"/>
      <c r="J137" s="121"/>
      <c r="K137" s="121"/>
      <c r="L137" s="121"/>
      <c r="M137" s="121"/>
      <c r="N137" s="121"/>
      <c r="O137" s="121"/>
      <c r="P137" s="125"/>
      <c r="Q137" s="125"/>
      <c r="R137" s="125"/>
      <c r="S137" s="125"/>
      <c r="T137" s="125"/>
      <c r="U137" s="125"/>
      <c r="V137" s="125"/>
      <c r="Z137" s="126"/>
      <c r="AA137" s="126"/>
      <c r="AB137" s="126"/>
      <c r="AC137" s="126"/>
      <c r="AD137" s="126"/>
      <c r="AE137" s="126"/>
    </row>
    <row r="138" spans="1:31" hidden="1" x14ac:dyDescent="0.25">
      <c r="A138" s="125" t="str">
        <f>IF(AND(F140=G140,H140=I140,J140=K140,F140="A"),"2016 - kwh",IF(AND(F140=G140,H140=I140,J140&lt;&gt;K140,F140="A"),"2017 - kwh",IF(AND(F140=G140,H140&lt;&gt;I140,F140="A"),"2018 - kwh","N/A")))</f>
        <v>N/A</v>
      </c>
      <c r="B138" s="125" t="str">
        <f>IF(F140&lt;&gt;G140,"2018 - kwh",IF(H140&lt;&gt;I140,"2017 - kwh",IF(J140&lt;&gt;K140,"2016 - kwh","N/A")))</f>
        <v>N/A</v>
      </c>
      <c r="C138" s="131" t="s">
        <v>335</v>
      </c>
      <c r="D138" s="132"/>
      <c r="E138" s="133" t="s">
        <v>231</v>
      </c>
      <c r="F138" s="124"/>
      <c r="G138" s="124"/>
      <c r="H138" s="124"/>
      <c r="I138" s="124"/>
      <c r="J138" s="124"/>
      <c r="K138" s="124"/>
      <c r="L138" s="124"/>
      <c r="M138" s="124"/>
      <c r="N138" s="124"/>
      <c r="O138" s="124"/>
      <c r="P138" s="125"/>
      <c r="Q138" s="125"/>
      <c r="R138" s="125"/>
      <c r="S138" s="125"/>
      <c r="T138" s="125"/>
      <c r="U138" s="125"/>
      <c r="V138" s="125"/>
      <c r="Z138" s="126"/>
      <c r="AA138" s="126" t="str">
        <f>IF(AND(F140=G140,H140=I140,F140="A"),"2016 - kwh","")</f>
        <v/>
      </c>
      <c r="AB138" s="126" t="str">
        <f>IF(OR(B138="2017 - kwh",B138="2018 - kwh"),"2016 - kwh","")</f>
        <v/>
      </c>
      <c r="AC138" s="126"/>
      <c r="AD138" s="126"/>
      <c r="AE138" s="126"/>
    </row>
    <row r="139" spans="1:31" hidden="1" x14ac:dyDescent="0.25">
      <c r="A139" s="125" t="str">
        <f>IF(AND(F140=G140,H140=I140,J140=K140,F140="A"),"2016 - kw",IF(AND(F140=G140,H140=I140,J140&lt;&gt;K140,F140="A"),"2017 - kw",IF(AND(F140=G140,H140&lt;&gt;I140,F140="A"),"2018 - kw","N/A")))</f>
        <v>N/A</v>
      </c>
      <c r="B139" s="125" t="str">
        <f>IF(F140&lt;&gt;G140,"2018 - kw",IF(H140&lt;&gt;I140,"2017 - kw",IF(J140&lt;&gt;K140,"2016 - kw","N/A")))</f>
        <v>N/A</v>
      </c>
      <c r="C139" s="134"/>
      <c r="D139" s="135" t="str">
        <f>D138 &amp; "kW"</f>
        <v>kW</v>
      </c>
      <c r="E139" s="136" t="s">
        <v>298</v>
      </c>
      <c r="F139" s="124"/>
      <c r="G139" s="124"/>
      <c r="H139" s="124"/>
      <c r="I139" s="124"/>
      <c r="J139" s="124"/>
      <c r="K139" s="124"/>
      <c r="L139" s="124"/>
      <c r="M139" s="124"/>
      <c r="N139" s="124"/>
      <c r="O139" s="124"/>
      <c r="P139" s="125"/>
      <c r="Q139" s="125"/>
      <c r="R139" s="125"/>
      <c r="S139" s="125"/>
      <c r="T139" s="125"/>
      <c r="U139" s="125"/>
      <c r="V139" s="125"/>
      <c r="Z139" s="126"/>
      <c r="AA139" s="126" t="str">
        <f>IF(AND(F140=G140,H140=I140,F140="A"),"2016 - kw","")</f>
        <v/>
      </c>
      <c r="AB139" s="126" t="str">
        <f>IF(OR(B139="2017 - kw",B139="2018 - kw"),"2016 - kw","")</f>
        <v/>
      </c>
      <c r="AC139" s="126"/>
      <c r="AD139" s="126"/>
      <c r="AE139" s="126"/>
    </row>
    <row r="140" spans="1:31" hidden="1" x14ac:dyDescent="0.25">
      <c r="A140" s="125"/>
      <c r="B140" s="125"/>
      <c r="C140" s="137"/>
      <c r="D140" s="138"/>
      <c r="E140" s="139" t="s">
        <v>299</v>
      </c>
      <c r="F140" s="121"/>
      <c r="G140" s="121"/>
      <c r="H140" s="121"/>
      <c r="I140" s="121"/>
      <c r="J140" s="121"/>
      <c r="K140" s="121"/>
      <c r="L140" s="121"/>
      <c r="M140" s="121"/>
      <c r="N140" s="121"/>
      <c r="O140" s="121"/>
      <c r="P140" s="125"/>
      <c r="Q140" s="125"/>
      <c r="R140" s="125"/>
      <c r="S140" s="125"/>
      <c r="T140" s="125"/>
      <c r="U140" s="125"/>
      <c r="V140" s="125"/>
      <c r="Z140" s="126"/>
      <c r="AA140" s="126"/>
      <c r="AB140" s="126"/>
      <c r="AC140" s="126"/>
      <c r="AD140" s="126"/>
      <c r="AE140" s="126"/>
    </row>
    <row r="141" spans="1:31" hidden="1" x14ac:dyDescent="0.25">
      <c r="A141" s="125" t="str">
        <f>IF(AND(F143=G143,H143=I143,J143=K143,F143="A"),"2016 - kwh",IF(AND(F143=G143,H143=I143,J143&lt;&gt;K143,F143="A"),"2017 - kwh",IF(AND(F143=G143,H143&lt;&gt;I143,F143="A"),"2018 - kwh","N/A")))</f>
        <v>N/A</v>
      </c>
      <c r="B141" s="125" t="str">
        <f>IF(F143&lt;&gt;G143,"2018 - kwh",IF(H143&lt;&gt;I143,"2017 - kwh",IF(J143&lt;&gt;K143,"2016 - kwh","N/A")))</f>
        <v>N/A</v>
      </c>
      <c r="C141" s="131" t="s">
        <v>336</v>
      </c>
      <c r="D141" s="132"/>
      <c r="E141" s="133" t="s">
        <v>231</v>
      </c>
      <c r="F141" s="124"/>
      <c r="G141" s="124"/>
      <c r="H141" s="124"/>
      <c r="I141" s="124"/>
      <c r="J141" s="124"/>
      <c r="K141" s="124"/>
      <c r="L141" s="124"/>
      <c r="M141" s="124"/>
      <c r="N141" s="124"/>
      <c r="O141" s="124"/>
      <c r="P141" s="125"/>
      <c r="Q141" s="125"/>
      <c r="R141" s="125"/>
      <c r="S141" s="125"/>
      <c r="T141" s="125"/>
      <c r="U141" s="125"/>
      <c r="V141" s="125"/>
      <c r="Z141" s="126"/>
      <c r="AA141" s="126" t="str">
        <f>IF(AND(F143=G143,H143=I143,F143="A"),"2016 - kwh","")</f>
        <v/>
      </c>
      <c r="AB141" s="126" t="str">
        <f>IF(OR(B141="2017 - kwh",B141="2018 - kwh"),"2016 - kwh","")</f>
        <v/>
      </c>
      <c r="AC141" s="126"/>
      <c r="AD141" s="126"/>
      <c r="AE141" s="126"/>
    </row>
    <row r="142" spans="1:31" hidden="1" x14ac:dyDescent="0.25">
      <c r="A142" s="125" t="str">
        <f>IF(AND(F143=G143,H143=I143,J143=K143,F143="A"),"2016 - kw",IF(AND(F143=G143,H143=I143,J143&lt;&gt;K143,F143="A"),"2017 - kw",IF(AND(F143=G143,H143&lt;&gt;I143,F143="A"),"2018 - kw","N/A")))</f>
        <v>N/A</v>
      </c>
      <c r="B142" s="125" t="str">
        <f>IF(F143&lt;&gt;G143,"2018 - kw",IF(H143&lt;&gt;I143,"2017 - kw",IF(J143&lt;&gt;K143,"2016 - kw","N/A")))</f>
        <v>N/A</v>
      </c>
      <c r="C142" s="134"/>
      <c r="D142" s="135" t="str">
        <f>D141 &amp; "kW"</f>
        <v>kW</v>
      </c>
      <c r="E142" s="136" t="s">
        <v>298</v>
      </c>
      <c r="F142" s="124"/>
      <c r="G142" s="124"/>
      <c r="H142" s="124"/>
      <c r="I142" s="124"/>
      <c r="J142" s="124"/>
      <c r="K142" s="124"/>
      <c r="L142" s="124"/>
      <c r="M142" s="124"/>
      <c r="N142" s="124"/>
      <c r="O142" s="124"/>
      <c r="P142" s="125"/>
      <c r="Q142" s="125"/>
      <c r="R142" s="125"/>
      <c r="S142" s="125"/>
      <c r="T142" s="125"/>
      <c r="U142" s="125"/>
      <c r="V142" s="125"/>
      <c r="Z142" s="126"/>
      <c r="AA142" s="126" t="str">
        <f>IF(AND(F143=G143,H143=I143,F143="A"),"2016 - kw","")</f>
        <v/>
      </c>
      <c r="AB142" s="126" t="str">
        <f>IF(OR(B142="2017 - kw",B142="2018 - kw"),"2016 - kw","")</f>
        <v/>
      </c>
      <c r="AC142" s="126"/>
      <c r="AD142" s="126"/>
      <c r="AE142" s="126"/>
    </row>
    <row r="143" spans="1:31" hidden="1" x14ac:dyDescent="0.25">
      <c r="A143" s="125"/>
      <c r="B143" s="125"/>
      <c r="C143" s="137"/>
      <c r="D143" s="138"/>
      <c r="E143" s="139" t="s">
        <v>299</v>
      </c>
      <c r="F143" s="121"/>
      <c r="G143" s="121"/>
      <c r="H143" s="121"/>
      <c r="I143" s="121"/>
      <c r="J143" s="121"/>
      <c r="K143" s="121"/>
      <c r="L143" s="121"/>
      <c r="M143" s="121"/>
      <c r="N143" s="121"/>
      <c r="O143" s="121"/>
      <c r="P143" s="125"/>
      <c r="Q143" s="125"/>
      <c r="R143" s="125"/>
      <c r="S143" s="125"/>
      <c r="T143" s="125"/>
      <c r="U143" s="125"/>
      <c r="V143" s="125"/>
      <c r="Z143" s="126"/>
      <c r="AA143" s="126"/>
      <c r="AB143" s="126"/>
      <c r="AC143" s="126"/>
      <c r="AD143" s="126"/>
      <c r="AE143" s="126"/>
    </row>
    <row r="144" spans="1:31" hidden="1" x14ac:dyDescent="0.25">
      <c r="A144" s="125" t="str">
        <f>IF(AND(F146=G146,H146=I146,J146=K146,F146="A"),"2016 - kwh",IF(AND(F146=G146,H146=I146,J146&lt;&gt;K146,F146="A"),"2017 - kwh",IF(AND(F146=G146,H146&lt;&gt;I146,F146="A"),"2018 - kwh","N/A")))</f>
        <v>N/A</v>
      </c>
      <c r="B144" s="125" t="str">
        <f>IF(F146&lt;&gt;G146,"2018 - kwh",IF(H146&lt;&gt;I146,"2017 - kwh",IF(J146&lt;&gt;K146,"2016 - kwh","N/A")))</f>
        <v>N/A</v>
      </c>
      <c r="C144" s="131" t="s">
        <v>337</v>
      </c>
      <c r="D144" s="132"/>
      <c r="E144" s="133" t="s">
        <v>231</v>
      </c>
      <c r="F144" s="124"/>
      <c r="G144" s="124"/>
      <c r="H144" s="124"/>
      <c r="I144" s="124"/>
      <c r="J144" s="124"/>
      <c r="K144" s="124"/>
      <c r="L144" s="124"/>
      <c r="M144" s="124"/>
      <c r="N144" s="124"/>
      <c r="O144" s="124"/>
      <c r="P144" s="125"/>
      <c r="Q144" s="125"/>
      <c r="R144" s="125"/>
      <c r="S144" s="125"/>
      <c r="T144" s="125"/>
      <c r="U144" s="125"/>
      <c r="V144" s="125"/>
      <c r="Z144" s="126"/>
      <c r="AA144" s="126" t="str">
        <f>IF(AND(F146=G146,H146=I146,F146="A"),"2016 - kwh","")</f>
        <v/>
      </c>
      <c r="AB144" s="126" t="str">
        <f>IF(OR(B144="2017 - kwh",B144="2018 - kwh"),"2016 - kwh","")</f>
        <v/>
      </c>
      <c r="AC144" s="126"/>
      <c r="AD144" s="126"/>
      <c r="AE144" s="126"/>
    </row>
    <row r="145" spans="1:31" hidden="1" x14ac:dyDescent="0.25">
      <c r="A145" s="125" t="str">
        <f>IF(AND(F146=G146,H146=I146,J146=K146,F146="A"),"2016 - kw",IF(AND(F146=G146,H146=I146,J146&lt;&gt;K146,F146="A"),"2017 - kw",IF(AND(F146=G146,H146&lt;&gt;I146,F146="A"),"2018 - kw","N/A")))</f>
        <v>N/A</v>
      </c>
      <c r="B145" s="125" t="str">
        <f>IF(F146&lt;&gt;G146,"2018 - kw",IF(H146&lt;&gt;I146,"2017 - kw",IF(J146&lt;&gt;K146,"2016 - kw","N/A")))</f>
        <v>N/A</v>
      </c>
      <c r="C145" s="134"/>
      <c r="D145" s="135" t="str">
        <f>D144 &amp; "kW"</f>
        <v>kW</v>
      </c>
      <c r="E145" s="136" t="s">
        <v>298</v>
      </c>
      <c r="F145" s="124"/>
      <c r="G145" s="124"/>
      <c r="H145" s="124"/>
      <c r="I145" s="124"/>
      <c r="J145" s="124"/>
      <c r="K145" s="124"/>
      <c r="L145" s="124"/>
      <c r="M145" s="124"/>
      <c r="N145" s="124"/>
      <c r="O145" s="124"/>
      <c r="P145" s="125"/>
      <c r="Q145" s="125"/>
      <c r="R145" s="125"/>
      <c r="S145" s="125"/>
      <c r="T145" s="125"/>
      <c r="U145" s="125"/>
      <c r="V145" s="125"/>
      <c r="Z145" s="126"/>
      <c r="AA145" s="126" t="str">
        <f>IF(AND(F146=G146,H146=I146,F146="A"),"2016 - kw","")</f>
        <v/>
      </c>
      <c r="AB145" s="126" t="str">
        <f>IF(OR(B145="2017 - kw",B145="2018 - kw"),"2016 - kw","")</f>
        <v/>
      </c>
      <c r="AC145" s="126"/>
      <c r="AD145" s="126"/>
      <c r="AE145" s="126"/>
    </row>
    <row r="146" spans="1:31" hidden="1" x14ac:dyDescent="0.25">
      <c r="A146" s="125"/>
      <c r="B146" s="125"/>
      <c r="C146" s="137"/>
      <c r="D146" s="138"/>
      <c r="E146" s="139" t="s">
        <v>299</v>
      </c>
      <c r="F146" s="121"/>
      <c r="G146" s="121"/>
      <c r="H146" s="121"/>
      <c r="I146" s="121"/>
      <c r="J146" s="121"/>
      <c r="K146" s="121"/>
      <c r="L146" s="121"/>
      <c r="M146" s="121"/>
      <c r="N146" s="121"/>
      <c r="O146" s="121"/>
      <c r="P146" s="125"/>
      <c r="Q146" s="125"/>
      <c r="R146" s="125"/>
      <c r="S146" s="125"/>
      <c r="T146" s="125"/>
      <c r="U146" s="125"/>
      <c r="V146" s="125"/>
      <c r="Z146" s="126"/>
      <c r="AA146" s="126"/>
      <c r="AB146" s="126"/>
      <c r="AC146" s="126"/>
      <c r="AD146" s="126"/>
      <c r="AE146" s="126"/>
    </row>
    <row r="147" spans="1:31" hidden="1" x14ac:dyDescent="0.25">
      <c r="A147" s="125" t="str">
        <f>IF(AND(F149=G149,H149=I149,J149=K149,F149="A"),"2016 - kwh",IF(AND(F149=G149,H149=I149,J149&lt;&gt;K149,F149="A"),"2017 - kwh",IF(AND(F149=G149,H149&lt;&gt;I149,F149="A"),"2018 - kwh","N/A")))</f>
        <v>N/A</v>
      </c>
      <c r="B147" s="125" t="str">
        <f>IF(F149&lt;&gt;G149,"2018 - kwh",IF(H149&lt;&gt;I149,"2017 - kwh",IF(J149&lt;&gt;K149,"2016 - kwh","N/A")))</f>
        <v>N/A</v>
      </c>
      <c r="C147" s="131" t="s">
        <v>338</v>
      </c>
      <c r="D147" s="132"/>
      <c r="E147" s="133" t="s">
        <v>231</v>
      </c>
      <c r="F147" s="124"/>
      <c r="G147" s="124"/>
      <c r="H147" s="124"/>
      <c r="I147" s="124"/>
      <c r="J147" s="124"/>
      <c r="K147" s="124"/>
      <c r="L147" s="124"/>
      <c r="M147" s="124"/>
      <c r="N147" s="124"/>
      <c r="O147" s="124"/>
      <c r="P147" s="125"/>
      <c r="Q147" s="125"/>
      <c r="R147" s="125"/>
      <c r="S147" s="125"/>
      <c r="T147" s="125"/>
      <c r="U147" s="125"/>
      <c r="V147" s="125"/>
      <c r="Z147" s="126"/>
      <c r="AA147" s="126" t="str">
        <f>IF(AND(F149=G149,H149=I149,F149="A"),"2016 - kwh","")</f>
        <v/>
      </c>
      <c r="AB147" s="126" t="str">
        <f>IF(OR(B147="2017 - kwh",B147="2018 - kwh"),"2016 - kwh","")</f>
        <v/>
      </c>
      <c r="AC147" s="126"/>
      <c r="AD147" s="126"/>
      <c r="AE147" s="126"/>
    </row>
    <row r="148" spans="1:31" hidden="1" x14ac:dyDescent="0.25">
      <c r="A148" s="125" t="str">
        <f>IF(AND(F149=G149,H149=I149,J149=K149,F149="A"),"2016 - kw",IF(AND(F149=G149,H149=I149,J149&lt;&gt;K149,F149="A"),"2017 - kw",IF(AND(F149=G149,H149&lt;&gt;I149,F149="A"),"2018 - kw","N/A")))</f>
        <v>N/A</v>
      </c>
      <c r="B148" s="125" t="str">
        <f>IF(F149&lt;&gt;G149,"2018 - kw",IF(H149&lt;&gt;I149,"2017 - kw",IF(J149&lt;&gt;K149,"2016 - kw","N/A")))</f>
        <v>N/A</v>
      </c>
      <c r="C148" s="134"/>
      <c r="D148" s="135" t="str">
        <f>D147 &amp; "kW"</f>
        <v>kW</v>
      </c>
      <c r="E148" s="136" t="s">
        <v>298</v>
      </c>
      <c r="F148" s="124"/>
      <c r="G148" s="124"/>
      <c r="H148" s="124"/>
      <c r="I148" s="124"/>
      <c r="J148" s="124"/>
      <c r="K148" s="124"/>
      <c r="L148" s="124"/>
      <c r="M148" s="124"/>
      <c r="N148" s="124"/>
      <c r="O148" s="124"/>
      <c r="P148" s="125"/>
      <c r="Q148" s="125"/>
      <c r="R148" s="125"/>
      <c r="S148" s="125"/>
      <c r="T148" s="125"/>
      <c r="U148" s="125"/>
      <c r="V148" s="125"/>
      <c r="Z148" s="126"/>
      <c r="AA148" s="126" t="str">
        <f>IF(AND(F149=G149,H149=I149,F149="A"),"2016 - kw","")</f>
        <v/>
      </c>
      <c r="AB148" s="126" t="str">
        <f>IF(OR(B148="2017 - kw",B148="2018 - kw"),"2016 - kw","")</f>
        <v/>
      </c>
      <c r="AC148" s="126"/>
      <c r="AD148" s="126"/>
      <c r="AE148" s="126"/>
    </row>
    <row r="149" spans="1:31" hidden="1" x14ac:dyDescent="0.25">
      <c r="A149" s="125"/>
      <c r="B149" s="125"/>
      <c r="C149" s="137"/>
      <c r="D149" s="138"/>
      <c r="E149" s="139" t="s">
        <v>299</v>
      </c>
      <c r="F149" s="121"/>
      <c r="G149" s="121"/>
      <c r="H149" s="121"/>
      <c r="I149" s="121"/>
      <c r="J149" s="121"/>
      <c r="K149" s="121"/>
      <c r="L149" s="121"/>
      <c r="M149" s="121"/>
      <c r="N149" s="121"/>
      <c r="O149" s="121"/>
      <c r="P149" s="125"/>
      <c r="Q149" s="125"/>
      <c r="R149" s="125"/>
      <c r="S149" s="125"/>
      <c r="T149" s="125"/>
      <c r="U149" s="125"/>
      <c r="V149" s="125"/>
      <c r="Z149" s="126"/>
      <c r="AA149" s="126"/>
      <c r="AB149" s="126"/>
      <c r="AC149" s="126"/>
      <c r="AD149" s="126"/>
      <c r="AE149" s="126"/>
    </row>
    <row r="150" spans="1:31" hidden="1" x14ac:dyDescent="0.25">
      <c r="A150" s="125" t="str">
        <f>IF(AND(F152=G152,H152=I152,J152=K152,F152="A"),"2016 - kwh",IF(AND(F152=G152,H152=I152,J152&lt;&gt;K152,F152="A"),"2017 - kwh",IF(AND(F152=G152,H152&lt;&gt;I152,F152="A"),"2018 - kwh","N/A")))</f>
        <v>N/A</v>
      </c>
      <c r="B150" s="125" t="str">
        <f>IF(F152&lt;&gt;G152,"2018 - kwh",IF(H152&lt;&gt;I152,"2017 - kwh",IF(J152&lt;&gt;K152,"2016 - kwh","N/A")))</f>
        <v>N/A</v>
      </c>
      <c r="C150" s="131" t="s">
        <v>339</v>
      </c>
      <c r="D150" s="132"/>
      <c r="E150" s="133" t="s">
        <v>231</v>
      </c>
      <c r="F150" s="124"/>
      <c r="G150" s="124"/>
      <c r="H150" s="124"/>
      <c r="I150" s="124"/>
      <c r="J150" s="124"/>
      <c r="K150" s="124"/>
      <c r="L150" s="124"/>
      <c r="M150" s="124"/>
      <c r="N150" s="124"/>
      <c r="O150" s="124"/>
      <c r="P150" s="125"/>
      <c r="Q150" s="125"/>
      <c r="R150" s="125"/>
      <c r="S150" s="125"/>
      <c r="T150" s="125"/>
      <c r="U150" s="125"/>
      <c r="V150" s="125"/>
      <c r="Z150" s="126"/>
      <c r="AA150" s="126" t="str">
        <f>IF(AND(F152=G152,H152=I152,F152="A"),"2016 - kwh","")</f>
        <v/>
      </c>
      <c r="AB150" s="126" t="str">
        <f>IF(OR(B150="2017 - kwh",B150="2018 - kwh"),"2016 - kwh","")</f>
        <v/>
      </c>
      <c r="AC150" s="126"/>
      <c r="AD150" s="126"/>
      <c r="AE150" s="126"/>
    </row>
    <row r="151" spans="1:31" hidden="1" x14ac:dyDescent="0.25">
      <c r="A151" s="125" t="str">
        <f>IF(AND(F152=G152,H152=I152,J152=K152,F152="A"),"2016 - kw",IF(AND(F152=G152,H152=I152,J152&lt;&gt;K152,F152="A"),"2017 - kw",IF(AND(F152=G152,H152&lt;&gt;I152,F152="A"),"2018 - kw","N/A")))</f>
        <v>N/A</v>
      </c>
      <c r="B151" s="125" t="str">
        <f>IF(F152&lt;&gt;G152,"2018 - kw",IF(H152&lt;&gt;I152,"2017 - kw",IF(J152&lt;&gt;K152,"2016 - kw","N/A")))</f>
        <v>N/A</v>
      </c>
      <c r="C151" s="134"/>
      <c r="D151" s="135" t="str">
        <f>D150 &amp; "kW"</f>
        <v>kW</v>
      </c>
      <c r="E151" s="136" t="s">
        <v>298</v>
      </c>
      <c r="F151" s="124"/>
      <c r="G151" s="124"/>
      <c r="H151" s="124"/>
      <c r="I151" s="124"/>
      <c r="J151" s="124"/>
      <c r="K151" s="124"/>
      <c r="L151" s="124"/>
      <c r="M151" s="124"/>
      <c r="N151" s="124"/>
      <c r="O151" s="124"/>
      <c r="P151" s="125"/>
      <c r="Q151" s="125"/>
      <c r="R151" s="125"/>
      <c r="S151" s="125"/>
      <c r="T151" s="125"/>
      <c r="U151" s="125"/>
      <c r="V151" s="125"/>
      <c r="Z151" s="126"/>
      <c r="AA151" s="126" t="str">
        <f>IF(AND(F152=G152,H152=I152,F152="A"),"2016 - kw","")</f>
        <v/>
      </c>
      <c r="AB151" s="126" t="str">
        <f>IF(OR(B151="2017 - kw",B151="2018 - kw"),"2016 - kw","")</f>
        <v/>
      </c>
      <c r="AC151" s="126"/>
      <c r="AD151" s="126"/>
      <c r="AE151" s="126"/>
    </row>
    <row r="152" spans="1:31" hidden="1" x14ac:dyDescent="0.25">
      <c r="A152" s="125"/>
      <c r="B152" s="125"/>
      <c r="C152" s="137"/>
      <c r="D152" s="138"/>
      <c r="E152" s="139" t="s">
        <v>299</v>
      </c>
      <c r="F152" s="121"/>
      <c r="G152" s="121"/>
      <c r="H152" s="121"/>
      <c r="I152" s="121"/>
      <c r="J152" s="121"/>
      <c r="K152" s="121"/>
      <c r="L152" s="121"/>
      <c r="M152" s="121"/>
      <c r="N152" s="121"/>
      <c r="O152" s="121"/>
      <c r="P152" s="125"/>
      <c r="Q152" s="125"/>
      <c r="R152" s="125"/>
      <c r="S152" s="125"/>
      <c r="T152" s="125"/>
      <c r="U152" s="125"/>
      <c r="V152" s="125"/>
      <c r="Z152" s="126"/>
      <c r="AA152" s="126"/>
      <c r="AB152" s="126"/>
      <c r="AC152" s="126"/>
      <c r="AD152" s="126"/>
      <c r="AE152" s="126"/>
    </row>
    <row r="153" spans="1:31" hidden="1" x14ac:dyDescent="0.25">
      <c r="A153" s="125" t="str">
        <f>IF(AND(F155=G155,H155=I155,J155=K155,F155="A"),"2016 - kwh",IF(AND(F155=G155,H155=I155,J155&lt;&gt;K155,F155="A"),"2017 - kwh",IF(AND(F155=G155,H155&lt;&gt;I155,F155="A"),"2018 - kwh","N/A")))</f>
        <v>N/A</v>
      </c>
      <c r="B153" s="125" t="str">
        <f>IF(F155&lt;&gt;G155,"2018 - kwh",IF(H155&lt;&gt;I155,"2017 - kwh",IF(J155&lt;&gt;K155,"2016 - kwh","N/A")))</f>
        <v>N/A</v>
      </c>
      <c r="C153" s="131" t="s">
        <v>340</v>
      </c>
      <c r="D153" s="132"/>
      <c r="E153" s="133" t="s">
        <v>231</v>
      </c>
      <c r="F153" s="124"/>
      <c r="G153" s="124"/>
      <c r="H153" s="124"/>
      <c r="I153" s="124"/>
      <c r="J153" s="124"/>
      <c r="K153" s="124"/>
      <c r="L153" s="124"/>
      <c r="M153" s="124"/>
      <c r="N153" s="124"/>
      <c r="O153" s="124"/>
      <c r="P153" s="125"/>
      <c r="Q153" s="125"/>
      <c r="R153" s="125"/>
      <c r="S153" s="125"/>
      <c r="T153" s="125"/>
      <c r="U153" s="125"/>
      <c r="V153" s="125"/>
      <c r="Z153" s="126"/>
      <c r="AA153" s="126" t="str">
        <f>IF(AND(F155=G155,H155=I155,F155="A"),"2016 - kwh","")</f>
        <v/>
      </c>
      <c r="AB153" s="126" t="str">
        <f>IF(OR(B153="2017 - kwh",B153="2018 - kwh"),"2016 - kwh","")</f>
        <v/>
      </c>
      <c r="AC153" s="126"/>
      <c r="AD153" s="126"/>
      <c r="AE153" s="126"/>
    </row>
    <row r="154" spans="1:31" hidden="1" x14ac:dyDescent="0.25">
      <c r="A154" s="125" t="str">
        <f>IF(AND(F155=G155,H155=I155,J155=K155,F155="A"),"2016 - kw",IF(AND(F155=G155,H155=I155,J155&lt;&gt;K155,F155="A"),"2017 - kw",IF(AND(F155=G155,H155&lt;&gt;I155,F155="A"),"2018 - kw","N/A")))</f>
        <v>N/A</v>
      </c>
      <c r="B154" s="125" t="str">
        <f>IF(F155&lt;&gt;G155,"2018 - kw",IF(H155&lt;&gt;I155,"2017 - kw",IF(J155&lt;&gt;K155,"2016 - kw","N/A")))</f>
        <v>N/A</v>
      </c>
      <c r="C154" s="134"/>
      <c r="D154" s="135" t="str">
        <f>D153 &amp; "kW"</f>
        <v>kW</v>
      </c>
      <c r="E154" s="136" t="s">
        <v>298</v>
      </c>
      <c r="F154" s="124"/>
      <c r="G154" s="124"/>
      <c r="H154" s="124"/>
      <c r="I154" s="124"/>
      <c r="J154" s="124"/>
      <c r="K154" s="124"/>
      <c r="L154" s="124"/>
      <c r="M154" s="124"/>
      <c r="N154" s="124"/>
      <c r="O154" s="124"/>
      <c r="P154" s="125"/>
      <c r="Q154" s="125"/>
      <c r="R154" s="125"/>
      <c r="S154" s="125"/>
      <c r="T154" s="125"/>
      <c r="U154" s="125"/>
      <c r="V154" s="125"/>
      <c r="Z154" s="126"/>
      <c r="AA154" s="126" t="str">
        <f>IF(AND(F155=G155,H155=I155,F155="A"),"2016 - kw","")</f>
        <v/>
      </c>
      <c r="AB154" s="126" t="str">
        <f>IF(OR(B154="2017 - kw",B154="2018 - kw"),"2016 - kw","")</f>
        <v/>
      </c>
      <c r="AC154" s="126"/>
      <c r="AD154" s="126"/>
      <c r="AE154" s="126"/>
    </row>
    <row r="155" spans="1:31" hidden="1" x14ac:dyDescent="0.25">
      <c r="A155" s="125"/>
      <c r="B155" s="125"/>
      <c r="C155" s="137"/>
      <c r="D155" s="138"/>
      <c r="E155" s="139" t="s">
        <v>299</v>
      </c>
      <c r="F155" s="121"/>
      <c r="G155" s="121"/>
      <c r="H155" s="121"/>
      <c r="I155" s="121"/>
      <c r="J155" s="121"/>
      <c r="K155" s="121"/>
      <c r="L155" s="121"/>
      <c r="M155" s="121"/>
      <c r="N155" s="121"/>
      <c r="O155" s="121"/>
      <c r="P155" s="125"/>
      <c r="Q155" s="125"/>
      <c r="R155" s="125"/>
      <c r="S155" s="125"/>
      <c r="T155" s="125"/>
      <c r="U155" s="125"/>
      <c r="V155" s="125"/>
      <c r="Z155" s="126"/>
      <c r="AA155" s="126"/>
      <c r="AB155" s="126"/>
      <c r="AC155" s="126"/>
      <c r="AD155" s="126"/>
      <c r="AE155" s="126"/>
    </row>
    <row r="156" spans="1:31" hidden="1" x14ac:dyDescent="0.25">
      <c r="A156" s="125" t="str">
        <f>IF(AND(F158=G158,H158=I158,J158=K158,F158="A"),"2016 - kwh",IF(AND(F158=G158,H158=I158,J158&lt;&gt;K158,F158="A"),"2017 - kwh",IF(AND(F158=G158,H158&lt;&gt;I158,F158="A"),"2018 - kwh","N/A")))</f>
        <v>N/A</v>
      </c>
      <c r="B156" s="125" t="str">
        <f>IF(F158&lt;&gt;G158,"2018 - kwh",IF(H158&lt;&gt;I158,"2017 - kwh",IF(J158&lt;&gt;K158,"2016 - kwh","N/A")))</f>
        <v>N/A</v>
      </c>
      <c r="C156" s="131" t="s">
        <v>341</v>
      </c>
      <c r="D156" s="132"/>
      <c r="E156" s="133" t="s">
        <v>231</v>
      </c>
      <c r="F156" s="124"/>
      <c r="G156" s="124"/>
      <c r="H156" s="124"/>
      <c r="I156" s="124"/>
      <c r="J156" s="124"/>
      <c r="K156" s="124"/>
      <c r="L156" s="124"/>
      <c r="M156" s="124"/>
      <c r="N156" s="124"/>
      <c r="O156" s="124"/>
      <c r="P156" s="125"/>
      <c r="Q156" s="125"/>
      <c r="R156" s="125"/>
      <c r="S156" s="125"/>
      <c r="T156" s="125"/>
      <c r="U156" s="125"/>
      <c r="V156" s="125"/>
      <c r="Z156" s="126"/>
      <c r="AA156" s="126" t="str">
        <f>IF(AND(F158=G158,H158=I158,F158="A"),"2016 - kwh","")</f>
        <v/>
      </c>
      <c r="AB156" s="126" t="str">
        <f>IF(OR(B156="2017 - kwh",B156="2018 - kwh"),"2016 - kwh","")</f>
        <v/>
      </c>
      <c r="AC156" s="126"/>
      <c r="AD156" s="126"/>
      <c r="AE156" s="126"/>
    </row>
    <row r="157" spans="1:31" hidden="1" x14ac:dyDescent="0.25">
      <c r="A157" s="125" t="str">
        <f>IF(AND(F158=G158,H158=I158,J158=K158,F158="A"),"2016 - kw",IF(AND(F158=G158,H158=I158,J158&lt;&gt;K158,F158="A"),"2017 - kw",IF(AND(F158=G158,H158&lt;&gt;I158,F158="A"),"2018 - kw","N/A")))</f>
        <v>N/A</v>
      </c>
      <c r="B157" s="125" t="str">
        <f>IF(F158&lt;&gt;G158,"2018 - kw",IF(H158&lt;&gt;I158,"2017 - kw",IF(J158&lt;&gt;K158,"2016 - kw","N/A")))</f>
        <v>N/A</v>
      </c>
      <c r="C157" s="134"/>
      <c r="D157" s="135" t="str">
        <f>D156 &amp; "kW"</f>
        <v>kW</v>
      </c>
      <c r="E157" s="136" t="s">
        <v>298</v>
      </c>
      <c r="F157" s="124"/>
      <c r="G157" s="124"/>
      <c r="H157" s="124"/>
      <c r="I157" s="124"/>
      <c r="J157" s="124"/>
      <c r="K157" s="124"/>
      <c r="L157" s="124"/>
      <c r="M157" s="124"/>
      <c r="N157" s="124"/>
      <c r="O157" s="124"/>
      <c r="P157" s="125"/>
      <c r="Q157" s="125"/>
      <c r="R157" s="125"/>
      <c r="S157" s="125"/>
      <c r="T157" s="125"/>
      <c r="U157" s="125"/>
      <c r="V157" s="125"/>
      <c r="Z157" s="126"/>
      <c r="AA157" s="126" t="str">
        <f>IF(AND(F158=G158,H158=I158,F158="A"),"2016 - kw","")</f>
        <v/>
      </c>
      <c r="AB157" s="126" t="str">
        <f>IF(OR(B157="2017 - kw",B157="2018 - kw"),"2016 - kw","")</f>
        <v/>
      </c>
      <c r="AC157" s="126"/>
      <c r="AD157" s="126"/>
      <c r="AE157" s="126"/>
    </row>
    <row r="158" spans="1:31" hidden="1" x14ac:dyDescent="0.25">
      <c r="A158" s="125"/>
      <c r="B158" s="125"/>
      <c r="C158" s="137"/>
      <c r="D158" s="138"/>
      <c r="E158" s="139" t="s">
        <v>299</v>
      </c>
      <c r="F158" s="121"/>
      <c r="G158" s="121"/>
      <c r="H158" s="121"/>
      <c r="I158" s="121"/>
      <c r="J158" s="121"/>
      <c r="K158" s="121"/>
      <c r="L158" s="121"/>
      <c r="M158" s="121"/>
      <c r="N158" s="121"/>
      <c r="O158" s="121"/>
      <c r="P158" s="125"/>
      <c r="Q158" s="125"/>
      <c r="R158" s="125"/>
      <c r="S158" s="125"/>
      <c r="T158" s="125"/>
      <c r="U158" s="125"/>
      <c r="V158" s="125"/>
      <c r="Z158" s="126"/>
      <c r="AA158" s="126"/>
      <c r="AB158" s="126"/>
      <c r="AC158" s="126"/>
      <c r="AD158" s="126"/>
      <c r="AE158" s="126"/>
    </row>
    <row r="159" spans="1:31" hidden="1" x14ac:dyDescent="0.25">
      <c r="A159" s="125" t="str">
        <f>IF(AND(F161=G161,H161=I161,J161=K161,F161="A"),"2016 - kwh",IF(AND(F161=G161,H161=I161,J161&lt;&gt;K161,F161="A"),"2017 - kwh",IF(AND(F161=G161,H161&lt;&gt;I161,F161="A"),"2018 - kwh","N/A")))</f>
        <v>N/A</v>
      </c>
      <c r="B159" s="125" t="str">
        <f>IF(F161&lt;&gt;G161,"2018 - kwh",IF(H161&lt;&gt;I161,"2017 - kwh",IF(J161&lt;&gt;K161,"2016 - kwh","N/A")))</f>
        <v>N/A</v>
      </c>
      <c r="C159" s="131" t="s">
        <v>342</v>
      </c>
      <c r="D159" s="132"/>
      <c r="E159" s="133" t="s">
        <v>231</v>
      </c>
      <c r="F159" s="124"/>
      <c r="G159" s="124"/>
      <c r="H159" s="124"/>
      <c r="I159" s="124"/>
      <c r="J159" s="124"/>
      <c r="K159" s="124"/>
      <c r="L159" s="124"/>
      <c r="M159" s="124"/>
      <c r="N159" s="124"/>
      <c r="O159" s="124"/>
      <c r="P159" s="125"/>
      <c r="Q159" s="125"/>
      <c r="R159" s="125"/>
      <c r="S159" s="125"/>
      <c r="T159" s="125"/>
      <c r="U159" s="125"/>
      <c r="V159" s="125"/>
      <c r="Z159" s="126"/>
      <c r="AA159" s="126" t="str">
        <f>IF(AND(F161=G161,H161=I161,F161="A"),"2016 - kwh","")</f>
        <v/>
      </c>
      <c r="AB159" s="126" t="str">
        <f>IF(OR(B159="2017 - kwh",B159="2018 - kwh"),"2016 - kwh","")</f>
        <v/>
      </c>
      <c r="AC159" s="126"/>
      <c r="AD159" s="126"/>
      <c r="AE159" s="126"/>
    </row>
    <row r="160" spans="1:31" hidden="1" x14ac:dyDescent="0.25">
      <c r="A160" s="125" t="str">
        <f>IF(AND(F161=G161,H161=I161,J161=K161,F161="A"),"2016 - kw",IF(AND(F161=G161,H161=I161,J161&lt;&gt;K161,F161="A"),"2017 - kw",IF(AND(F161=G161,H161&lt;&gt;I161,F161="A"),"2018 - kw","N/A")))</f>
        <v>N/A</v>
      </c>
      <c r="B160" s="125" t="str">
        <f>IF(F161&lt;&gt;G161,"2018 - kw",IF(H161&lt;&gt;I161,"2017 - kw",IF(J161&lt;&gt;K161,"2016 - kw","N/A")))</f>
        <v>N/A</v>
      </c>
      <c r="C160" s="134"/>
      <c r="D160" s="135" t="str">
        <f>D159 &amp; "kW"</f>
        <v>kW</v>
      </c>
      <c r="E160" s="136" t="s">
        <v>298</v>
      </c>
      <c r="F160" s="124"/>
      <c r="G160" s="124"/>
      <c r="H160" s="124"/>
      <c r="I160" s="124"/>
      <c r="J160" s="124"/>
      <c r="K160" s="124"/>
      <c r="L160" s="124"/>
      <c r="M160" s="124"/>
      <c r="N160" s="124"/>
      <c r="O160" s="124"/>
      <c r="P160" s="125"/>
      <c r="Q160" s="125"/>
      <c r="R160" s="125"/>
      <c r="S160" s="125"/>
      <c r="T160" s="125"/>
      <c r="U160" s="125"/>
      <c r="V160" s="125"/>
      <c r="Z160" s="126"/>
      <c r="AA160" s="126" t="str">
        <f>IF(AND(F161=G161,H161=I161,F161="A"),"2016 - kw","")</f>
        <v/>
      </c>
      <c r="AB160" s="126" t="str">
        <f>IF(OR(B160="2017 - kw",B160="2018 - kw"),"2016 - kw","")</f>
        <v/>
      </c>
      <c r="AC160" s="126"/>
      <c r="AD160" s="126"/>
      <c r="AE160" s="126"/>
    </row>
    <row r="161" spans="1:31" hidden="1" x14ac:dyDescent="0.25">
      <c r="A161" s="125"/>
      <c r="B161" s="125"/>
      <c r="C161" s="137"/>
      <c r="D161" s="138"/>
      <c r="E161" s="139" t="s">
        <v>299</v>
      </c>
      <c r="F161" s="121"/>
      <c r="G161" s="121"/>
      <c r="H161" s="121"/>
      <c r="I161" s="121"/>
      <c r="J161" s="121"/>
      <c r="K161" s="121"/>
      <c r="L161" s="121"/>
      <c r="M161" s="121"/>
      <c r="N161" s="121"/>
      <c r="O161" s="121"/>
      <c r="P161" s="125"/>
      <c r="Q161" s="125"/>
      <c r="R161" s="125"/>
      <c r="S161" s="125"/>
      <c r="T161" s="125"/>
      <c r="U161" s="125"/>
      <c r="V161" s="125"/>
      <c r="Z161" s="126"/>
      <c r="AA161" s="126"/>
      <c r="AB161" s="126"/>
      <c r="AC161" s="126"/>
      <c r="AD161" s="126"/>
      <c r="AE161" s="126"/>
    </row>
    <row r="162" spans="1:31" hidden="1" x14ac:dyDescent="0.25">
      <c r="A162" s="125" t="str">
        <f>IF(AND(F164=G164,H164=I164,J164=K164,F164="A"),"2016 - kwh",IF(AND(F164=G164,H164=I164,J164&lt;&gt;K164,F164="A"),"2017 - kwh",IF(AND(F164=G164,H164&lt;&gt;I164,F164="A"),"2018 - kwh","N/A")))</f>
        <v>N/A</v>
      </c>
      <c r="B162" s="125" t="str">
        <f>IF(F164&lt;&gt;G164,"2018 - kwh",IF(H164&lt;&gt;I164,"2017 - kwh",IF(J164&lt;&gt;K164,"2016 - kwh","N/A")))</f>
        <v>N/A</v>
      </c>
      <c r="C162" s="131" t="s">
        <v>343</v>
      </c>
      <c r="D162" s="132"/>
      <c r="E162" s="133" t="s">
        <v>231</v>
      </c>
      <c r="F162" s="124"/>
      <c r="G162" s="124"/>
      <c r="H162" s="124"/>
      <c r="I162" s="124"/>
      <c r="J162" s="124"/>
      <c r="K162" s="124"/>
      <c r="L162" s="124"/>
      <c r="M162" s="124"/>
      <c r="N162" s="124"/>
      <c r="O162" s="124"/>
      <c r="P162" s="125"/>
      <c r="Q162" s="125"/>
      <c r="R162" s="125"/>
      <c r="S162" s="125"/>
      <c r="T162" s="125"/>
      <c r="U162" s="125"/>
      <c r="V162" s="125"/>
      <c r="Z162" s="126"/>
      <c r="AA162" s="126" t="str">
        <f>IF(AND(F164=G164,H164=I164,F164="A"),"2016 - kwh","")</f>
        <v/>
      </c>
      <c r="AB162" s="126" t="str">
        <f>IF(OR(B162="2017 - kwh",B162="2018 - kwh"),"2016 - kwh","")</f>
        <v/>
      </c>
      <c r="AC162" s="126"/>
      <c r="AD162" s="126"/>
      <c r="AE162" s="126"/>
    </row>
    <row r="163" spans="1:31" hidden="1" x14ac:dyDescent="0.25">
      <c r="A163" s="125" t="str">
        <f>IF(AND(F164=G164,H164=I164,J164=K164,F164="A"),"2016 - kw",IF(AND(F164=G164,H164=I164,J164&lt;&gt;K164,F164="A"),"2017 - kw",IF(AND(F164=G164,H164&lt;&gt;I164,F164="A"),"2018 - kw","N/A")))</f>
        <v>N/A</v>
      </c>
      <c r="B163" s="125" t="str">
        <f>IF(F164&lt;&gt;G164,"2018 - kw",IF(H164&lt;&gt;I164,"2017 - kw",IF(J164&lt;&gt;K164,"2016 - kw","N/A")))</f>
        <v>N/A</v>
      </c>
      <c r="C163" s="134"/>
      <c r="D163" s="135" t="str">
        <f>D162 &amp; "kW"</f>
        <v>kW</v>
      </c>
      <c r="E163" s="136" t="s">
        <v>298</v>
      </c>
      <c r="F163" s="124"/>
      <c r="G163" s="124"/>
      <c r="H163" s="124"/>
      <c r="I163" s="124"/>
      <c r="J163" s="124"/>
      <c r="K163" s="124"/>
      <c r="L163" s="124"/>
      <c r="M163" s="124"/>
      <c r="N163" s="124"/>
      <c r="O163" s="124"/>
      <c r="P163" s="125"/>
      <c r="Q163" s="125"/>
      <c r="R163" s="125"/>
      <c r="S163" s="125"/>
      <c r="T163" s="125"/>
      <c r="U163" s="125"/>
      <c r="V163" s="125"/>
      <c r="Z163" s="126"/>
      <c r="AA163" s="126" t="str">
        <f>IF(AND(F164=G164,H164=I164,F164="A"),"2016 - kw","")</f>
        <v/>
      </c>
      <c r="AB163" s="126" t="str">
        <f>IF(OR(B163="2017 - kw",B163="2018 - kw"),"2016 - kw","")</f>
        <v/>
      </c>
      <c r="AC163" s="126"/>
      <c r="AD163" s="126"/>
      <c r="AE163" s="126"/>
    </row>
    <row r="164" spans="1:31" hidden="1" x14ac:dyDescent="0.25">
      <c r="A164" s="125"/>
      <c r="B164" s="125"/>
      <c r="C164" s="137"/>
      <c r="D164" s="138"/>
      <c r="E164" s="139" t="s">
        <v>299</v>
      </c>
      <c r="F164" s="121"/>
      <c r="G164" s="121"/>
      <c r="H164" s="121"/>
      <c r="I164" s="121"/>
      <c r="J164" s="121"/>
      <c r="K164" s="121"/>
      <c r="L164" s="121"/>
      <c r="M164" s="121"/>
      <c r="N164" s="121"/>
      <c r="O164" s="121"/>
      <c r="P164" s="125"/>
      <c r="Q164" s="125"/>
      <c r="R164" s="125"/>
      <c r="S164" s="125"/>
      <c r="T164" s="125"/>
      <c r="U164" s="125"/>
      <c r="V164" s="125"/>
      <c r="Z164" s="126"/>
      <c r="AA164" s="126"/>
      <c r="AB164" s="126"/>
      <c r="AC164" s="126"/>
      <c r="AD164" s="126"/>
      <c r="AE164" s="126"/>
    </row>
    <row r="165" spans="1:31" hidden="1" x14ac:dyDescent="0.25">
      <c r="A165" s="125" t="str">
        <f>IF(AND(F167=G167,H167=I167,J167=K167,F167="A"),"2016 - kwh",IF(AND(F167=G167,H167=I167,J167&lt;&gt;K167,F167="A"),"2017 - kwh",IF(AND(F167=G167,H167&lt;&gt;I167,F167="A"),"2018 - kwh","N/A")))</f>
        <v>N/A</v>
      </c>
      <c r="B165" s="125" t="str">
        <f>IF(F167&lt;&gt;G167,"2018 - kwh",IF(H167&lt;&gt;I167,"2017 - kwh",IF(J167&lt;&gt;K167,"2016 - kwh","N/A")))</f>
        <v>N/A</v>
      </c>
      <c r="C165" s="131" t="s">
        <v>344</v>
      </c>
      <c r="D165" s="132"/>
      <c r="E165" s="133" t="s">
        <v>231</v>
      </c>
      <c r="F165" s="124"/>
      <c r="G165" s="124"/>
      <c r="H165" s="124"/>
      <c r="I165" s="124"/>
      <c r="J165" s="124"/>
      <c r="K165" s="124"/>
      <c r="L165" s="124"/>
      <c r="M165" s="124"/>
      <c r="N165" s="124"/>
      <c r="O165" s="124"/>
      <c r="P165" s="125"/>
      <c r="Q165" s="125"/>
      <c r="R165" s="125"/>
      <c r="S165" s="125"/>
      <c r="T165" s="125"/>
      <c r="U165" s="125"/>
      <c r="V165" s="125"/>
      <c r="Z165" s="126"/>
      <c r="AA165" s="126" t="str">
        <f>IF(AND(F167=G167,H167=I167,F167="A"),"2016 - kwh","")</f>
        <v/>
      </c>
      <c r="AB165" s="126" t="str">
        <f>IF(OR(B165="2017 - kwh",B165="2018 - kwh"),"2016 - kwh","")</f>
        <v/>
      </c>
      <c r="AC165" s="126"/>
      <c r="AD165" s="126"/>
      <c r="AE165" s="126"/>
    </row>
    <row r="166" spans="1:31" hidden="1" x14ac:dyDescent="0.25">
      <c r="A166" s="125" t="str">
        <f>IF(AND(F167=G167,H167=I167,J167=K167,F167="A"),"2016 - kw",IF(AND(F167=G167,H167=I167,J167&lt;&gt;K167,F167="A"),"2017 - kw",IF(AND(F167=G167,H167&lt;&gt;I167,F167="A"),"2018 - kw","N/A")))</f>
        <v>N/A</v>
      </c>
      <c r="B166" s="125" t="str">
        <f>IF(F167&lt;&gt;G167,"2018 - kw",IF(H167&lt;&gt;I167,"2017 - kw",IF(J167&lt;&gt;K167,"2016 - kw","N/A")))</f>
        <v>N/A</v>
      </c>
      <c r="C166" s="134"/>
      <c r="D166" s="135" t="str">
        <f>D165 &amp; "kW"</f>
        <v>kW</v>
      </c>
      <c r="E166" s="136" t="s">
        <v>298</v>
      </c>
      <c r="F166" s="124"/>
      <c r="G166" s="124"/>
      <c r="H166" s="124"/>
      <c r="I166" s="124"/>
      <c r="J166" s="124"/>
      <c r="K166" s="124"/>
      <c r="L166" s="124"/>
      <c r="M166" s="124"/>
      <c r="N166" s="124"/>
      <c r="O166" s="124"/>
      <c r="P166" s="125"/>
      <c r="Q166" s="125"/>
      <c r="R166" s="125"/>
      <c r="S166" s="125"/>
      <c r="T166" s="125"/>
      <c r="U166" s="125"/>
      <c r="V166" s="125"/>
      <c r="Z166" s="126"/>
      <c r="AA166" s="126" t="str">
        <f>IF(AND(F167=G167,H167=I167,F167="A"),"2016 - kw","")</f>
        <v/>
      </c>
      <c r="AB166" s="126" t="str">
        <f>IF(OR(B166="2017 - kw",B166="2018 - kw"),"2016 - kw","")</f>
        <v/>
      </c>
      <c r="AC166" s="126"/>
      <c r="AD166" s="126"/>
      <c r="AE166" s="126"/>
    </row>
    <row r="167" spans="1:31" hidden="1" x14ac:dyDescent="0.25">
      <c r="A167" s="125"/>
      <c r="B167" s="125"/>
      <c r="C167" s="137"/>
      <c r="D167" s="138"/>
      <c r="E167" s="139" t="s">
        <v>299</v>
      </c>
      <c r="F167" s="121"/>
      <c r="G167" s="121"/>
      <c r="H167" s="121"/>
      <c r="I167" s="121"/>
      <c r="J167" s="121"/>
      <c r="K167" s="121"/>
      <c r="L167" s="121"/>
      <c r="M167" s="121"/>
      <c r="N167" s="121"/>
      <c r="O167" s="121"/>
      <c r="P167" s="125"/>
      <c r="Q167" s="125"/>
      <c r="R167" s="125"/>
      <c r="S167" s="125"/>
      <c r="T167" s="125"/>
      <c r="U167" s="125"/>
      <c r="V167" s="125"/>
      <c r="Z167" s="126"/>
      <c r="AA167" s="126"/>
      <c r="AB167" s="126"/>
      <c r="AC167" s="126"/>
      <c r="AD167" s="126"/>
      <c r="AE167" s="126"/>
    </row>
    <row r="168" spans="1:31" hidden="1" x14ac:dyDescent="0.25">
      <c r="A168" s="125" t="str">
        <f>IF(AND(F170=G170,H170=I170,J170=K170,F170="A"),"2016 - kwh",IF(AND(F170=G170,H170=I170,J170&lt;&gt;K170,F170="A"),"2017 - kwh",IF(AND(F170=G170,H170&lt;&gt;I170,F170="A"),"2018 - kwh","N/A")))</f>
        <v>N/A</v>
      </c>
      <c r="B168" s="125" t="str">
        <f>IF(F170&lt;&gt;G170,"2018 - kwh",IF(H170&lt;&gt;I170,"2017 - kwh",IF(J170&lt;&gt;K170,"2016 - kwh","N/A")))</f>
        <v>N/A</v>
      </c>
      <c r="C168" s="131" t="s">
        <v>345</v>
      </c>
      <c r="D168" s="132"/>
      <c r="E168" s="133" t="s">
        <v>231</v>
      </c>
      <c r="F168" s="124"/>
      <c r="G168" s="124"/>
      <c r="H168" s="124"/>
      <c r="I168" s="124"/>
      <c r="J168" s="124"/>
      <c r="K168" s="124"/>
      <c r="L168" s="124"/>
      <c r="M168" s="124"/>
      <c r="N168" s="124"/>
      <c r="O168" s="124"/>
      <c r="P168" s="125"/>
      <c r="Q168" s="125"/>
      <c r="R168" s="125"/>
      <c r="S168" s="125"/>
      <c r="T168" s="125"/>
      <c r="U168" s="125"/>
      <c r="V168" s="125"/>
      <c r="Z168" s="126"/>
      <c r="AA168" s="126" t="str">
        <f>IF(AND(F170=G170,H170=I170,F170="A"),"2016 - kwh","")</f>
        <v/>
      </c>
      <c r="AB168" s="126" t="str">
        <f>IF(OR(B168="2017 - kwh",B168="2018 - kwh"),"2016 - kwh","")</f>
        <v/>
      </c>
      <c r="AC168" s="126"/>
      <c r="AD168" s="126"/>
      <c r="AE168" s="126"/>
    </row>
    <row r="169" spans="1:31" hidden="1" x14ac:dyDescent="0.25">
      <c r="A169" s="125" t="str">
        <f>IF(AND(F170=G170,H170=I170,J170=K170,F170="A"),"2016 - kw",IF(AND(F170=G170,H170=I170,J170&lt;&gt;K170,F170="A"),"2017 - kw",IF(AND(F170=G170,H170&lt;&gt;I170,F170="A"),"2018 - kw","N/A")))</f>
        <v>N/A</v>
      </c>
      <c r="B169" s="125" t="str">
        <f>IF(F170&lt;&gt;G170,"2018 - kw",IF(H170&lt;&gt;I170,"2017 - kw",IF(J170&lt;&gt;K170,"2016 - kw","N/A")))</f>
        <v>N/A</v>
      </c>
      <c r="C169" s="134"/>
      <c r="D169" s="135" t="str">
        <f>D168 &amp; "kW"</f>
        <v>kW</v>
      </c>
      <c r="E169" s="136" t="s">
        <v>298</v>
      </c>
      <c r="F169" s="124"/>
      <c r="G169" s="124"/>
      <c r="H169" s="124"/>
      <c r="I169" s="124"/>
      <c r="J169" s="124"/>
      <c r="K169" s="124"/>
      <c r="L169" s="124"/>
      <c r="M169" s="124"/>
      <c r="N169" s="124"/>
      <c r="O169" s="124"/>
      <c r="P169" s="125"/>
      <c r="Q169" s="125"/>
      <c r="R169" s="125"/>
      <c r="S169" s="125"/>
      <c r="T169" s="125"/>
      <c r="U169" s="125"/>
      <c r="V169" s="125"/>
      <c r="Z169" s="126"/>
      <c r="AA169" s="126" t="str">
        <f>IF(AND(F170=G170,H170=I170,F170="A"),"2016 - kw","")</f>
        <v/>
      </c>
      <c r="AB169" s="126" t="str">
        <f>IF(OR(B169="2017 - kw",B169="2018 - kw"),"2016 - kw","")</f>
        <v/>
      </c>
      <c r="AC169" s="126"/>
      <c r="AD169" s="126"/>
      <c r="AE169" s="126"/>
    </row>
    <row r="170" spans="1:31" hidden="1" x14ac:dyDescent="0.25">
      <c r="A170" s="125"/>
      <c r="B170" s="125"/>
      <c r="C170" s="137"/>
      <c r="D170" s="138"/>
      <c r="E170" s="139" t="s">
        <v>299</v>
      </c>
      <c r="F170" s="121"/>
      <c r="G170" s="121"/>
      <c r="H170" s="121"/>
      <c r="I170" s="121"/>
      <c r="J170" s="121"/>
      <c r="K170" s="121"/>
      <c r="L170" s="121"/>
      <c r="M170" s="121"/>
      <c r="N170" s="121"/>
      <c r="O170" s="121"/>
      <c r="P170" s="125"/>
      <c r="Q170" s="125"/>
      <c r="R170" s="125"/>
      <c r="S170" s="125"/>
      <c r="T170" s="125"/>
      <c r="U170" s="125"/>
      <c r="V170" s="125"/>
      <c r="Z170" s="126"/>
      <c r="AA170" s="126"/>
      <c r="AB170" s="126"/>
      <c r="AC170" s="126"/>
      <c r="AD170" s="126"/>
      <c r="AE170" s="126"/>
    </row>
    <row r="171" spans="1:31" hidden="1" x14ac:dyDescent="0.25">
      <c r="A171" s="125" t="str">
        <f>IF(AND(F173=G173,H173=I173,J173=K173,F173="A"),"2016 - kwh",IF(AND(F173=G173,H173=I173,J173&lt;&gt;K173,F173="A"),"2017 - kwh",IF(AND(F173=G173,H173&lt;&gt;I173,F173="A"),"2018 - kwh","N/A")))</f>
        <v>N/A</v>
      </c>
      <c r="B171" s="125" t="str">
        <f>IF(F173&lt;&gt;G173,"2018 - kwh",IF(H173&lt;&gt;I173,"2017 - kwh",IF(J173&lt;&gt;K173,"2016 - kwh","N/A")))</f>
        <v>N/A</v>
      </c>
      <c r="C171" s="131" t="s">
        <v>346</v>
      </c>
      <c r="D171" s="132"/>
      <c r="E171" s="133" t="s">
        <v>231</v>
      </c>
      <c r="F171" s="124"/>
      <c r="G171" s="124"/>
      <c r="H171" s="124"/>
      <c r="I171" s="124"/>
      <c r="J171" s="124"/>
      <c r="K171" s="124"/>
      <c r="L171" s="124"/>
      <c r="M171" s="124"/>
      <c r="N171" s="124"/>
      <c r="O171" s="124"/>
      <c r="P171" s="125"/>
      <c r="Q171" s="125"/>
      <c r="R171" s="125"/>
      <c r="S171" s="125"/>
      <c r="T171" s="125"/>
      <c r="U171" s="125"/>
      <c r="V171" s="125"/>
      <c r="Z171" s="126"/>
      <c r="AA171" s="126" t="str">
        <f>IF(AND(F173=G173,H173=I173,F173="A"),"2016 - kwh","")</f>
        <v/>
      </c>
      <c r="AB171" s="126" t="str">
        <f>IF(OR(B171="2017 - kwh",B171="2018 - kwh"),"2016 - kwh","")</f>
        <v/>
      </c>
      <c r="AC171" s="126"/>
      <c r="AD171" s="126"/>
      <c r="AE171" s="126"/>
    </row>
    <row r="172" spans="1:31" hidden="1" x14ac:dyDescent="0.25">
      <c r="A172" s="125" t="str">
        <f>IF(AND(F173=G173,H173=I173,J173=K173,F173="A"),"2016 - kw",IF(AND(F173=G173,H173=I173,J173&lt;&gt;K173,F173="A"),"2017 - kw",IF(AND(F173=G173,H173&lt;&gt;I173,F173="A"),"2018 - kw","N/A")))</f>
        <v>N/A</v>
      </c>
      <c r="B172" s="125" t="str">
        <f>IF(F173&lt;&gt;G173,"2018 - kw",IF(H173&lt;&gt;I173,"2017 - kw",IF(J173&lt;&gt;K173,"2016 - kw","N/A")))</f>
        <v>N/A</v>
      </c>
      <c r="C172" s="134"/>
      <c r="D172" s="135" t="str">
        <f>D171 &amp; "kW"</f>
        <v>kW</v>
      </c>
      <c r="E172" s="136" t="s">
        <v>298</v>
      </c>
      <c r="F172" s="124"/>
      <c r="G172" s="124"/>
      <c r="H172" s="124"/>
      <c r="I172" s="124"/>
      <c r="J172" s="124"/>
      <c r="K172" s="124"/>
      <c r="L172" s="124"/>
      <c r="M172" s="124"/>
      <c r="N172" s="124"/>
      <c r="O172" s="124"/>
      <c r="P172" s="125"/>
      <c r="Q172" s="125"/>
      <c r="R172" s="125"/>
      <c r="S172" s="125"/>
      <c r="T172" s="125"/>
      <c r="U172" s="125"/>
      <c r="V172" s="125"/>
      <c r="Z172" s="126"/>
      <c r="AA172" s="126" t="str">
        <f>IF(AND(F173=G173,H173=I173,F173="A"),"2016 - kw","")</f>
        <v/>
      </c>
      <c r="AB172" s="126" t="str">
        <f>IF(OR(B172="2017 - kw",B172="2018 - kw"),"2016 - kw","")</f>
        <v/>
      </c>
      <c r="AC172" s="126"/>
      <c r="AD172" s="126"/>
      <c r="AE172" s="126"/>
    </row>
    <row r="173" spans="1:31" hidden="1" x14ac:dyDescent="0.25">
      <c r="A173" s="125"/>
      <c r="B173" s="125"/>
      <c r="C173" s="137"/>
      <c r="D173" s="138"/>
      <c r="E173" s="139" t="s">
        <v>299</v>
      </c>
      <c r="F173" s="121"/>
      <c r="G173" s="121"/>
      <c r="H173" s="121"/>
      <c r="I173" s="121"/>
      <c r="J173" s="121"/>
      <c r="K173" s="121"/>
      <c r="L173" s="121"/>
      <c r="M173" s="121"/>
      <c r="N173" s="121"/>
      <c r="O173" s="121"/>
      <c r="P173" s="125"/>
      <c r="Q173" s="125"/>
      <c r="R173" s="125"/>
      <c r="S173" s="125"/>
      <c r="T173" s="125"/>
      <c r="U173" s="125"/>
      <c r="V173" s="125"/>
      <c r="Z173" s="126"/>
      <c r="AA173" s="126"/>
      <c r="AB173" s="126"/>
      <c r="AC173" s="126"/>
      <c r="AD173" s="126"/>
      <c r="AE173" s="126"/>
    </row>
    <row r="174" spans="1:31" hidden="1" x14ac:dyDescent="0.25">
      <c r="A174" s="125" t="str">
        <f>IF(AND(F176=G176,H176=I176,J176=K176,F176="A"),"2016 - kwh",IF(AND(F176=G176,H176=I176,J176&lt;&gt;K176,F176="A"),"2017 - kwh",IF(AND(F176=G176,H176&lt;&gt;I176,F176="A"),"2018 - kwh","N/A")))</f>
        <v>N/A</v>
      </c>
      <c r="B174" s="125" t="str">
        <f>IF(F176&lt;&gt;G176,"2018 - kwh",IF(H176&lt;&gt;I176,"2017 - kwh",IF(J176&lt;&gt;K176,"2016 - kwh","N/A")))</f>
        <v>N/A</v>
      </c>
      <c r="C174" s="131" t="s">
        <v>347</v>
      </c>
      <c r="D174" s="132"/>
      <c r="E174" s="133" t="s">
        <v>231</v>
      </c>
      <c r="F174" s="124"/>
      <c r="G174" s="124"/>
      <c r="H174" s="124"/>
      <c r="I174" s="124"/>
      <c r="J174" s="124"/>
      <c r="K174" s="124"/>
      <c r="L174" s="124"/>
      <c r="M174" s="124"/>
      <c r="N174" s="124"/>
      <c r="O174" s="124"/>
      <c r="P174" s="125"/>
      <c r="Q174" s="125"/>
      <c r="R174" s="125"/>
      <c r="S174" s="125"/>
      <c r="T174" s="125"/>
      <c r="U174" s="125"/>
      <c r="V174" s="125"/>
      <c r="Z174" s="126"/>
      <c r="AA174" s="126" t="str">
        <f>IF(AND(F176=G176,H176=I176,F176="A"),"2016 - kwh","")</f>
        <v/>
      </c>
      <c r="AB174" s="126" t="str">
        <f>IF(OR(B174="2017 - kwh",B174="2018 - kwh"),"2016 - kwh","")</f>
        <v/>
      </c>
      <c r="AC174" s="126"/>
      <c r="AD174" s="126"/>
      <c r="AE174" s="126"/>
    </row>
    <row r="175" spans="1:31" hidden="1" x14ac:dyDescent="0.25">
      <c r="A175" s="125" t="str">
        <f>IF(AND(F176=G176,H176=I176,J176=K176,F176="A"),"2016 - kw",IF(AND(F176=G176,H176=I176,J176&lt;&gt;K176,F176="A"),"2017 - kw",IF(AND(F176=G176,H176&lt;&gt;I176,F176="A"),"2018 - kw","N/A")))</f>
        <v>N/A</v>
      </c>
      <c r="B175" s="125" t="str">
        <f>IF(F176&lt;&gt;G176,"2018 - kw",IF(H176&lt;&gt;I176,"2017 - kw",IF(J176&lt;&gt;K176,"2016 - kw","N/A")))</f>
        <v>N/A</v>
      </c>
      <c r="C175" s="134"/>
      <c r="D175" s="135" t="str">
        <f>D174 &amp; "kW"</f>
        <v>kW</v>
      </c>
      <c r="E175" s="136" t="s">
        <v>298</v>
      </c>
      <c r="F175" s="124"/>
      <c r="G175" s="124"/>
      <c r="H175" s="124"/>
      <c r="I175" s="124"/>
      <c r="J175" s="124"/>
      <c r="K175" s="124"/>
      <c r="L175" s="124"/>
      <c r="M175" s="124"/>
      <c r="N175" s="124"/>
      <c r="O175" s="124"/>
      <c r="P175" s="125"/>
      <c r="Q175" s="125"/>
      <c r="R175" s="125"/>
      <c r="S175" s="125"/>
      <c r="T175" s="125"/>
      <c r="U175" s="125"/>
      <c r="V175" s="125"/>
      <c r="Z175" s="126"/>
      <c r="AA175" s="126" t="str">
        <f>IF(AND(F176=G176,H176=I176,F176="A"),"2016 - kw","")</f>
        <v/>
      </c>
      <c r="AB175" s="126" t="str">
        <f>IF(OR(B175="2017 - kw",B175="2018 - kw"),"2016 - kw","")</f>
        <v/>
      </c>
      <c r="AC175" s="126"/>
      <c r="AD175" s="126"/>
      <c r="AE175" s="126"/>
    </row>
    <row r="176" spans="1:31" hidden="1" x14ac:dyDescent="0.25">
      <c r="A176" s="125"/>
      <c r="B176" s="125"/>
      <c r="C176" s="137"/>
      <c r="D176" s="138"/>
      <c r="E176" s="139" t="s">
        <v>299</v>
      </c>
      <c r="F176" s="121"/>
      <c r="G176" s="121"/>
      <c r="H176" s="121"/>
      <c r="I176" s="121"/>
      <c r="J176" s="121"/>
      <c r="K176" s="121"/>
      <c r="L176" s="121"/>
      <c r="M176" s="121"/>
      <c r="N176" s="121"/>
      <c r="O176" s="121"/>
      <c r="P176" s="125"/>
      <c r="Q176" s="125"/>
      <c r="R176" s="125"/>
      <c r="S176" s="125"/>
      <c r="T176" s="125"/>
      <c r="U176" s="125"/>
      <c r="V176" s="125"/>
      <c r="Z176" s="126"/>
      <c r="AA176" s="126"/>
      <c r="AB176" s="126"/>
      <c r="AC176" s="126"/>
      <c r="AD176" s="126"/>
      <c r="AE176" s="126"/>
    </row>
    <row r="177" spans="1:31" hidden="1" x14ac:dyDescent="0.25">
      <c r="A177" s="125" t="str">
        <f>IF(AND(F179=G179,H179=I179,J179=K179,F179="A"),"2016 - kwh",IF(AND(F179=G179,H179=I179,J179&lt;&gt;K179,F179="A"),"2017 - kwh",IF(AND(F179=G179,H179&lt;&gt;I179,F179="A"),"2018 - kwh","N/A")))</f>
        <v>N/A</v>
      </c>
      <c r="B177" s="125" t="str">
        <f>IF(F179&lt;&gt;G179,"2018 - kwh",IF(H179&lt;&gt;I179,"2017 - kwh",IF(J179&lt;&gt;K179,"2016 - kwh","N/A")))</f>
        <v>N/A</v>
      </c>
      <c r="C177" s="131" t="s">
        <v>348</v>
      </c>
      <c r="D177" s="132"/>
      <c r="E177" s="133" t="s">
        <v>231</v>
      </c>
      <c r="F177" s="124"/>
      <c r="G177" s="124"/>
      <c r="H177" s="124"/>
      <c r="I177" s="124"/>
      <c r="J177" s="124"/>
      <c r="K177" s="124"/>
      <c r="L177" s="124"/>
      <c r="M177" s="124"/>
      <c r="N177" s="124"/>
      <c r="O177" s="124"/>
      <c r="P177" s="125"/>
      <c r="Q177" s="125"/>
      <c r="R177" s="125"/>
      <c r="S177" s="125"/>
      <c r="T177" s="125"/>
      <c r="U177" s="125"/>
      <c r="V177" s="125"/>
      <c r="Z177" s="126"/>
      <c r="AA177" s="126" t="str">
        <f>IF(AND(F179=G179,H179=I179,F179="A"),"2016 - kwh","")</f>
        <v/>
      </c>
      <c r="AB177" s="126" t="str">
        <f>IF(OR(B177="2017 - kwh",B177="2018 - kwh"),"2016 - kwh","")</f>
        <v/>
      </c>
      <c r="AC177" s="126"/>
      <c r="AD177" s="126"/>
      <c r="AE177" s="126"/>
    </row>
    <row r="178" spans="1:31" hidden="1" x14ac:dyDescent="0.25">
      <c r="A178" s="125" t="str">
        <f>IF(AND(F179=G179,H179=I179,J179=K179,F179="A"),"2016 - kw",IF(AND(F179=G179,H179=I179,J179&lt;&gt;K179,F179="A"),"2017 - kw",IF(AND(F179=G179,H179&lt;&gt;I179,F179="A"),"2018 - kw","N/A")))</f>
        <v>N/A</v>
      </c>
      <c r="B178" s="125" t="str">
        <f>IF(F179&lt;&gt;G179,"2018 - kw",IF(H179&lt;&gt;I179,"2017 - kw",IF(J179&lt;&gt;K179,"2016 - kw","N/A")))</f>
        <v>N/A</v>
      </c>
      <c r="C178" s="134"/>
      <c r="D178" s="135" t="str">
        <f>D177 &amp; "kW"</f>
        <v>kW</v>
      </c>
      <c r="E178" s="136" t="s">
        <v>298</v>
      </c>
      <c r="F178" s="124"/>
      <c r="G178" s="124"/>
      <c r="H178" s="124"/>
      <c r="I178" s="124"/>
      <c r="J178" s="124"/>
      <c r="K178" s="124"/>
      <c r="L178" s="124"/>
      <c r="M178" s="124"/>
      <c r="N178" s="124"/>
      <c r="O178" s="124"/>
      <c r="P178" s="125"/>
      <c r="Q178" s="125"/>
      <c r="R178" s="125"/>
      <c r="S178" s="125"/>
      <c r="T178" s="125"/>
      <c r="U178" s="125"/>
      <c r="V178" s="125"/>
      <c r="Z178" s="126"/>
      <c r="AA178" s="126" t="str">
        <f>IF(AND(F179=G179,H179=I179,F179="A"),"2016 - kw","")</f>
        <v/>
      </c>
      <c r="AB178" s="126" t="str">
        <f>IF(OR(B178="2017 - kw",B178="2018 - kw"),"2016 - kw","")</f>
        <v/>
      </c>
      <c r="AC178" s="126"/>
      <c r="AD178" s="126"/>
      <c r="AE178" s="126"/>
    </row>
    <row r="179" spans="1:31" hidden="1" x14ac:dyDescent="0.25">
      <c r="A179" s="125"/>
      <c r="B179" s="125"/>
      <c r="C179" s="137"/>
      <c r="D179" s="138"/>
      <c r="E179" s="139" t="s">
        <v>299</v>
      </c>
      <c r="F179" s="121"/>
      <c r="G179" s="121"/>
      <c r="H179" s="121"/>
      <c r="I179" s="121"/>
      <c r="J179" s="121"/>
      <c r="K179" s="121"/>
      <c r="L179" s="121"/>
      <c r="M179" s="121"/>
      <c r="N179" s="121"/>
      <c r="O179" s="121"/>
      <c r="P179" s="125"/>
      <c r="Q179" s="125"/>
      <c r="R179" s="125"/>
      <c r="S179" s="125"/>
      <c r="T179" s="125"/>
      <c r="U179" s="125"/>
      <c r="V179" s="125"/>
      <c r="Z179" s="126"/>
      <c r="AA179" s="126"/>
      <c r="AB179" s="126"/>
      <c r="AC179" s="126"/>
      <c r="AD179" s="126"/>
      <c r="AE179" s="126"/>
    </row>
    <row r="180" spans="1:31" hidden="1" x14ac:dyDescent="0.25">
      <c r="A180" s="125" t="str">
        <f>IF(AND(F182=G182,H182=I182,J182=K182,F182="A"),"2016 - kwh",IF(AND(F182=G182,H182=I182,J182&lt;&gt;K182,F182="A"),"2017 - kwh",IF(AND(F182=G182,H182&lt;&gt;I182,F182="A"),"2018 - kwh","N/A")))</f>
        <v>N/A</v>
      </c>
      <c r="B180" s="125" t="str">
        <f>IF(F182&lt;&gt;G182,"2018 - kwh",IF(H182&lt;&gt;I182,"2017 - kwh",IF(J182&lt;&gt;K182,"2016 - kwh","N/A")))</f>
        <v>N/A</v>
      </c>
      <c r="C180" s="131" t="s">
        <v>349</v>
      </c>
      <c r="D180" s="132"/>
      <c r="E180" s="133" t="s">
        <v>231</v>
      </c>
      <c r="F180" s="124"/>
      <c r="G180" s="124"/>
      <c r="H180" s="124"/>
      <c r="I180" s="124"/>
      <c r="J180" s="124"/>
      <c r="K180" s="124"/>
      <c r="L180" s="124"/>
      <c r="M180" s="124"/>
      <c r="N180" s="124"/>
      <c r="O180" s="124"/>
      <c r="P180" s="125"/>
      <c r="Q180" s="125"/>
      <c r="R180" s="125"/>
      <c r="S180" s="125"/>
      <c r="T180" s="125"/>
      <c r="U180" s="125"/>
      <c r="V180" s="125"/>
      <c r="Z180" s="126"/>
      <c r="AA180" s="126" t="str">
        <f>IF(AND(F182=G182,H182=I182,F182="A"),"2016 - kwh","")</f>
        <v/>
      </c>
      <c r="AB180" s="126" t="str">
        <f>IF(OR(B180="2017 - kwh",B180="2018 - kwh"),"2016 - kwh","")</f>
        <v/>
      </c>
      <c r="AC180" s="126"/>
      <c r="AD180" s="126"/>
      <c r="AE180" s="126"/>
    </row>
    <row r="181" spans="1:31" hidden="1" x14ac:dyDescent="0.25">
      <c r="A181" s="125" t="str">
        <f>IF(AND(F182=G182,H182=I182,J182=K182,F182="A"),"2016 - kw",IF(AND(F182=G182,H182=I182,J182&lt;&gt;K182,F182="A"),"2017 - kw",IF(AND(F182=G182,H182&lt;&gt;I182,F182="A"),"2018 - kw","N/A")))</f>
        <v>N/A</v>
      </c>
      <c r="B181" s="125" t="str">
        <f>IF(F182&lt;&gt;G182,"2018 - kw",IF(H182&lt;&gt;I182,"2017 - kw",IF(J182&lt;&gt;K182,"2016 - kw","N/A")))</f>
        <v>N/A</v>
      </c>
      <c r="C181" s="134"/>
      <c r="D181" s="135" t="str">
        <f>D180 &amp; "kW"</f>
        <v>kW</v>
      </c>
      <c r="E181" s="136" t="s">
        <v>298</v>
      </c>
      <c r="F181" s="124"/>
      <c r="G181" s="124"/>
      <c r="H181" s="124"/>
      <c r="I181" s="124"/>
      <c r="J181" s="124"/>
      <c r="K181" s="124"/>
      <c r="L181" s="124"/>
      <c r="M181" s="124"/>
      <c r="N181" s="124"/>
      <c r="O181" s="124"/>
      <c r="P181" s="125"/>
      <c r="Q181" s="125"/>
      <c r="R181" s="125"/>
      <c r="S181" s="125"/>
      <c r="T181" s="125"/>
      <c r="U181" s="125"/>
      <c r="V181" s="125"/>
      <c r="Z181" s="126"/>
      <c r="AA181" s="126" t="str">
        <f>IF(AND(F182=G182,H182=I182,F182="A"),"2016 - kw","")</f>
        <v/>
      </c>
      <c r="AB181" s="126" t="str">
        <f>IF(OR(B181="2017 - kw",B181="2018 - kw"),"2016 - kw","")</f>
        <v/>
      </c>
      <c r="AC181" s="126"/>
      <c r="AD181" s="126"/>
      <c r="AE181" s="126"/>
    </row>
    <row r="182" spans="1:31" hidden="1" x14ac:dyDescent="0.25">
      <c r="A182" s="125"/>
      <c r="B182" s="125"/>
      <c r="C182" s="137"/>
      <c r="D182" s="138"/>
      <c r="E182" s="139" t="s">
        <v>299</v>
      </c>
      <c r="F182" s="121"/>
      <c r="G182" s="121"/>
      <c r="H182" s="121"/>
      <c r="I182" s="121"/>
      <c r="J182" s="121"/>
      <c r="K182" s="121"/>
      <c r="L182" s="121"/>
      <c r="M182" s="121"/>
      <c r="N182" s="121"/>
      <c r="O182" s="121"/>
      <c r="P182" s="125"/>
      <c r="Q182" s="125"/>
      <c r="R182" s="125"/>
      <c r="S182" s="125"/>
      <c r="T182" s="125"/>
      <c r="U182" s="125"/>
      <c r="V182" s="125"/>
      <c r="Z182" s="126"/>
      <c r="AA182" s="126"/>
      <c r="AB182" s="126"/>
      <c r="AC182" s="126"/>
      <c r="AD182" s="126"/>
      <c r="AE182" s="126"/>
    </row>
    <row r="183" spans="1:31" hidden="1" x14ac:dyDescent="0.25">
      <c r="A183" s="125" t="str">
        <f>IF(AND(F185=G185,H185=I185,J185=K185,F185="A"),"2016 - kwh",IF(AND(F185=G185,H185=I185,J185&lt;&gt;K185,F185="A"),"2017 - kwh",IF(AND(F185=G185,H185&lt;&gt;I185,F185="A"),"2018 - kwh","N/A")))</f>
        <v>N/A</v>
      </c>
      <c r="B183" s="125" t="str">
        <f>IF(F185&lt;&gt;G185,"2018 - kwh",IF(H185&lt;&gt;I185,"2017 - kwh",IF(J185&lt;&gt;K185,"2016 - kwh","N/A")))</f>
        <v>N/A</v>
      </c>
      <c r="C183" s="131" t="s">
        <v>350</v>
      </c>
      <c r="D183" s="132"/>
      <c r="E183" s="133" t="s">
        <v>231</v>
      </c>
      <c r="F183" s="124"/>
      <c r="G183" s="124"/>
      <c r="H183" s="124"/>
      <c r="I183" s="124"/>
      <c r="J183" s="124"/>
      <c r="K183" s="124"/>
      <c r="L183" s="124"/>
      <c r="M183" s="124"/>
      <c r="N183" s="124"/>
      <c r="O183" s="124"/>
      <c r="P183" s="125"/>
      <c r="Q183" s="125"/>
      <c r="R183" s="125"/>
      <c r="S183" s="125"/>
      <c r="T183" s="125"/>
      <c r="U183" s="125"/>
      <c r="V183" s="125"/>
      <c r="Z183" s="126"/>
      <c r="AA183" s="126" t="str">
        <f>IF(AND(F185=G185,H185=I185,F185="A"),"2016 - kwh","")</f>
        <v/>
      </c>
      <c r="AB183" s="126" t="str">
        <f>IF(OR(B183="2017 - kwh",B183="2018 - kwh"),"2016 - kwh","")</f>
        <v/>
      </c>
      <c r="AC183" s="126"/>
      <c r="AD183" s="126"/>
      <c r="AE183" s="126"/>
    </row>
    <row r="184" spans="1:31" hidden="1" x14ac:dyDescent="0.25">
      <c r="A184" s="125" t="str">
        <f>IF(AND(F185=G185,H185=I185,J185=K185,F185="A"),"2016 - kw",IF(AND(F185=G185,H185=I185,J185&lt;&gt;K185,F185="A"),"2017 - kw",IF(AND(F185=G185,H185&lt;&gt;I185,F185="A"),"2018 - kw","N/A")))</f>
        <v>N/A</v>
      </c>
      <c r="B184" s="125" t="str">
        <f>IF(F185&lt;&gt;G185,"2018 - kw",IF(H185&lt;&gt;I185,"2017 - kw",IF(J185&lt;&gt;K185,"2016 - kw","N/A")))</f>
        <v>N/A</v>
      </c>
      <c r="C184" s="134"/>
      <c r="D184" s="135" t="str">
        <f>D183 &amp; "kW"</f>
        <v>kW</v>
      </c>
      <c r="E184" s="136" t="s">
        <v>298</v>
      </c>
      <c r="F184" s="124"/>
      <c r="G184" s="124"/>
      <c r="H184" s="124"/>
      <c r="I184" s="124"/>
      <c r="J184" s="124"/>
      <c r="K184" s="124"/>
      <c r="L184" s="124"/>
      <c r="M184" s="124"/>
      <c r="N184" s="124"/>
      <c r="O184" s="124"/>
      <c r="P184" s="125"/>
      <c r="Q184" s="125"/>
      <c r="R184" s="125"/>
      <c r="S184" s="125"/>
      <c r="T184" s="125"/>
      <c r="U184" s="125"/>
      <c r="V184" s="125"/>
      <c r="Z184" s="126"/>
      <c r="AA184" s="126" t="str">
        <f>IF(AND(F185=G185,H185=I185,F185="A"),"2016 - kw","")</f>
        <v/>
      </c>
      <c r="AB184" s="126" t="str">
        <f>IF(OR(B184="2017 - kw",B184="2018 - kw"),"2016 - kw","")</f>
        <v/>
      </c>
      <c r="AC184" s="126"/>
      <c r="AD184" s="126"/>
      <c r="AE184" s="126"/>
    </row>
    <row r="185" spans="1:31" hidden="1" x14ac:dyDescent="0.25">
      <c r="A185" s="125"/>
      <c r="B185" s="125"/>
      <c r="C185" s="137"/>
      <c r="D185" s="138"/>
      <c r="E185" s="139" t="s">
        <v>299</v>
      </c>
      <c r="F185" s="121"/>
      <c r="G185" s="121"/>
      <c r="H185" s="121"/>
      <c r="I185" s="121"/>
      <c r="J185" s="121"/>
      <c r="K185" s="121"/>
      <c r="L185" s="121"/>
      <c r="M185" s="121"/>
      <c r="N185" s="121"/>
      <c r="O185" s="121"/>
      <c r="P185" s="125"/>
      <c r="Q185" s="125"/>
      <c r="R185" s="125"/>
      <c r="S185" s="125"/>
      <c r="T185" s="125"/>
      <c r="U185" s="125"/>
      <c r="V185" s="125"/>
      <c r="Z185" s="126"/>
      <c r="AA185" s="126"/>
      <c r="AB185" s="126"/>
      <c r="AC185" s="126"/>
      <c r="AD185" s="126"/>
      <c r="AE185" s="126"/>
    </row>
    <row r="186" spans="1:31" hidden="1" x14ac:dyDescent="0.25">
      <c r="A186" s="125" t="str">
        <f>IF(AND(F188=G188,H188=I188,J188=K188,F188="A"),"2016 - kwh",IF(AND(F188=G188,H188=I188,J188&lt;&gt;K188,F188="A"),"2017 - kwh",IF(AND(F188=G188,H188&lt;&gt;I188,F188="A"),"2018 - kwh","N/A")))</f>
        <v>N/A</v>
      </c>
      <c r="B186" s="125" t="str">
        <f>IF(F188&lt;&gt;G188,"2018 - kwh",IF(H188&lt;&gt;I188,"2017 - kwh",IF(J188&lt;&gt;K188,"2016 - kwh","N/A")))</f>
        <v>N/A</v>
      </c>
      <c r="C186" s="131" t="s">
        <v>351</v>
      </c>
      <c r="D186" s="132"/>
      <c r="E186" s="133" t="s">
        <v>231</v>
      </c>
      <c r="F186" s="124"/>
      <c r="G186" s="124"/>
      <c r="H186" s="124"/>
      <c r="I186" s="124"/>
      <c r="J186" s="124"/>
      <c r="K186" s="124"/>
      <c r="L186" s="124"/>
      <c r="M186" s="124"/>
      <c r="N186" s="124"/>
      <c r="O186" s="124"/>
      <c r="P186" s="125"/>
      <c r="Q186" s="125"/>
      <c r="R186" s="125"/>
      <c r="S186" s="125"/>
      <c r="T186" s="125"/>
      <c r="U186" s="125"/>
      <c r="V186" s="125"/>
      <c r="Z186" s="126"/>
      <c r="AA186" s="126" t="str">
        <f>IF(AND(F188=G188,H188=I188,F188="A"),"2016 - kwh","")</f>
        <v/>
      </c>
      <c r="AB186" s="126" t="str">
        <f>IF(OR(B186="2017 - kwh",B186="2018 - kwh"),"2016 - kwh","")</f>
        <v/>
      </c>
      <c r="AC186" s="126"/>
      <c r="AD186" s="126"/>
      <c r="AE186" s="126"/>
    </row>
    <row r="187" spans="1:31" hidden="1" x14ac:dyDescent="0.25">
      <c r="A187" s="125" t="str">
        <f>IF(AND(F188=G188,H188=I188,J188=K188,F188="A"),"2016 - kw",IF(AND(F188=G188,H188=I188,J188&lt;&gt;K188,F188="A"),"2017 - kw",IF(AND(F188=G188,H188&lt;&gt;I188,F188="A"),"2018 - kw","N/A")))</f>
        <v>N/A</v>
      </c>
      <c r="B187" s="125" t="str">
        <f>IF(F188&lt;&gt;G188,"2018 - kw",IF(H188&lt;&gt;I188,"2017 - kw",IF(J188&lt;&gt;K188,"2016 - kw","N/A")))</f>
        <v>N/A</v>
      </c>
      <c r="C187" s="134"/>
      <c r="D187" s="135" t="str">
        <f>D186 &amp; "kW"</f>
        <v>kW</v>
      </c>
      <c r="E187" s="136" t="s">
        <v>298</v>
      </c>
      <c r="F187" s="124"/>
      <c r="G187" s="124"/>
      <c r="H187" s="124"/>
      <c r="I187" s="124"/>
      <c r="J187" s="124"/>
      <c r="K187" s="124"/>
      <c r="L187" s="124"/>
      <c r="M187" s="124"/>
      <c r="N187" s="124"/>
      <c r="O187" s="124"/>
      <c r="P187" s="125"/>
      <c r="Q187" s="125"/>
      <c r="R187" s="125"/>
      <c r="S187" s="125"/>
      <c r="T187" s="125"/>
      <c r="U187" s="125"/>
      <c r="V187" s="125"/>
      <c r="Z187" s="126"/>
      <c r="AA187" s="126" t="str">
        <f>IF(AND(F188=G188,H188=I188,F188="A"),"2016 - kw","")</f>
        <v/>
      </c>
      <c r="AB187" s="126" t="str">
        <f>IF(OR(B187="2017 - kw",B187="2018 - kw"),"2016 - kw","")</f>
        <v/>
      </c>
      <c r="AC187" s="126"/>
      <c r="AD187" s="126"/>
      <c r="AE187" s="126"/>
    </row>
    <row r="188" spans="1:31" hidden="1" x14ac:dyDescent="0.25">
      <c r="A188" s="125"/>
      <c r="B188" s="125"/>
      <c r="C188" s="137"/>
      <c r="D188" s="138"/>
      <c r="E188" s="139" t="s">
        <v>299</v>
      </c>
      <c r="F188" s="121"/>
      <c r="G188" s="121"/>
      <c r="H188" s="121"/>
      <c r="I188" s="121"/>
      <c r="J188" s="121"/>
      <c r="K188" s="121"/>
      <c r="L188" s="121"/>
      <c r="M188" s="121"/>
      <c r="N188" s="121"/>
      <c r="O188" s="121"/>
      <c r="P188" s="125"/>
      <c r="Q188" s="125"/>
      <c r="R188" s="125"/>
      <c r="S188" s="125"/>
      <c r="T188" s="125"/>
      <c r="U188" s="125"/>
      <c r="V188" s="125"/>
      <c r="Z188" s="126"/>
      <c r="AA188" s="126"/>
      <c r="AB188" s="126"/>
      <c r="AC188" s="126"/>
      <c r="AD188" s="126"/>
      <c r="AE188" s="126"/>
    </row>
    <row r="189" spans="1:31" hidden="1" x14ac:dyDescent="0.25">
      <c r="A189" s="125" t="str">
        <f>IF(AND(F191=G191,H191=I191,J191=K191,F191="A"),"2016 - kwh",IF(AND(F191=G191,H191=I191,J191&lt;&gt;K191,F191="A"),"2017 - kwh",IF(AND(F191=G191,H191&lt;&gt;I191,F191="A"),"2018 - kwh","N/A")))</f>
        <v>N/A</v>
      </c>
      <c r="B189" s="125" t="str">
        <f>IF(F191&lt;&gt;G191,"2018 - kwh",IF(H191&lt;&gt;I191,"2017 - kwh",IF(J191&lt;&gt;K191,"2016 - kwh","N/A")))</f>
        <v>N/A</v>
      </c>
      <c r="C189" s="131" t="s">
        <v>352</v>
      </c>
      <c r="D189" s="132"/>
      <c r="E189" s="133" t="s">
        <v>231</v>
      </c>
      <c r="F189" s="124"/>
      <c r="G189" s="124"/>
      <c r="H189" s="124"/>
      <c r="I189" s="124"/>
      <c r="J189" s="124"/>
      <c r="K189" s="124"/>
      <c r="L189" s="124"/>
      <c r="M189" s="124"/>
      <c r="N189" s="124"/>
      <c r="O189" s="124"/>
      <c r="P189" s="125"/>
      <c r="Q189" s="125"/>
      <c r="R189" s="125"/>
      <c r="S189" s="125"/>
      <c r="T189" s="125"/>
      <c r="U189" s="125"/>
      <c r="V189" s="125"/>
      <c r="Z189" s="126"/>
      <c r="AA189" s="126" t="str">
        <f>IF(AND(F191=G191,H191=I191,F191="A"),"2016 - kwh","")</f>
        <v/>
      </c>
      <c r="AB189" s="126" t="str">
        <f>IF(OR(B189="2017 - kwh",B189="2018 - kwh"),"2016 - kwh","")</f>
        <v/>
      </c>
      <c r="AC189" s="126"/>
      <c r="AD189" s="126"/>
      <c r="AE189" s="126"/>
    </row>
    <row r="190" spans="1:31" hidden="1" x14ac:dyDescent="0.25">
      <c r="A190" s="125" t="str">
        <f>IF(AND(F191=G191,H191=I191,J191=K191,F191="A"),"2016 - kw",IF(AND(F191=G191,H191=I191,J191&lt;&gt;K191,F191="A"),"2017 - kw",IF(AND(F191=G191,H191&lt;&gt;I191,F191="A"),"2018 - kw","N/A")))</f>
        <v>N/A</v>
      </c>
      <c r="B190" s="125" t="str">
        <f>IF(F191&lt;&gt;G191,"2018 - kw",IF(H191&lt;&gt;I191,"2017 - kw",IF(J191&lt;&gt;K191,"2016 - kw","N/A")))</f>
        <v>N/A</v>
      </c>
      <c r="C190" s="134"/>
      <c r="D190" s="135" t="str">
        <f>D189 &amp; "kW"</f>
        <v>kW</v>
      </c>
      <c r="E190" s="136" t="s">
        <v>298</v>
      </c>
      <c r="F190" s="124"/>
      <c r="G190" s="124"/>
      <c r="H190" s="124"/>
      <c r="I190" s="124"/>
      <c r="J190" s="124"/>
      <c r="K190" s="124"/>
      <c r="L190" s="124"/>
      <c r="M190" s="124"/>
      <c r="N190" s="124"/>
      <c r="O190" s="124"/>
      <c r="P190" s="125"/>
      <c r="Q190" s="125"/>
      <c r="R190" s="125"/>
      <c r="S190" s="125"/>
      <c r="T190" s="125"/>
      <c r="U190" s="125"/>
      <c r="V190" s="125"/>
      <c r="Z190" s="126"/>
      <c r="AA190" s="126" t="str">
        <f>IF(AND(F191=G191,H191=I191,F191="A"),"2016 - kw","")</f>
        <v/>
      </c>
      <c r="AB190" s="126" t="str">
        <f>IF(OR(B190="2017 - kw",B190="2018 - kw"),"2016 - kw","")</f>
        <v/>
      </c>
      <c r="AC190" s="126"/>
      <c r="AD190" s="126"/>
      <c r="AE190" s="126"/>
    </row>
    <row r="191" spans="1:31" hidden="1" x14ac:dyDescent="0.25">
      <c r="A191" s="125"/>
      <c r="B191" s="125"/>
      <c r="C191" s="137"/>
      <c r="D191" s="138"/>
      <c r="E191" s="139" t="s">
        <v>299</v>
      </c>
      <c r="F191" s="121"/>
      <c r="G191" s="121"/>
      <c r="H191" s="121"/>
      <c r="I191" s="121"/>
      <c r="J191" s="121"/>
      <c r="K191" s="121"/>
      <c r="L191" s="121"/>
      <c r="M191" s="121"/>
      <c r="N191" s="121"/>
      <c r="O191" s="121"/>
      <c r="P191" s="125"/>
      <c r="Q191" s="125"/>
      <c r="R191" s="125"/>
      <c r="S191" s="125"/>
      <c r="T191" s="125"/>
      <c r="U191" s="125"/>
      <c r="V191" s="125"/>
      <c r="Z191" s="126"/>
      <c r="AA191" s="126"/>
      <c r="AB191" s="126"/>
      <c r="AC191" s="126"/>
      <c r="AD191" s="126"/>
      <c r="AE191" s="126"/>
    </row>
    <row r="192" spans="1:31" hidden="1" x14ac:dyDescent="0.25">
      <c r="A192" s="125" t="str">
        <f>IF(AND(F194=G194,H194=I194,J194=K194,F194="A"),"2016 - kwh",IF(AND(F194=G194,H194=I194,J194&lt;&gt;K194,F194="A"),"2017 - kwh",IF(AND(F194=G194,H194&lt;&gt;I194,F194="A"),"2018 - kwh","N/A")))</f>
        <v>N/A</v>
      </c>
      <c r="B192" s="125" t="str">
        <f>IF(F194&lt;&gt;G194,"2018 - kwh",IF(H194&lt;&gt;I194,"2017 - kwh",IF(J194&lt;&gt;K194,"2016 - kwh","N/A")))</f>
        <v>N/A</v>
      </c>
      <c r="C192" s="131" t="s">
        <v>353</v>
      </c>
      <c r="D192" s="132"/>
      <c r="E192" s="133" t="s">
        <v>231</v>
      </c>
      <c r="F192" s="124"/>
      <c r="G192" s="124"/>
      <c r="H192" s="124"/>
      <c r="I192" s="124"/>
      <c r="J192" s="124"/>
      <c r="K192" s="124"/>
      <c r="L192" s="124"/>
      <c r="M192" s="124"/>
      <c r="N192" s="124"/>
      <c r="O192" s="124"/>
      <c r="P192" s="125"/>
      <c r="Q192" s="125"/>
      <c r="R192" s="125"/>
      <c r="S192" s="125"/>
      <c r="T192" s="125"/>
      <c r="U192" s="125"/>
      <c r="V192" s="125"/>
      <c r="Z192" s="126"/>
      <c r="AA192" s="126" t="str">
        <f>IF(AND(F194=G194,H194=I194,F194="A"),"2016 - kwh","")</f>
        <v/>
      </c>
      <c r="AB192" s="126" t="str">
        <f>IF(OR(B192="2017 - kwh",B192="2018 - kwh"),"2016 - kwh","")</f>
        <v/>
      </c>
      <c r="AC192" s="126"/>
      <c r="AD192" s="126"/>
      <c r="AE192" s="126"/>
    </row>
    <row r="193" spans="1:31" hidden="1" x14ac:dyDescent="0.25">
      <c r="A193" s="125" t="str">
        <f>IF(AND(F194=G194,H194=I194,J194=K194,F194="A"),"2016 - kw",IF(AND(F194=G194,H194=I194,J194&lt;&gt;K194,F194="A"),"2017 - kw",IF(AND(F194=G194,H194&lt;&gt;I194,F194="A"),"2018 - kw","N/A")))</f>
        <v>N/A</v>
      </c>
      <c r="B193" s="125" t="str">
        <f>IF(F194&lt;&gt;G194,"2018 - kw",IF(H194&lt;&gt;I194,"2017 - kw",IF(J194&lt;&gt;K194,"2016 - kw","N/A")))</f>
        <v>N/A</v>
      </c>
      <c r="C193" s="134"/>
      <c r="D193" s="135" t="str">
        <f>D192 &amp; "kW"</f>
        <v>kW</v>
      </c>
      <c r="E193" s="136" t="s">
        <v>298</v>
      </c>
      <c r="F193" s="124"/>
      <c r="G193" s="124"/>
      <c r="H193" s="124"/>
      <c r="I193" s="124"/>
      <c r="J193" s="124"/>
      <c r="K193" s="124"/>
      <c r="L193" s="124"/>
      <c r="M193" s="124"/>
      <c r="N193" s="124"/>
      <c r="O193" s="124"/>
      <c r="P193" s="125"/>
      <c r="Q193" s="125"/>
      <c r="R193" s="125"/>
      <c r="S193" s="125"/>
      <c r="T193" s="125"/>
      <c r="U193" s="125"/>
      <c r="V193" s="125"/>
      <c r="Z193" s="126"/>
      <c r="AA193" s="126" t="str">
        <f>IF(AND(F194=G194,H194=I194,F194="A"),"2016 - kw","")</f>
        <v/>
      </c>
      <c r="AB193" s="126" t="str">
        <f>IF(OR(B193="2017 - kw",B193="2018 - kw"),"2016 - kw","")</f>
        <v/>
      </c>
      <c r="AC193" s="126"/>
      <c r="AD193" s="126"/>
      <c r="AE193" s="126"/>
    </row>
    <row r="194" spans="1:31" hidden="1" x14ac:dyDescent="0.25">
      <c r="A194" s="125"/>
      <c r="B194" s="125"/>
      <c r="C194" s="137"/>
      <c r="D194" s="138"/>
      <c r="E194" s="139" t="s">
        <v>299</v>
      </c>
      <c r="F194" s="121"/>
      <c r="G194" s="121"/>
      <c r="H194" s="121"/>
      <c r="I194" s="121"/>
      <c r="J194" s="121"/>
      <c r="K194" s="121"/>
      <c r="L194" s="121"/>
      <c r="M194" s="121"/>
      <c r="N194" s="121"/>
      <c r="O194" s="121"/>
      <c r="P194" s="125"/>
      <c r="Q194" s="125"/>
      <c r="R194" s="125"/>
      <c r="S194" s="125"/>
      <c r="T194" s="125"/>
      <c r="U194" s="125"/>
      <c r="V194" s="125"/>
      <c r="Z194" s="126"/>
      <c r="AA194" s="126"/>
      <c r="AB194" s="126"/>
      <c r="AC194" s="126"/>
      <c r="AD194" s="126"/>
      <c r="AE194" s="126"/>
    </row>
    <row r="195" spans="1:31" hidden="1" x14ac:dyDescent="0.25">
      <c r="A195" s="125" t="str">
        <f>IF(AND(F197=G197,H197=I197,J197=K197,F197="A"),"2016 - kwh",IF(AND(F197=G197,H197=I197,J197&lt;&gt;K197,F197="A"),"2017 - kwh",IF(AND(F197=G197,H197&lt;&gt;I197,F197="A"),"2018 - kwh","N/A")))</f>
        <v>N/A</v>
      </c>
      <c r="B195" s="125" t="str">
        <f>IF(F197&lt;&gt;G197,"2018 - kwh",IF(H197&lt;&gt;I197,"2017 - kwh",IF(J197&lt;&gt;K197,"2016 - kwh","N/A")))</f>
        <v>N/A</v>
      </c>
      <c r="C195" s="131" t="s">
        <v>354</v>
      </c>
      <c r="D195" s="132"/>
      <c r="E195" s="133" t="s">
        <v>231</v>
      </c>
      <c r="F195" s="124"/>
      <c r="G195" s="124"/>
      <c r="H195" s="124"/>
      <c r="I195" s="124"/>
      <c r="J195" s="124"/>
      <c r="K195" s="124"/>
      <c r="L195" s="124"/>
      <c r="M195" s="124"/>
      <c r="N195" s="124"/>
      <c r="O195" s="124"/>
      <c r="P195" s="125"/>
      <c r="Q195" s="125"/>
      <c r="R195" s="125"/>
      <c r="S195" s="125"/>
      <c r="T195" s="125"/>
      <c r="U195" s="125"/>
      <c r="V195" s="125"/>
      <c r="Z195" s="126"/>
      <c r="AA195" s="126" t="str">
        <f>IF(AND(F197=G197,H197=I197,F197="A"),"2016 - kwh","")</f>
        <v/>
      </c>
      <c r="AB195" s="126" t="str">
        <f>IF(OR(B195="2017 - kwh",B195="2018 - kwh"),"2016 - kwh","")</f>
        <v/>
      </c>
      <c r="AC195" s="126"/>
      <c r="AD195" s="126"/>
      <c r="AE195" s="126"/>
    </row>
    <row r="196" spans="1:31" hidden="1" x14ac:dyDescent="0.25">
      <c r="A196" s="125" t="str">
        <f>IF(AND(F197=G197,H197=I197,J197=K197,F197="A"),"2016 - kw",IF(AND(F197=G197,H197=I197,J197&lt;&gt;K197,F197="A"),"2017 - kw",IF(AND(F197=G197,H197&lt;&gt;I197,F197="A"),"2018 - kw","N/A")))</f>
        <v>N/A</v>
      </c>
      <c r="B196" s="125" t="str">
        <f>IF(F197&lt;&gt;G197,"2018 - kw",IF(H197&lt;&gt;I197,"2017 - kw",IF(J197&lt;&gt;K197,"2016 - kw","N/A")))</f>
        <v>N/A</v>
      </c>
      <c r="C196" s="134"/>
      <c r="D196" s="135" t="str">
        <f>D195 &amp; "kW"</f>
        <v>kW</v>
      </c>
      <c r="E196" s="136" t="s">
        <v>298</v>
      </c>
      <c r="F196" s="124"/>
      <c r="G196" s="124"/>
      <c r="H196" s="124"/>
      <c r="I196" s="124"/>
      <c r="J196" s="124"/>
      <c r="K196" s="124"/>
      <c r="L196" s="124"/>
      <c r="M196" s="124"/>
      <c r="N196" s="124"/>
      <c r="O196" s="124"/>
      <c r="P196" s="125"/>
      <c r="Q196" s="125"/>
      <c r="R196" s="125"/>
      <c r="S196" s="125"/>
      <c r="T196" s="125"/>
      <c r="U196" s="125"/>
      <c r="V196" s="125"/>
      <c r="Z196" s="126"/>
      <c r="AA196" s="126" t="str">
        <f>IF(AND(F197=G197,H197=I197,F197="A"),"2016 - kw","")</f>
        <v/>
      </c>
      <c r="AB196" s="126" t="str">
        <f>IF(OR(B196="2017 - kw",B196="2018 - kw"),"2016 - kw","")</f>
        <v/>
      </c>
      <c r="AC196" s="126"/>
      <c r="AD196" s="126"/>
      <c r="AE196" s="126"/>
    </row>
    <row r="197" spans="1:31" hidden="1" x14ac:dyDescent="0.25">
      <c r="A197" s="125"/>
      <c r="B197" s="125"/>
      <c r="C197" s="137"/>
      <c r="D197" s="138"/>
      <c r="E197" s="139" t="s">
        <v>299</v>
      </c>
      <c r="F197" s="121"/>
      <c r="G197" s="121"/>
      <c r="H197" s="121"/>
      <c r="I197" s="121"/>
      <c r="J197" s="121"/>
      <c r="K197" s="121"/>
      <c r="L197" s="121"/>
      <c r="M197" s="121"/>
      <c r="N197" s="121"/>
      <c r="O197" s="121"/>
      <c r="P197" s="125"/>
      <c r="Q197" s="125"/>
      <c r="R197" s="125"/>
      <c r="S197" s="125"/>
      <c r="T197" s="125"/>
      <c r="U197" s="125"/>
      <c r="V197" s="125"/>
      <c r="Z197" s="126"/>
      <c r="AA197" s="126"/>
      <c r="AB197" s="126"/>
      <c r="AC197" s="126"/>
      <c r="AD197" s="126"/>
      <c r="AE197" s="126"/>
    </row>
    <row r="198" spans="1:31" hidden="1" x14ac:dyDescent="0.25">
      <c r="A198" s="125" t="str">
        <f>IF(AND(F200=G200,H200=I200,J200=K200,F200="A"),"2016 - kwh",IF(AND(F200=G200,H200=I200,J200&lt;&gt;K200,F200="A"),"2017 - kwh",IF(AND(F200=G200,H200&lt;&gt;I200,F200="A"),"2018 - kwh","N/A")))</f>
        <v>N/A</v>
      </c>
      <c r="B198" s="125" t="str">
        <f>IF(F200&lt;&gt;G200,"2018 - kwh",IF(H200&lt;&gt;I200,"2017 - kwh",IF(J200&lt;&gt;K200,"2016 - kwh","N/A")))</f>
        <v>N/A</v>
      </c>
      <c r="C198" s="131" t="s">
        <v>355</v>
      </c>
      <c r="D198" s="132"/>
      <c r="E198" s="133" t="s">
        <v>231</v>
      </c>
      <c r="F198" s="124"/>
      <c r="G198" s="124"/>
      <c r="H198" s="124"/>
      <c r="I198" s="124"/>
      <c r="J198" s="124"/>
      <c r="K198" s="124"/>
      <c r="L198" s="124"/>
      <c r="M198" s="124"/>
      <c r="N198" s="124"/>
      <c r="O198" s="124"/>
      <c r="P198" s="125"/>
      <c r="Q198" s="125"/>
      <c r="R198" s="125"/>
      <c r="S198" s="125"/>
      <c r="T198" s="125"/>
      <c r="U198" s="125"/>
      <c r="V198" s="125"/>
      <c r="Z198" s="126"/>
      <c r="AA198" s="126" t="str">
        <f>IF(AND(F200=G200,H200=I200,F200="A"),"2016 - kwh","")</f>
        <v/>
      </c>
      <c r="AB198" s="126" t="str">
        <f>IF(OR(B198="2017 - kwh",B198="2018 - kwh"),"2016 - kwh","")</f>
        <v/>
      </c>
      <c r="AC198" s="126"/>
      <c r="AD198" s="126"/>
      <c r="AE198" s="126"/>
    </row>
    <row r="199" spans="1:31" hidden="1" x14ac:dyDescent="0.25">
      <c r="A199" s="125" t="str">
        <f>IF(AND(F200=G200,H200=I200,J200=K200,F200="A"),"2016 - kw",IF(AND(F200=G200,H200=I200,J200&lt;&gt;K200,F200="A"),"2017 - kw",IF(AND(F200=G200,H200&lt;&gt;I200,F200="A"),"2018 - kw","N/A")))</f>
        <v>N/A</v>
      </c>
      <c r="B199" s="125" t="str">
        <f>IF(F200&lt;&gt;G200,"2018 - kw",IF(H200&lt;&gt;I200,"2017 - kw",IF(J200&lt;&gt;K200,"2016 - kw","N/A")))</f>
        <v>N/A</v>
      </c>
      <c r="C199" s="134"/>
      <c r="D199" s="135" t="str">
        <f>D198 &amp; "kW"</f>
        <v>kW</v>
      </c>
      <c r="E199" s="136" t="s">
        <v>298</v>
      </c>
      <c r="F199" s="124"/>
      <c r="G199" s="124"/>
      <c r="H199" s="124"/>
      <c r="I199" s="124"/>
      <c r="J199" s="124"/>
      <c r="K199" s="124"/>
      <c r="L199" s="124"/>
      <c r="M199" s="124"/>
      <c r="N199" s="124"/>
      <c r="O199" s="124"/>
      <c r="P199" s="125"/>
      <c r="Q199" s="125"/>
      <c r="R199" s="125"/>
      <c r="S199" s="125"/>
      <c r="T199" s="125"/>
      <c r="U199" s="125"/>
      <c r="V199" s="125"/>
      <c r="Z199" s="126"/>
      <c r="AA199" s="126" t="str">
        <f>IF(AND(F200=G200,H200=I200,F200="A"),"2016 - kw","")</f>
        <v/>
      </c>
      <c r="AB199" s="126" t="str">
        <f>IF(OR(B199="2017 - kw",B199="2018 - kw"),"2016 - kw","")</f>
        <v/>
      </c>
      <c r="AC199" s="126"/>
      <c r="AD199" s="126"/>
      <c r="AE199" s="126"/>
    </row>
    <row r="200" spans="1:31" hidden="1" x14ac:dyDescent="0.25">
      <c r="A200" s="125"/>
      <c r="B200" s="125"/>
      <c r="C200" s="137"/>
      <c r="D200" s="138"/>
      <c r="E200" s="139" t="s">
        <v>299</v>
      </c>
      <c r="F200" s="121"/>
      <c r="G200" s="121"/>
      <c r="H200" s="121"/>
      <c r="I200" s="121"/>
      <c r="J200" s="121"/>
      <c r="K200" s="121"/>
      <c r="L200" s="121"/>
      <c r="M200" s="121"/>
      <c r="N200" s="121"/>
      <c r="O200" s="121"/>
      <c r="P200" s="125"/>
      <c r="Q200" s="125"/>
      <c r="R200" s="125"/>
      <c r="S200" s="125"/>
      <c r="T200" s="125"/>
      <c r="U200" s="125"/>
      <c r="V200" s="125"/>
      <c r="Z200" s="126"/>
      <c r="AA200" s="126"/>
      <c r="AB200" s="126"/>
      <c r="AC200" s="126"/>
      <c r="AD200" s="126"/>
      <c r="AE200" s="126"/>
    </row>
    <row r="201" spans="1:31" hidden="1" x14ac:dyDescent="0.25">
      <c r="A201" s="125" t="str">
        <f>IF(AND(F203=G203,H203=I203,J203=K203,F203="A"),"2016 - kwh",IF(AND(F203=G203,H203=I203,J203&lt;&gt;K203,F203="A"),"2017 - kwh",IF(AND(F203=G203,H203&lt;&gt;I203,F203="A"),"2018 - kwh","N/A")))</f>
        <v>N/A</v>
      </c>
      <c r="B201" s="125" t="str">
        <f>IF(F203&lt;&gt;G203,"2018 - kwh",IF(H203&lt;&gt;I203,"2017 - kwh",IF(J203&lt;&gt;K203,"2016 - kwh","N/A")))</f>
        <v>N/A</v>
      </c>
      <c r="C201" s="131" t="s">
        <v>356</v>
      </c>
      <c r="D201" s="132"/>
      <c r="E201" s="133" t="s">
        <v>231</v>
      </c>
      <c r="F201" s="124"/>
      <c r="G201" s="124"/>
      <c r="H201" s="124"/>
      <c r="I201" s="124"/>
      <c r="J201" s="124"/>
      <c r="K201" s="124"/>
      <c r="L201" s="124"/>
      <c r="M201" s="124"/>
      <c r="N201" s="124"/>
      <c r="O201" s="124"/>
      <c r="P201" s="125"/>
      <c r="Q201" s="125"/>
      <c r="R201" s="125"/>
      <c r="S201" s="125"/>
      <c r="T201" s="125"/>
      <c r="U201" s="125"/>
      <c r="V201" s="125"/>
      <c r="Z201" s="126"/>
      <c r="AA201" s="126" t="str">
        <f>IF(AND(F203=G203,H203=I203,F203="A"),"2016 - kwh","")</f>
        <v/>
      </c>
      <c r="AB201" s="126" t="str">
        <f>IF(OR(B201="2017 - kwh",B201="2018 - kwh"),"2016 - kwh","")</f>
        <v/>
      </c>
      <c r="AC201" s="126"/>
      <c r="AD201" s="126"/>
      <c r="AE201" s="126"/>
    </row>
    <row r="202" spans="1:31" hidden="1" x14ac:dyDescent="0.25">
      <c r="A202" s="125" t="str">
        <f>IF(AND(F203=G203,H203=I203,J203=K203,F203="A"),"2016 - kw",IF(AND(F203=G203,H203=I203,J203&lt;&gt;K203,F203="A"),"2017 - kw",IF(AND(F203=G203,H203&lt;&gt;I203,F203="A"),"2018 - kw","N/A")))</f>
        <v>N/A</v>
      </c>
      <c r="B202" s="125" t="str">
        <f>IF(F203&lt;&gt;G203,"2018 - kw",IF(H203&lt;&gt;I203,"2017 - kw",IF(J203&lt;&gt;K203,"2016 - kw","N/A")))</f>
        <v>N/A</v>
      </c>
      <c r="C202" s="134"/>
      <c r="D202" s="135" t="str">
        <f>D201 &amp; "kW"</f>
        <v>kW</v>
      </c>
      <c r="E202" s="136" t="s">
        <v>298</v>
      </c>
      <c r="F202" s="124"/>
      <c r="G202" s="124"/>
      <c r="H202" s="124"/>
      <c r="I202" s="124"/>
      <c r="J202" s="124"/>
      <c r="K202" s="124"/>
      <c r="L202" s="124"/>
      <c r="M202" s="124"/>
      <c r="N202" s="124"/>
      <c r="O202" s="124"/>
      <c r="P202" s="125"/>
      <c r="Q202" s="125"/>
      <c r="R202" s="125"/>
      <c r="S202" s="125"/>
      <c r="T202" s="125"/>
      <c r="U202" s="125"/>
      <c r="V202" s="125"/>
      <c r="Z202" s="126"/>
      <c r="AA202" s="126" t="str">
        <f>IF(AND(F203=G203,H203=I203,F203="A"),"2016 - kw","")</f>
        <v/>
      </c>
      <c r="AB202" s="126" t="str">
        <f>IF(OR(B202="2017 - kw",B202="2018 - kw"),"2016 - kw","")</f>
        <v/>
      </c>
      <c r="AC202" s="126"/>
      <c r="AD202" s="126"/>
      <c r="AE202" s="126"/>
    </row>
    <row r="203" spans="1:31" hidden="1" x14ac:dyDescent="0.25">
      <c r="A203" s="125"/>
      <c r="B203" s="125"/>
      <c r="C203" s="137"/>
      <c r="D203" s="138"/>
      <c r="E203" s="139" t="s">
        <v>299</v>
      </c>
      <c r="F203" s="121"/>
      <c r="G203" s="121"/>
      <c r="H203" s="121"/>
      <c r="I203" s="121"/>
      <c r="J203" s="121"/>
      <c r="K203" s="121"/>
      <c r="L203" s="121"/>
      <c r="M203" s="121"/>
      <c r="N203" s="121"/>
      <c r="O203" s="121"/>
      <c r="P203" s="125"/>
      <c r="Q203" s="125"/>
      <c r="R203" s="125"/>
      <c r="S203" s="125"/>
      <c r="T203" s="125"/>
      <c r="U203" s="125"/>
      <c r="V203" s="125"/>
      <c r="Z203" s="126"/>
      <c r="AA203" s="126"/>
      <c r="AB203" s="126"/>
      <c r="AC203" s="126"/>
      <c r="AD203" s="126"/>
      <c r="AE203" s="126"/>
    </row>
    <row r="204" spans="1:31" hidden="1" x14ac:dyDescent="0.25">
      <c r="A204" s="125" t="str">
        <f>IF(AND(F206=G206,H206=I206,J206=K206,F206="A"),"2016 - kwh",IF(AND(F206=G206,H206=I206,J206&lt;&gt;K206,F206="A"),"2017 - kwh",IF(AND(F206=G206,H206&lt;&gt;I206,F206="A"),"2018 - kwh","N/A")))</f>
        <v>N/A</v>
      </c>
      <c r="B204" s="125" t="str">
        <f>IF(F206&lt;&gt;G206,"2018 - kwh",IF(H206&lt;&gt;I206,"2017 - kwh",IF(J206&lt;&gt;K206,"2016 - kwh","N/A")))</f>
        <v>N/A</v>
      </c>
      <c r="C204" s="131" t="s">
        <v>357</v>
      </c>
      <c r="D204" s="132"/>
      <c r="E204" s="133" t="s">
        <v>231</v>
      </c>
      <c r="F204" s="124"/>
      <c r="G204" s="124"/>
      <c r="H204" s="124"/>
      <c r="I204" s="124"/>
      <c r="J204" s="124"/>
      <c r="K204" s="124"/>
      <c r="L204" s="124"/>
      <c r="M204" s="124"/>
      <c r="N204" s="124"/>
      <c r="O204" s="124"/>
      <c r="P204" s="125"/>
      <c r="Q204" s="125"/>
      <c r="R204" s="125"/>
      <c r="S204" s="125"/>
      <c r="T204" s="125"/>
      <c r="U204" s="125"/>
      <c r="V204" s="125"/>
      <c r="Z204" s="126"/>
      <c r="AA204" s="126" t="str">
        <f>IF(AND(F206=G206,H206=I206,F206="A"),"2016 - kwh","")</f>
        <v/>
      </c>
      <c r="AB204" s="126" t="str">
        <f>IF(OR(B204="2017 - kwh",B204="2018 - kwh"),"2016 - kwh","")</f>
        <v/>
      </c>
      <c r="AC204" s="126"/>
      <c r="AD204" s="126"/>
      <c r="AE204" s="126"/>
    </row>
    <row r="205" spans="1:31" hidden="1" x14ac:dyDescent="0.25">
      <c r="A205" s="125" t="str">
        <f>IF(AND(F206=G206,H206=I206,J206=K206,F206="A"),"2016 - kw",IF(AND(F206=G206,H206=I206,J206&lt;&gt;K206,F206="A"),"2017 - kw",IF(AND(F206=G206,H206&lt;&gt;I206,F206="A"),"2018 - kw","N/A")))</f>
        <v>N/A</v>
      </c>
      <c r="B205" s="125" t="str">
        <f>IF(F206&lt;&gt;G206,"2018 - kw",IF(H206&lt;&gt;I206,"2017 - kw",IF(J206&lt;&gt;K206,"2016 - kw","N/A")))</f>
        <v>N/A</v>
      </c>
      <c r="C205" s="134"/>
      <c r="D205" s="135" t="str">
        <f>D204 &amp; "kW"</f>
        <v>kW</v>
      </c>
      <c r="E205" s="136" t="s">
        <v>298</v>
      </c>
      <c r="F205" s="124"/>
      <c r="G205" s="124"/>
      <c r="H205" s="124"/>
      <c r="I205" s="124"/>
      <c r="J205" s="124"/>
      <c r="K205" s="124"/>
      <c r="L205" s="124"/>
      <c r="M205" s="124"/>
      <c r="N205" s="124"/>
      <c r="O205" s="124"/>
      <c r="P205" s="125"/>
      <c r="Q205" s="125"/>
      <c r="R205" s="125"/>
      <c r="S205" s="125"/>
      <c r="T205" s="125"/>
      <c r="U205" s="125"/>
      <c r="V205" s="125"/>
      <c r="Z205" s="126"/>
      <c r="AA205" s="126" t="str">
        <f>IF(AND(F206=G206,H206=I206,F206="A"),"2016 - kw","")</f>
        <v/>
      </c>
      <c r="AB205" s="126" t="str">
        <f>IF(OR(B205="2017 - kw",B205="2018 - kw"),"2016 - kw","")</f>
        <v/>
      </c>
      <c r="AC205" s="126"/>
      <c r="AD205" s="126"/>
      <c r="AE205" s="126"/>
    </row>
    <row r="206" spans="1:31" hidden="1" x14ac:dyDescent="0.25">
      <c r="A206" s="125"/>
      <c r="B206" s="125"/>
      <c r="C206" s="137"/>
      <c r="D206" s="138"/>
      <c r="E206" s="139" t="s">
        <v>299</v>
      </c>
      <c r="F206" s="121"/>
      <c r="G206" s="121"/>
      <c r="H206" s="121"/>
      <c r="I206" s="121"/>
      <c r="J206" s="121"/>
      <c r="K206" s="121"/>
      <c r="L206" s="121"/>
      <c r="M206" s="121"/>
      <c r="N206" s="121"/>
      <c r="O206" s="121"/>
      <c r="P206" s="125"/>
      <c r="Q206" s="125"/>
      <c r="R206" s="125"/>
      <c r="S206" s="125"/>
      <c r="T206" s="125"/>
      <c r="U206" s="125"/>
      <c r="V206" s="125"/>
      <c r="Z206" s="126"/>
      <c r="AA206" s="126"/>
      <c r="AB206" s="126"/>
      <c r="AC206" s="126"/>
      <c r="AD206" s="126"/>
      <c r="AE206" s="126"/>
    </row>
    <row r="207" spans="1:31" hidden="1" x14ac:dyDescent="0.25">
      <c r="A207" s="125" t="str">
        <f>IF(AND(F209=G209,H209=I209,J209=K209,F209="A"),"2016 - kwh",IF(AND(F209=G209,H209=I209,J209&lt;&gt;K209,F209="A"),"2017 - kwh",IF(AND(F209=G209,H209&lt;&gt;I209,F209="A"),"2018 - kwh","N/A")))</f>
        <v>N/A</v>
      </c>
      <c r="B207" s="125" t="str">
        <f>IF(F209&lt;&gt;G209,"2018 - kwh",IF(H209&lt;&gt;I209,"2017 - kwh",IF(J209&lt;&gt;K209,"2016 - kwh","N/A")))</f>
        <v>N/A</v>
      </c>
      <c r="C207" s="131" t="s">
        <v>358</v>
      </c>
      <c r="D207" s="132"/>
      <c r="E207" s="133" t="s">
        <v>231</v>
      </c>
      <c r="F207" s="124"/>
      <c r="G207" s="124"/>
      <c r="H207" s="124"/>
      <c r="I207" s="124"/>
      <c r="J207" s="124"/>
      <c r="K207" s="124"/>
      <c r="L207" s="124"/>
      <c r="M207" s="124"/>
      <c r="N207" s="124"/>
      <c r="O207" s="124"/>
      <c r="P207" s="125"/>
      <c r="Q207" s="125"/>
      <c r="R207" s="125"/>
      <c r="S207" s="125"/>
      <c r="T207" s="125"/>
      <c r="U207" s="125"/>
      <c r="V207" s="125"/>
      <c r="Z207" s="126"/>
      <c r="AA207" s="126" t="str">
        <f>IF(AND(F209=G209,H209=I209,F209="A"),"2016 - kwh","")</f>
        <v/>
      </c>
      <c r="AB207" s="126" t="str">
        <f>IF(OR(B207="2017 - kwh",B207="2018 - kwh"),"2016 - kwh","")</f>
        <v/>
      </c>
      <c r="AC207" s="126"/>
      <c r="AD207" s="126"/>
      <c r="AE207" s="126"/>
    </row>
    <row r="208" spans="1:31" hidden="1" x14ac:dyDescent="0.25">
      <c r="A208" s="125" t="str">
        <f>IF(AND(F209=G209,H209=I209,J209=K209,F209="A"),"2016 - kw",IF(AND(F209=G209,H209=I209,J209&lt;&gt;K209,F209="A"),"2017 - kw",IF(AND(F209=G209,H209&lt;&gt;I209,F209="A"),"2018 - kw","N/A")))</f>
        <v>N/A</v>
      </c>
      <c r="B208" s="125" t="str">
        <f>IF(F209&lt;&gt;G209,"2018 - kw",IF(H209&lt;&gt;I209,"2017 - kw",IF(J209&lt;&gt;K209,"2016 - kw","N/A")))</f>
        <v>N/A</v>
      </c>
      <c r="C208" s="134"/>
      <c r="D208" s="135" t="str">
        <f>D207 &amp; "kW"</f>
        <v>kW</v>
      </c>
      <c r="E208" s="136" t="s">
        <v>298</v>
      </c>
      <c r="F208" s="124"/>
      <c r="G208" s="124"/>
      <c r="H208" s="124"/>
      <c r="I208" s="124"/>
      <c r="J208" s="124"/>
      <c r="K208" s="124"/>
      <c r="L208" s="124"/>
      <c r="M208" s="124"/>
      <c r="N208" s="124"/>
      <c r="O208" s="124"/>
      <c r="P208" s="125"/>
      <c r="Q208" s="125"/>
      <c r="R208" s="125"/>
      <c r="S208" s="125"/>
      <c r="T208" s="125"/>
      <c r="U208" s="125"/>
      <c r="V208" s="125"/>
      <c r="Z208" s="126"/>
      <c r="AA208" s="126" t="str">
        <f>IF(AND(F209=G209,H209=I209,F209="A"),"2016 - kw","")</f>
        <v/>
      </c>
      <c r="AB208" s="126" t="str">
        <f>IF(OR(B208="2017 - kw",B208="2018 - kw"),"2016 - kw","")</f>
        <v/>
      </c>
      <c r="AC208" s="126"/>
      <c r="AD208" s="126"/>
      <c r="AE208" s="126"/>
    </row>
    <row r="209" spans="1:31" hidden="1" x14ac:dyDescent="0.25">
      <c r="A209" s="125"/>
      <c r="B209" s="125"/>
      <c r="C209" s="137"/>
      <c r="D209" s="138"/>
      <c r="E209" s="139" t="s">
        <v>299</v>
      </c>
      <c r="F209" s="121"/>
      <c r="G209" s="121"/>
      <c r="H209" s="121"/>
      <c r="I209" s="121"/>
      <c r="J209" s="121"/>
      <c r="K209" s="121"/>
      <c r="L209" s="121"/>
      <c r="M209" s="121"/>
      <c r="N209" s="121"/>
      <c r="O209" s="121"/>
      <c r="P209" s="125"/>
      <c r="Q209" s="125"/>
      <c r="R209" s="125"/>
      <c r="S209" s="125"/>
      <c r="T209" s="125"/>
      <c r="U209" s="125"/>
      <c r="V209" s="125"/>
      <c r="Z209" s="126"/>
      <c r="AA209" s="126"/>
      <c r="AB209" s="126"/>
      <c r="AC209" s="126"/>
      <c r="AD209" s="126"/>
      <c r="AE209" s="126"/>
    </row>
    <row r="210" spans="1:31" hidden="1" x14ac:dyDescent="0.25">
      <c r="A210" s="125" t="str">
        <f>IF(AND(F212=G212,H212=I212,J212=K212,F212="A"),"2016 - kwh",IF(AND(F212=G212,H212=I212,J212&lt;&gt;K212,F212="A"),"2017 - kwh",IF(AND(F212=G212,H212&lt;&gt;I212,F212="A"),"2018 - kwh","N/A")))</f>
        <v>N/A</v>
      </c>
      <c r="B210" s="125" t="str">
        <f>IF(F212&lt;&gt;G212,"2018 - kwh",IF(H212&lt;&gt;I212,"2017 - kwh",IF(J212&lt;&gt;K212,"2016 - kwh","N/A")))</f>
        <v>N/A</v>
      </c>
      <c r="C210" s="131" t="s">
        <v>359</v>
      </c>
      <c r="D210" s="132"/>
      <c r="E210" s="133" t="s">
        <v>231</v>
      </c>
      <c r="F210" s="124"/>
      <c r="G210" s="124"/>
      <c r="H210" s="124"/>
      <c r="I210" s="124"/>
      <c r="J210" s="124"/>
      <c r="K210" s="124"/>
      <c r="L210" s="124"/>
      <c r="M210" s="124"/>
      <c r="N210" s="124"/>
      <c r="O210" s="124"/>
      <c r="P210" s="125"/>
      <c r="Q210" s="125"/>
      <c r="R210" s="125"/>
      <c r="S210" s="125"/>
      <c r="T210" s="125"/>
      <c r="U210" s="125"/>
      <c r="V210" s="125"/>
      <c r="Z210" s="126"/>
      <c r="AA210" s="126" t="str">
        <f>IF(AND(F212=G212,H212=I212,F212="A"),"2016 - kwh","")</f>
        <v/>
      </c>
      <c r="AB210" s="126" t="str">
        <f>IF(OR(B210="2017 - kwh",B210="2018 - kwh"),"2016 - kwh","")</f>
        <v/>
      </c>
      <c r="AC210" s="126"/>
      <c r="AD210" s="126"/>
      <c r="AE210" s="126"/>
    </row>
    <row r="211" spans="1:31" hidden="1" x14ac:dyDescent="0.25">
      <c r="A211" s="125" t="str">
        <f>IF(AND(F212=G212,H212=I212,J212=K212,F212="A"),"2016 - kw",IF(AND(F212=G212,H212=I212,J212&lt;&gt;K212,F212="A"),"2017 - kw",IF(AND(F212=G212,H212&lt;&gt;I212,F212="A"),"2018 - kw","N/A")))</f>
        <v>N/A</v>
      </c>
      <c r="B211" s="125" t="str">
        <f>IF(F212&lt;&gt;G212,"2018 - kw",IF(H212&lt;&gt;I212,"2017 - kw",IF(J212&lt;&gt;K212,"2016 - kw","N/A")))</f>
        <v>N/A</v>
      </c>
      <c r="C211" s="134"/>
      <c r="D211" s="135" t="str">
        <f>D210 &amp; "kW"</f>
        <v>kW</v>
      </c>
      <c r="E211" s="136" t="s">
        <v>298</v>
      </c>
      <c r="F211" s="124"/>
      <c r="G211" s="124"/>
      <c r="H211" s="124"/>
      <c r="I211" s="124"/>
      <c r="J211" s="124"/>
      <c r="K211" s="124"/>
      <c r="L211" s="124"/>
      <c r="M211" s="124"/>
      <c r="N211" s="124"/>
      <c r="O211" s="124"/>
      <c r="P211" s="125"/>
      <c r="Q211" s="125"/>
      <c r="R211" s="125"/>
      <c r="S211" s="125"/>
      <c r="T211" s="125"/>
      <c r="U211" s="125"/>
      <c r="V211" s="125"/>
      <c r="Z211" s="126"/>
      <c r="AA211" s="126" t="str">
        <f>IF(AND(F212=G212,H212=I212,F212="A"),"2016 - kw","")</f>
        <v/>
      </c>
      <c r="AB211" s="126" t="str">
        <f>IF(OR(B211="2017 - kw",B211="2018 - kw"),"2016 - kw","")</f>
        <v/>
      </c>
      <c r="AC211" s="126"/>
      <c r="AD211" s="126"/>
      <c r="AE211" s="126"/>
    </row>
    <row r="212" spans="1:31" hidden="1" x14ac:dyDescent="0.25">
      <c r="A212" s="125"/>
      <c r="B212" s="125"/>
      <c r="C212" s="137"/>
      <c r="D212" s="138"/>
      <c r="E212" s="139" t="s">
        <v>299</v>
      </c>
      <c r="F212" s="121"/>
      <c r="G212" s="121"/>
      <c r="H212" s="121"/>
      <c r="I212" s="121"/>
      <c r="J212" s="121"/>
      <c r="K212" s="121"/>
      <c r="L212" s="121"/>
      <c r="M212" s="121"/>
      <c r="N212" s="121"/>
      <c r="O212" s="121"/>
      <c r="P212" s="125"/>
      <c r="Q212" s="125"/>
      <c r="R212" s="125"/>
      <c r="S212" s="125"/>
      <c r="T212" s="125"/>
      <c r="U212" s="125"/>
      <c r="V212" s="125"/>
      <c r="Z212" s="126"/>
      <c r="AA212" s="126"/>
      <c r="AB212" s="126"/>
      <c r="AC212" s="126"/>
      <c r="AD212" s="126"/>
      <c r="AE212" s="126"/>
    </row>
    <row r="213" spans="1:31" hidden="1" x14ac:dyDescent="0.25">
      <c r="A213" s="125" t="str">
        <f>IF(AND(F215=G215,H215=I215,J215=K215,F215="A"),"2016 - kwh",IF(AND(F215=G215,H215=I215,J215&lt;&gt;K215,F215="A"),"2017 - kwh",IF(AND(F215=G215,H215&lt;&gt;I215,F215="A"),"2018 - kwh","N/A")))</f>
        <v>N/A</v>
      </c>
      <c r="B213" s="125" t="str">
        <f>IF(F215&lt;&gt;G215,"2018 - kwh",IF(H215&lt;&gt;I215,"2017 - kwh",IF(J215&lt;&gt;K215,"2016 - kwh","N/A")))</f>
        <v>N/A</v>
      </c>
      <c r="C213" s="131" t="s">
        <v>360</v>
      </c>
      <c r="D213" s="132"/>
      <c r="E213" s="133" t="s">
        <v>231</v>
      </c>
      <c r="F213" s="124"/>
      <c r="G213" s="124"/>
      <c r="H213" s="124"/>
      <c r="I213" s="124"/>
      <c r="J213" s="124"/>
      <c r="K213" s="124"/>
      <c r="L213" s="124"/>
      <c r="M213" s="124"/>
      <c r="N213" s="124"/>
      <c r="O213" s="124"/>
      <c r="P213" s="125"/>
      <c r="Q213" s="125"/>
      <c r="R213" s="125"/>
      <c r="S213" s="125"/>
      <c r="T213" s="125"/>
      <c r="U213" s="125"/>
      <c r="V213" s="125"/>
      <c r="Z213" s="126"/>
      <c r="AA213" s="126" t="str">
        <f>IF(AND(F215=G215,H215=I215,F215="A"),"2016 - kwh","")</f>
        <v/>
      </c>
      <c r="AB213" s="126" t="str">
        <f>IF(OR(B213="2017 - kwh",B213="2018 - kwh"),"2016 - kwh","")</f>
        <v/>
      </c>
      <c r="AC213" s="126"/>
      <c r="AD213" s="126"/>
      <c r="AE213" s="126"/>
    </row>
    <row r="214" spans="1:31" hidden="1" x14ac:dyDescent="0.25">
      <c r="A214" s="125" t="str">
        <f>IF(AND(F215=G215,H215=I215,J215=K215,F215="A"),"2016 - kw",IF(AND(F215=G215,H215=I215,J215&lt;&gt;K215,F215="A"),"2017 - kw",IF(AND(F215=G215,H215&lt;&gt;I215,F215="A"),"2018 - kw","N/A")))</f>
        <v>N/A</v>
      </c>
      <c r="B214" s="125" t="str">
        <f>IF(F215&lt;&gt;G215,"2018 - kw",IF(H215&lt;&gt;I215,"2017 - kw",IF(J215&lt;&gt;K215,"2016 - kw","N/A")))</f>
        <v>N/A</v>
      </c>
      <c r="C214" s="134"/>
      <c r="D214" s="135" t="str">
        <f>D213 &amp; "kW"</f>
        <v>kW</v>
      </c>
      <c r="E214" s="136" t="s">
        <v>298</v>
      </c>
      <c r="F214" s="124"/>
      <c r="G214" s="124"/>
      <c r="H214" s="124"/>
      <c r="I214" s="124"/>
      <c r="J214" s="124"/>
      <c r="K214" s="124"/>
      <c r="L214" s="124"/>
      <c r="M214" s="124"/>
      <c r="N214" s="124"/>
      <c r="O214" s="124"/>
      <c r="P214" s="125"/>
      <c r="Q214" s="125"/>
      <c r="R214" s="125"/>
      <c r="S214" s="125"/>
      <c r="T214" s="125"/>
      <c r="U214" s="125"/>
      <c r="V214" s="125"/>
      <c r="Z214" s="126"/>
      <c r="AA214" s="126" t="str">
        <f>IF(AND(F215=G215,H215=I215,F215="A"),"2016 - kw","")</f>
        <v/>
      </c>
      <c r="AB214" s="126" t="str">
        <f>IF(OR(B214="2017 - kw",B214="2018 - kw"),"2016 - kw","")</f>
        <v/>
      </c>
      <c r="AC214" s="126"/>
      <c r="AD214" s="126"/>
      <c r="AE214" s="126"/>
    </row>
    <row r="215" spans="1:31" hidden="1" x14ac:dyDescent="0.25">
      <c r="A215" s="125"/>
      <c r="B215" s="125"/>
      <c r="C215" s="137"/>
      <c r="D215" s="138"/>
      <c r="E215" s="139" t="s">
        <v>299</v>
      </c>
      <c r="F215" s="121"/>
      <c r="G215" s="121"/>
      <c r="H215" s="121"/>
      <c r="I215" s="121"/>
      <c r="J215" s="121"/>
      <c r="K215" s="121"/>
      <c r="L215" s="121"/>
      <c r="M215" s="121"/>
      <c r="N215" s="121"/>
      <c r="O215" s="121"/>
      <c r="P215" s="125"/>
      <c r="Q215" s="125"/>
      <c r="R215" s="125"/>
      <c r="S215" s="125"/>
      <c r="T215" s="125"/>
      <c r="U215" s="125"/>
      <c r="V215" s="125"/>
      <c r="Z215" s="126"/>
      <c r="AA215" s="126"/>
      <c r="AB215" s="126"/>
      <c r="AC215" s="126"/>
      <c r="AD215" s="126"/>
      <c r="AE215" s="126"/>
    </row>
    <row r="216" spans="1:31" hidden="1" x14ac:dyDescent="0.25">
      <c r="A216" s="125" t="str">
        <f>IF(AND(F218=G218,H218=I218,J218=K218,F218="A"),"2016 - kwh",IF(AND(F218=G218,H218=I218,J218&lt;&gt;K218,F218="A"),"2017 - kwh",IF(AND(F218=G218,H218&lt;&gt;I218,F218="A"),"2018 - kwh","N/A")))</f>
        <v>N/A</v>
      </c>
      <c r="B216" s="125" t="str">
        <f>IF(F218&lt;&gt;G218,"2018 - kwh",IF(H218&lt;&gt;I218,"2017 - kwh",IF(J218&lt;&gt;K218,"2016 - kwh","N/A")))</f>
        <v>N/A</v>
      </c>
      <c r="C216" s="131" t="s">
        <v>361</v>
      </c>
      <c r="D216" s="132"/>
      <c r="E216" s="133" t="s">
        <v>231</v>
      </c>
      <c r="F216" s="124"/>
      <c r="G216" s="124"/>
      <c r="H216" s="124"/>
      <c r="I216" s="124"/>
      <c r="J216" s="124"/>
      <c r="K216" s="124"/>
      <c r="L216" s="124"/>
      <c r="M216" s="124"/>
      <c r="N216" s="124"/>
      <c r="O216" s="124"/>
      <c r="P216" s="125"/>
      <c r="Q216" s="125"/>
      <c r="R216" s="125"/>
      <c r="S216" s="125"/>
      <c r="T216" s="125"/>
      <c r="U216" s="125"/>
      <c r="V216" s="125"/>
      <c r="Z216" s="126"/>
      <c r="AA216" s="126" t="str">
        <f>IF(AND(F218=G218,H218=I218,F218="A"),"2016 - kwh","")</f>
        <v/>
      </c>
      <c r="AB216" s="126" t="str">
        <f>IF(OR(B216="2017 - kwh",B216="2018 - kwh"),"2016 - kwh","")</f>
        <v/>
      </c>
      <c r="AC216" s="126"/>
      <c r="AD216" s="126"/>
      <c r="AE216" s="126"/>
    </row>
    <row r="217" spans="1:31" hidden="1" x14ac:dyDescent="0.25">
      <c r="A217" s="125" t="str">
        <f>IF(AND(F218=G218,H218=I218,J218=K218,F218="A"),"2016 - kw",IF(AND(F218=G218,H218=I218,J218&lt;&gt;K218,F218="A"),"2017 - kw",IF(AND(F218=G218,H218&lt;&gt;I218,F218="A"),"2018 - kw","N/A")))</f>
        <v>N/A</v>
      </c>
      <c r="B217" s="125" t="str">
        <f>IF(F218&lt;&gt;G218,"2018 - kw",IF(H218&lt;&gt;I218,"2017 - kw",IF(J218&lt;&gt;K218,"2016 - kw","N/A")))</f>
        <v>N/A</v>
      </c>
      <c r="C217" s="134"/>
      <c r="D217" s="135" t="str">
        <f>D216 &amp; "kW"</f>
        <v>kW</v>
      </c>
      <c r="E217" s="136" t="s">
        <v>298</v>
      </c>
      <c r="F217" s="124"/>
      <c r="G217" s="124"/>
      <c r="H217" s="124"/>
      <c r="I217" s="124"/>
      <c r="J217" s="124"/>
      <c r="K217" s="124"/>
      <c r="L217" s="124"/>
      <c r="M217" s="124"/>
      <c r="N217" s="124"/>
      <c r="O217" s="124"/>
      <c r="P217" s="125"/>
      <c r="Q217" s="125"/>
      <c r="R217" s="125"/>
      <c r="S217" s="125"/>
      <c r="T217" s="125"/>
      <c r="U217" s="125"/>
      <c r="V217" s="125"/>
      <c r="Z217" s="126"/>
      <c r="AA217" s="126" t="str">
        <f>IF(AND(F218=G218,H218=I218,F218="A"),"2016 - kw","")</f>
        <v/>
      </c>
      <c r="AB217" s="126" t="str">
        <f>IF(OR(B217="2017 - kw",B217="2018 - kw"),"2016 - kw","")</f>
        <v/>
      </c>
      <c r="AC217" s="126"/>
      <c r="AD217" s="126"/>
      <c r="AE217" s="126"/>
    </row>
    <row r="218" spans="1:31" hidden="1" x14ac:dyDescent="0.25">
      <c r="A218" s="125"/>
      <c r="B218" s="125"/>
      <c r="C218" s="137"/>
      <c r="D218" s="138"/>
      <c r="E218" s="139" t="s">
        <v>299</v>
      </c>
      <c r="F218" s="121"/>
      <c r="G218" s="121"/>
      <c r="H218" s="121"/>
      <c r="I218" s="121"/>
      <c r="J218" s="121"/>
      <c r="K218" s="121"/>
      <c r="L218" s="121"/>
      <c r="M218" s="121"/>
      <c r="N218" s="121"/>
      <c r="O218" s="121"/>
      <c r="P218" s="125"/>
      <c r="Q218" s="125"/>
      <c r="R218" s="125"/>
      <c r="S218" s="125"/>
      <c r="T218" s="125"/>
      <c r="U218" s="125"/>
      <c r="V218" s="125"/>
      <c r="Z218" s="126"/>
      <c r="AA218" s="126"/>
      <c r="AB218" s="126"/>
      <c r="AC218" s="126"/>
      <c r="AD218" s="126"/>
      <c r="AE218" s="126"/>
    </row>
    <row r="219" spans="1:31" hidden="1" x14ac:dyDescent="0.25">
      <c r="A219" s="125" t="str">
        <f>IF(AND(F221=G221,H221=I221,J221=K221,F221="A"),"2016 - kwh",IF(AND(F221=G221,H221=I221,J221&lt;&gt;K221,F221="A"),"2017 - kwh",IF(AND(F221=G221,H221&lt;&gt;I221,F221="A"),"2018 - kwh","N/A")))</f>
        <v>N/A</v>
      </c>
      <c r="B219" s="125" t="str">
        <f>IF(F221&lt;&gt;G221,"2018 - kwh",IF(H221&lt;&gt;I221,"2017 - kwh",IF(J221&lt;&gt;K221,"2016 - kwh","N/A")))</f>
        <v>N/A</v>
      </c>
      <c r="C219" s="131" t="s">
        <v>362</v>
      </c>
      <c r="D219" s="132"/>
      <c r="E219" s="133" t="s">
        <v>231</v>
      </c>
      <c r="F219" s="124"/>
      <c r="G219" s="124"/>
      <c r="H219" s="124"/>
      <c r="I219" s="124"/>
      <c r="J219" s="124"/>
      <c r="K219" s="124"/>
      <c r="L219" s="124"/>
      <c r="M219" s="124"/>
      <c r="N219" s="124"/>
      <c r="O219" s="124"/>
      <c r="P219" s="125"/>
      <c r="Q219" s="125"/>
      <c r="R219" s="125"/>
      <c r="S219" s="125"/>
      <c r="T219" s="125"/>
      <c r="U219" s="125"/>
      <c r="V219" s="125"/>
      <c r="Z219" s="126"/>
      <c r="AA219" s="126" t="str">
        <f>IF(AND(F221=G221,H221=I221,F221="A"),"2016 - kwh","")</f>
        <v/>
      </c>
      <c r="AB219" s="126" t="str">
        <f>IF(OR(B219="2017 - kwh",B219="2018 - kwh"),"2016 - kwh","")</f>
        <v/>
      </c>
      <c r="AC219" s="126"/>
      <c r="AD219" s="126"/>
      <c r="AE219" s="126"/>
    </row>
    <row r="220" spans="1:31" hidden="1" x14ac:dyDescent="0.25">
      <c r="A220" s="125" t="str">
        <f>IF(AND(F221=G221,H221=I221,J221=K221,F221="A"),"2016 - kw",IF(AND(F221=G221,H221=I221,J221&lt;&gt;K221,F221="A"),"2017 - kw",IF(AND(F221=G221,H221&lt;&gt;I221,F221="A"),"2018 - kw","N/A")))</f>
        <v>N/A</v>
      </c>
      <c r="B220" s="125" t="str">
        <f>IF(F221&lt;&gt;G221,"2018 - kw",IF(H221&lt;&gt;I221,"2017 - kw",IF(J221&lt;&gt;K221,"2016 - kw","N/A")))</f>
        <v>N/A</v>
      </c>
      <c r="C220" s="134"/>
      <c r="D220" s="135" t="str">
        <f>D219 &amp; "kW"</f>
        <v>kW</v>
      </c>
      <c r="E220" s="136" t="s">
        <v>298</v>
      </c>
      <c r="F220" s="124"/>
      <c r="G220" s="124"/>
      <c r="H220" s="124"/>
      <c r="I220" s="124"/>
      <c r="J220" s="124"/>
      <c r="K220" s="124"/>
      <c r="L220" s="124"/>
      <c r="M220" s="124"/>
      <c r="N220" s="124"/>
      <c r="O220" s="124"/>
      <c r="P220" s="125"/>
      <c r="Q220" s="125"/>
      <c r="R220" s="125"/>
      <c r="S220" s="125"/>
      <c r="T220" s="125"/>
      <c r="U220" s="125"/>
      <c r="V220" s="125"/>
      <c r="Z220" s="126"/>
      <c r="AA220" s="126" t="str">
        <f>IF(AND(F221=G221,H221=I221,F221="A"),"2016 - kw","")</f>
        <v/>
      </c>
      <c r="AB220" s="126" t="str">
        <f>IF(OR(B220="2017 - kw",B220="2018 - kw"),"2016 - kw","")</f>
        <v/>
      </c>
      <c r="AC220" s="126"/>
      <c r="AD220" s="126"/>
      <c r="AE220" s="126"/>
    </row>
    <row r="221" spans="1:31" hidden="1" x14ac:dyDescent="0.25">
      <c r="A221" s="125"/>
      <c r="B221" s="125"/>
      <c r="C221" s="137"/>
      <c r="D221" s="138"/>
      <c r="E221" s="139" t="s">
        <v>299</v>
      </c>
      <c r="F221" s="121"/>
      <c r="G221" s="121"/>
      <c r="H221" s="121"/>
      <c r="I221" s="121"/>
      <c r="J221" s="121"/>
      <c r="K221" s="121"/>
      <c r="L221" s="121"/>
      <c r="M221" s="121"/>
      <c r="N221" s="121"/>
      <c r="O221" s="121"/>
      <c r="P221" s="125"/>
      <c r="Q221" s="125"/>
      <c r="R221" s="125"/>
      <c r="S221" s="125"/>
      <c r="T221" s="125"/>
      <c r="U221" s="125"/>
      <c r="V221" s="125"/>
      <c r="Z221" s="126"/>
      <c r="AA221" s="126"/>
      <c r="AB221" s="126"/>
      <c r="AC221" s="126"/>
      <c r="AD221" s="126"/>
      <c r="AE221" s="126"/>
    </row>
    <row r="222" spans="1:31" hidden="1" x14ac:dyDescent="0.25">
      <c r="A222" s="125" t="str">
        <f>IF(AND(F224=G224,H224=I224,J224=K224,F224="A"),"2016 - kwh",IF(AND(F224=G224,H224=I224,J224&lt;&gt;K224,F224="A"),"2017 - kwh",IF(AND(F224=G224,H224&lt;&gt;I224,F224="A"),"2018 - kwh","N/A")))</f>
        <v>N/A</v>
      </c>
      <c r="B222" s="125" t="str">
        <f>IF(F224&lt;&gt;G224,"2018 - kwh",IF(H224&lt;&gt;I224,"2017 - kwh",IF(J224&lt;&gt;K224,"2016 - kwh","N/A")))</f>
        <v>N/A</v>
      </c>
      <c r="C222" s="131" t="s">
        <v>363</v>
      </c>
      <c r="D222" s="132"/>
      <c r="E222" s="133" t="s">
        <v>231</v>
      </c>
      <c r="F222" s="124"/>
      <c r="G222" s="124"/>
      <c r="H222" s="124"/>
      <c r="I222" s="124"/>
      <c r="J222" s="124"/>
      <c r="K222" s="124"/>
      <c r="L222" s="124"/>
      <c r="M222" s="124"/>
      <c r="N222" s="124"/>
      <c r="O222" s="124"/>
      <c r="P222" s="125"/>
      <c r="Q222" s="125"/>
      <c r="R222" s="125"/>
      <c r="S222" s="125"/>
      <c r="T222" s="125"/>
      <c r="U222" s="125"/>
      <c r="V222" s="125"/>
      <c r="Z222" s="126"/>
      <c r="AA222" s="126" t="str">
        <f>IF(AND(F224=G224,H224=I224,F224="A"),"2016 - kwh","")</f>
        <v/>
      </c>
      <c r="AB222" s="126" t="str">
        <f>IF(OR(B222="2017 - kwh",B222="2018 - kwh"),"2016 - kwh","")</f>
        <v/>
      </c>
      <c r="AC222" s="126"/>
      <c r="AD222" s="126"/>
      <c r="AE222" s="126"/>
    </row>
    <row r="223" spans="1:31" hidden="1" x14ac:dyDescent="0.25">
      <c r="A223" s="125" t="str">
        <f>IF(AND(F224=G224,H224=I224,J224=K224,F224="A"),"2016 - kw",IF(AND(F224=G224,H224=I224,J224&lt;&gt;K224,F224="A"),"2017 - kw",IF(AND(F224=G224,H224&lt;&gt;I224,F224="A"),"2018 - kw","N/A")))</f>
        <v>N/A</v>
      </c>
      <c r="B223" s="125" t="str">
        <f>IF(F224&lt;&gt;G224,"2018 - kw",IF(H224&lt;&gt;I224,"2017 - kw",IF(J224&lt;&gt;K224,"2016 - kw","N/A")))</f>
        <v>N/A</v>
      </c>
      <c r="C223" s="134"/>
      <c r="D223" s="135" t="str">
        <f>D222 &amp; "kW"</f>
        <v>kW</v>
      </c>
      <c r="E223" s="136" t="s">
        <v>298</v>
      </c>
      <c r="F223" s="124"/>
      <c r="G223" s="124"/>
      <c r="H223" s="124"/>
      <c r="I223" s="124"/>
      <c r="J223" s="124"/>
      <c r="K223" s="124"/>
      <c r="L223" s="124"/>
      <c r="M223" s="124"/>
      <c r="N223" s="124"/>
      <c r="O223" s="124"/>
      <c r="P223" s="125"/>
      <c r="Q223" s="125"/>
      <c r="R223" s="125"/>
      <c r="S223" s="125"/>
      <c r="T223" s="125"/>
      <c r="U223" s="125"/>
      <c r="V223" s="125"/>
      <c r="Z223" s="126"/>
      <c r="AA223" s="126" t="str">
        <f>IF(AND(F224=G224,H224=I224,F224="A"),"2016 - kw","")</f>
        <v/>
      </c>
      <c r="AB223" s="126" t="str">
        <f>IF(OR(B223="2017 - kw",B223="2018 - kw"),"2016 - kw","")</f>
        <v/>
      </c>
      <c r="AC223" s="126"/>
      <c r="AD223" s="126"/>
      <c r="AE223" s="126"/>
    </row>
    <row r="224" spans="1:31" hidden="1" x14ac:dyDescent="0.25">
      <c r="A224" s="125"/>
      <c r="B224" s="125"/>
      <c r="C224" s="137"/>
      <c r="D224" s="138"/>
      <c r="E224" s="139" t="s">
        <v>299</v>
      </c>
      <c r="F224" s="121"/>
      <c r="G224" s="121"/>
      <c r="H224" s="121"/>
      <c r="I224" s="121"/>
      <c r="J224" s="121"/>
      <c r="K224" s="121"/>
      <c r="L224" s="121"/>
      <c r="M224" s="121"/>
      <c r="N224" s="121"/>
      <c r="O224" s="121"/>
      <c r="P224" s="125"/>
      <c r="Q224" s="125"/>
      <c r="R224" s="125"/>
      <c r="S224" s="125"/>
      <c r="T224" s="125"/>
      <c r="U224" s="125"/>
      <c r="V224" s="125"/>
      <c r="Z224" s="126"/>
      <c r="AA224" s="126"/>
      <c r="AB224" s="126"/>
      <c r="AC224" s="126"/>
      <c r="AD224" s="126"/>
      <c r="AE224" s="126"/>
    </row>
    <row r="225" spans="1:31" hidden="1" x14ac:dyDescent="0.25">
      <c r="A225" s="125" t="str">
        <f>IF(AND(F227=G227,H227=I227,J227=K227,F227="A"),"2016 - kwh",IF(AND(F227=G227,H227=I227,J227&lt;&gt;K227,F227="A"),"2017 - kwh",IF(AND(F227=G227,H227&lt;&gt;I227,F227="A"),"2018 - kwh","N/A")))</f>
        <v>N/A</v>
      </c>
      <c r="B225" s="125" t="str">
        <f>IF(F227&lt;&gt;G227,"2018 - kwh",IF(H227&lt;&gt;I227,"2017 - kwh",IF(J227&lt;&gt;K227,"2016 - kwh","N/A")))</f>
        <v>N/A</v>
      </c>
      <c r="C225" s="131" t="s">
        <v>364</v>
      </c>
      <c r="D225" s="132"/>
      <c r="E225" s="133" t="s">
        <v>231</v>
      </c>
      <c r="F225" s="124"/>
      <c r="G225" s="124"/>
      <c r="H225" s="124"/>
      <c r="I225" s="124"/>
      <c r="J225" s="124"/>
      <c r="K225" s="124"/>
      <c r="L225" s="124"/>
      <c r="M225" s="124"/>
      <c r="N225" s="124"/>
      <c r="O225" s="124"/>
      <c r="P225" s="125"/>
      <c r="Q225" s="125"/>
      <c r="R225" s="125"/>
      <c r="S225" s="125"/>
      <c r="T225" s="125"/>
      <c r="U225" s="125"/>
      <c r="V225" s="125"/>
      <c r="Z225" s="126"/>
      <c r="AA225" s="126" t="str">
        <f>IF(AND(F227=G227,H227=I227,F227="A"),"2016 - kwh","")</f>
        <v/>
      </c>
      <c r="AB225" s="126" t="str">
        <f>IF(OR(B225="2017 - kwh",B225="2018 - kwh"),"2016 - kwh","")</f>
        <v/>
      </c>
      <c r="AC225" s="126"/>
      <c r="AD225" s="126"/>
      <c r="AE225" s="126"/>
    </row>
    <row r="226" spans="1:31" hidden="1" x14ac:dyDescent="0.25">
      <c r="A226" s="125" t="str">
        <f>IF(AND(F227=G227,H227=I227,J227=K227,F227="A"),"2016 - kw",IF(AND(F227=G227,H227=I227,J227&lt;&gt;K227,F227="A"),"2017 - kw",IF(AND(F227=G227,H227&lt;&gt;I227,F227="A"),"2018 - kw","N/A")))</f>
        <v>N/A</v>
      </c>
      <c r="B226" s="125" t="str">
        <f>IF(F227&lt;&gt;G227,"2018 - kw",IF(H227&lt;&gt;I227,"2017 - kw",IF(J227&lt;&gt;K227,"2016 - kw","N/A")))</f>
        <v>N/A</v>
      </c>
      <c r="C226" s="134"/>
      <c r="D226" s="135" t="str">
        <f>D225 &amp; "kW"</f>
        <v>kW</v>
      </c>
      <c r="E226" s="136" t="s">
        <v>298</v>
      </c>
      <c r="F226" s="124"/>
      <c r="G226" s="124"/>
      <c r="H226" s="124"/>
      <c r="I226" s="124"/>
      <c r="J226" s="124"/>
      <c r="K226" s="124"/>
      <c r="L226" s="124"/>
      <c r="M226" s="124"/>
      <c r="N226" s="124"/>
      <c r="O226" s="124"/>
      <c r="P226" s="125"/>
      <c r="Q226" s="125"/>
      <c r="R226" s="125"/>
      <c r="S226" s="125"/>
      <c r="T226" s="125"/>
      <c r="U226" s="125"/>
      <c r="V226" s="125"/>
      <c r="Z226" s="126"/>
      <c r="AA226" s="126" t="str">
        <f>IF(AND(F227=G227,H227=I227,F227="A"),"2016 - kw","")</f>
        <v/>
      </c>
      <c r="AB226" s="126" t="str">
        <f>IF(OR(B226="2017 - kw",B226="2018 - kw"),"2016 - kw","")</f>
        <v/>
      </c>
      <c r="AC226" s="126"/>
      <c r="AD226" s="126"/>
      <c r="AE226" s="126"/>
    </row>
    <row r="227" spans="1:31" hidden="1" x14ac:dyDescent="0.25">
      <c r="A227" s="125"/>
      <c r="B227" s="125"/>
      <c r="C227" s="137"/>
      <c r="D227" s="138"/>
      <c r="E227" s="139" t="s">
        <v>299</v>
      </c>
      <c r="F227" s="121"/>
      <c r="G227" s="121"/>
      <c r="H227" s="121"/>
      <c r="I227" s="121"/>
      <c r="J227" s="121"/>
      <c r="K227" s="121"/>
      <c r="L227" s="121"/>
      <c r="M227" s="121"/>
      <c r="N227" s="121"/>
      <c r="O227" s="121"/>
      <c r="P227" s="125"/>
      <c r="Q227" s="125"/>
      <c r="R227" s="125"/>
      <c r="S227" s="125"/>
      <c r="T227" s="125"/>
      <c r="U227" s="125"/>
      <c r="V227" s="125"/>
      <c r="Z227" s="126"/>
      <c r="AA227" s="126"/>
      <c r="AB227" s="126"/>
      <c r="AC227" s="126"/>
      <c r="AD227" s="126"/>
      <c r="AE227" s="126"/>
    </row>
    <row r="228" spans="1:31" hidden="1" x14ac:dyDescent="0.25">
      <c r="A228" s="125" t="str">
        <f>IF(AND(F230=G230,H230=I230,J230=K230,F230="A"),"2016 - kwh",IF(AND(F230=G230,H230=I230,J230&lt;&gt;K230,F230="A"),"2017 - kwh",IF(AND(F230=G230,H230&lt;&gt;I230,F230="A"),"2018 - kwh","N/A")))</f>
        <v>N/A</v>
      </c>
      <c r="B228" s="125" t="str">
        <f>IF(F230&lt;&gt;G230,"2018 - kwh",IF(H230&lt;&gt;I230,"2017 - kwh",IF(J230&lt;&gt;K230,"2016 - kwh","N/A")))</f>
        <v>N/A</v>
      </c>
      <c r="C228" s="131" t="s">
        <v>365</v>
      </c>
      <c r="D228" s="132"/>
      <c r="E228" s="133" t="s">
        <v>231</v>
      </c>
      <c r="F228" s="124"/>
      <c r="G228" s="124"/>
      <c r="H228" s="124"/>
      <c r="I228" s="124"/>
      <c r="J228" s="124"/>
      <c r="K228" s="124"/>
      <c r="L228" s="124"/>
      <c r="M228" s="124"/>
      <c r="N228" s="124"/>
      <c r="O228" s="124"/>
      <c r="P228" s="125"/>
      <c r="Q228" s="125"/>
      <c r="R228" s="125"/>
      <c r="S228" s="125"/>
      <c r="T228" s="125"/>
      <c r="U228" s="125"/>
      <c r="V228" s="125"/>
      <c r="Z228" s="126"/>
      <c r="AA228" s="126" t="str">
        <f>IF(AND(F230=G230,H230=I230,F230="A"),"2016 - kwh","")</f>
        <v/>
      </c>
      <c r="AB228" s="126" t="str">
        <f>IF(OR(B228="2017 - kwh",B228="2018 - kwh"),"2016 - kwh","")</f>
        <v/>
      </c>
      <c r="AC228" s="126"/>
      <c r="AD228" s="126"/>
      <c r="AE228" s="126"/>
    </row>
    <row r="229" spans="1:31" hidden="1" x14ac:dyDescent="0.25">
      <c r="A229" s="125" t="str">
        <f>IF(AND(F230=G230,H230=I230,J230=K230,F230="A"),"2016 - kw",IF(AND(F230=G230,H230=I230,J230&lt;&gt;K230,F230="A"),"2017 - kw",IF(AND(F230=G230,H230&lt;&gt;I230,F230="A"),"2018 - kw","N/A")))</f>
        <v>N/A</v>
      </c>
      <c r="B229" s="125" t="str">
        <f>IF(F230&lt;&gt;G230,"2018 - kw",IF(H230&lt;&gt;I230,"2017 - kw",IF(J230&lt;&gt;K230,"2016 - kw","N/A")))</f>
        <v>N/A</v>
      </c>
      <c r="C229" s="134"/>
      <c r="D229" s="135" t="str">
        <f>D228 &amp; "kW"</f>
        <v>kW</v>
      </c>
      <c r="E229" s="136" t="s">
        <v>298</v>
      </c>
      <c r="F229" s="124"/>
      <c r="G229" s="124"/>
      <c r="H229" s="124"/>
      <c r="I229" s="124"/>
      <c r="J229" s="124"/>
      <c r="K229" s="124"/>
      <c r="L229" s="124"/>
      <c r="M229" s="124"/>
      <c r="N229" s="124"/>
      <c r="O229" s="124"/>
      <c r="P229" s="125"/>
      <c r="Q229" s="125"/>
      <c r="R229" s="125"/>
      <c r="S229" s="125"/>
      <c r="T229" s="125"/>
      <c r="U229" s="125"/>
      <c r="V229" s="125"/>
      <c r="Z229" s="126"/>
      <c r="AA229" s="126" t="str">
        <f>IF(AND(F230=G230,H230=I230,F230="A"),"2016 - kw","")</f>
        <v/>
      </c>
      <c r="AB229" s="126" t="str">
        <f>IF(OR(B229="2017 - kw",B229="2018 - kw"),"2016 - kw","")</f>
        <v/>
      </c>
      <c r="AC229" s="126"/>
      <c r="AD229" s="126"/>
      <c r="AE229" s="126"/>
    </row>
    <row r="230" spans="1:31" hidden="1" x14ac:dyDescent="0.25">
      <c r="A230" s="125"/>
      <c r="B230" s="125"/>
      <c r="C230" s="137"/>
      <c r="D230" s="138"/>
      <c r="E230" s="139" t="s">
        <v>299</v>
      </c>
      <c r="F230" s="121"/>
      <c r="G230" s="121"/>
      <c r="H230" s="121"/>
      <c r="I230" s="121"/>
      <c r="J230" s="121"/>
      <c r="K230" s="121"/>
      <c r="L230" s="121"/>
      <c r="M230" s="121"/>
      <c r="N230" s="121"/>
      <c r="O230" s="121"/>
      <c r="P230" s="125"/>
      <c r="Q230" s="125"/>
      <c r="R230" s="125"/>
      <c r="S230" s="125"/>
      <c r="T230" s="125"/>
      <c r="U230" s="125"/>
      <c r="V230" s="125"/>
      <c r="Z230" s="126"/>
      <c r="AA230" s="126"/>
      <c r="AB230" s="126"/>
      <c r="AC230" s="126"/>
      <c r="AD230" s="126"/>
      <c r="AE230" s="126"/>
    </row>
    <row r="231" spans="1:31" hidden="1" x14ac:dyDescent="0.25">
      <c r="A231" s="125" t="str">
        <f>IF(AND(F233=G233,H233=I233,J233=K233,F233="A"),"2016 - kwh",IF(AND(F233=G233,H233=I233,J233&lt;&gt;K233,F233="A"),"2017 - kwh",IF(AND(F233=G233,H233&lt;&gt;I233,F233="A"),"2018 - kwh","N/A")))</f>
        <v>N/A</v>
      </c>
      <c r="B231" s="125" t="str">
        <f>IF(F233&lt;&gt;G233,"2018 - kwh",IF(H233&lt;&gt;I233,"2017 - kwh",IF(J233&lt;&gt;K233,"2016 - kwh","N/A")))</f>
        <v>N/A</v>
      </c>
      <c r="C231" s="131" t="s">
        <v>366</v>
      </c>
      <c r="D231" s="132"/>
      <c r="E231" s="133" t="s">
        <v>231</v>
      </c>
      <c r="F231" s="124"/>
      <c r="G231" s="124"/>
      <c r="H231" s="124"/>
      <c r="I231" s="124"/>
      <c r="J231" s="124"/>
      <c r="K231" s="124"/>
      <c r="L231" s="124"/>
      <c r="M231" s="124"/>
      <c r="N231" s="124"/>
      <c r="O231" s="124"/>
      <c r="P231" s="125"/>
      <c r="Q231" s="125"/>
      <c r="R231" s="125"/>
      <c r="S231" s="125"/>
      <c r="T231" s="125"/>
      <c r="U231" s="125"/>
      <c r="V231" s="125"/>
      <c r="Z231" s="126"/>
      <c r="AA231" s="126" t="str">
        <f>IF(AND(F233=G233,H233=I233,F233="A"),"2016 - kwh","")</f>
        <v/>
      </c>
      <c r="AB231" s="126" t="str">
        <f>IF(OR(B231="2017 - kwh",B231="2018 - kwh"),"2016 - kwh","")</f>
        <v/>
      </c>
      <c r="AC231" s="126"/>
      <c r="AD231" s="126"/>
      <c r="AE231" s="126"/>
    </row>
    <row r="232" spans="1:31" hidden="1" x14ac:dyDescent="0.25">
      <c r="A232" s="125" t="str">
        <f>IF(AND(F233=G233,H233=I233,J233=K233,F233="A"),"2016 - kw",IF(AND(F233=G233,H233=I233,J233&lt;&gt;K233,F233="A"),"2017 - kw",IF(AND(F233=G233,H233&lt;&gt;I233,F233="A"),"2018 - kw","N/A")))</f>
        <v>N/A</v>
      </c>
      <c r="B232" s="125" t="str">
        <f>IF(F233&lt;&gt;G233,"2018 - kw",IF(H233&lt;&gt;I233,"2017 - kw",IF(J233&lt;&gt;K233,"2016 - kw","N/A")))</f>
        <v>N/A</v>
      </c>
      <c r="C232" s="134"/>
      <c r="D232" s="135" t="str">
        <f>D231 &amp; "kW"</f>
        <v>kW</v>
      </c>
      <c r="E232" s="136" t="s">
        <v>298</v>
      </c>
      <c r="F232" s="124"/>
      <c r="G232" s="124"/>
      <c r="H232" s="124"/>
      <c r="I232" s="124"/>
      <c r="J232" s="124"/>
      <c r="K232" s="124"/>
      <c r="L232" s="124"/>
      <c r="M232" s="124"/>
      <c r="N232" s="124"/>
      <c r="O232" s="124"/>
      <c r="P232" s="125"/>
      <c r="Q232" s="125"/>
      <c r="R232" s="125"/>
      <c r="S232" s="125"/>
      <c r="T232" s="125"/>
      <c r="U232" s="125"/>
      <c r="V232" s="125"/>
      <c r="Z232" s="126"/>
      <c r="AA232" s="126" t="str">
        <f>IF(AND(F233=G233,H233=I233,F233="A"),"2016 - kw","")</f>
        <v/>
      </c>
      <c r="AB232" s="126" t="str">
        <f>IF(OR(B232="2017 - kw",B232="2018 - kw"),"2016 - kw","")</f>
        <v/>
      </c>
      <c r="AC232" s="126"/>
      <c r="AD232" s="126"/>
      <c r="AE232" s="126"/>
    </row>
    <row r="233" spans="1:31" hidden="1" x14ac:dyDescent="0.25">
      <c r="A233" s="125"/>
      <c r="B233" s="125"/>
      <c r="C233" s="137"/>
      <c r="D233" s="138"/>
      <c r="E233" s="139" t="s">
        <v>299</v>
      </c>
      <c r="F233" s="121"/>
      <c r="G233" s="121"/>
      <c r="H233" s="121"/>
      <c r="I233" s="121"/>
      <c r="J233" s="121"/>
      <c r="K233" s="121"/>
      <c r="L233" s="121"/>
      <c r="M233" s="121"/>
      <c r="N233" s="121"/>
      <c r="O233" s="121"/>
      <c r="P233" s="125"/>
      <c r="Q233" s="125"/>
      <c r="R233" s="125"/>
      <c r="S233" s="125"/>
      <c r="T233" s="125"/>
      <c r="U233" s="125"/>
      <c r="V233" s="125"/>
      <c r="Z233" s="126"/>
      <c r="AA233" s="126"/>
      <c r="AB233" s="126"/>
      <c r="AC233" s="126"/>
      <c r="AD233" s="126"/>
      <c r="AE233" s="126"/>
    </row>
    <row r="234" spans="1:31" hidden="1" x14ac:dyDescent="0.25">
      <c r="A234" s="125" t="str">
        <f>IF(AND(F236=G236,H236=I236,J236=K236,F236="A"),"2016 - kwh",IF(AND(F236=G236,H236=I236,J236&lt;&gt;K236,F236="A"),"2017 - kwh",IF(AND(F236=G236,H236&lt;&gt;I236,F236="A"),"2018 - kwh","N/A")))</f>
        <v>N/A</v>
      </c>
      <c r="B234" s="125" t="str">
        <f>IF(F236&lt;&gt;G236,"2018 - kwh",IF(H236&lt;&gt;I236,"2017 - kwh",IF(J236&lt;&gt;K236,"2016 - kwh","N/A")))</f>
        <v>N/A</v>
      </c>
      <c r="C234" s="131" t="s">
        <v>367</v>
      </c>
      <c r="D234" s="132"/>
      <c r="E234" s="133" t="s">
        <v>231</v>
      </c>
      <c r="F234" s="124"/>
      <c r="G234" s="124"/>
      <c r="H234" s="124"/>
      <c r="I234" s="124"/>
      <c r="J234" s="124"/>
      <c r="K234" s="124"/>
      <c r="L234" s="124"/>
      <c r="M234" s="124"/>
      <c r="N234" s="124"/>
      <c r="O234" s="124"/>
      <c r="P234" s="125"/>
      <c r="Q234" s="125"/>
      <c r="R234" s="125"/>
      <c r="S234" s="125"/>
      <c r="T234" s="125"/>
      <c r="U234" s="125"/>
      <c r="V234" s="125"/>
      <c r="Z234" s="126"/>
      <c r="AA234" s="126" t="str">
        <f>IF(AND(F236=G236,H236=I236,F236="A"),"2016 - kwh","")</f>
        <v/>
      </c>
      <c r="AB234" s="126" t="str">
        <f>IF(OR(B234="2017 - kwh",B234="2018 - kwh"),"2016 - kwh","")</f>
        <v/>
      </c>
      <c r="AC234" s="126"/>
      <c r="AD234" s="126"/>
      <c r="AE234" s="126"/>
    </row>
    <row r="235" spans="1:31" hidden="1" x14ac:dyDescent="0.25">
      <c r="A235" s="125" t="str">
        <f>IF(AND(F236=G236,H236=I236,J236=K236,F236="A"),"2016 - kw",IF(AND(F236=G236,H236=I236,J236&lt;&gt;K236,F236="A"),"2017 - kw",IF(AND(F236=G236,H236&lt;&gt;I236,F236="A"),"2018 - kw","N/A")))</f>
        <v>N/A</v>
      </c>
      <c r="B235" s="125" t="str">
        <f>IF(F236&lt;&gt;G236,"2018 - kw",IF(H236&lt;&gt;I236,"2017 - kw",IF(J236&lt;&gt;K236,"2016 - kw","N/A")))</f>
        <v>N/A</v>
      </c>
      <c r="C235" s="134"/>
      <c r="D235" s="135" t="str">
        <f>D234 &amp; "kW"</f>
        <v>kW</v>
      </c>
      <c r="E235" s="136" t="s">
        <v>298</v>
      </c>
      <c r="F235" s="124"/>
      <c r="G235" s="124"/>
      <c r="H235" s="124"/>
      <c r="I235" s="124"/>
      <c r="J235" s="124"/>
      <c r="K235" s="124"/>
      <c r="L235" s="124"/>
      <c r="M235" s="124"/>
      <c r="N235" s="124"/>
      <c r="O235" s="124"/>
      <c r="P235" s="125"/>
      <c r="Q235" s="125"/>
      <c r="R235" s="125"/>
      <c r="S235" s="125"/>
      <c r="T235" s="125"/>
      <c r="U235" s="125"/>
      <c r="V235" s="125"/>
      <c r="Z235" s="126"/>
      <c r="AA235" s="126" t="str">
        <f>IF(AND(F236=G236,H236=I236,F236="A"),"2016 - kw","")</f>
        <v/>
      </c>
      <c r="AB235" s="126" t="str">
        <f>IF(OR(B235="2017 - kw",B235="2018 - kw"),"2016 - kw","")</f>
        <v/>
      </c>
      <c r="AC235" s="126"/>
      <c r="AD235" s="126"/>
      <c r="AE235" s="126"/>
    </row>
    <row r="236" spans="1:31" hidden="1" x14ac:dyDescent="0.25">
      <c r="A236" s="125"/>
      <c r="B236" s="125"/>
      <c r="C236" s="137"/>
      <c r="D236" s="138"/>
      <c r="E236" s="139" t="s">
        <v>299</v>
      </c>
      <c r="F236" s="121"/>
      <c r="G236" s="121"/>
      <c r="H236" s="121"/>
      <c r="I236" s="121"/>
      <c r="J236" s="121"/>
      <c r="K236" s="121"/>
      <c r="L236" s="121"/>
      <c r="M236" s="121"/>
      <c r="N236" s="121"/>
      <c r="O236" s="121"/>
      <c r="P236" s="125"/>
      <c r="Q236" s="125"/>
      <c r="R236" s="125"/>
      <c r="S236" s="125"/>
      <c r="T236" s="125"/>
      <c r="U236" s="125"/>
      <c r="V236" s="125"/>
      <c r="Z236" s="126"/>
      <c r="AA236" s="126"/>
      <c r="AB236" s="126"/>
      <c r="AC236" s="126"/>
      <c r="AD236" s="126"/>
      <c r="AE236" s="126"/>
    </row>
    <row r="237" spans="1:31" hidden="1" x14ac:dyDescent="0.25">
      <c r="A237" s="125" t="str">
        <f>IF(AND(F239=G239,H239=I239,J239=K239,F239="A"),"2016 - kwh",IF(AND(F239=G239,H239=I239,J239&lt;&gt;K239,F239="A"),"2017 - kwh",IF(AND(F239=G239,H239&lt;&gt;I239,F239="A"),"2018 - kwh","N/A")))</f>
        <v>N/A</v>
      </c>
      <c r="B237" s="125" t="str">
        <f>IF(F239&lt;&gt;G239,"2018 - kwh",IF(H239&lt;&gt;I239,"2017 - kwh",IF(J239&lt;&gt;K239,"2016 - kwh","N/A")))</f>
        <v>N/A</v>
      </c>
      <c r="C237" s="131" t="s">
        <v>368</v>
      </c>
      <c r="D237" s="132"/>
      <c r="E237" s="133" t="s">
        <v>231</v>
      </c>
      <c r="F237" s="124"/>
      <c r="G237" s="124"/>
      <c r="H237" s="124"/>
      <c r="I237" s="124"/>
      <c r="J237" s="124"/>
      <c r="K237" s="124"/>
      <c r="L237" s="124"/>
      <c r="M237" s="124"/>
      <c r="N237" s="124"/>
      <c r="O237" s="124"/>
      <c r="P237" s="125"/>
      <c r="Q237" s="125"/>
      <c r="R237" s="125"/>
      <c r="S237" s="125"/>
      <c r="T237" s="125"/>
      <c r="U237" s="125"/>
      <c r="V237" s="125"/>
      <c r="Z237" s="126"/>
      <c r="AA237" s="126" t="str">
        <f>IF(AND(F239=G239,H239=I239,F239="A"),"2016 - kwh","")</f>
        <v/>
      </c>
      <c r="AB237" s="126" t="str">
        <f>IF(OR(B237="2017 - kwh",B237="2018 - kwh"),"2016 - kwh","")</f>
        <v/>
      </c>
      <c r="AC237" s="126"/>
      <c r="AD237" s="126"/>
      <c r="AE237" s="126"/>
    </row>
    <row r="238" spans="1:31" hidden="1" x14ac:dyDescent="0.25">
      <c r="A238" s="125" t="str">
        <f>IF(AND(F239=G239,H239=I239,J239=K239,F239="A"),"2016 - kw",IF(AND(F239=G239,H239=I239,J239&lt;&gt;K239,F239="A"),"2017 - kw",IF(AND(F239=G239,H239&lt;&gt;I239,F239="A"),"2018 - kw","N/A")))</f>
        <v>N/A</v>
      </c>
      <c r="B238" s="125" t="str">
        <f>IF(F239&lt;&gt;G239,"2018 - kw",IF(H239&lt;&gt;I239,"2017 - kw",IF(J239&lt;&gt;K239,"2016 - kw","N/A")))</f>
        <v>N/A</v>
      </c>
      <c r="C238" s="134"/>
      <c r="D238" s="135" t="str">
        <f>D237 &amp; "kW"</f>
        <v>kW</v>
      </c>
      <c r="E238" s="136" t="s">
        <v>298</v>
      </c>
      <c r="F238" s="124"/>
      <c r="G238" s="124"/>
      <c r="H238" s="124"/>
      <c r="I238" s="124"/>
      <c r="J238" s="124"/>
      <c r="K238" s="124"/>
      <c r="L238" s="124"/>
      <c r="M238" s="124"/>
      <c r="N238" s="124"/>
      <c r="O238" s="124"/>
      <c r="P238" s="125"/>
      <c r="Q238" s="125"/>
      <c r="R238" s="125"/>
      <c r="S238" s="125"/>
      <c r="T238" s="125"/>
      <c r="U238" s="125"/>
      <c r="V238" s="125"/>
      <c r="Z238" s="126"/>
      <c r="AA238" s="126" t="str">
        <f>IF(AND(F239=G239,H239=I239,F239="A"),"2016 - kw","")</f>
        <v/>
      </c>
      <c r="AB238" s="126" t="str">
        <f>IF(OR(B238="2017 - kw",B238="2018 - kw"),"2016 - kw","")</f>
        <v/>
      </c>
      <c r="AC238" s="126"/>
      <c r="AD238" s="126"/>
      <c r="AE238" s="126"/>
    </row>
    <row r="239" spans="1:31" hidden="1" x14ac:dyDescent="0.25">
      <c r="A239" s="125"/>
      <c r="B239" s="125"/>
      <c r="C239" s="137"/>
      <c r="D239" s="138"/>
      <c r="E239" s="139" t="s">
        <v>299</v>
      </c>
      <c r="F239" s="121"/>
      <c r="G239" s="121"/>
      <c r="H239" s="121"/>
      <c r="I239" s="121"/>
      <c r="J239" s="121"/>
      <c r="K239" s="121"/>
      <c r="L239" s="121"/>
      <c r="M239" s="121"/>
      <c r="N239" s="121"/>
      <c r="O239" s="121"/>
      <c r="P239" s="125"/>
      <c r="Q239" s="125"/>
      <c r="R239" s="125"/>
      <c r="S239" s="125"/>
      <c r="T239" s="125"/>
      <c r="U239" s="125"/>
      <c r="V239" s="125"/>
      <c r="Z239" s="126"/>
      <c r="AA239" s="126"/>
      <c r="AB239" s="126"/>
      <c r="AC239" s="126"/>
      <c r="AD239" s="126"/>
      <c r="AE239" s="126"/>
    </row>
    <row r="240" spans="1:31" hidden="1" x14ac:dyDescent="0.25">
      <c r="A240" s="125" t="str">
        <f>IF(AND(F242=G242,H242=I242,J242=K242,F242="A"),"2016 - kwh",IF(AND(F242=G242,H242=I242,J242&lt;&gt;K242,F242="A"),"2017 - kwh",IF(AND(F242=G242,H242&lt;&gt;I242,F242="A"),"2018 - kwh","N/A")))</f>
        <v>N/A</v>
      </c>
      <c r="B240" s="125" t="str">
        <f>IF(F242&lt;&gt;G242,"2018 - kwh",IF(H242&lt;&gt;I242,"2017 - kwh",IF(J242&lt;&gt;K242,"2016 - kwh","N/A")))</f>
        <v>N/A</v>
      </c>
      <c r="C240" s="131" t="s">
        <v>369</v>
      </c>
      <c r="D240" s="132"/>
      <c r="E240" s="133" t="s">
        <v>231</v>
      </c>
      <c r="F240" s="124"/>
      <c r="G240" s="124"/>
      <c r="H240" s="124"/>
      <c r="I240" s="124"/>
      <c r="J240" s="124"/>
      <c r="K240" s="124"/>
      <c r="L240" s="124"/>
      <c r="M240" s="124"/>
      <c r="N240" s="124"/>
      <c r="O240" s="124"/>
      <c r="P240" s="125"/>
      <c r="Q240" s="125"/>
      <c r="R240" s="125"/>
      <c r="S240" s="125"/>
      <c r="T240" s="125"/>
      <c r="U240" s="125"/>
      <c r="V240" s="125"/>
      <c r="Z240" s="126"/>
      <c r="AA240" s="126" t="str">
        <f>IF(AND(F242=G242,H242=I242,F242="A"),"2016 - kwh","")</f>
        <v/>
      </c>
      <c r="AB240" s="126" t="str">
        <f>IF(OR(B240="2017 - kwh",B240="2018 - kwh"),"2016 - kwh","")</f>
        <v/>
      </c>
      <c r="AC240" s="126"/>
      <c r="AD240" s="126"/>
      <c r="AE240" s="126"/>
    </row>
    <row r="241" spans="1:31" hidden="1" x14ac:dyDescent="0.25">
      <c r="A241" s="125" t="str">
        <f>IF(AND(F242=G242,H242=I242,J242=K242,F242="A"),"2016 - kw",IF(AND(F242=G242,H242=I242,J242&lt;&gt;K242,F242="A"),"2017 - kw",IF(AND(F242=G242,H242&lt;&gt;I242,F242="A"),"2018 - kw","N/A")))</f>
        <v>N/A</v>
      </c>
      <c r="B241" s="125" t="str">
        <f>IF(F242&lt;&gt;G242,"2018 - kw",IF(H242&lt;&gt;I242,"2017 - kw",IF(J242&lt;&gt;K242,"2016 - kw","N/A")))</f>
        <v>N/A</v>
      </c>
      <c r="C241" s="134"/>
      <c r="D241" s="135" t="str">
        <f>D240 &amp; "kW"</f>
        <v>kW</v>
      </c>
      <c r="E241" s="136" t="s">
        <v>298</v>
      </c>
      <c r="F241" s="124"/>
      <c r="G241" s="124"/>
      <c r="H241" s="124"/>
      <c r="I241" s="124"/>
      <c r="J241" s="124"/>
      <c r="K241" s="124"/>
      <c r="L241" s="124"/>
      <c r="M241" s="124"/>
      <c r="N241" s="124"/>
      <c r="O241" s="124"/>
      <c r="P241" s="125"/>
      <c r="Q241" s="125"/>
      <c r="R241" s="125"/>
      <c r="S241" s="125"/>
      <c r="T241" s="125"/>
      <c r="U241" s="125"/>
      <c r="V241" s="125"/>
      <c r="Z241" s="126"/>
      <c r="AA241" s="126" t="str">
        <f>IF(AND(F242=G242,H242=I242,F242="A"),"2016 - kw","")</f>
        <v/>
      </c>
      <c r="AB241" s="126" t="str">
        <f>IF(OR(B241="2017 - kw",B241="2018 - kw"),"2016 - kw","")</f>
        <v/>
      </c>
      <c r="AC241" s="126"/>
      <c r="AD241" s="126"/>
      <c r="AE241" s="126"/>
    </row>
    <row r="242" spans="1:31" hidden="1" x14ac:dyDescent="0.25">
      <c r="A242" s="125"/>
      <c r="B242" s="125"/>
      <c r="C242" s="137"/>
      <c r="D242" s="138"/>
      <c r="E242" s="139" t="s">
        <v>299</v>
      </c>
      <c r="F242" s="121"/>
      <c r="G242" s="121"/>
      <c r="H242" s="121"/>
      <c r="I242" s="121"/>
      <c r="J242" s="121"/>
      <c r="K242" s="121"/>
      <c r="L242" s="121"/>
      <c r="M242" s="121"/>
      <c r="N242" s="121"/>
      <c r="O242" s="121"/>
      <c r="P242" s="125"/>
      <c r="Q242" s="125"/>
      <c r="R242" s="125"/>
      <c r="S242" s="125"/>
      <c r="T242" s="125"/>
      <c r="U242" s="125"/>
      <c r="V242" s="125"/>
      <c r="Z242" s="126"/>
      <c r="AA242" s="126"/>
      <c r="AB242" s="126"/>
      <c r="AC242" s="126"/>
      <c r="AD242" s="126"/>
      <c r="AE242" s="126"/>
    </row>
    <row r="243" spans="1:31" hidden="1" x14ac:dyDescent="0.25">
      <c r="A243" s="125" t="str">
        <f>IF(AND(F245=G245,H245=I245,J245=K245,F245="A"),"2016 - kwh",IF(AND(F245=G245,H245=I245,J245&lt;&gt;K245,F245="A"),"2017 - kwh",IF(AND(F245=G245,H245&lt;&gt;I245,F245="A"),"2018 - kwh","N/A")))</f>
        <v>N/A</v>
      </c>
      <c r="B243" s="125" t="str">
        <f>IF(F245&lt;&gt;G245,"2018 - kwh",IF(H245&lt;&gt;I245,"2017 - kwh",IF(J245&lt;&gt;K245,"2016 - kwh","N/A")))</f>
        <v>N/A</v>
      </c>
      <c r="C243" s="131" t="s">
        <v>370</v>
      </c>
      <c r="D243" s="132"/>
      <c r="E243" s="133" t="s">
        <v>231</v>
      </c>
      <c r="F243" s="124"/>
      <c r="G243" s="124"/>
      <c r="H243" s="124"/>
      <c r="I243" s="124"/>
      <c r="J243" s="124"/>
      <c r="K243" s="124"/>
      <c r="L243" s="124"/>
      <c r="M243" s="124"/>
      <c r="N243" s="124"/>
      <c r="O243" s="124"/>
      <c r="P243" s="125"/>
      <c r="Q243" s="125"/>
      <c r="R243" s="125"/>
      <c r="S243" s="125"/>
      <c r="T243" s="125"/>
      <c r="U243" s="125"/>
      <c r="V243" s="125"/>
      <c r="Z243" s="126"/>
      <c r="AA243" s="126" t="str">
        <f>IF(AND(F245=G245,H245=I245,F245="A"),"2016 - kwh","")</f>
        <v/>
      </c>
      <c r="AB243" s="126" t="str">
        <f>IF(OR(B243="2017 - kwh",B243="2018 - kwh"),"2016 - kwh","")</f>
        <v/>
      </c>
      <c r="AC243" s="126"/>
      <c r="AD243" s="126"/>
      <c r="AE243" s="126"/>
    </row>
    <row r="244" spans="1:31" hidden="1" x14ac:dyDescent="0.25">
      <c r="A244" s="125" t="str">
        <f>IF(AND(F245=G245,H245=I245,J245=K245,F245="A"),"2016 - kw",IF(AND(F245=G245,H245=I245,J245&lt;&gt;K245,F245="A"),"2017 - kw",IF(AND(F245=G245,H245&lt;&gt;I245,F245="A"),"2018 - kw","N/A")))</f>
        <v>N/A</v>
      </c>
      <c r="B244" s="125" t="str">
        <f>IF(F245&lt;&gt;G245,"2018 - kw",IF(H245&lt;&gt;I245,"2017 - kw",IF(J245&lt;&gt;K245,"2016 - kw","N/A")))</f>
        <v>N/A</v>
      </c>
      <c r="C244" s="134"/>
      <c r="D244" s="135" t="str">
        <f>D243 &amp; "kW"</f>
        <v>kW</v>
      </c>
      <c r="E244" s="136" t="s">
        <v>298</v>
      </c>
      <c r="F244" s="124"/>
      <c r="G244" s="124"/>
      <c r="H244" s="124"/>
      <c r="I244" s="124"/>
      <c r="J244" s="124"/>
      <c r="K244" s="124"/>
      <c r="L244" s="124"/>
      <c r="M244" s="124"/>
      <c r="N244" s="124"/>
      <c r="O244" s="124"/>
      <c r="P244" s="125"/>
      <c r="Q244" s="125"/>
      <c r="R244" s="125"/>
      <c r="S244" s="125"/>
      <c r="T244" s="125"/>
      <c r="U244" s="125"/>
      <c r="V244" s="125"/>
      <c r="Z244" s="126"/>
      <c r="AA244" s="126" t="str">
        <f>IF(AND(F245=G245,H245=I245,F245="A"),"2016 - kw","")</f>
        <v/>
      </c>
      <c r="AB244" s="126" t="str">
        <f>IF(OR(B244="2017 - kw",B244="2018 - kw"),"2016 - kw","")</f>
        <v/>
      </c>
      <c r="AC244" s="126"/>
      <c r="AD244" s="126"/>
      <c r="AE244" s="126"/>
    </row>
    <row r="245" spans="1:31" hidden="1" x14ac:dyDescent="0.25">
      <c r="A245" s="125"/>
      <c r="B245" s="125"/>
      <c r="C245" s="137"/>
      <c r="D245" s="138"/>
      <c r="E245" s="139" t="s">
        <v>299</v>
      </c>
      <c r="F245" s="121"/>
      <c r="G245" s="121"/>
      <c r="H245" s="121"/>
      <c r="I245" s="121"/>
      <c r="J245" s="121"/>
      <c r="K245" s="121"/>
      <c r="L245" s="121"/>
      <c r="M245" s="121"/>
      <c r="N245" s="121"/>
      <c r="O245" s="121"/>
      <c r="P245" s="125"/>
      <c r="Q245" s="125"/>
      <c r="R245" s="125"/>
      <c r="S245" s="125"/>
      <c r="T245" s="125"/>
      <c r="U245" s="125"/>
      <c r="V245" s="125"/>
      <c r="Z245" s="126"/>
      <c r="AA245" s="126"/>
      <c r="AB245" s="126"/>
      <c r="AC245" s="126"/>
      <c r="AD245" s="126"/>
      <c r="AE245" s="126"/>
    </row>
    <row r="246" spans="1:31" hidden="1" x14ac:dyDescent="0.25">
      <c r="A246" s="125" t="str">
        <f>IF(AND(F248=G248,H248=I248,J248=K248,F248="A"),"2016 - kwh",IF(AND(F248=G248,H248=I248,J248&lt;&gt;K248,F248="A"),"2017 - kwh",IF(AND(F248=G248,H248&lt;&gt;I248,F248="A"),"2018 - kwh","N/A")))</f>
        <v>N/A</v>
      </c>
      <c r="B246" s="125" t="str">
        <f>IF(F248&lt;&gt;G248,"2018 - kwh",IF(H248&lt;&gt;I248,"2017 - kwh",IF(J248&lt;&gt;K248,"2016 - kwh","N/A")))</f>
        <v>N/A</v>
      </c>
      <c r="C246" s="131" t="s">
        <v>371</v>
      </c>
      <c r="D246" s="132"/>
      <c r="E246" s="133" t="s">
        <v>231</v>
      </c>
      <c r="F246" s="124"/>
      <c r="G246" s="124"/>
      <c r="H246" s="124"/>
      <c r="I246" s="124"/>
      <c r="J246" s="124"/>
      <c r="K246" s="124"/>
      <c r="L246" s="124"/>
      <c r="M246" s="124"/>
      <c r="N246" s="124"/>
      <c r="O246" s="124"/>
      <c r="P246" s="125"/>
      <c r="Q246" s="125"/>
      <c r="R246" s="125"/>
      <c r="S246" s="125"/>
      <c r="T246" s="125"/>
      <c r="U246" s="125"/>
      <c r="V246" s="125"/>
      <c r="Z246" s="126"/>
      <c r="AA246" s="126" t="str">
        <f>IF(AND(F248=G248,H248=I248,F248="A"),"2016 - kwh","")</f>
        <v/>
      </c>
      <c r="AB246" s="126" t="str">
        <f>IF(OR(B246="2017 - kwh",B246="2018 - kwh"),"2016 - kwh","")</f>
        <v/>
      </c>
      <c r="AC246" s="126"/>
      <c r="AD246" s="126"/>
      <c r="AE246" s="126"/>
    </row>
    <row r="247" spans="1:31" hidden="1" x14ac:dyDescent="0.25">
      <c r="A247" s="125" t="str">
        <f>IF(AND(F248=G248,H248=I248,J248=K248,F248="A"),"2016 - kw",IF(AND(F248=G248,H248=I248,J248&lt;&gt;K248,F248="A"),"2017 - kw",IF(AND(F248=G248,H248&lt;&gt;I248,F248="A"),"2018 - kw","N/A")))</f>
        <v>N/A</v>
      </c>
      <c r="B247" s="125" t="str">
        <f>IF(F248&lt;&gt;G248,"2018 - kw",IF(H248&lt;&gt;I248,"2017 - kw",IF(J248&lt;&gt;K248,"2016 - kw","N/A")))</f>
        <v>N/A</v>
      </c>
      <c r="C247" s="134"/>
      <c r="D247" s="135" t="str">
        <f>D246 &amp; "kW"</f>
        <v>kW</v>
      </c>
      <c r="E247" s="136" t="s">
        <v>298</v>
      </c>
      <c r="F247" s="124"/>
      <c r="G247" s="124"/>
      <c r="H247" s="124"/>
      <c r="I247" s="124"/>
      <c r="J247" s="124"/>
      <c r="K247" s="124"/>
      <c r="L247" s="124"/>
      <c r="M247" s="124"/>
      <c r="N247" s="124"/>
      <c r="O247" s="124"/>
      <c r="P247" s="125"/>
      <c r="Q247" s="125"/>
      <c r="R247" s="125"/>
      <c r="S247" s="125"/>
      <c r="T247" s="125"/>
      <c r="U247" s="125"/>
      <c r="V247" s="125"/>
      <c r="Z247" s="126"/>
      <c r="AA247" s="126" t="str">
        <f>IF(AND(F248=G248,H248=I248,F248="A"),"2016 - kw","")</f>
        <v/>
      </c>
      <c r="AB247" s="126" t="str">
        <f>IF(OR(B247="2017 - kw",B247="2018 - kw"),"2016 - kw","")</f>
        <v/>
      </c>
      <c r="AC247" s="126"/>
      <c r="AD247" s="126"/>
      <c r="AE247" s="126"/>
    </row>
    <row r="248" spans="1:31" hidden="1" x14ac:dyDescent="0.25">
      <c r="A248" s="125"/>
      <c r="B248" s="125"/>
      <c r="C248" s="137"/>
      <c r="D248" s="138"/>
      <c r="E248" s="139" t="s">
        <v>299</v>
      </c>
      <c r="F248" s="121"/>
      <c r="G248" s="121"/>
      <c r="H248" s="121"/>
      <c r="I248" s="121"/>
      <c r="J248" s="121"/>
      <c r="K248" s="121"/>
      <c r="L248" s="121"/>
      <c r="M248" s="121"/>
      <c r="N248" s="121"/>
      <c r="O248" s="121"/>
      <c r="P248" s="125"/>
      <c r="Q248" s="125"/>
      <c r="R248" s="125"/>
      <c r="S248" s="125"/>
      <c r="T248" s="125"/>
      <c r="U248" s="125"/>
      <c r="V248" s="125"/>
      <c r="Z248" s="126"/>
      <c r="AA248" s="126"/>
      <c r="AB248" s="126"/>
      <c r="AC248" s="126"/>
      <c r="AD248" s="126"/>
      <c r="AE248" s="126"/>
    </row>
    <row r="249" spans="1:31" hidden="1" x14ac:dyDescent="0.25">
      <c r="A249" s="125" t="str">
        <f>IF(AND(F251=G251,H251=I251,J251=K251,F251="A"),"2016 - kwh",IF(AND(F251=G251,H251=I251,J251&lt;&gt;K251,F251="A"),"2017 - kwh",IF(AND(F251=G251,H251&lt;&gt;I251,F251="A"),"2018 - kwh","N/A")))</f>
        <v>N/A</v>
      </c>
      <c r="B249" s="125" t="str">
        <f>IF(F251&lt;&gt;G251,"2018 - kwh",IF(H251&lt;&gt;I251,"2017 - kwh",IF(J251&lt;&gt;K251,"2016 - kwh","N/A")))</f>
        <v>N/A</v>
      </c>
      <c r="C249" s="131" t="s">
        <v>372</v>
      </c>
      <c r="D249" s="132"/>
      <c r="E249" s="133" t="s">
        <v>231</v>
      </c>
      <c r="F249" s="124"/>
      <c r="G249" s="124"/>
      <c r="H249" s="124"/>
      <c r="I249" s="124"/>
      <c r="J249" s="124"/>
      <c r="K249" s="124"/>
      <c r="L249" s="124"/>
      <c r="M249" s="124"/>
      <c r="N249" s="124"/>
      <c r="O249" s="124"/>
      <c r="P249" s="125"/>
      <c r="Q249" s="125"/>
      <c r="R249" s="125"/>
      <c r="S249" s="125"/>
      <c r="T249" s="125"/>
      <c r="U249" s="125"/>
      <c r="V249" s="125"/>
      <c r="Z249" s="126"/>
      <c r="AA249" s="126" t="str">
        <f>IF(AND(F251=G251,H251=I251,F251="A"),"2016 - kwh","")</f>
        <v/>
      </c>
      <c r="AB249" s="126" t="str">
        <f>IF(OR(B249="2017 - kwh",B249="2018 - kwh"),"2016 - kwh","")</f>
        <v/>
      </c>
      <c r="AC249" s="126"/>
      <c r="AD249" s="126"/>
      <c r="AE249" s="126"/>
    </row>
    <row r="250" spans="1:31" hidden="1" x14ac:dyDescent="0.25">
      <c r="A250" s="125" t="str">
        <f>IF(AND(F251=G251,H251=I251,J251=K251,F251="A"),"2016 - kw",IF(AND(F251=G251,H251=I251,J251&lt;&gt;K251,F251="A"),"2017 - kw",IF(AND(F251=G251,H251&lt;&gt;I251,F251="A"),"2018 - kw","N/A")))</f>
        <v>N/A</v>
      </c>
      <c r="B250" s="125" t="str">
        <f>IF(F251&lt;&gt;G251,"2018 - kw",IF(H251&lt;&gt;I251,"2017 - kw",IF(J251&lt;&gt;K251,"2016 - kw","N/A")))</f>
        <v>N/A</v>
      </c>
      <c r="C250" s="134"/>
      <c r="D250" s="135" t="str">
        <f>D249 &amp; "kW"</f>
        <v>kW</v>
      </c>
      <c r="E250" s="136" t="s">
        <v>298</v>
      </c>
      <c r="F250" s="124"/>
      <c r="G250" s="124"/>
      <c r="H250" s="124"/>
      <c r="I250" s="124"/>
      <c r="J250" s="124"/>
      <c r="K250" s="124"/>
      <c r="L250" s="124"/>
      <c r="M250" s="124"/>
      <c r="N250" s="124"/>
      <c r="O250" s="124"/>
      <c r="P250" s="125"/>
      <c r="Q250" s="125"/>
      <c r="R250" s="125"/>
      <c r="S250" s="125"/>
      <c r="T250" s="125"/>
      <c r="U250" s="125"/>
      <c r="V250" s="125"/>
      <c r="Z250" s="126"/>
      <c r="AA250" s="126" t="str">
        <f>IF(AND(F251=G251,H251=I251,F251="A"),"2016 - kw","")</f>
        <v/>
      </c>
      <c r="AB250" s="126" t="str">
        <f>IF(OR(B250="2017 - kw",B250="2018 - kw"),"2016 - kw","")</f>
        <v/>
      </c>
      <c r="AC250" s="126"/>
      <c r="AD250" s="126"/>
      <c r="AE250" s="126"/>
    </row>
    <row r="251" spans="1:31" hidden="1" x14ac:dyDescent="0.25">
      <c r="A251" s="125"/>
      <c r="B251" s="125"/>
      <c r="C251" s="137"/>
      <c r="D251" s="138"/>
      <c r="E251" s="139" t="s">
        <v>299</v>
      </c>
      <c r="F251" s="121"/>
      <c r="G251" s="121"/>
      <c r="H251" s="121"/>
      <c r="I251" s="121"/>
      <c r="J251" s="121"/>
      <c r="K251" s="121"/>
      <c r="L251" s="121"/>
      <c r="M251" s="121"/>
      <c r="N251" s="121"/>
      <c r="O251" s="121"/>
      <c r="P251" s="125"/>
      <c r="Q251" s="125"/>
      <c r="R251" s="125"/>
      <c r="S251" s="125"/>
      <c r="T251" s="125"/>
      <c r="U251" s="125"/>
      <c r="V251" s="125"/>
      <c r="Z251" s="126"/>
      <c r="AA251" s="126"/>
      <c r="AB251" s="126"/>
      <c r="AC251" s="126"/>
      <c r="AD251" s="126"/>
      <c r="AE251" s="126"/>
    </row>
    <row r="252" spans="1:31" hidden="1" x14ac:dyDescent="0.25">
      <c r="A252" s="125" t="str">
        <f>IF(AND(F254=G254,H254=I254,J254=K254,F254="A"),"2016 - kwh",IF(AND(F254=G254,H254=I254,J254&lt;&gt;K254,F254="A"),"2017 - kwh",IF(AND(F254=G254,H254&lt;&gt;I254,F254="A"),"2018 - kwh","N/A")))</f>
        <v>N/A</v>
      </c>
      <c r="B252" s="125" t="str">
        <f>IF(F254&lt;&gt;G254,"2018 - kwh",IF(H254&lt;&gt;I254,"2017 - kwh",IF(J254&lt;&gt;K254,"2016 - kwh","N/A")))</f>
        <v>N/A</v>
      </c>
      <c r="C252" s="131" t="s">
        <v>373</v>
      </c>
      <c r="D252" s="132"/>
      <c r="E252" s="133" t="s">
        <v>231</v>
      </c>
      <c r="F252" s="124"/>
      <c r="G252" s="124"/>
      <c r="H252" s="124"/>
      <c r="I252" s="124"/>
      <c r="J252" s="124"/>
      <c r="K252" s="124"/>
      <c r="L252" s="124"/>
      <c r="M252" s="124"/>
      <c r="N252" s="124"/>
      <c r="O252" s="124"/>
      <c r="P252" s="125"/>
      <c r="Q252" s="125"/>
      <c r="R252" s="125"/>
      <c r="S252" s="125"/>
      <c r="T252" s="125"/>
      <c r="U252" s="125"/>
      <c r="V252" s="125"/>
      <c r="Z252" s="126"/>
      <c r="AA252" s="126" t="str">
        <f>IF(AND(F254=G254,H254=I254,F254="A"),"2016 - kwh","")</f>
        <v/>
      </c>
      <c r="AB252" s="126" t="str">
        <f>IF(OR(B252="2017 - kwh",B252="2018 - kwh"),"2016 - kwh","")</f>
        <v/>
      </c>
      <c r="AC252" s="126"/>
      <c r="AD252" s="126"/>
      <c r="AE252" s="126"/>
    </row>
    <row r="253" spans="1:31" hidden="1" x14ac:dyDescent="0.25">
      <c r="A253" s="125" t="str">
        <f>IF(AND(F254=G254,H254=I254,J254=K254,F254="A"),"2016 - kw",IF(AND(F254=G254,H254=I254,J254&lt;&gt;K254,F254="A"),"2017 - kw",IF(AND(F254=G254,H254&lt;&gt;I254,F254="A"),"2018 - kw","N/A")))</f>
        <v>N/A</v>
      </c>
      <c r="B253" s="125" t="str">
        <f>IF(F254&lt;&gt;G254,"2018 - kw",IF(H254&lt;&gt;I254,"2017 - kw",IF(J254&lt;&gt;K254,"2016 - kw","N/A")))</f>
        <v>N/A</v>
      </c>
      <c r="C253" s="134"/>
      <c r="D253" s="135" t="str">
        <f>D252 &amp; "kW"</f>
        <v>kW</v>
      </c>
      <c r="E253" s="136" t="s">
        <v>298</v>
      </c>
      <c r="F253" s="124"/>
      <c r="G253" s="124"/>
      <c r="H253" s="124"/>
      <c r="I253" s="124"/>
      <c r="J253" s="124"/>
      <c r="K253" s="124"/>
      <c r="L253" s="124"/>
      <c r="M253" s="124"/>
      <c r="N253" s="124"/>
      <c r="O253" s="124"/>
      <c r="P253" s="125"/>
      <c r="Q253" s="125"/>
      <c r="R253" s="125"/>
      <c r="S253" s="125"/>
      <c r="T253" s="125"/>
      <c r="U253" s="125"/>
      <c r="V253" s="125"/>
      <c r="Z253" s="126"/>
      <c r="AA253" s="126" t="str">
        <f>IF(AND(F254=G254,H254=I254,F254="A"),"2016 - kw","")</f>
        <v/>
      </c>
      <c r="AB253" s="126" t="str">
        <f>IF(OR(B253="2017 - kw",B253="2018 - kw"),"2016 - kw","")</f>
        <v/>
      </c>
      <c r="AC253" s="126"/>
      <c r="AD253" s="126"/>
      <c r="AE253" s="126"/>
    </row>
    <row r="254" spans="1:31" hidden="1" x14ac:dyDescent="0.25">
      <c r="A254" s="125"/>
      <c r="B254" s="125"/>
      <c r="C254" s="137"/>
      <c r="D254" s="138"/>
      <c r="E254" s="139" t="s">
        <v>299</v>
      </c>
      <c r="F254" s="121"/>
      <c r="G254" s="121"/>
      <c r="H254" s="121"/>
      <c r="I254" s="121"/>
      <c r="J254" s="121"/>
      <c r="K254" s="121"/>
      <c r="L254" s="121"/>
      <c r="M254" s="121"/>
      <c r="N254" s="121"/>
      <c r="O254" s="121"/>
      <c r="P254" s="125"/>
      <c r="Q254" s="125"/>
      <c r="R254" s="125"/>
      <c r="S254" s="125"/>
      <c r="T254" s="125"/>
      <c r="U254" s="125"/>
      <c r="V254" s="125"/>
      <c r="Z254" s="126"/>
      <c r="AA254" s="126"/>
      <c r="AB254" s="126"/>
      <c r="AC254" s="126"/>
      <c r="AD254" s="126"/>
      <c r="AE254" s="126"/>
    </row>
    <row r="255" spans="1:31" hidden="1" x14ac:dyDescent="0.25">
      <c r="A255" s="125" t="str">
        <f>IF(AND(F257=G257,H257=I257,J257=K257,F257="A"),"2016 - kwh",IF(AND(F257=G257,H257=I257,J257&lt;&gt;K257,F257="A"),"2017 - kwh",IF(AND(F257=G257,H257&lt;&gt;I257,F257="A"),"2018 - kwh","N/A")))</f>
        <v>N/A</v>
      </c>
      <c r="B255" s="125" t="str">
        <f>IF(F257&lt;&gt;G257,"2018 - kwh",IF(H257&lt;&gt;I257,"2017 - kwh",IF(J257&lt;&gt;K257,"2016 - kwh","N/A")))</f>
        <v>N/A</v>
      </c>
      <c r="C255" s="131" t="s">
        <v>374</v>
      </c>
      <c r="D255" s="132"/>
      <c r="E255" s="133" t="s">
        <v>231</v>
      </c>
      <c r="F255" s="124"/>
      <c r="G255" s="124"/>
      <c r="H255" s="124"/>
      <c r="I255" s="124"/>
      <c r="J255" s="124"/>
      <c r="K255" s="124"/>
      <c r="L255" s="124"/>
      <c r="M255" s="124"/>
      <c r="N255" s="124"/>
      <c r="O255" s="124"/>
      <c r="P255" s="125"/>
      <c r="Q255" s="125"/>
      <c r="R255" s="125"/>
      <c r="S255" s="125"/>
      <c r="T255" s="125"/>
      <c r="U255" s="125"/>
      <c r="V255" s="125"/>
      <c r="Z255" s="126"/>
      <c r="AA255" s="126" t="str">
        <f>IF(AND(F257=G257,H257=I257,F257="A"),"2016 - kwh","")</f>
        <v/>
      </c>
      <c r="AB255" s="126" t="str">
        <f>IF(OR(B255="2017 - kwh",B255="2018 - kwh"),"2016 - kwh","")</f>
        <v/>
      </c>
      <c r="AC255" s="126"/>
      <c r="AD255" s="126"/>
      <c r="AE255" s="126"/>
    </row>
    <row r="256" spans="1:31" hidden="1" x14ac:dyDescent="0.25">
      <c r="A256" s="125" t="str">
        <f>IF(AND(F257=G257,H257=I257,J257=K257,F257="A"),"2016 - kw",IF(AND(F257=G257,H257=I257,J257&lt;&gt;K257,F257="A"),"2017 - kw",IF(AND(F257=G257,H257&lt;&gt;I257,F257="A"),"2018 - kw","N/A")))</f>
        <v>N/A</v>
      </c>
      <c r="B256" s="125" t="str">
        <f>IF(F257&lt;&gt;G257,"2018 - kw",IF(H257&lt;&gt;I257,"2017 - kw",IF(J257&lt;&gt;K257,"2016 - kw","N/A")))</f>
        <v>N/A</v>
      </c>
      <c r="C256" s="134"/>
      <c r="D256" s="135" t="str">
        <f>D255 &amp; "kW"</f>
        <v>kW</v>
      </c>
      <c r="E256" s="136" t="s">
        <v>298</v>
      </c>
      <c r="F256" s="124"/>
      <c r="G256" s="124"/>
      <c r="H256" s="124"/>
      <c r="I256" s="124"/>
      <c r="J256" s="124"/>
      <c r="K256" s="124"/>
      <c r="L256" s="124"/>
      <c r="M256" s="124"/>
      <c r="N256" s="124"/>
      <c r="O256" s="124"/>
      <c r="P256" s="125"/>
      <c r="Q256" s="125"/>
      <c r="R256" s="125"/>
      <c r="S256" s="125"/>
      <c r="T256" s="125"/>
      <c r="U256" s="125"/>
      <c r="V256" s="125"/>
      <c r="Z256" s="126"/>
      <c r="AA256" s="126" t="str">
        <f>IF(AND(F257=G257,H257=I257,F257="A"),"2016 - kw","")</f>
        <v/>
      </c>
      <c r="AB256" s="126" t="str">
        <f>IF(OR(B256="2017 - kw",B256="2018 - kw"),"2016 - kw","")</f>
        <v/>
      </c>
      <c r="AC256" s="126"/>
      <c r="AD256" s="126"/>
      <c r="AE256" s="126"/>
    </row>
    <row r="257" spans="1:31" hidden="1" x14ac:dyDescent="0.25">
      <c r="A257" s="125"/>
      <c r="B257" s="125"/>
      <c r="C257" s="137"/>
      <c r="D257" s="138"/>
      <c r="E257" s="139" t="s">
        <v>299</v>
      </c>
      <c r="F257" s="121"/>
      <c r="G257" s="121"/>
      <c r="H257" s="121"/>
      <c r="I257" s="121"/>
      <c r="J257" s="121"/>
      <c r="K257" s="121"/>
      <c r="L257" s="121"/>
      <c r="M257" s="121"/>
      <c r="N257" s="121"/>
      <c r="O257" s="121"/>
      <c r="P257" s="125"/>
      <c r="Q257" s="125"/>
      <c r="R257" s="125"/>
      <c r="S257" s="125"/>
      <c r="T257" s="125"/>
      <c r="U257" s="125"/>
      <c r="V257" s="125"/>
      <c r="Z257" s="126"/>
      <c r="AA257" s="126"/>
      <c r="AB257" s="126"/>
      <c r="AC257" s="126"/>
      <c r="AD257" s="126"/>
      <c r="AE257" s="126"/>
    </row>
    <row r="258" spans="1:31" hidden="1" x14ac:dyDescent="0.25">
      <c r="A258" s="125" t="str">
        <f>IF(AND(F260=G260,H260=I260,J260=K260,F260="A"),"2016 - kwh",IF(AND(F260=G260,H260=I260,J260&lt;&gt;K260,F260="A"),"2017 - kwh",IF(AND(F260=G260,H260&lt;&gt;I260,F260="A"),"2018 - kwh","N/A")))</f>
        <v>N/A</v>
      </c>
      <c r="B258" s="125" t="str">
        <f>IF(F260&lt;&gt;G260,"2018 - kwh",IF(H260&lt;&gt;I260,"2017 - kwh",IF(J260&lt;&gt;K260,"2016 - kwh","N/A")))</f>
        <v>N/A</v>
      </c>
      <c r="C258" s="131" t="s">
        <v>375</v>
      </c>
      <c r="D258" s="132"/>
      <c r="E258" s="133" t="s">
        <v>231</v>
      </c>
      <c r="F258" s="124"/>
      <c r="G258" s="124"/>
      <c r="H258" s="124"/>
      <c r="I258" s="124"/>
      <c r="J258" s="124"/>
      <c r="K258" s="124"/>
      <c r="L258" s="124"/>
      <c r="M258" s="124"/>
      <c r="N258" s="124"/>
      <c r="O258" s="124"/>
      <c r="P258" s="125"/>
      <c r="Q258" s="125"/>
      <c r="R258" s="125"/>
      <c r="S258" s="125"/>
      <c r="T258" s="125"/>
      <c r="U258" s="125"/>
      <c r="V258" s="125"/>
      <c r="Z258" s="126"/>
      <c r="AA258" s="126" t="str">
        <f>IF(AND(F260=G260,H260=I260,F260="A"),"2016 - kwh","")</f>
        <v/>
      </c>
      <c r="AB258" s="126" t="str">
        <f>IF(OR(B258="2017 - kwh",B258="2018 - kwh"),"2016 - kwh","")</f>
        <v/>
      </c>
      <c r="AC258" s="126"/>
      <c r="AD258" s="126"/>
      <c r="AE258" s="126"/>
    </row>
    <row r="259" spans="1:31" hidden="1" x14ac:dyDescent="0.25">
      <c r="A259" s="125" t="str">
        <f>IF(AND(F260=G260,H260=I260,J260=K260,F260="A"),"2016 - kw",IF(AND(F260=G260,H260=I260,J260&lt;&gt;K260,F260="A"),"2017 - kw",IF(AND(F260=G260,H260&lt;&gt;I260,F260="A"),"2018 - kw","N/A")))</f>
        <v>N/A</v>
      </c>
      <c r="B259" s="125" t="str">
        <f>IF(F260&lt;&gt;G260,"2018 - kw",IF(H260&lt;&gt;I260,"2017 - kw",IF(J260&lt;&gt;K260,"2016 - kw","N/A")))</f>
        <v>N/A</v>
      </c>
      <c r="C259" s="134"/>
      <c r="D259" s="135" t="str">
        <f>D258 &amp; "kW"</f>
        <v>kW</v>
      </c>
      <c r="E259" s="136" t="s">
        <v>298</v>
      </c>
      <c r="F259" s="124"/>
      <c r="G259" s="124"/>
      <c r="H259" s="124"/>
      <c r="I259" s="124"/>
      <c r="J259" s="124"/>
      <c r="K259" s="124"/>
      <c r="L259" s="124"/>
      <c r="M259" s="124"/>
      <c r="N259" s="124"/>
      <c r="O259" s="124"/>
      <c r="P259" s="125"/>
      <c r="Q259" s="125"/>
      <c r="R259" s="125"/>
      <c r="S259" s="125"/>
      <c r="T259" s="125"/>
      <c r="U259" s="125"/>
      <c r="V259" s="125"/>
      <c r="Z259" s="126"/>
      <c r="AA259" s="126" t="str">
        <f>IF(AND(F260=G260,H260=I260,F260="A"),"2016 - kw","")</f>
        <v/>
      </c>
      <c r="AB259" s="126" t="str">
        <f>IF(OR(B259="2017 - kw",B259="2018 - kw"),"2016 - kw","")</f>
        <v/>
      </c>
      <c r="AC259" s="126"/>
      <c r="AD259" s="126"/>
      <c r="AE259" s="126"/>
    </row>
    <row r="260" spans="1:31" hidden="1" x14ac:dyDescent="0.25">
      <c r="A260" s="125"/>
      <c r="B260" s="125"/>
      <c r="C260" s="137"/>
      <c r="D260" s="138"/>
      <c r="E260" s="139" t="s">
        <v>299</v>
      </c>
      <c r="F260" s="121"/>
      <c r="G260" s="121"/>
      <c r="H260" s="121"/>
      <c r="I260" s="121"/>
      <c r="J260" s="121"/>
      <c r="K260" s="121"/>
      <c r="L260" s="121"/>
      <c r="M260" s="121"/>
      <c r="N260" s="121"/>
      <c r="O260" s="121"/>
      <c r="P260" s="125"/>
      <c r="Q260" s="125"/>
      <c r="R260" s="125"/>
      <c r="S260" s="125"/>
      <c r="T260" s="125"/>
      <c r="U260" s="125"/>
      <c r="V260" s="125"/>
      <c r="Z260" s="126"/>
      <c r="AA260" s="126"/>
      <c r="AB260" s="126"/>
      <c r="AC260" s="126"/>
      <c r="AD260" s="126"/>
      <c r="AE260" s="126"/>
    </row>
    <row r="261" spans="1:31" hidden="1" x14ac:dyDescent="0.25">
      <c r="A261" s="125" t="str">
        <f>IF(AND(F263=G263,H263=I263,J263=K263,F263="A"),"2016 - kwh",IF(AND(F263=G263,H263=I263,J263&lt;&gt;K263,F263="A"),"2017 - kwh",IF(AND(F263=G263,H263&lt;&gt;I263,F263="A"),"2018 - kwh","N/A")))</f>
        <v>N/A</v>
      </c>
      <c r="B261" s="125" t="str">
        <f>IF(F263&lt;&gt;G263,"2018 - kwh",IF(H263&lt;&gt;I263,"2017 - kwh",IF(J263&lt;&gt;K263,"2016 - kwh","N/A")))</f>
        <v>N/A</v>
      </c>
      <c r="C261" s="131" t="s">
        <v>376</v>
      </c>
      <c r="D261" s="132"/>
      <c r="E261" s="133" t="s">
        <v>231</v>
      </c>
      <c r="F261" s="124"/>
      <c r="G261" s="124"/>
      <c r="H261" s="124"/>
      <c r="I261" s="124"/>
      <c r="J261" s="124"/>
      <c r="K261" s="124"/>
      <c r="L261" s="124"/>
      <c r="M261" s="124"/>
      <c r="N261" s="124"/>
      <c r="O261" s="124"/>
      <c r="P261" s="125"/>
      <c r="Q261" s="125"/>
      <c r="R261" s="125"/>
      <c r="S261" s="125"/>
      <c r="T261" s="125"/>
      <c r="U261" s="125"/>
      <c r="V261" s="125"/>
      <c r="Z261" s="126"/>
      <c r="AA261" s="126" t="str">
        <f>IF(AND(F263=G263,H263=I263,F263="A"),"2016 - kwh","")</f>
        <v/>
      </c>
      <c r="AB261" s="126" t="str">
        <f>IF(OR(B261="2017 - kwh",B261="2018 - kwh"),"2016 - kwh","")</f>
        <v/>
      </c>
      <c r="AC261" s="126"/>
      <c r="AD261" s="126"/>
      <c r="AE261" s="126"/>
    </row>
    <row r="262" spans="1:31" hidden="1" x14ac:dyDescent="0.25">
      <c r="A262" s="125" t="str">
        <f>IF(AND(F263=G263,H263=I263,J263=K263,F263="A"),"2016 - kw",IF(AND(F263=G263,H263=I263,J263&lt;&gt;K263,F263="A"),"2017 - kw",IF(AND(F263=G263,H263&lt;&gt;I263,F263="A"),"2018 - kw","N/A")))</f>
        <v>N/A</v>
      </c>
      <c r="B262" s="125" t="str">
        <f>IF(F263&lt;&gt;G263,"2018 - kw",IF(H263&lt;&gt;I263,"2017 - kw",IF(J263&lt;&gt;K263,"2016 - kw","N/A")))</f>
        <v>N/A</v>
      </c>
      <c r="C262" s="134"/>
      <c r="D262" s="135" t="str">
        <f>D261 &amp; "kW"</f>
        <v>kW</v>
      </c>
      <c r="E262" s="136" t="s">
        <v>298</v>
      </c>
      <c r="F262" s="124"/>
      <c r="G262" s="124"/>
      <c r="H262" s="124"/>
      <c r="I262" s="124"/>
      <c r="J262" s="124"/>
      <c r="K262" s="124"/>
      <c r="L262" s="124"/>
      <c r="M262" s="124"/>
      <c r="N262" s="124"/>
      <c r="O262" s="124"/>
      <c r="P262" s="125"/>
      <c r="Q262" s="125"/>
      <c r="R262" s="125"/>
      <c r="S262" s="125"/>
      <c r="T262" s="125"/>
      <c r="U262" s="125"/>
      <c r="V262" s="125"/>
      <c r="Z262" s="126"/>
      <c r="AA262" s="126" t="str">
        <f>IF(AND(F263=G263,H263=I263,F263="A"),"2016 - kw","")</f>
        <v/>
      </c>
      <c r="AB262" s="126" t="str">
        <f>IF(OR(B262="2017 - kw",B262="2018 - kw"),"2016 - kw","")</f>
        <v/>
      </c>
      <c r="AC262" s="126"/>
      <c r="AD262" s="126"/>
      <c r="AE262" s="126"/>
    </row>
    <row r="263" spans="1:31" hidden="1" x14ac:dyDescent="0.25">
      <c r="A263" s="125"/>
      <c r="B263" s="125"/>
      <c r="C263" s="137"/>
      <c r="D263" s="138"/>
      <c r="E263" s="139" t="s">
        <v>299</v>
      </c>
      <c r="F263" s="121"/>
      <c r="G263" s="121"/>
      <c r="H263" s="121"/>
      <c r="I263" s="121"/>
      <c r="J263" s="121"/>
      <c r="K263" s="121"/>
      <c r="L263" s="121"/>
      <c r="M263" s="121"/>
      <c r="N263" s="121"/>
      <c r="O263" s="121"/>
      <c r="P263" s="125"/>
      <c r="Q263" s="125"/>
      <c r="R263" s="125"/>
      <c r="S263" s="125"/>
      <c r="T263" s="125"/>
      <c r="U263" s="125"/>
      <c r="V263" s="125"/>
      <c r="Z263" s="126"/>
      <c r="AA263" s="126"/>
      <c r="AB263" s="126"/>
      <c r="AC263" s="126"/>
      <c r="AD263" s="126"/>
      <c r="AE263" s="126"/>
    </row>
    <row r="264" spans="1:31" hidden="1" x14ac:dyDescent="0.25">
      <c r="A264" s="125" t="str">
        <f>IF(AND(F266=G266,H266=I266,J266=K266,F266="A"),"2016 - kwh",IF(AND(F266=G266,H266=I266,J266&lt;&gt;K266,F266="A"),"2017 - kwh",IF(AND(F266=G266,H266&lt;&gt;I266,F266="A"),"2018 - kwh","N/A")))</f>
        <v>N/A</v>
      </c>
      <c r="B264" s="125" t="str">
        <f>IF(F266&lt;&gt;G266,"2018 - kwh",IF(H266&lt;&gt;I266,"2017 - kwh",IF(J266&lt;&gt;K266,"2016 - kwh","N/A")))</f>
        <v>N/A</v>
      </c>
      <c r="C264" s="131" t="s">
        <v>377</v>
      </c>
      <c r="D264" s="132"/>
      <c r="E264" s="133" t="s">
        <v>231</v>
      </c>
      <c r="F264" s="124"/>
      <c r="G264" s="124"/>
      <c r="H264" s="124"/>
      <c r="I264" s="124"/>
      <c r="J264" s="124"/>
      <c r="K264" s="124"/>
      <c r="L264" s="124"/>
      <c r="M264" s="124"/>
      <c r="N264" s="124"/>
      <c r="O264" s="124"/>
      <c r="P264" s="125"/>
      <c r="Q264" s="125"/>
      <c r="R264" s="125"/>
      <c r="S264" s="125"/>
      <c r="T264" s="125"/>
      <c r="U264" s="125"/>
      <c r="V264" s="125"/>
      <c r="Z264" s="126"/>
      <c r="AA264" s="126" t="str">
        <f>IF(AND(F266=G266,H266=I266,F266="A"),"2016 - kwh","")</f>
        <v/>
      </c>
      <c r="AB264" s="126" t="str">
        <f>IF(OR(B264="2017 - kwh",B264="2018 - kwh"),"2016 - kwh","")</f>
        <v/>
      </c>
      <c r="AC264" s="126"/>
      <c r="AD264" s="126"/>
      <c r="AE264" s="126"/>
    </row>
    <row r="265" spans="1:31" hidden="1" x14ac:dyDescent="0.25">
      <c r="A265" s="125" t="str">
        <f>IF(AND(F266=G266,H266=I266,J266=K266,F266="A"),"2016 - kw",IF(AND(F266=G266,H266=I266,J266&lt;&gt;K266,F266="A"),"2017 - kw",IF(AND(F266=G266,H266&lt;&gt;I266,F266="A"),"2018 - kw","N/A")))</f>
        <v>N/A</v>
      </c>
      <c r="B265" s="125" t="str">
        <f>IF(F266&lt;&gt;G266,"2018 - kw",IF(H266&lt;&gt;I266,"2017 - kw",IF(J266&lt;&gt;K266,"2016 - kw","N/A")))</f>
        <v>N/A</v>
      </c>
      <c r="C265" s="134"/>
      <c r="D265" s="135" t="str">
        <f>D264 &amp; "kW"</f>
        <v>kW</v>
      </c>
      <c r="E265" s="136" t="s">
        <v>298</v>
      </c>
      <c r="F265" s="124"/>
      <c r="G265" s="124"/>
      <c r="H265" s="124"/>
      <c r="I265" s="124"/>
      <c r="J265" s="124"/>
      <c r="K265" s="124"/>
      <c r="L265" s="124"/>
      <c r="M265" s="124"/>
      <c r="N265" s="124"/>
      <c r="O265" s="124"/>
      <c r="P265" s="125"/>
      <c r="Q265" s="125"/>
      <c r="R265" s="125"/>
      <c r="S265" s="125"/>
      <c r="T265" s="125"/>
      <c r="U265" s="125"/>
      <c r="V265" s="125"/>
      <c r="Z265" s="126"/>
      <c r="AA265" s="126" t="str">
        <f>IF(AND(F266=G266,H266=I266,F266="A"),"2016 - kw","")</f>
        <v/>
      </c>
      <c r="AB265" s="126" t="str">
        <f>IF(OR(B265="2017 - kw",B265="2018 - kw"),"2016 - kw","")</f>
        <v/>
      </c>
      <c r="AC265" s="126"/>
      <c r="AD265" s="126"/>
      <c r="AE265" s="126"/>
    </row>
    <row r="266" spans="1:31" hidden="1" x14ac:dyDescent="0.25">
      <c r="A266" s="125"/>
      <c r="B266" s="125"/>
      <c r="C266" s="137"/>
      <c r="D266" s="138"/>
      <c r="E266" s="139" t="s">
        <v>299</v>
      </c>
      <c r="F266" s="121"/>
      <c r="G266" s="121"/>
      <c r="H266" s="121"/>
      <c r="I266" s="121"/>
      <c r="J266" s="121"/>
      <c r="K266" s="121"/>
      <c r="L266" s="121"/>
      <c r="M266" s="121"/>
      <c r="N266" s="121"/>
      <c r="O266" s="121"/>
      <c r="P266" s="125"/>
      <c r="Q266" s="125"/>
      <c r="R266" s="125"/>
      <c r="S266" s="125"/>
      <c r="T266" s="125"/>
      <c r="U266" s="125"/>
      <c r="V266" s="125"/>
      <c r="Z266" s="126"/>
      <c r="AA266" s="126"/>
      <c r="AB266" s="126"/>
      <c r="AC266" s="126"/>
      <c r="AD266" s="126"/>
      <c r="AE266" s="126"/>
    </row>
    <row r="267" spans="1:31" hidden="1" x14ac:dyDescent="0.25">
      <c r="A267" s="125" t="str">
        <f>IF(AND(F269=G269,H269=I269,J269=K269,F269="A"),"2016 - kwh",IF(AND(F269=G269,H269=I269,J269&lt;&gt;K269,F269="A"),"2017 - kwh",IF(AND(F269=G269,H269&lt;&gt;I269,F269="A"),"2018 - kwh","N/A")))</f>
        <v>N/A</v>
      </c>
      <c r="B267" s="125" t="str">
        <f>IF(F269&lt;&gt;G269,"2018 - kwh",IF(H269&lt;&gt;I269,"2017 - kwh",IF(J269&lt;&gt;K269,"2016 - kwh","N/A")))</f>
        <v>N/A</v>
      </c>
      <c r="C267" s="131" t="s">
        <v>378</v>
      </c>
      <c r="D267" s="132"/>
      <c r="E267" s="133" t="s">
        <v>231</v>
      </c>
      <c r="F267" s="124"/>
      <c r="G267" s="124"/>
      <c r="H267" s="124"/>
      <c r="I267" s="124"/>
      <c r="J267" s="124"/>
      <c r="K267" s="124"/>
      <c r="L267" s="124"/>
      <c r="M267" s="124"/>
      <c r="N267" s="124"/>
      <c r="O267" s="124"/>
      <c r="P267" s="125"/>
      <c r="Q267" s="125"/>
      <c r="R267" s="125"/>
      <c r="S267" s="125"/>
      <c r="T267" s="125"/>
      <c r="U267" s="125"/>
      <c r="V267" s="125"/>
      <c r="Z267" s="126"/>
      <c r="AA267" s="126" t="str">
        <f>IF(AND(F269=G269,H269=I269,F269="A"),"2016 - kwh","")</f>
        <v/>
      </c>
      <c r="AB267" s="126" t="str">
        <f>IF(OR(B267="2017 - kwh",B267="2018 - kwh"),"2016 - kwh","")</f>
        <v/>
      </c>
      <c r="AC267" s="126"/>
      <c r="AD267" s="126"/>
      <c r="AE267" s="126"/>
    </row>
    <row r="268" spans="1:31" hidden="1" x14ac:dyDescent="0.25">
      <c r="A268" s="125" t="str">
        <f>IF(AND(F269=G269,H269=I269,J269=K269,F269="A"),"2016 - kw",IF(AND(F269=G269,H269=I269,J269&lt;&gt;K269,F269="A"),"2017 - kw",IF(AND(F269=G269,H269&lt;&gt;I269,F269="A"),"2018 - kw","N/A")))</f>
        <v>N/A</v>
      </c>
      <c r="B268" s="125" t="str">
        <f>IF(F269&lt;&gt;G269,"2018 - kw",IF(H269&lt;&gt;I269,"2017 - kw",IF(J269&lt;&gt;K269,"2016 - kw","N/A")))</f>
        <v>N/A</v>
      </c>
      <c r="C268" s="134"/>
      <c r="D268" s="135" t="str">
        <f>D267 &amp; "kW"</f>
        <v>kW</v>
      </c>
      <c r="E268" s="136" t="s">
        <v>298</v>
      </c>
      <c r="F268" s="124"/>
      <c r="G268" s="124"/>
      <c r="H268" s="124"/>
      <c r="I268" s="124"/>
      <c r="J268" s="124"/>
      <c r="K268" s="124"/>
      <c r="L268" s="124"/>
      <c r="M268" s="124"/>
      <c r="N268" s="124"/>
      <c r="O268" s="124"/>
      <c r="P268" s="125"/>
      <c r="Q268" s="125"/>
      <c r="R268" s="125"/>
      <c r="S268" s="125"/>
      <c r="T268" s="125"/>
      <c r="U268" s="125"/>
      <c r="V268" s="125"/>
      <c r="Z268" s="126"/>
      <c r="AA268" s="126" t="str">
        <f>IF(AND(F269=G269,H269=I269,F269="A"),"2016 - kw","")</f>
        <v/>
      </c>
      <c r="AB268" s="126" t="str">
        <f>IF(OR(B268="2017 - kw",B268="2018 - kw"),"2016 - kw","")</f>
        <v/>
      </c>
      <c r="AC268" s="126"/>
      <c r="AD268" s="126"/>
      <c r="AE268" s="126"/>
    </row>
    <row r="269" spans="1:31" hidden="1" x14ac:dyDescent="0.25">
      <c r="A269" s="125"/>
      <c r="B269" s="125"/>
      <c r="C269" s="137"/>
      <c r="D269" s="138"/>
      <c r="E269" s="139" t="s">
        <v>299</v>
      </c>
      <c r="F269" s="121"/>
      <c r="G269" s="121"/>
      <c r="H269" s="121"/>
      <c r="I269" s="121"/>
      <c r="J269" s="121"/>
      <c r="K269" s="121"/>
      <c r="L269" s="121"/>
      <c r="M269" s="121"/>
      <c r="N269" s="121"/>
      <c r="O269" s="121"/>
      <c r="P269" s="125"/>
      <c r="Q269" s="125"/>
      <c r="R269" s="125"/>
      <c r="S269" s="125"/>
      <c r="T269" s="125"/>
      <c r="U269" s="125"/>
      <c r="V269" s="125"/>
      <c r="Z269" s="126"/>
      <c r="AA269" s="126"/>
      <c r="AB269" s="126"/>
      <c r="AC269" s="126"/>
      <c r="AD269" s="126"/>
      <c r="AE269" s="126"/>
    </row>
    <row r="270" spans="1:31" hidden="1" x14ac:dyDescent="0.25">
      <c r="A270" s="125" t="str">
        <f>IF(AND(F272=G272,H272=I272,J272=K272,F272="A"),"2016 - kwh",IF(AND(F272=G272,H272=I272,J272&lt;&gt;K272,F272="A"),"2017 - kwh",IF(AND(F272=G272,H272&lt;&gt;I272,F272="A"),"2018 - kwh","N/A")))</f>
        <v>N/A</v>
      </c>
      <c r="B270" s="125" t="str">
        <f>IF(F272&lt;&gt;G272,"2018 - kwh",IF(H272&lt;&gt;I272,"2017 - kwh",IF(J272&lt;&gt;K272,"2016 - kwh","N/A")))</f>
        <v>N/A</v>
      </c>
      <c r="C270" s="131" t="s">
        <v>379</v>
      </c>
      <c r="D270" s="132"/>
      <c r="E270" s="133" t="s">
        <v>231</v>
      </c>
      <c r="F270" s="124"/>
      <c r="G270" s="124"/>
      <c r="H270" s="124"/>
      <c r="I270" s="124"/>
      <c r="J270" s="124"/>
      <c r="K270" s="124"/>
      <c r="L270" s="124"/>
      <c r="M270" s="124"/>
      <c r="N270" s="124"/>
      <c r="O270" s="124"/>
      <c r="P270" s="125"/>
      <c r="Q270" s="125"/>
      <c r="R270" s="125"/>
      <c r="S270" s="125"/>
      <c r="T270" s="125"/>
      <c r="U270" s="125"/>
      <c r="V270" s="125"/>
      <c r="Z270" s="126"/>
      <c r="AA270" s="126" t="str">
        <f>IF(AND(F272=G272,H272=I272,F272="A"),"2016 - kwh","")</f>
        <v/>
      </c>
      <c r="AB270" s="126" t="str">
        <f>IF(OR(B270="2017 - kwh",B270="2018 - kwh"),"2016 - kwh","")</f>
        <v/>
      </c>
      <c r="AC270" s="126"/>
      <c r="AD270" s="126"/>
      <c r="AE270" s="126"/>
    </row>
    <row r="271" spans="1:31" hidden="1" x14ac:dyDescent="0.25">
      <c r="A271" s="125" t="str">
        <f>IF(AND(F272=G272,H272=I272,J272=K272,F272="A"),"2016 - kw",IF(AND(F272=G272,H272=I272,J272&lt;&gt;K272,F272="A"),"2017 - kw",IF(AND(F272=G272,H272&lt;&gt;I272,F272="A"),"2018 - kw","N/A")))</f>
        <v>N/A</v>
      </c>
      <c r="B271" s="125" t="str">
        <f>IF(F272&lt;&gt;G272,"2018 - kw",IF(H272&lt;&gt;I272,"2017 - kw",IF(J272&lt;&gt;K272,"2016 - kw","N/A")))</f>
        <v>N/A</v>
      </c>
      <c r="C271" s="134"/>
      <c r="D271" s="135" t="str">
        <f>D270 &amp; "kW"</f>
        <v>kW</v>
      </c>
      <c r="E271" s="136" t="s">
        <v>298</v>
      </c>
      <c r="F271" s="124"/>
      <c r="G271" s="124"/>
      <c r="H271" s="124"/>
      <c r="I271" s="124"/>
      <c r="J271" s="124"/>
      <c r="K271" s="124"/>
      <c r="L271" s="124"/>
      <c r="M271" s="124"/>
      <c r="N271" s="124"/>
      <c r="O271" s="124"/>
      <c r="P271" s="125"/>
      <c r="Q271" s="125"/>
      <c r="R271" s="125"/>
      <c r="S271" s="125"/>
      <c r="T271" s="125"/>
      <c r="U271" s="125"/>
      <c r="V271" s="125"/>
      <c r="Z271" s="126"/>
      <c r="AA271" s="126" t="str">
        <f>IF(AND(F272=G272,H272=I272,F272="A"),"2016 - kw","")</f>
        <v/>
      </c>
      <c r="AB271" s="126" t="str">
        <f>IF(OR(B271="2017 - kw",B271="2018 - kw"),"2016 - kw","")</f>
        <v/>
      </c>
      <c r="AC271" s="126"/>
      <c r="AD271" s="126"/>
      <c r="AE271" s="126"/>
    </row>
    <row r="272" spans="1:31" hidden="1" x14ac:dyDescent="0.25">
      <c r="A272" s="125"/>
      <c r="B272" s="125"/>
      <c r="C272" s="137"/>
      <c r="D272" s="138"/>
      <c r="E272" s="139" t="s">
        <v>299</v>
      </c>
      <c r="F272" s="121"/>
      <c r="G272" s="121"/>
      <c r="H272" s="121"/>
      <c r="I272" s="121"/>
      <c r="J272" s="121"/>
      <c r="K272" s="121"/>
      <c r="L272" s="121"/>
      <c r="M272" s="121"/>
      <c r="N272" s="121"/>
      <c r="O272" s="121"/>
      <c r="P272" s="125"/>
      <c r="Q272" s="125"/>
      <c r="R272" s="125"/>
      <c r="S272" s="125"/>
      <c r="T272" s="125"/>
      <c r="U272" s="125"/>
      <c r="V272" s="125"/>
      <c r="Z272" s="126"/>
      <c r="AA272" s="126"/>
      <c r="AB272" s="126"/>
      <c r="AC272" s="126"/>
      <c r="AD272" s="126"/>
      <c r="AE272" s="126"/>
    </row>
    <row r="273" spans="1:31" hidden="1" x14ac:dyDescent="0.25">
      <c r="A273" s="125" t="str">
        <f>IF(AND(F275=G275,H275=I275,J275=K275,F275="A"),"2016 - kwh",IF(AND(F275=G275,H275=I275,J275&lt;&gt;K275,F275="A"),"2017 - kwh",IF(AND(F275=G275,H275&lt;&gt;I275,F275="A"),"2018 - kwh","N/A")))</f>
        <v>N/A</v>
      </c>
      <c r="B273" s="125" t="str">
        <f>IF(F275&lt;&gt;G275,"2018 - kwh",IF(H275&lt;&gt;I275,"2017 - kwh",IF(J275&lt;&gt;K275,"2016 - kwh","N/A")))</f>
        <v>N/A</v>
      </c>
      <c r="C273" s="131" t="s">
        <v>380</v>
      </c>
      <c r="D273" s="132"/>
      <c r="E273" s="133" t="s">
        <v>231</v>
      </c>
      <c r="F273" s="124"/>
      <c r="G273" s="124"/>
      <c r="H273" s="124"/>
      <c r="I273" s="124"/>
      <c r="J273" s="124"/>
      <c r="K273" s="124"/>
      <c r="L273" s="124"/>
      <c r="M273" s="124"/>
      <c r="N273" s="124"/>
      <c r="O273" s="124"/>
      <c r="P273" s="125"/>
      <c r="Q273" s="125"/>
      <c r="R273" s="125"/>
      <c r="S273" s="125"/>
      <c r="T273" s="125"/>
      <c r="U273" s="125"/>
      <c r="V273" s="125"/>
      <c r="Z273" s="126"/>
      <c r="AA273" s="126" t="str">
        <f>IF(AND(F275=G275,H275=I275,F275="A"),"2016 - kwh","")</f>
        <v/>
      </c>
      <c r="AB273" s="126" t="str">
        <f>IF(OR(B273="2017 - kwh",B273="2018 - kwh"),"2016 - kwh","")</f>
        <v/>
      </c>
      <c r="AC273" s="126"/>
      <c r="AD273" s="126"/>
      <c r="AE273" s="126"/>
    </row>
    <row r="274" spans="1:31" hidden="1" x14ac:dyDescent="0.25">
      <c r="A274" s="125" t="str">
        <f>IF(AND(F275=G275,H275=I275,J275=K275,F275="A"),"2016 - kw",IF(AND(F275=G275,H275=I275,J275&lt;&gt;K275,F275="A"),"2017 - kw",IF(AND(F275=G275,H275&lt;&gt;I275,F275="A"),"2018 - kw","N/A")))</f>
        <v>N/A</v>
      </c>
      <c r="B274" s="125" t="str">
        <f>IF(F275&lt;&gt;G275,"2018 - kw",IF(H275&lt;&gt;I275,"2017 - kw",IF(J275&lt;&gt;K275,"2016 - kw","N/A")))</f>
        <v>N/A</v>
      </c>
      <c r="C274" s="134"/>
      <c r="D274" s="135" t="str">
        <f>D273 &amp; "kW"</f>
        <v>kW</v>
      </c>
      <c r="E274" s="136" t="s">
        <v>298</v>
      </c>
      <c r="F274" s="124"/>
      <c r="G274" s="124"/>
      <c r="H274" s="124"/>
      <c r="I274" s="124"/>
      <c r="J274" s="124"/>
      <c r="K274" s="124"/>
      <c r="L274" s="124"/>
      <c r="M274" s="124"/>
      <c r="N274" s="124"/>
      <c r="O274" s="124"/>
      <c r="P274" s="125"/>
      <c r="Q274" s="125"/>
      <c r="R274" s="125"/>
      <c r="S274" s="125"/>
      <c r="T274" s="125"/>
      <c r="U274" s="125"/>
      <c r="V274" s="125"/>
      <c r="Z274" s="126"/>
      <c r="AA274" s="126" t="str">
        <f>IF(AND(F275=G275,H275=I275,F275="A"),"2016 - kw","")</f>
        <v/>
      </c>
      <c r="AB274" s="126" t="str">
        <f>IF(OR(B274="2017 - kw",B274="2018 - kw"),"2016 - kw","")</f>
        <v/>
      </c>
      <c r="AC274" s="126"/>
      <c r="AD274" s="126"/>
      <c r="AE274" s="126"/>
    </row>
    <row r="275" spans="1:31" hidden="1" x14ac:dyDescent="0.25">
      <c r="A275" s="125"/>
      <c r="B275" s="125"/>
      <c r="C275" s="137"/>
      <c r="D275" s="138"/>
      <c r="E275" s="139" t="s">
        <v>299</v>
      </c>
      <c r="F275" s="121"/>
      <c r="G275" s="121"/>
      <c r="H275" s="121"/>
      <c r="I275" s="121"/>
      <c r="J275" s="121"/>
      <c r="K275" s="121"/>
      <c r="L275" s="121"/>
      <c r="M275" s="121"/>
      <c r="N275" s="121"/>
      <c r="O275" s="121"/>
      <c r="P275" s="125"/>
      <c r="Q275" s="125"/>
      <c r="R275" s="125"/>
      <c r="S275" s="125"/>
      <c r="T275" s="125"/>
      <c r="U275" s="125"/>
      <c r="V275" s="125"/>
      <c r="Z275" s="126"/>
      <c r="AA275" s="126"/>
      <c r="AB275" s="126"/>
      <c r="AC275" s="126"/>
      <c r="AD275" s="126"/>
      <c r="AE275" s="126"/>
    </row>
    <row r="276" spans="1:31" hidden="1" x14ac:dyDescent="0.25">
      <c r="A276" s="125" t="str">
        <f>IF(AND(F278=G278,H278=I278,J278=K278,F278="A"),"2016 - kwh",IF(AND(F278=G278,H278=I278,J278&lt;&gt;K278,F278="A"),"2017 - kwh",IF(AND(F278=G278,H278&lt;&gt;I278,F278="A"),"2018 - kwh","N/A")))</f>
        <v>N/A</v>
      </c>
      <c r="B276" s="125" t="str">
        <f>IF(F278&lt;&gt;G278,"2018 - kwh",IF(H278&lt;&gt;I278,"2017 - kwh",IF(J278&lt;&gt;K278,"2016 - kwh","N/A")))</f>
        <v>N/A</v>
      </c>
      <c r="C276" s="131" t="s">
        <v>381</v>
      </c>
      <c r="D276" s="132"/>
      <c r="E276" s="133" t="s">
        <v>231</v>
      </c>
      <c r="F276" s="124"/>
      <c r="G276" s="124"/>
      <c r="H276" s="124"/>
      <c r="I276" s="124"/>
      <c r="J276" s="124"/>
      <c r="K276" s="124"/>
      <c r="L276" s="124"/>
      <c r="M276" s="124"/>
      <c r="N276" s="124"/>
      <c r="O276" s="124"/>
      <c r="P276" s="125"/>
      <c r="Q276" s="125"/>
      <c r="R276" s="125"/>
      <c r="S276" s="125"/>
      <c r="T276" s="125"/>
      <c r="U276" s="125"/>
      <c r="V276" s="125"/>
      <c r="Z276" s="126"/>
      <c r="AA276" s="126" t="str">
        <f>IF(AND(F278=G278,H278=I278,F278="A"),"2016 - kwh","")</f>
        <v/>
      </c>
      <c r="AB276" s="126" t="str">
        <f>IF(OR(B276="2017 - kwh",B276="2018 - kwh"),"2016 - kwh","")</f>
        <v/>
      </c>
      <c r="AC276" s="126"/>
      <c r="AD276" s="126"/>
      <c r="AE276" s="126"/>
    </row>
    <row r="277" spans="1:31" hidden="1" x14ac:dyDescent="0.25">
      <c r="A277" s="125" t="str">
        <f>IF(AND(F278=G278,H278=I278,J278=K278,F278="A"),"2016 - kw",IF(AND(F278=G278,H278=I278,J278&lt;&gt;K278,F278="A"),"2017 - kw",IF(AND(F278=G278,H278&lt;&gt;I278,F278="A"),"2018 - kw","N/A")))</f>
        <v>N/A</v>
      </c>
      <c r="B277" s="125" t="str">
        <f>IF(F278&lt;&gt;G278,"2018 - kw",IF(H278&lt;&gt;I278,"2017 - kw",IF(J278&lt;&gt;K278,"2016 - kw","N/A")))</f>
        <v>N/A</v>
      </c>
      <c r="C277" s="134"/>
      <c r="D277" s="135" t="str">
        <f>D276 &amp; "kW"</f>
        <v>kW</v>
      </c>
      <c r="E277" s="136" t="s">
        <v>298</v>
      </c>
      <c r="F277" s="124"/>
      <c r="G277" s="124"/>
      <c r="H277" s="124"/>
      <c r="I277" s="124"/>
      <c r="J277" s="124"/>
      <c r="K277" s="124"/>
      <c r="L277" s="124"/>
      <c r="M277" s="124"/>
      <c r="N277" s="124"/>
      <c r="O277" s="124"/>
      <c r="P277" s="125"/>
      <c r="Q277" s="125"/>
      <c r="R277" s="125"/>
      <c r="S277" s="125"/>
      <c r="T277" s="125"/>
      <c r="U277" s="125"/>
      <c r="V277" s="125"/>
      <c r="Z277" s="126"/>
      <c r="AA277" s="126" t="str">
        <f>IF(AND(F278=G278,H278=I278,F278="A"),"2016 - kw","")</f>
        <v/>
      </c>
      <c r="AB277" s="126" t="str">
        <f>IF(OR(B277="2017 - kw",B277="2018 - kw"),"2016 - kw","")</f>
        <v/>
      </c>
      <c r="AC277" s="126"/>
      <c r="AD277" s="126"/>
      <c r="AE277" s="126"/>
    </row>
    <row r="278" spans="1:31" hidden="1" x14ac:dyDescent="0.25">
      <c r="A278" s="125"/>
      <c r="B278" s="125"/>
      <c r="C278" s="137"/>
      <c r="D278" s="138"/>
      <c r="E278" s="139" t="s">
        <v>299</v>
      </c>
      <c r="F278" s="121"/>
      <c r="G278" s="121"/>
      <c r="H278" s="121"/>
      <c r="I278" s="121"/>
      <c r="J278" s="121"/>
      <c r="K278" s="121"/>
      <c r="L278" s="121"/>
      <c r="M278" s="121"/>
      <c r="N278" s="121"/>
      <c r="O278" s="121"/>
      <c r="P278" s="125"/>
      <c r="Q278" s="125"/>
      <c r="R278" s="125"/>
      <c r="S278" s="125"/>
      <c r="T278" s="125"/>
      <c r="U278" s="125"/>
      <c r="V278" s="125"/>
      <c r="Z278" s="126"/>
      <c r="AA278" s="126"/>
      <c r="AB278" s="126"/>
      <c r="AC278" s="126"/>
      <c r="AD278" s="126"/>
      <c r="AE278" s="126"/>
    </row>
    <row r="279" spans="1:31" hidden="1" x14ac:dyDescent="0.25">
      <c r="A279" s="125" t="str">
        <f>IF(AND(F281=G281,H281=I281,J281=K281,F281="A"),"2016 - kwh",IF(AND(F281=G281,H281=I281,J281&lt;&gt;K281,F281="A"),"2017 - kwh",IF(AND(F281=G281,H281&lt;&gt;I281,F281="A"),"2018 - kwh","N/A")))</f>
        <v>N/A</v>
      </c>
      <c r="B279" s="125" t="str">
        <f>IF(F281&lt;&gt;G281,"2018 - kwh",IF(H281&lt;&gt;I281,"2017 - kwh",IF(J281&lt;&gt;K281,"2016 - kwh","N/A")))</f>
        <v>N/A</v>
      </c>
      <c r="C279" s="131" t="s">
        <v>382</v>
      </c>
      <c r="D279" s="132"/>
      <c r="E279" s="133" t="s">
        <v>231</v>
      </c>
      <c r="F279" s="124"/>
      <c r="G279" s="124"/>
      <c r="H279" s="124"/>
      <c r="I279" s="124"/>
      <c r="J279" s="124"/>
      <c r="K279" s="124"/>
      <c r="L279" s="124"/>
      <c r="M279" s="124"/>
      <c r="N279" s="124"/>
      <c r="O279" s="124"/>
      <c r="P279" s="125"/>
      <c r="Q279" s="125"/>
      <c r="R279" s="125"/>
      <c r="S279" s="125"/>
      <c r="T279" s="125"/>
      <c r="U279" s="125"/>
      <c r="V279" s="125"/>
      <c r="Z279" s="126"/>
      <c r="AA279" s="126" t="str">
        <f>IF(AND(F281=G281,H281=I281,F281="A"),"2016 - kwh","")</f>
        <v/>
      </c>
      <c r="AB279" s="126" t="str">
        <f>IF(OR(B279="2017 - kwh",B279="2018 - kwh"),"2016 - kwh","")</f>
        <v/>
      </c>
      <c r="AC279" s="126"/>
      <c r="AD279" s="126"/>
      <c r="AE279" s="126"/>
    </row>
    <row r="280" spans="1:31" hidden="1" x14ac:dyDescent="0.25">
      <c r="A280" s="125" t="str">
        <f>IF(AND(F281=G281,H281=I281,J281=K281,F281="A"),"2016 - kw",IF(AND(F281=G281,H281=I281,J281&lt;&gt;K281,F281="A"),"2017 - kw",IF(AND(F281=G281,H281&lt;&gt;I281,F281="A"),"2018 - kw","N/A")))</f>
        <v>N/A</v>
      </c>
      <c r="B280" s="125" t="str">
        <f>IF(F281&lt;&gt;G281,"2018 - kw",IF(H281&lt;&gt;I281,"2017 - kw",IF(J281&lt;&gt;K281,"2016 - kw","N/A")))</f>
        <v>N/A</v>
      </c>
      <c r="C280" s="134"/>
      <c r="D280" s="135" t="str">
        <f>D279 &amp; "kW"</f>
        <v>kW</v>
      </c>
      <c r="E280" s="136" t="s">
        <v>298</v>
      </c>
      <c r="F280" s="124"/>
      <c r="G280" s="124"/>
      <c r="H280" s="124"/>
      <c r="I280" s="124"/>
      <c r="J280" s="124"/>
      <c r="K280" s="124"/>
      <c r="L280" s="124"/>
      <c r="M280" s="124"/>
      <c r="N280" s="124"/>
      <c r="O280" s="124"/>
      <c r="P280" s="125"/>
      <c r="Q280" s="125"/>
      <c r="R280" s="125"/>
      <c r="S280" s="125"/>
      <c r="T280" s="125"/>
      <c r="U280" s="125"/>
      <c r="V280" s="125"/>
      <c r="Z280" s="126"/>
      <c r="AA280" s="126" t="str">
        <f>IF(AND(F281=G281,H281=I281,F281="A"),"2016 - kw","")</f>
        <v/>
      </c>
      <c r="AB280" s="126" t="str">
        <f>IF(OR(B280="2017 - kw",B280="2018 - kw"),"2016 - kw","")</f>
        <v/>
      </c>
      <c r="AC280" s="126"/>
      <c r="AD280" s="126"/>
      <c r="AE280" s="126"/>
    </row>
    <row r="281" spans="1:31" hidden="1" x14ac:dyDescent="0.25">
      <c r="A281" s="125"/>
      <c r="B281" s="125"/>
      <c r="C281" s="137"/>
      <c r="D281" s="138"/>
      <c r="E281" s="139" t="s">
        <v>299</v>
      </c>
      <c r="F281" s="121"/>
      <c r="G281" s="121"/>
      <c r="H281" s="121"/>
      <c r="I281" s="121"/>
      <c r="J281" s="121"/>
      <c r="K281" s="121"/>
      <c r="L281" s="121"/>
      <c r="M281" s="121"/>
      <c r="N281" s="121"/>
      <c r="O281" s="121"/>
      <c r="P281" s="125"/>
      <c r="Q281" s="125"/>
      <c r="R281" s="125"/>
      <c r="S281" s="125"/>
      <c r="T281" s="125"/>
      <c r="U281" s="125"/>
      <c r="V281" s="125"/>
      <c r="Z281" s="126"/>
      <c r="AA281" s="126"/>
      <c r="AB281" s="126"/>
      <c r="AC281" s="126"/>
      <c r="AD281" s="126"/>
      <c r="AE281" s="126"/>
    </row>
    <row r="282" spans="1:31" hidden="1" x14ac:dyDescent="0.25">
      <c r="A282" s="125" t="str">
        <f>IF(AND(F284=G284,H284=I284,J284=K284,F284="A"),"2016 - kwh",IF(AND(F284=G284,H284=I284,J284&lt;&gt;K284,F284="A"),"2017 - kwh",IF(AND(F284=G284,H284&lt;&gt;I284,F284="A"),"2018 - kwh","N/A")))</f>
        <v>N/A</v>
      </c>
      <c r="B282" s="125" t="str">
        <f>IF(F284&lt;&gt;G284,"2018 - kwh",IF(H284&lt;&gt;I284,"2017 - kwh",IF(J284&lt;&gt;K284,"2016 - kwh","N/A")))</f>
        <v>N/A</v>
      </c>
      <c r="C282" s="131" t="s">
        <v>383</v>
      </c>
      <c r="D282" s="132"/>
      <c r="E282" s="133" t="s">
        <v>231</v>
      </c>
      <c r="F282" s="124"/>
      <c r="G282" s="124"/>
      <c r="H282" s="124"/>
      <c r="I282" s="124"/>
      <c r="J282" s="124"/>
      <c r="K282" s="124"/>
      <c r="L282" s="124"/>
      <c r="M282" s="124"/>
      <c r="N282" s="124"/>
      <c r="O282" s="124"/>
      <c r="P282" s="125"/>
      <c r="Q282" s="125"/>
      <c r="R282" s="125"/>
      <c r="S282" s="125"/>
      <c r="T282" s="125"/>
      <c r="U282" s="125"/>
      <c r="V282" s="125"/>
      <c r="Z282" s="126"/>
      <c r="AA282" s="126" t="str">
        <f>IF(AND(F284=G284,H284=I284,F284="A"),"2016 - kwh","")</f>
        <v/>
      </c>
      <c r="AB282" s="126" t="str">
        <f>IF(OR(B282="2017 - kwh",B282="2018 - kwh"),"2016 - kwh","")</f>
        <v/>
      </c>
      <c r="AC282" s="126"/>
      <c r="AD282" s="126"/>
      <c r="AE282" s="126"/>
    </row>
    <row r="283" spans="1:31" hidden="1" x14ac:dyDescent="0.25">
      <c r="A283" s="125" t="str">
        <f>IF(AND(F284=G284,H284=I284,J284=K284,F284="A"),"2016 - kw",IF(AND(F284=G284,H284=I284,J284&lt;&gt;K284,F284="A"),"2017 - kw",IF(AND(F284=G284,H284&lt;&gt;I284,F284="A"),"2018 - kw","N/A")))</f>
        <v>N/A</v>
      </c>
      <c r="B283" s="125" t="str">
        <f>IF(F284&lt;&gt;G284,"2018 - kw",IF(H284&lt;&gt;I284,"2017 - kw",IF(J284&lt;&gt;K284,"2016 - kw","N/A")))</f>
        <v>N/A</v>
      </c>
      <c r="C283" s="134"/>
      <c r="D283" s="135" t="str">
        <f>D282 &amp; "kW"</f>
        <v>kW</v>
      </c>
      <c r="E283" s="136" t="s">
        <v>298</v>
      </c>
      <c r="F283" s="124"/>
      <c r="G283" s="124"/>
      <c r="H283" s="124"/>
      <c r="I283" s="124"/>
      <c r="J283" s="124"/>
      <c r="K283" s="124"/>
      <c r="L283" s="124"/>
      <c r="M283" s="124"/>
      <c r="N283" s="124"/>
      <c r="O283" s="124"/>
      <c r="P283" s="125"/>
      <c r="Q283" s="125"/>
      <c r="R283" s="125"/>
      <c r="S283" s="125"/>
      <c r="T283" s="125"/>
      <c r="U283" s="125"/>
      <c r="V283" s="125"/>
      <c r="Z283" s="126"/>
      <c r="AA283" s="126" t="str">
        <f>IF(AND(F284=G284,H284=I284,F284="A"),"2016 - kw","")</f>
        <v/>
      </c>
      <c r="AB283" s="126" t="str">
        <f>IF(OR(B283="2017 - kw",B283="2018 - kw"),"2016 - kw","")</f>
        <v/>
      </c>
      <c r="AC283" s="126"/>
      <c r="AD283" s="126"/>
      <c r="AE283" s="126"/>
    </row>
    <row r="284" spans="1:31" hidden="1" x14ac:dyDescent="0.25">
      <c r="A284" s="125"/>
      <c r="B284" s="125"/>
      <c r="C284" s="137"/>
      <c r="D284" s="138"/>
      <c r="E284" s="139" t="s">
        <v>299</v>
      </c>
      <c r="F284" s="121"/>
      <c r="G284" s="121"/>
      <c r="H284" s="121"/>
      <c r="I284" s="121"/>
      <c r="J284" s="121"/>
      <c r="K284" s="121"/>
      <c r="L284" s="121"/>
      <c r="M284" s="121"/>
      <c r="N284" s="121"/>
      <c r="O284" s="121"/>
      <c r="P284" s="125"/>
      <c r="Q284" s="125"/>
      <c r="R284" s="125"/>
      <c r="S284" s="125"/>
      <c r="T284" s="125"/>
      <c r="U284" s="125"/>
      <c r="V284" s="125"/>
      <c r="Z284" s="126"/>
      <c r="AA284" s="126"/>
      <c r="AB284" s="126"/>
      <c r="AC284" s="126"/>
      <c r="AD284" s="126"/>
      <c r="AE284" s="126"/>
    </row>
    <row r="285" spans="1:31" hidden="1" x14ac:dyDescent="0.25">
      <c r="A285" s="125" t="str">
        <f>IF(AND(F287=G287,H287=I287,J287=K287,F287="A"),"2016 - kwh",IF(AND(F287=G287,H287=I287,J287&lt;&gt;K287,F287="A"),"2017 - kwh",IF(AND(F287=G287,H287&lt;&gt;I287,F287="A"),"2018 - kwh","N/A")))</f>
        <v>N/A</v>
      </c>
      <c r="B285" s="125" t="str">
        <f>IF(F287&lt;&gt;G287,"2018 - kwh",IF(H287&lt;&gt;I287,"2017 - kwh",IF(J287&lt;&gt;K287,"2016 - kwh","N/A")))</f>
        <v>N/A</v>
      </c>
      <c r="C285" s="131" t="s">
        <v>384</v>
      </c>
      <c r="D285" s="132"/>
      <c r="E285" s="133" t="s">
        <v>231</v>
      </c>
      <c r="F285" s="124"/>
      <c r="G285" s="124"/>
      <c r="H285" s="124"/>
      <c r="I285" s="124"/>
      <c r="J285" s="124"/>
      <c r="K285" s="124"/>
      <c r="L285" s="124"/>
      <c r="M285" s="124"/>
      <c r="N285" s="124"/>
      <c r="O285" s="124"/>
      <c r="P285" s="125"/>
      <c r="Q285" s="125"/>
      <c r="R285" s="125"/>
      <c r="S285" s="125"/>
      <c r="T285" s="125"/>
      <c r="U285" s="125"/>
      <c r="V285" s="125"/>
      <c r="Z285" s="126"/>
      <c r="AA285" s="126" t="str">
        <f>IF(AND(F287=G287,H287=I287,F287="A"),"2016 - kwh","")</f>
        <v/>
      </c>
      <c r="AB285" s="126" t="str">
        <f>IF(OR(B285="2017 - kwh",B285="2018 - kwh"),"2016 - kwh","")</f>
        <v/>
      </c>
      <c r="AC285" s="126"/>
      <c r="AD285" s="126"/>
      <c r="AE285" s="126"/>
    </row>
    <row r="286" spans="1:31" hidden="1" x14ac:dyDescent="0.25">
      <c r="A286" s="125" t="str">
        <f>IF(AND(F287=G287,H287=I287,J287=K287,F287="A"),"2016 - kw",IF(AND(F287=G287,H287=I287,J287&lt;&gt;K287,F287="A"),"2017 - kw",IF(AND(F287=G287,H287&lt;&gt;I287,F287="A"),"2018 - kw","N/A")))</f>
        <v>N/A</v>
      </c>
      <c r="B286" s="125" t="str">
        <f>IF(F287&lt;&gt;G287,"2018 - kw",IF(H287&lt;&gt;I287,"2017 - kw",IF(J287&lt;&gt;K287,"2016 - kw","N/A")))</f>
        <v>N/A</v>
      </c>
      <c r="C286" s="134"/>
      <c r="D286" s="135" t="str">
        <f>D285 &amp; "kW"</f>
        <v>kW</v>
      </c>
      <c r="E286" s="136" t="s">
        <v>298</v>
      </c>
      <c r="F286" s="124"/>
      <c r="G286" s="124"/>
      <c r="H286" s="124"/>
      <c r="I286" s="124"/>
      <c r="J286" s="124"/>
      <c r="K286" s="124"/>
      <c r="L286" s="124"/>
      <c r="M286" s="124"/>
      <c r="N286" s="124"/>
      <c r="O286" s="124"/>
      <c r="P286" s="125"/>
      <c r="Q286" s="125"/>
      <c r="R286" s="125"/>
      <c r="S286" s="125"/>
      <c r="T286" s="125"/>
      <c r="U286" s="125"/>
      <c r="V286" s="125"/>
      <c r="Z286" s="126"/>
      <c r="AA286" s="126" t="str">
        <f>IF(AND(F287=G287,H287=I287,F287="A"),"2016 - kw","")</f>
        <v/>
      </c>
      <c r="AB286" s="126" t="str">
        <f>IF(OR(B286="2017 - kw",B286="2018 - kw"),"2016 - kw","")</f>
        <v/>
      </c>
      <c r="AC286" s="126"/>
      <c r="AD286" s="126"/>
      <c r="AE286" s="126"/>
    </row>
    <row r="287" spans="1:31" hidden="1" x14ac:dyDescent="0.25">
      <c r="A287" s="125"/>
      <c r="B287" s="125"/>
      <c r="C287" s="137"/>
      <c r="D287" s="138"/>
      <c r="E287" s="139" t="s">
        <v>299</v>
      </c>
      <c r="F287" s="121"/>
      <c r="G287" s="121"/>
      <c r="H287" s="121"/>
      <c r="I287" s="121"/>
      <c r="J287" s="121"/>
      <c r="K287" s="121"/>
      <c r="L287" s="121"/>
      <c r="M287" s="121"/>
      <c r="N287" s="121"/>
      <c r="O287" s="121"/>
      <c r="P287" s="125"/>
      <c r="Q287" s="125"/>
      <c r="R287" s="125"/>
      <c r="S287" s="125"/>
      <c r="T287" s="125"/>
      <c r="U287" s="125"/>
      <c r="V287" s="125"/>
      <c r="Z287" s="126"/>
      <c r="AA287" s="126"/>
      <c r="AB287" s="126"/>
      <c r="AC287" s="126"/>
      <c r="AD287" s="126"/>
      <c r="AE287" s="126"/>
    </row>
    <row r="288" spans="1:31" hidden="1" x14ac:dyDescent="0.25">
      <c r="A288" s="125" t="str">
        <f>IF(AND(F290=G290,H290=I290,J290=K290,F290="A"),"2016 - kwh",IF(AND(F290=G290,H290=I290,J290&lt;&gt;K290,F290="A"),"2017 - kwh",IF(AND(F290=G290,H290&lt;&gt;I290,F290="A"),"2018 - kwh","N/A")))</f>
        <v>N/A</v>
      </c>
      <c r="B288" s="125" t="str">
        <f>IF(F290&lt;&gt;G290,"2018 - kwh",IF(H290&lt;&gt;I290,"2017 - kwh",IF(J290&lt;&gt;K290,"2016 - kwh","N/A")))</f>
        <v>N/A</v>
      </c>
      <c r="C288" s="131" t="s">
        <v>385</v>
      </c>
      <c r="D288" s="132"/>
      <c r="E288" s="133" t="s">
        <v>231</v>
      </c>
      <c r="F288" s="124"/>
      <c r="G288" s="124"/>
      <c r="H288" s="124"/>
      <c r="I288" s="124"/>
      <c r="J288" s="124"/>
      <c r="K288" s="124"/>
      <c r="L288" s="124"/>
      <c r="M288" s="124"/>
      <c r="N288" s="124"/>
      <c r="O288" s="124"/>
      <c r="P288" s="125"/>
      <c r="Q288" s="125"/>
      <c r="R288" s="125"/>
      <c r="S288" s="125"/>
      <c r="T288" s="125"/>
      <c r="U288" s="125"/>
      <c r="V288" s="125"/>
      <c r="Z288" s="126"/>
      <c r="AA288" s="126" t="str">
        <f>IF(AND(F290=G290,H290=I290,F290="A"),"2016 - kwh","")</f>
        <v/>
      </c>
      <c r="AB288" s="126" t="str">
        <f>IF(OR(B288="2017 - kwh",B288="2018 - kwh"),"2016 - kwh","")</f>
        <v/>
      </c>
      <c r="AC288" s="126"/>
      <c r="AD288" s="126"/>
      <c r="AE288" s="126"/>
    </row>
    <row r="289" spans="1:31" hidden="1" x14ac:dyDescent="0.25">
      <c r="A289" s="125" t="str">
        <f>IF(AND(F290=G290,H290=I290,J290=K290,F290="A"),"2016 - kw",IF(AND(F290=G290,H290=I290,J290&lt;&gt;K290,F290="A"),"2017 - kw",IF(AND(F290=G290,H290&lt;&gt;I290,F290="A"),"2018 - kw","N/A")))</f>
        <v>N/A</v>
      </c>
      <c r="B289" s="125" t="str">
        <f>IF(F290&lt;&gt;G290,"2018 - kw",IF(H290&lt;&gt;I290,"2017 - kw",IF(J290&lt;&gt;K290,"2016 - kw","N/A")))</f>
        <v>N/A</v>
      </c>
      <c r="C289" s="134"/>
      <c r="D289" s="135" t="str">
        <f>D288 &amp; "kW"</f>
        <v>kW</v>
      </c>
      <c r="E289" s="136" t="s">
        <v>298</v>
      </c>
      <c r="F289" s="124"/>
      <c r="G289" s="124"/>
      <c r="H289" s="124"/>
      <c r="I289" s="124"/>
      <c r="J289" s="124"/>
      <c r="K289" s="124"/>
      <c r="L289" s="124"/>
      <c r="M289" s="124"/>
      <c r="N289" s="124"/>
      <c r="O289" s="124"/>
      <c r="P289" s="125"/>
      <c r="Q289" s="125"/>
      <c r="R289" s="125"/>
      <c r="S289" s="125"/>
      <c r="T289" s="125"/>
      <c r="U289" s="125"/>
      <c r="V289" s="125"/>
      <c r="Z289" s="126"/>
      <c r="AA289" s="126" t="str">
        <f>IF(AND(F290=G290,H290=I290,F290="A"),"2016 - kw","")</f>
        <v/>
      </c>
      <c r="AB289" s="126" t="str">
        <f>IF(OR(B289="2017 - kw",B289="2018 - kw"),"2016 - kw","")</f>
        <v/>
      </c>
      <c r="AC289" s="126"/>
      <c r="AD289" s="126"/>
      <c r="AE289" s="126"/>
    </row>
    <row r="290" spans="1:31" hidden="1" x14ac:dyDescent="0.25">
      <c r="A290" s="125"/>
      <c r="B290" s="125"/>
      <c r="C290" s="137"/>
      <c r="D290" s="138"/>
      <c r="E290" s="139" t="s">
        <v>299</v>
      </c>
      <c r="F290" s="121"/>
      <c r="G290" s="121"/>
      <c r="H290" s="121"/>
      <c r="I290" s="121"/>
      <c r="J290" s="121"/>
      <c r="K290" s="121"/>
      <c r="L290" s="121"/>
      <c r="M290" s="121"/>
      <c r="N290" s="121"/>
      <c r="O290" s="121"/>
      <c r="P290" s="125"/>
      <c r="Q290" s="125"/>
      <c r="R290" s="125"/>
      <c r="S290" s="125"/>
      <c r="T290" s="125"/>
      <c r="U290" s="125"/>
      <c r="V290" s="125"/>
      <c r="Z290" s="126"/>
      <c r="AA290" s="126"/>
      <c r="AB290" s="126"/>
      <c r="AC290" s="126"/>
      <c r="AD290" s="126"/>
      <c r="AE290" s="126"/>
    </row>
    <row r="291" spans="1:31" hidden="1" x14ac:dyDescent="0.25">
      <c r="A291" s="125" t="str">
        <f>IF(AND(F293=G293,H293=I293,J293=K293,F293="A"),"2016 - kwh",IF(AND(F293=G293,H293=I293,J293&lt;&gt;K293,F293="A"),"2017 - kwh",IF(AND(F293=G293,H293&lt;&gt;I293,F293="A"),"2018 - kwh","N/A")))</f>
        <v>N/A</v>
      </c>
      <c r="B291" s="125" t="str">
        <f>IF(F293&lt;&gt;G293,"2018 - kwh",IF(H293&lt;&gt;I293,"2017 - kwh",IF(J293&lt;&gt;K293,"2016 - kwh","N/A")))</f>
        <v>N/A</v>
      </c>
      <c r="C291" s="131" t="s">
        <v>386</v>
      </c>
      <c r="D291" s="132"/>
      <c r="E291" s="133" t="s">
        <v>231</v>
      </c>
      <c r="F291" s="124"/>
      <c r="G291" s="124"/>
      <c r="H291" s="124"/>
      <c r="I291" s="124"/>
      <c r="J291" s="124"/>
      <c r="K291" s="124"/>
      <c r="L291" s="124"/>
      <c r="M291" s="124"/>
      <c r="N291" s="124"/>
      <c r="O291" s="124"/>
      <c r="P291" s="125"/>
      <c r="Q291" s="125"/>
      <c r="R291" s="125"/>
      <c r="S291" s="125"/>
      <c r="T291" s="125"/>
      <c r="U291" s="125"/>
      <c r="V291" s="125"/>
      <c r="Z291" s="126"/>
      <c r="AA291" s="126" t="str">
        <f>IF(AND(F293=G293,H293=I293,F293="A"),"2016 - kwh","")</f>
        <v/>
      </c>
      <c r="AB291" s="126" t="str">
        <f>IF(OR(B291="2017 - kwh",B291="2018 - kwh"),"2016 - kwh","")</f>
        <v/>
      </c>
      <c r="AC291" s="126"/>
      <c r="AD291" s="126"/>
      <c r="AE291" s="126"/>
    </row>
    <row r="292" spans="1:31" hidden="1" x14ac:dyDescent="0.25">
      <c r="A292" s="125" t="str">
        <f>IF(AND(F293=G293,H293=I293,J293=K293,F293="A"),"2016 - kw",IF(AND(F293=G293,H293=I293,J293&lt;&gt;K293,F293="A"),"2017 - kw",IF(AND(F293=G293,H293&lt;&gt;I293,F293="A"),"2018 - kw","N/A")))</f>
        <v>N/A</v>
      </c>
      <c r="B292" s="125" t="str">
        <f>IF(F293&lt;&gt;G293,"2018 - kw",IF(H293&lt;&gt;I293,"2017 - kw",IF(J293&lt;&gt;K293,"2016 - kw","N/A")))</f>
        <v>N/A</v>
      </c>
      <c r="C292" s="134"/>
      <c r="D292" s="135" t="str">
        <f>D291 &amp; "kW"</f>
        <v>kW</v>
      </c>
      <c r="E292" s="136" t="s">
        <v>298</v>
      </c>
      <c r="F292" s="124"/>
      <c r="G292" s="124"/>
      <c r="H292" s="124"/>
      <c r="I292" s="124"/>
      <c r="J292" s="124"/>
      <c r="K292" s="124"/>
      <c r="L292" s="124"/>
      <c r="M292" s="124"/>
      <c r="N292" s="124"/>
      <c r="O292" s="124"/>
      <c r="P292" s="125"/>
      <c r="Q292" s="125"/>
      <c r="R292" s="125"/>
      <c r="S292" s="125"/>
      <c r="T292" s="125"/>
      <c r="U292" s="125"/>
      <c r="V292" s="125"/>
      <c r="Z292" s="126"/>
      <c r="AA292" s="126" t="str">
        <f>IF(AND(F293=G293,H293=I293,F293="A"),"2016 - kw","")</f>
        <v/>
      </c>
      <c r="AB292" s="126" t="str">
        <f>IF(OR(B292="2017 - kw",B292="2018 - kw"),"2016 - kw","")</f>
        <v/>
      </c>
      <c r="AC292" s="126"/>
      <c r="AD292" s="126"/>
      <c r="AE292" s="126"/>
    </row>
    <row r="293" spans="1:31" hidden="1" x14ac:dyDescent="0.25">
      <c r="A293" s="125"/>
      <c r="B293" s="125"/>
      <c r="C293" s="137"/>
      <c r="D293" s="138"/>
      <c r="E293" s="139" t="s">
        <v>299</v>
      </c>
      <c r="F293" s="121"/>
      <c r="G293" s="121"/>
      <c r="H293" s="121"/>
      <c r="I293" s="121"/>
      <c r="J293" s="121"/>
      <c r="K293" s="121"/>
      <c r="L293" s="121"/>
      <c r="M293" s="121"/>
      <c r="N293" s="121"/>
      <c r="O293" s="121"/>
      <c r="P293" s="125"/>
      <c r="Q293" s="125"/>
      <c r="R293" s="125"/>
      <c r="S293" s="125"/>
      <c r="T293" s="125"/>
      <c r="U293" s="125"/>
      <c r="V293" s="125"/>
      <c r="Z293" s="126"/>
      <c r="AA293" s="126"/>
      <c r="AB293" s="126"/>
      <c r="AC293" s="126"/>
      <c r="AD293" s="126"/>
      <c r="AE293" s="126"/>
    </row>
    <row r="294" spans="1:31" hidden="1" x14ac:dyDescent="0.25">
      <c r="A294" s="125" t="str">
        <f>IF(AND(F296=G296,H296=I296,J296=K296,F296="A"),"2016 - kwh",IF(AND(F296=G296,H296=I296,J296&lt;&gt;K296,F296="A"),"2017 - kwh",IF(AND(F296=G296,H296&lt;&gt;I296,F296="A"),"2018 - kwh","N/A")))</f>
        <v>N/A</v>
      </c>
      <c r="B294" s="125" t="str">
        <f>IF(F296&lt;&gt;G296,"2018 - kwh",IF(H296&lt;&gt;I296,"2017 - kwh",IF(J296&lt;&gt;K296,"2016 - kwh","N/A")))</f>
        <v>N/A</v>
      </c>
      <c r="C294" s="131" t="s">
        <v>387</v>
      </c>
      <c r="D294" s="132"/>
      <c r="E294" s="133" t="s">
        <v>231</v>
      </c>
      <c r="F294" s="124"/>
      <c r="G294" s="124"/>
      <c r="H294" s="124"/>
      <c r="I294" s="124"/>
      <c r="J294" s="124"/>
      <c r="K294" s="124"/>
      <c r="L294" s="124"/>
      <c r="M294" s="124"/>
      <c r="N294" s="124"/>
      <c r="O294" s="124"/>
      <c r="P294" s="125"/>
      <c r="Q294" s="125"/>
      <c r="R294" s="125"/>
      <c r="S294" s="125"/>
      <c r="T294" s="125"/>
      <c r="U294" s="125"/>
      <c r="V294" s="125"/>
      <c r="Z294" s="126"/>
      <c r="AA294" s="126" t="str">
        <f>IF(AND(F296=G296,H296=I296,F296="A"),"2016 - kwh","")</f>
        <v/>
      </c>
      <c r="AB294" s="126" t="str">
        <f>IF(OR(B294="2017 - kwh",B294="2018 - kwh"),"2016 - kwh","")</f>
        <v/>
      </c>
      <c r="AC294" s="126"/>
      <c r="AD294" s="126"/>
      <c r="AE294" s="126"/>
    </row>
    <row r="295" spans="1:31" hidden="1" x14ac:dyDescent="0.25">
      <c r="A295" s="125" t="str">
        <f>IF(AND(F296=G296,H296=I296,J296=K296,F296="A"),"2016 - kw",IF(AND(F296=G296,H296=I296,J296&lt;&gt;K296,F296="A"),"2017 - kw",IF(AND(F296=G296,H296&lt;&gt;I296,F296="A"),"2018 - kw","N/A")))</f>
        <v>N/A</v>
      </c>
      <c r="B295" s="125" t="str">
        <f>IF(F296&lt;&gt;G296,"2018 - kw",IF(H296&lt;&gt;I296,"2017 - kw",IF(J296&lt;&gt;K296,"2016 - kw","N/A")))</f>
        <v>N/A</v>
      </c>
      <c r="C295" s="134"/>
      <c r="D295" s="135" t="str">
        <f>D294 &amp; "kW"</f>
        <v>kW</v>
      </c>
      <c r="E295" s="136" t="s">
        <v>298</v>
      </c>
      <c r="F295" s="124"/>
      <c r="G295" s="124"/>
      <c r="H295" s="124"/>
      <c r="I295" s="124"/>
      <c r="J295" s="124"/>
      <c r="K295" s="124"/>
      <c r="L295" s="124"/>
      <c r="M295" s="124"/>
      <c r="N295" s="124"/>
      <c r="O295" s="124"/>
      <c r="P295" s="125"/>
      <c r="Q295" s="125"/>
      <c r="R295" s="125"/>
      <c r="S295" s="125"/>
      <c r="T295" s="125"/>
      <c r="U295" s="125"/>
      <c r="V295" s="125"/>
      <c r="Z295" s="126"/>
      <c r="AA295" s="126" t="str">
        <f>IF(AND(F296=G296,H296=I296,F296="A"),"2016 - kw","")</f>
        <v/>
      </c>
      <c r="AB295" s="126" t="str">
        <f>IF(OR(B295="2017 - kw",B295="2018 - kw"),"2016 - kw","")</f>
        <v/>
      </c>
      <c r="AC295" s="126"/>
      <c r="AD295" s="126"/>
      <c r="AE295" s="126"/>
    </row>
    <row r="296" spans="1:31" hidden="1" x14ac:dyDescent="0.25">
      <c r="A296" s="125"/>
      <c r="B296" s="125"/>
      <c r="C296" s="137"/>
      <c r="D296" s="138"/>
      <c r="E296" s="139" t="s">
        <v>299</v>
      </c>
      <c r="F296" s="121"/>
      <c r="G296" s="121"/>
      <c r="H296" s="121"/>
      <c r="I296" s="121"/>
      <c r="J296" s="121"/>
      <c r="K296" s="121"/>
      <c r="L296" s="121"/>
      <c r="M296" s="121"/>
      <c r="N296" s="121"/>
      <c r="O296" s="121"/>
      <c r="P296" s="125"/>
      <c r="Q296" s="125"/>
      <c r="R296" s="125"/>
      <c r="S296" s="125"/>
      <c r="T296" s="125"/>
      <c r="U296" s="125"/>
      <c r="V296" s="125"/>
      <c r="Z296" s="126"/>
      <c r="AA296" s="126"/>
      <c r="AB296" s="126"/>
      <c r="AC296" s="126"/>
      <c r="AD296" s="126"/>
      <c r="AE296" s="126"/>
    </row>
    <row r="297" spans="1:31" hidden="1" x14ac:dyDescent="0.25">
      <c r="A297" s="125" t="str">
        <f>IF(AND(F299=G299,H299=I299,J299=K299,F299="A"),"2016 - kwh",IF(AND(F299=G299,H299=I299,J299&lt;&gt;K299,F299="A"),"2017 - kwh",IF(AND(F299=G299,H299&lt;&gt;I299,F299="A"),"2018 - kwh","N/A")))</f>
        <v>N/A</v>
      </c>
      <c r="B297" s="125" t="str">
        <f>IF(F299&lt;&gt;G299,"2018 - kwh",IF(H299&lt;&gt;I299,"2017 - kwh",IF(J299&lt;&gt;K299,"2016 - kwh","N/A")))</f>
        <v>N/A</v>
      </c>
      <c r="C297" s="131" t="s">
        <v>388</v>
      </c>
      <c r="D297" s="132"/>
      <c r="E297" s="133" t="s">
        <v>231</v>
      </c>
      <c r="F297" s="124"/>
      <c r="G297" s="124"/>
      <c r="H297" s="124"/>
      <c r="I297" s="124"/>
      <c r="J297" s="124"/>
      <c r="K297" s="124"/>
      <c r="L297" s="124"/>
      <c r="M297" s="124"/>
      <c r="N297" s="124"/>
      <c r="O297" s="124"/>
      <c r="P297" s="125"/>
      <c r="Q297" s="125"/>
      <c r="R297" s="125"/>
      <c r="S297" s="125"/>
      <c r="T297" s="125"/>
      <c r="U297" s="125"/>
      <c r="V297" s="125"/>
      <c r="Z297" s="126"/>
      <c r="AA297" s="126" t="str">
        <f>IF(AND(F299=G299,H299=I299,F299="A"),"2016 - kwh","")</f>
        <v/>
      </c>
      <c r="AB297" s="126" t="str">
        <f>IF(OR(B297="2017 - kwh",B297="2018 - kwh"),"2016 - kwh","")</f>
        <v/>
      </c>
      <c r="AC297" s="126"/>
      <c r="AD297" s="126"/>
      <c r="AE297" s="126"/>
    </row>
    <row r="298" spans="1:31" hidden="1" x14ac:dyDescent="0.25">
      <c r="A298" s="125" t="str">
        <f>IF(AND(F299=G299,H299=I299,J299=K299,F299="A"),"2016 - kw",IF(AND(F299=G299,H299=I299,J299&lt;&gt;K299,F299="A"),"2017 - kw",IF(AND(F299=G299,H299&lt;&gt;I299,F299="A"),"2018 - kw","N/A")))</f>
        <v>N/A</v>
      </c>
      <c r="B298" s="125" t="str">
        <f>IF(F299&lt;&gt;G299,"2018 - kw",IF(H299&lt;&gt;I299,"2017 - kw",IF(J299&lt;&gt;K299,"2016 - kw","N/A")))</f>
        <v>N/A</v>
      </c>
      <c r="C298" s="134"/>
      <c r="D298" s="135" t="str">
        <f>D297 &amp; "kW"</f>
        <v>kW</v>
      </c>
      <c r="E298" s="136" t="s">
        <v>298</v>
      </c>
      <c r="F298" s="124"/>
      <c r="G298" s="124"/>
      <c r="H298" s="124"/>
      <c r="I298" s="124"/>
      <c r="J298" s="124"/>
      <c r="K298" s="124"/>
      <c r="L298" s="124"/>
      <c r="M298" s="124"/>
      <c r="N298" s="124"/>
      <c r="O298" s="124"/>
      <c r="P298" s="125"/>
      <c r="Q298" s="125"/>
      <c r="R298" s="125"/>
      <c r="S298" s="125"/>
      <c r="T298" s="125"/>
      <c r="U298" s="125"/>
      <c r="V298" s="125"/>
      <c r="Z298" s="126"/>
      <c r="AA298" s="126" t="str">
        <f>IF(AND(F299=G299,H299=I299,F299="A"),"2016 - kw","")</f>
        <v/>
      </c>
      <c r="AB298" s="126" t="str">
        <f>IF(OR(B298="2017 - kw",B298="2018 - kw"),"2016 - kw","")</f>
        <v/>
      </c>
      <c r="AC298" s="126"/>
      <c r="AD298" s="126"/>
      <c r="AE298" s="126"/>
    </row>
    <row r="299" spans="1:31" hidden="1" x14ac:dyDescent="0.25">
      <c r="A299" s="125"/>
      <c r="B299" s="125"/>
      <c r="C299" s="137"/>
      <c r="D299" s="138"/>
      <c r="E299" s="139" t="s">
        <v>299</v>
      </c>
      <c r="F299" s="121"/>
      <c r="G299" s="121"/>
      <c r="H299" s="121"/>
      <c r="I299" s="121"/>
      <c r="J299" s="121"/>
      <c r="K299" s="121"/>
      <c r="L299" s="121"/>
      <c r="M299" s="121"/>
      <c r="N299" s="121"/>
      <c r="O299" s="121"/>
      <c r="P299" s="125"/>
      <c r="Q299" s="125"/>
      <c r="R299" s="125"/>
      <c r="S299" s="125"/>
      <c r="T299" s="125"/>
      <c r="U299" s="125"/>
      <c r="V299" s="125"/>
      <c r="Z299" s="126"/>
      <c r="AA299" s="126"/>
      <c r="AB299" s="126"/>
      <c r="AC299" s="126"/>
      <c r="AD299" s="126"/>
      <c r="AE299" s="126"/>
    </row>
    <row r="300" spans="1:31" hidden="1" x14ac:dyDescent="0.25">
      <c r="A300" s="125" t="str">
        <f>IF(AND(F302=G302,H302=I302,J302=K302,F302="A"),"2016 - kwh",IF(AND(F302=G302,H302=I302,J302&lt;&gt;K302,F302="A"),"2017 - kwh",IF(AND(F302=G302,H302&lt;&gt;I302,F302="A"),"2018 - kwh","N/A")))</f>
        <v>N/A</v>
      </c>
      <c r="B300" s="125" t="str">
        <f>IF(F302&lt;&gt;G302,"2018 - kwh",IF(H302&lt;&gt;I302,"2017 - kwh",IF(J302&lt;&gt;K302,"2016 - kwh","N/A")))</f>
        <v>N/A</v>
      </c>
      <c r="C300" s="131" t="s">
        <v>389</v>
      </c>
      <c r="D300" s="132"/>
      <c r="E300" s="133" t="s">
        <v>231</v>
      </c>
      <c r="F300" s="124"/>
      <c r="G300" s="124"/>
      <c r="H300" s="124"/>
      <c r="I300" s="124"/>
      <c r="J300" s="124"/>
      <c r="K300" s="124"/>
      <c r="L300" s="124"/>
      <c r="M300" s="124"/>
      <c r="N300" s="124"/>
      <c r="O300" s="124"/>
      <c r="P300" s="125"/>
      <c r="Q300" s="125"/>
      <c r="R300" s="125"/>
      <c r="S300" s="125"/>
      <c r="T300" s="125"/>
      <c r="U300" s="125"/>
      <c r="V300" s="125"/>
      <c r="Z300" s="126"/>
      <c r="AA300" s="126" t="str">
        <f>IF(AND(F302=G302,H302=I302,F302="A"),"2016 - kwh","")</f>
        <v/>
      </c>
      <c r="AB300" s="126" t="str">
        <f>IF(OR(B300="2017 - kwh",B300="2018 - kwh"),"2016 - kwh","")</f>
        <v/>
      </c>
      <c r="AC300" s="126"/>
      <c r="AD300" s="126"/>
      <c r="AE300" s="126"/>
    </row>
    <row r="301" spans="1:31" hidden="1" x14ac:dyDescent="0.25">
      <c r="A301" s="125" t="str">
        <f>IF(AND(F302=G302,H302=I302,J302=K302,F302="A"),"2016 - kw",IF(AND(F302=G302,H302=I302,J302&lt;&gt;K302,F302="A"),"2017 - kw",IF(AND(F302=G302,H302&lt;&gt;I302,F302="A"),"2018 - kw","N/A")))</f>
        <v>N/A</v>
      </c>
      <c r="B301" s="125" t="str">
        <f>IF(F302&lt;&gt;G302,"2018 - kw",IF(H302&lt;&gt;I302,"2017 - kw",IF(J302&lt;&gt;K302,"2016 - kw","N/A")))</f>
        <v>N/A</v>
      </c>
      <c r="C301" s="134"/>
      <c r="D301" s="135" t="str">
        <f>D300 &amp; "kW"</f>
        <v>kW</v>
      </c>
      <c r="E301" s="136" t="s">
        <v>298</v>
      </c>
      <c r="F301" s="124"/>
      <c r="G301" s="124"/>
      <c r="H301" s="124"/>
      <c r="I301" s="124"/>
      <c r="J301" s="124"/>
      <c r="K301" s="124"/>
      <c r="L301" s="124"/>
      <c r="M301" s="124"/>
      <c r="N301" s="124"/>
      <c r="O301" s="124"/>
      <c r="P301" s="125"/>
      <c r="Q301" s="125"/>
      <c r="R301" s="125"/>
      <c r="S301" s="125"/>
      <c r="T301" s="125"/>
      <c r="U301" s="125"/>
      <c r="V301" s="125"/>
      <c r="Z301" s="126"/>
      <c r="AA301" s="126" t="str">
        <f>IF(AND(F302=G302,H302=I302,F302="A"),"2016 - kw","")</f>
        <v/>
      </c>
      <c r="AB301" s="126" t="str">
        <f>IF(OR(B301="2017 - kw",B301="2018 - kw"),"2016 - kw","")</f>
        <v/>
      </c>
      <c r="AC301" s="126"/>
      <c r="AD301" s="126"/>
      <c r="AE301" s="126"/>
    </row>
    <row r="302" spans="1:31" hidden="1" x14ac:dyDescent="0.25">
      <c r="A302" s="125"/>
      <c r="B302" s="125"/>
      <c r="C302" s="137"/>
      <c r="D302" s="138"/>
      <c r="E302" s="139" t="s">
        <v>299</v>
      </c>
      <c r="F302" s="121"/>
      <c r="G302" s="121"/>
      <c r="H302" s="121"/>
      <c r="I302" s="121"/>
      <c r="J302" s="121"/>
      <c r="K302" s="121"/>
      <c r="L302" s="121"/>
      <c r="M302" s="121"/>
      <c r="N302" s="121"/>
      <c r="O302" s="121"/>
      <c r="P302" s="125"/>
      <c r="Q302" s="125"/>
      <c r="R302" s="125"/>
      <c r="S302" s="125"/>
      <c r="T302" s="125"/>
      <c r="U302" s="125"/>
      <c r="V302" s="125"/>
      <c r="Z302" s="126"/>
      <c r="AA302" s="126"/>
      <c r="AB302" s="126"/>
      <c r="AC302" s="126"/>
      <c r="AD302" s="126"/>
      <c r="AE302" s="126"/>
    </row>
    <row r="303" spans="1:31" hidden="1" x14ac:dyDescent="0.25">
      <c r="A303" s="125" t="str">
        <f>IF(AND(F305=G305,H305=I305,J305=K305,F305="A"),"2016 - kwh",IF(AND(F305=G305,H305=I305,J305&lt;&gt;K305,F305="A"),"2017 - kwh",IF(AND(F305=G305,H305&lt;&gt;I305,F305="A"),"2018 - kwh","N/A")))</f>
        <v>N/A</v>
      </c>
      <c r="B303" s="125" t="str">
        <f>IF(F305&lt;&gt;G305,"2018 - kwh",IF(H305&lt;&gt;I305,"2017 - kwh",IF(J305&lt;&gt;K305,"2016 - kwh","N/A")))</f>
        <v>N/A</v>
      </c>
      <c r="C303" s="131" t="s">
        <v>390</v>
      </c>
      <c r="D303" s="132"/>
      <c r="E303" s="133" t="s">
        <v>231</v>
      </c>
      <c r="F303" s="124"/>
      <c r="G303" s="124"/>
      <c r="H303" s="124"/>
      <c r="I303" s="124"/>
      <c r="J303" s="124"/>
      <c r="K303" s="124"/>
      <c r="L303" s="124"/>
      <c r="M303" s="124"/>
      <c r="N303" s="124"/>
      <c r="O303" s="124"/>
      <c r="P303" s="125"/>
      <c r="Q303" s="125"/>
      <c r="R303" s="125"/>
      <c r="S303" s="125"/>
      <c r="T303" s="125"/>
      <c r="U303" s="125"/>
      <c r="V303" s="125"/>
      <c r="Z303" s="126"/>
      <c r="AA303" s="126" t="str">
        <f>IF(AND(F305=G305,H305=I305,F305="A"),"2016 - kwh","")</f>
        <v/>
      </c>
      <c r="AB303" s="126" t="str">
        <f>IF(OR(B303="2017 - kwh",B303="2018 - kwh"),"2016 - kwh","")</f>
        <v/>
      </c>
      <c r="AC303" s="126"/>
      <c r="AD303" s="126"/>
      <c r="AE303" s="126"/>
    </row>
    <row r="304" spans="1:31" hidden="1" x14ac:dyDescent="0.25">
      <c r="A304" s="125" t="str">
        <f>IF(AND(F305=G305,H305=I305,J305=K305,F305="A"),"2016 - kw",IF(AND(F305=G305,H305=I305,J305&lt;&gt;K305,F305="A"),"2017 - kw",IF(AND(F305=G305,H305&lt;&gt;I305,F305="A"),"2018 - kw","N/A")))</f>
        <v>N/A</v>
      </c>
      <c r="B304" s="125" t="str">
        <f>IF(F305&lt;&gt;G305,"2018 - kw",IF(H305&lt;&gt;I305,"2017 - kw",IF(J305&lt;&gt;K305,"2016 - kw","N/A")))</f>
        <v>N/A</v>
      </c>
      <c r="C304" s="134"/>
      <c r="D304" s="135" t="str">
        <f>D303 &amp; "kW"</f>
        <v>kW</v>
      </c>
      <c r="E304" s="136" t="s">
        <v>298</v>
      </c>
      <c r="F304" s="124"/>
      <c r="G304" s="124"/>
      <c r="H304" s="124"/>
      <c r="I304" s="124"/>
      <c r="J304" s="124"/>
      <c r="K304" s="124"/>
      <c r="L304" s="124"/>
      <c r="M304" s="124"/>
      <c r="N304" s="124"/>
      <c r="O304" s="124"/>
      <c r="P304" s="125"/>
      <c r="Q304" s="125"/>
      <c r="R304" s="125"/>
      <c r="S304" s="125"/>
      <c r="T304" s="125"/>
      <c r="U304" s="125"/>
      <c r="V304" s="125"/>
      <c r="Z304" s="126"/>
      <c r="AA304" s="126" t="str">
        <f>IF(AND(F305=G305,H305=I305,F305="A"),"2016 - kw","")</f>
        <v/>
      </c>
      <c r="AB304" s="126" t="str">
        <f>IF(OR(B304="2017 - kw",B304="2018 - kw"),"2016 - kw","")</f>
        <v/>
      </c>
      <c r="AC304" s="126"/>
      <c r="AD304" s="126"/>
      <c r="AE304" s="126"/>
    </row>
    <row r="305" spans="1:31" hidden="1" x14ac:dyDescent="0.25">
      <c r="A305" s="125"/>
      <c r="B305" s="125"/>
      <c r="C305" s="137"/>
      <c r="D305" s="138"/>
      <c r="E305" s="139" t="s">
        <v>299</v>
      </c>
      <c r="F305" s="121"/>
      <c r="G305" s="121"/>
      <c r="H305" s="121"/>
      <c r="I305" s="121"/>
      <c r="J305" s="121"/>
      <c r="K305" s="121"/>
      <c r="L305" s="121"/>
      <c r="M305" s="121"/>
      <c r="N305" s="121"/>
      <c r="O305" s="121"/>
      <c r="P305" s="125"/>
      <c r="Q305" s="125"/>
      <c r="R305" s="125"/>
      <c r="S305" s="125"/>
      <c r="T305" s="125"/>
      <c r="U305" s="125"/>
      <c r="V305" s="125"/>
      <c r="Z305" s="126"/>
      <c r="AA305" s="126"/>
      <c r="AB305" s="126"/>
      <c r="AC305" s="126"/>
      <c r="AD305" s="126"/>
      <c r="AE305" s="126"/>
    </row>
    <row r="306" spans="1:31" hidden="1" x14ac:dyDescent="0.25">
      <c r="A306" s="125" t="str">
        <f>IF(AND(F308=G308,H308=I308,J308=K308,F308="A"),"2016 - kwh",IF(AND(F308=G308,H308=I308,J308&lt;&gt;K308,F308="A"),"2017 - kwh",IF(AND(F308=G308,H308&lt;&gt;I308,F308="A"),"2018 - kwh","N/A")))</f>
        <v>N/A</v>
      </c>
      <c r="B306" s="125" t="str">
        <f>IF(F308&lt;&gt;G308,"2018 - kwh",IF(H308&lt;&gt;I308,"2017 - kwh",IF(J308&lt;&gt;K308,"2016 - kwh","N/A")))</f>
        <v>N/A</v>
      </c>
      <c r="C306" s="131" t="s">
        <v>391</v>
      </c>
      <c r="D306" s="132"/>
      <c r="E306" s="133" t="s">
        <v>231</v>
      </c>
      <c r="F306" s="124"/>
      <c r="G306" s="124"/>
      <c r="H306" s="124"/>
      <c r="I306" s="124"/>
      <c r="J306" s="124"/>
      <c r="K306" s="124"/>
      <c r="L306" s="124"/>
      <c r="M306" s="124"/>
      <c r="N306" s="124"/>
      <c r="O306" s="124"/>
      <c r="P306" s="125"/>
      <c r="Q306" s="125"/>
      <c r="R306" s="125"/>
      <c r="S306" s="125"/>
      <c r="T306" s="125"/>
      <c r="U306" s="125"/>
      <c r="V306" s="125"/>
      <c r="Z306" s="126"/>
      <c r="AA306" s="126" t="str">
        <f>IF(AND(F308=G308,H308=I308,F308="A"),"2016 - kwh","")</f>
        <v/>
      </c>
      <c r="AB306" s="126" t="str">
        <f>IF(OR(B306="2017 - kwh",B306="2018 - kwh"),"2016 - kwh","")</f>
        <v/>
      </c>
      <c r="AC306" s="126"/>
      <c r="AD306" s="126"/>
      <c r="AE306" s="126"/>
    </row>
    <row r="307" spans="1:31" hidden="1" x14ac:dyDescent="0.25">
      <c r="A307" s="125" t="str">
        <f>IF(AND(F308=G308,H308=I308,J308=K308,F308="A"),"2016 - kw",IF(AND(F308=G308,H308=I308,J308&lt;&gt;K308,F308="A"),"2017 - kw",IF(AND(F308=G308,H308&lt;&gt;I308,F308="A"),"2018 - kw","N/A")))</f>
        <v>N/A</v>
      </c>
      <c r="B307" s="125" t="str">
        <f>IF(F308&lt;&gt;G308,"2018 - kw",IF(H308&lt;&gt;I308,"2017 - kw",IF(J308&lt;&gt;K308,"2016 - kw","N/A")))</f>
        <v>N/A</v>
      </c>
      <c r="C307" s="134"/>
      <c r="D307" s="135" t="str">
        <f>D306 &amp; "kW"</f>
        <v>kW</v>
      </c>
      <c r="E307" s="136" t="s">
        <v>298</v>
      </c>
      <c r="F307" s="124"/>
      <c r="G307" s="124"/>
      <c r="H307" s="124"/>
      <c r="I307" s="124"/>
      <c r="J307" s="124"/>
      <c r="K307" s="124"/>
      <c r="L307" s="124"/>
      <c r="M307" s="124"/>
      <c r="N307" s="124"/>
      <c r="O307" s="124"/>
      <c r="P307" s="125"/>
      <c r="Q307" s="125"/>
      <c r="R307" s="125"/>
      <c r="S307" s="125"/>
      <c r="T307" s="125"/>
      <c r="U307" s="125"/>
      <c r="V307" s="125"/>
      <c r="Z307" s="126"/>
      <c r="AA307" s="126" t="str">
        <f>IF(AND(F308=G308,H308=I308,F308="A"),"2016 - kw","")</f>
        <v/>
      </c>
      <c r="AB307" s="126" t="str">
        <f>IF(OR(B307="2017 - kw",B307="2018 - kw"),"2016 - kw","")</f>
        <v/>
      </c>
      <c r="AC307" s="126"/>
      <c r="AD307" s="126"/>
      <c r="AE307" s="126"/>
    </row>
    <row r="308" spans="1:31" hidden="1" x14ac:dyDescent="0.25">
      <c r="A308" s="125"/>
      <c r="B308" s="125"/>
      <c r="C308" s="137"/>
      <c r="D308" s="138"/>
      <c r="E308" s="139" t="s">
        <v>299</v>
      </c>
      <c r="F308" s="121"/>
      <c r="G308" s="121"/>
      <c r="H308" s="121"/>
      <c r="I308" s="121"/>
      <c r="J308" s="121"/>
      <c r="K308" s="121"/>
      <c r="L308" s="121"/>
      <c r="M308" s="121"/>
      <c r="N308" s="121"/>
      <c r="O308" s="121"/>
      <c r="P308" s="125"/>
      <c r="Q308" s="125"/>
      <c r="R308" s="125"/>
      <c r="S308" s="125"/>
      <c r="T308" s="125"/>
      <c r="U308" s="125"/>
      <c r="V308" s="125"/>
      <c r="Z308" s="126"/>
      <c r="AA308" s="126"/>
      <c r="AB308" s="126"/>
      <c r="AC308" s="126"/>
      <c r="AD308" s="126"/>
      <c r="AE308" s="126"/>
    </row>
    <row r="309" spans="1:31" hidden="1" x14ac:dyDescent="0.25">
      <c r="A309" s="125" t="str">
        <f>IF(AND(F311=G311,H311=I311,J311=K311,F311="A"),"2016 - kwh",IF(AND(F311=G311,H311=I311,J311&lt;&gt;K311,F311="A"),"2017 - kwh",IF(AND(F311=G311,H311&lt;&gt;I311,F311="A"),"2018 - kwh","N/A")))</f>
        <v>N/A</v>
      </c>
      <c r="B309" s="125" t="str">
        <f>IF(F311&lt;&gt;G311,"2018 - kwh",IF(H311&lt;&gt;I311,"2017 - kwh",IF(J311&lt;&gt;K311,"2016 - kwh","N/A")))</f>
        <v>N/A</v>
      </c>
      <c r="C309" s="131" t="s">
        <v>392</v>
      </c>
      <c r="D309" s="132"/>
      <c r="E309" s="133" t="s">
        <v>231</v>
      </c>
      <c r="F309" s="124"/>
      <c r="G309" s="124"/>
      <c r="H309" s="124"/>
      <c r="I309" s="124"/>
      <c r="J309" s="124"/>
      <c r="K309" s="124"/>
      <c r="L309" s="124"/>
      <c r="M309" s="124"/>
      <c r="N309" s="124"/>
      <c r="O309" s="124"/>
      <c r="P309" s="125"/>
      <c r="Q309" s="125"/>
      <c r="R309" s="125"/>
      <c r="S309" s="125"/>
      <c r="T309" s="125"/>
      <c r="U309" s="125"/>
      <c r="V309" s="125"/>
      <c r="Z309" s="126"/>
      <c r="AA309" s="126" t="str">
        <f>IF(AND(F311=G311,H311=I311,F311="A"),"2016 - kwh","")</f>
        <v/>
      </c>
      <c r="AB309" s="126" t="str">
        <f>IF(OR(B309="2017 - kwh",B309="2018 - kwh"),"2016 - kwh","")</f>
        <v/>
      </c>
      <c r="AC309" s="126"/>
      <c r="AD309" s="126"/>
      <c r="AE309" s="126"/>
    </row>
    <row r="310" spans="1:31" hidden="1" x14ac:dyDescent="0.25">
      <c r="A310" s="125" t="str">
        <f>IF(AND(F311=G311,H311=I311,J311=K311,F311="A"),"2016 - kw",IF(AND(F311=G311,H311=I311,J311&lt;&gt;K311,F311="A"),"2017 - kw",IF(AND(F311=G311,H311&lt;&gt;I311,F311="A"),"2018 - kw","N/A")))</f>
        <v>N/A</v>
      </c>
      <c r="B310" s="125" t="str">
        <f>IF(F311&lt;&gt;G311,"2018 - kw",IF(H311&lt;&gt;I311,"2017 - kw",IF(J311&lt;&gt;K311,"2016 - kw","N/A")))</f>
        <v>N/A</v>
      </c>
      <c r="C310" s="134"/>
      <c r="D310" s="135" t="str">
        <f>D309 &amp; "kW"</f>
        <v>kW</v>
      </c>
      <c r="E310" s="136" t="s">
        <v>298</v>
      </c>
      <c r="F310" s="124"/>
      <c r="G310" s="124"/>
      <c r="H310" s="124"/>
      <c r="I310" s="124"/>
      <c r="J310" s="124"/>
      <c r="K310" s="124"/>
      <c r="L310" s="124"/>
      <c r="M310" s="124"/>
      <c r="N310" s="124"/>
      <c r="O310" s="124"/>
      <c r="P310" s="125"/>
      <c r="Q310" s="125"/>
      <c r="R310" s="125"/>
      <c r="S310" s="125"/>
      <c r="T310" s="125"/>
      <c r="U310" s="125"/>
      <c r="V310" s="125"/>
      <c r="Z310" s="126"/>
      <c r="AA310" s="126" t="str">
        <f>IF(AND(F311=G311,H311=I311,F311="A"),"2016 - kw","")</f>
        <v/>
      </c>
      <c r="AB310" s="126" t="str">
        <f>IF(OR(B310="2017 - kw",B310="2018 - kw"),"2016 - kw","")</f>
        <v/>
      </c>
      <c r="AC310" s="126"/>
      <c r="AD310" s="126"/>
      <c r="AE310" s="126"/>
    </row>
    <row r="311" spans="1:31" hidden="1" x14ac:dyDescent="0.25">
      <c r="A311" s="125"/>
      <c r="B311" s="125"/>
      <c r="C311" s="137"/>
      <c r="D311" s="138"/>
      <c r="E311" s="139" t="s">
        <v>299</v>
      </c>
      <c r="F311" s="121"/>
      <c r="G311" s="121"/>
      <c r="H311" s="121"/>
      <c r="I311" s="121"/>
      <c r="J311" s="121"/>
      <c r="K311" s="121"/>
      <c r="L311" s="121"/>
      <c r="M311" s="121"/>
      <c r="N311" s="121"/>
      <c r="O311" s="121"/>
      <c r="P311" s="125"/>
      <c r="Q311" s="125"/>
      <c r="R311" s="125"/>
      <c r="S311" s="125"/>
      <c r="T311" s="125"/>
      <c r="U311" s="125"/>
      <c r="V311" s="125"/>
      <c r="Z311" s="126"/>
      <c r="AA311" s="126"/>
      <c r="AB311" s="126"/>
      <c r="AC311" s="126"/>
      <c r="AD311" s="126"/>
      <c r="AE311" s="126"/>
    </row>
    <row r="312" spans="1:31" hidden="1" x14ac:dyDescent="0.25">
      <c r="A312" s="125" t="str">
        <f>IF(AND(F314=G314,H314=I314,J314=K314,F314="A"),"2016 - kwh",IF(AND(F314=G314,H314=I314,J314&lt;&gt;K314,F314="A"),"2017 - kwh",IF(AND(F314=G314,H314&lt;&gt;I314,F314="A"),"2018 - kwh","N/A")))</f>
        <v>N/A</v>
      </c>
      <c r="B312" s="125" t="str">
        <f>IF(F314&lt;&gt;G314,"2018 - kwh",IF(H314&lt;&gt;I314,"2017 - kwh",IF(J314&lt;&gt;K314,"2016 - kwh","N/A")))</f>
        <v>N/A</v>
      </c>
      <c r="C312" s="131" t="s">
        <v>393</v>
      </c>
      <c r="D312" s="132"/>
      <c r="E312" s="133" t="s">
        <v>231</v>
      </c>
      <c r="F312" s="124"/>
      <c r="G312" s="124"/>
      <c r="H312" s="124"/>
      <c r="I312" s="124"/>
      <c r="J312" s="124"/>
      <c r="K312" s="124"/>
      <c r="L312" s="124"/>
      <c r="M312" s="124"/>
      <c r="N312" s="124"/>
      <c r="O312" s="124"/>
      <c r="P312" s="125"/>
      <c r="Q312" s="125"/>
      <c r="R312" s="125"/>
      <c r="S312" s="125"/>
      <c r="T312" s="125"/>
      <c r="U312" s="125"/>
      <c r="V312" s="125"/>
      <c r="Z312" s="126"/>
      <c r="AA312" s="126" t="str">
        <f>IF(AND(F314=G314,H314=I314,F314="A"),"2016 - kwh","")</f>
        <v/>
      </c>
      <c r="AB312" s="126" t="str">
        <f>IF(OR(B312="2017 - kwh",B312="2018 - kwh"),"2016 - kwh","")</f>
        <v/>
      </c>
      <c r="AC312" s="126"/>
      <c r="AD312" s="126"/>
      <c r="AE312" s="126"/>
    </row>
    <row r="313" spans="1:31" hidden="1" x14ac:dyDescent="0.25">
      <c r="A313" s="125" t="str">
        <f>IF(AND(F314=G314,H314=I314,J314=K314,F314="A"),"2016 - kw",IF(AND(F314=G314,H314=I314,J314&lt;&gt;K314,F314="A"),"2017 - kw",IF(AND(F314=G314,H314&lt;&gt;I314,F314="A"),"2018 - kw","N/A")))</f>
        <v>N/A</v>
      </c>
      <c r="B313" s="125" t="str">
        <f>IF(F314&lt;&gt;G314,"2018 - kw",IF(H314&lt;&gt;I314,"2017 - kw",IF(J314&lt;&gt;K314,"2016 - kw","N/A")))</f>
        <v>N/A</v>
      </c>
      <c r="C313" s="134"/>
      <c r="D313" s="135" t="str">
        <f>D312 &amp; "kW"</f>
        <v>kW</v>
      </c>
      <c r="E313" s="136" t="s">
        <v>298</v>
      </c>
      <c r="F313" s="124"/>
      <c r="G313" s="124"/>
      <c r="H313" s="124"/>
      <c r="I313" s="124"/>
      <c r="J313" s="124"/>
      <c r="K313" s="124"/>
      <c r="L313" s="124"/>
      <c r="M313" s="124"/>
      <c r="N313" s="124"/>
      <c r="O313" s="124"/>
      <c r="P313" s="125"/>
      <c r="Q313" s="125"/>
      <c r="R313" s="125"/>
      <c r="S313" s="125"/>
      <c r="T313" s="125"/>
      <c r="U313" s="125"/>
      <c r="V313" s="125"/>
      <c r="Z313" s="126"/>
      <c r="AA313" s="126" t="str">
        <f>IF(AND(F314=G314,H314=I314,F314="A"),"2016 - kw","")</f>
        <v/>
      </c>
      <c r="AB313" s="126" t="str">
        <f>IF(OR(B313="2017 - kw",B313="2018 - kw"),"2016 - kw","")</f>
        <v/>
      </c>
      <c r="AC313" s="126"/>
      <c r="AD313" s="126"/>
      <c r="AE313" s="126"/>
    </row>
    <row r="314" spans="1:31" hidden="1" x14ac:dyDescent="0.25">
      <c r="A314" s="125"/>
      <c r="B314" s="125"/>
      <c r="C314" s="137"/>
      <c r="D314" s="138"/>
      <c r="E314" s="139" t="s">
        <v>299</v>
      </c>
      <c r="F314" s="121"/>
      <c r="G314" s="121"/>
      <c r="H314" s="121"/>
      <c r="I314" s="121"/>
      <c r="J314" s="121"/>
      <c r="K314" s="121"/>
      <c r="L314" s="121"/>
      <c r="M314" s="121"/>
      <c r="N314" s="121"/>
      <c r="O314" s="121"/>
      <c r="P314" s="125"/>
      <c r="Q314" s="125"/>
      <c r="R314" s="125"/>
      <c r="S314" s="125"/>
      <c r="T314" s="125"/>
      <c r="U314" s="125"/>
      <c r="V314" s="125"/>
      <c r="Z314" s="126"/>
      <c r="AA314" s="126"/>
      <c r="AB314" s="126"/>
      <c r="AC314" s="126"/>
      <c r="AD314" s="126"/>
      <c r="AE314" s="126"/>
    </row>
    <row r="315" spans="1:31" hidden="1" x14ac:dyDescent="0.25">
      <c r="A315" s="125" t="str">
        <f>IF(AND(F317=G317,H317=I317,J317=K317,F317="A"),"2016 - kwh",IF(AND(F317=G317,H317=I317,J317&lt;&gt;K317,F317="A"),"2017 - kwh",IF(AND(F317=G317,H317&lt;&gt;I317,F317="A"),"2018 - kwh","N/A")))</f>
        <v>N/A</v>
      </c>
      <c r="B315" s="125" t="str">
        <f>IF(F317&lt;&gt;G317,"2018 - kwh",IF(H317&lt;&gt;I317,"2017 - kwh",IF(J317&lt;&gt;K317,"2016 - kwh","N/A")))</f>
        <v>N/A</v>
      </c>
      <c r="C315" s="131" t="s">
        <v>394</v>
      </c>
      <c r="D315" s="132"/>
      <c r="E315" s="133" t="s">
        <v>231</v>
      </c>
      <c r="F315" s="124"/>
      <c r="G315" s="124"/>
      <c r="H315" s="124"/>
      <c r="I315" s="124"/>
      <c r="J315" s="124"/>
      <c r="K315" s="124"/>
      <c r="L315" s="124"/>
      <c r="M315" s="124"/>
      <c r="N315" s="124"/>
      <c r="O315" s="124"/>
      <c r="P315" s="125"/>
      <c r="Q315" s="125"/>
      <c r="R315" s="125"/>
      <c r="S315" s="125"/>
      <c r="T315" s="125"/>
      <c r="U315" s="125"/>
      <c r="V315" s="125"/>
      <c r="Z315" s="126"/>
      <c r="AA315" s="126" t="str">
        <f>IF(AND(F317=G317,H317=I317,F317="A"),"2016 - kwh","")</f>
        <v/>
      </c>
      <c r="AB315" s="126" t="str">
        <f>IF(OR(B315="2017 - kwh",B315="2018 - kwh"),"2016 - kwh","")</f>
        <v/>
      </c>
      <c r="AC315" s="126"/>
      <c r="AD315" s="126"/>
      <c r="AE315" s="126"/>
    </row>
    <row r="316" spans="1:31" hidden="1" x14ac:dyDescent="0.25">
      <c r="A316" s="125" t="str">
        <f>IF(AND(F317=G317,H317=I317,J317=K317,F317="A"),"2016 - kw",IF(AND(F317=G317,H317=I317,J317&lt;&gt;K317,F317="A"),"2017 - kw",IF(AND(F317=G317,H317&lt;&gt;I317,F317="A"),"2018 - kw","N/A")))</f>
        <v>N/A</v>
      </c>
      <c r="B316" s="125" t="str">
        <f>IF(F317&lt;&gt;G317,"2018 - kw",IF(H317&lt;&gt;I317,"2017 - kw",IF(J317&lt;&gt;K317,"2016 - kw","N/A")))</f>
        <v>N/A</v>
      </c>
      <c r="C316" s="134"/>
      <c r="D316" s="135" t="str">
        <f>D315 &amp; "kW"</f>
        <v>kW</v>
      </c>
      <c r="E316" s="136" t="s">
        <v>298</v>
      </c>
      <c r="F316" s="124"/>
      <c r="G316" s="124"/>
      <c r="H316" s="124"/>
      <c r="I316" s="124"/>
      <c r="J316" s="124"/>
      <c r="K316" s="124"/>
      <c r="L316" s="124"/>
      <c r="M316" s="124"/>
      <c r="N316" s="124"/>
      <c r="O316" s="124"/>
      <c r="P316" s="125"/>
      <c r="Q316" s="125"/>
      <c r="R316" s="125"/>
      <c r="S316" s="125"/>
      <c r="T316" s="125"/>
      <c r="U316" s="125"/>
      <c r="V316" s="125"/>
      <c r="Z316" s="126"/>
      <c r="AA316" s="126" t="str">
        <f>IF(AND(F317=G317,H317=I317,F317="A"),"2016 - kw","")</f>
        <v/>
      </c>
      <c r="AB316" s="126" t="str">
        <f>IF(OR(B316="2017 - kw",B316="2018 - kw"),"2016 - kw","")</f>
        <v/>
      </c>
      <c r="AC316" s="126"/>
      <c r="AD316" s="126"/>
      <c r="AE316" s="126"/>
    </row>
    <row r="317" spans="1:31" hidden="1" x14ac:dyDescent="0.25">
      <c r="A317" s="125"/>
      <c r="B317" s="125"/>
      <c r="C317" s="137"/>
      <c r="D317" s="138"/>
      <c r="E317" s="139" t="s">
        <v>299</v>
      </c>
      <c r="F317" s="121"/>
      <c r="G317" s="121"/>
      <c r="H317" s="121"/>
      <c r="I317" s="121"/>
      <c r="J317" s="121"/>
      <c r="K317" s="121"/>
      <c r="L317" s="121"/>
      <c r="M317" s="121"/>
      <c r="N317" s="121"/>
      <c r="O317" s="121"/>
      <c r="P317" s="125"/>
      <c r="Q317" s="125"/>
      <c r="R317" s="125"/>
      <c r="S317" s="125"/>
      <c r="T317" s="125"/>
      <c r="U317" s="125"/>
      <c r="V317" s="125"/>
      <c r="Z317" s="126"/>
      <c r="AA317" s="126"/>
      <c r="AB317" s="126"/>
      <c r="AC317" s="126"/>
      <c r="AD317" s="126"/>
      <c r="AE317" s="126"/>
    </row>
    <row r="318" spans="1:31" hidden="1" x14ac:dyDescent="0.25">
      <c r="A318" s="125" t="str">
        <f>IF(AND(F320=G320,H320=I320,J320=K320,F320="A"),"2016 - kwh",IF(AND(F320=G320,H320=I320,J320&lt;&gt;K320,F320="A"),"2017 - kwh",IF(AND(F320=G320,H320&lt;&gt;I320,F320="A"),"2018 - kwh","N/A")))</f>
        <v>N/A</v>
      </c>
      <c r="B318" s="125" t="str">
        <f>IF(F320&lt;&gt;G320,"2018 - kwh",IF(H320&lt;&gt;I320,"2017 - kwh",IF(J320&lt;&gt;K320,"2016 - kwh","N/A")))</f>
        <v>N/A</v>
      </c>
      <c r="C318" s="131" t="s">
        <v>395</v>
      </c>
      <c r="D318" s="132"/>
      <c r="E318" s="133" t="s">
        <v>231</v>
      </c>
      <c r="F318" s="124"/>
      <c r="G318" s="124"/>
      <c r="H318" s="124"/>
      <c r="I318" s="124"/>
      <c r="J318" s="124"/>
      <c r="K318" s="124"/>
      <c r="L318" s="124"/>
      <c r="M318" s="124"/>
      <c r="N318" s="124"/>
      <c r="O318" s="124"/>
      <c r="P318" s="125"/>
      <c r="Q318" s="125"/>
      <c r="R318" s="125"/>
      <c r="S318" s="125"/>
      <c r="T318" s="125"/>
      <c r="U318" s="125"/>
      <c r="V318" s="125"/>
      <c r="Z318" s="126"/>
      <c r="AA318" s="126" t="str">
        <f>IF(AND(F320=G320,H320=I320,F320="A"),"2016 - kwh","")</f>
        <v/>
      </c>
      <c r="AB318" s="126" t="str">
        <f>IF(OR(B318="2017 - kwh",B318="2018 - kwh"),"2016 - kwh","")</f>
        <v/>
      </c>
      <c r="AC318" s="126"/>
      <c r="AD318" s="126"/>
      <c r="AE318" s="126"/>
    </row>
    <row r="319" spans="1:31" hidden="1" x14ac:dyDescent="0.25">
      <c r="A319" s="125" t="str">
        <f>IF(AND(F320=G320,H320=I320,J320=K320,F320="A"),"2016 - kw",IF(AND(F320=G320,H320=I320,J320&lt;&gt;K320,F320="A"),"2017 - kw",IF(AND(F320=G320,H320&lt;&gt;I320,F320="A"),"2018 - kw","N/A")))</f>
        <v>N/A</v>
      </c>
      <c r="B319" s="125" t="str">
        <f>IF(F320&lt;&gt;G320,"2018 - kw",IF(H320&lt;&gt;I320,"2017 - kw",IF(J320&lt;&gt;K320,"2016 - kw","N/A")))</f>
        <v>N/A</v>
      </c>
      <c r="C319" s="134"/>
      <c r="D319" s="135" t="str">
        <f>D318 &amp; "kW"</f>
        <v>kW</v>
      </c>
      <c r="E319" s="136" t="s">
        <v>298</v>
      </c>
      <c r="F319" s="124"/>
      <c r="G319" s="124"/>
      <c r="H319" s="124"/>
      <c r="I319" s="124"/>
      <c r="J319" s="124"/>
      <c r="K319" s="124"/>
      <c r="L319" s="124"/>
      <c r="M319" s="124"/>
      <c r="N319" s="124"/>
      <c r="O319" s="124"/>
      <c r="P319" s="125"/>
      <c r="Q319" s="125"/>
      <c r="R319" s="125"/>
      <c r="S319" s="125"/>
      <c r="T319" s="125"/>
      <c r="U319" s="125"/>
      <c r="V319" s="125"/>
      <c r="Z319" s="126"/>
      <c r="AA319" s="126" t="str">
        <f>IF(AND(F320=G320,H320=I320,F320="A"),"2016 - kw","")</f>
        <v/>
      </c>
      <c r="AB319" s="126" t="str">
        <f>IF(OR(B319="2017 - kw",B319="2018 - kw"),"2016 - kw","")</f>
        <v/>
      </c>
      <c r="AC319" s="126"/>
      <c r="AD319" s="126"/>
      <c r="AE319" s="126"/>
    </row>
    <row r="320" spans="1:31" hidden="1" x14ac:dyDescent="0.25">
      <c r="A320" s="125"/>
      <c r="B320" s="125"/>
      <c r="C320" s="137"/>
      <c r="D320" s="138"/>
      <c r="E320" s="139" t="s">
        <v>299</v>
      </c>
      <c r="F320" s="121"/>
      <c r="G320" s="121"/>
      <c r="H320" s="121"/>
      <c r="I320" s="121"/>
      <c r="J320" s="121"/>
      <c r="K320" s="121"/>
      <c r="L320" s="121"/>
      <c r="M320" s="121"/>
      <c r="N320" s="121"/>
      <c r="O320" s="121"/>
      <c r="P320" s="125"/>
      <c r="Q320" s="125"/>
      <c r="R320" s="125"/>
      <c r="S320" s="125"/>
      <c r="T320" s="125"/>
      <c r="U320" s="125"/>
      <c r="V320" s="125"/>
      <c r="Z320" s="126"/>
      <c r="AA320" s="126"/>
      <c r="AB320" s="126"/>
      <c r="AC320" s="126"/>
      <c r="AD320" s="126"/>
      <c r="AE320" s="126"/>
    </row>
    <row r="321" spans="1:31" hidden="1" x14ac:dyDescent="0.25">
      <c r="A321" s="125" t="str">
        <f>IF(AND(F323=G323,H323=I323,J323=K323,F323="A"),"2016 - kwh",IF(AND(F323=G323,H323=I323,J323&lt;&gt;K323,F323="A"),"2017 - kwh",IF(AND(F323=G323,H323&lt;&gt;I323,F323="A"),"2018 - kwh","N/A")))</f>
        <v>N/A</v>
      </c>
      <c r="B321" s="125" t="str">
        <f>IF(F323&lt;&gt;G323,"2018 - kwh",IF(H323&lt;&gt;I323,"2017 - kwh",IF(J323&lt;&gt;K323,"2016 - kwh","N/A")))</f>
        <v>N/A</v>
      </c>
      <c r="C321" s="131" t="s">
        <v>396</v>
      </c>
      <c r="D321" s="132"/>
      <c r="E321" s="133" t="s">
        <v>231</v>
      </c>
      <c r="F321" s="124"/>
      <c r="G321" s="124"/>
      <c r="H321" s="124"/>
      <c r="I321" s="124"/>
      <c r="J321" s="124"/>
      <c r="K321" s="124"/>
      <c r="L321" s="124"/>
      <c r="M321" s="124"/>
      <c r="N321" s="124"/>
      <c r="O321" s="124"/>
      <c r="P321" s="125"/>
      <c r="Q321" s="125"/>
      <c r="R321" s="125"/>
      <c r="S321" s="125"/>
      <c r="T321" s="125"/>
      <c r="U321" s="125"/>
      <c r="V321" s="125"/>
      <c r="Z321" s="126"/>
      <c r="AA321" s="126" t="str">
        <f>IF(AND(F323=G323,H323=I323,F323="A"),"2016 - kwh","")</f>
        <v/>
      </c>
      <c r="AB321" s="126" t="str">
        <f>IF(OR(B321="2017 - kwh",B321="2018 - kwh"),"2016 - kwh","")</f>
        <v/>
      </c>
      <c r="AC321" s="126"/>
      <c r="AD321" s="126"/>
      <c r="AE321" s="126"/>
    </row>
    <row r="322" spans="1:31" hidden="1" x14ac:dyDescent="0.25">
      <c r="A322" s="125" t="str">
        <f>IF(AND(F323=G323,H323=I323,J323=K323,F323="A"),"2016 - kw",IF(AND(F323=G323,H323=I323,J323&lt;&gt;K323,F323="A"),"2017 - kw",IF(AND(F323=G323,H323&lt;&gt;I323,F323="A"),"2018 - kw","N/A")))</f>
        <v>N/A</v>
      </c>
      <c r="B322" s="125" t="str">
        <f>IF(F323&lt;&gt;G323,"2018 - kw",IF(H323&lt;&gt;I323,"2017 - kw",IF(J323&lt;&gt;K323,"2016 - kw","N/A")))</f>
        <v>N/A</v>
      </c>
      <c r="C322" s="134"/>
      <c r="D322" s="135" t="str">
        <f>D321 &amp; "kW"</f>
        <v>kW</v>
      </c>
      <c r="E322" s="136" t="s">
        <v>298</v>
      </c>
      <c r="F322" s="124"/>
      <c r="G322" s="124"/>
      <c r="H322" s="124"/>
      <c r="I322" s="124"/>
      <c r="J322" s="124"/>
      <c r="K322" s="124"/>
      <c r="L322" s="124"/>
      <c r="M322" s="124"/>
      <c r="N322" s="124"/>
      <c r="O322" s="124"/>
      <c r="P322" s="125"/>
      <c r="Q322" s="125"/>
      <c r="R322" s="125"/>
      <c r="S322" s="125"/>
      <c r="T322" s="125"/>
      <c r="U322" s="125"/>
      <c r="V322" s="125"/>
      <c r="Z322" s="126"/>
      <c r="AA322" s="126" t="str">
        <f>IF(AND(F323=G323,H323=I323,F323="A"),"2016 - kw","")</f>
        <v/>
      </c>
      <c r="AB322" s="126" t="str">
        <f>IF(OR(B322="2017 - kw",B322="2018 - kw"),"2016 - kw","")</f>
        <v/>
      </c>
      <c r="AC322" s="126"/>
      <c r="AD322" s="126"/>
      <c r="AE322" s="126"/>
    </row>
    <row r="323" spans="1:31" hidden="1" x14ac:dyDescent="0.25">
      <c r="A323" s="125"/>
      <c r="B323" s="125"/>
      <c r="C323" s="137"/>
      <c r="D323" s="138"/>
      <c r="E323" s="139" t="s">
        <v>299</v>
      </c>
      <c r="F323" s="121"/>
      <c r="G323" s="121"/>
      <c r="H323" s="121"/>
      <c r="I323" s="121"/>
      <c r="J323" s="121"/>
      <c r="K323" s="121"/>
      <c r="L323" s="121"/>
      <c r="M323" s="121"/>
      <c r="N323" s="121"/>
      <c r="O323" s="121"/>
      <c r="P323" s="125"/>
      <c r="Q323" s="125"/>
      <c r="R323" s="125"/>
      <c r="S323" s="125"/>
      <c r="T323" s="125"/>
      <c r="U323" s="125"/>
      <c r="V323" s="125"/>
      <c r="Z323" s="126"/>
      <c r="AA323" s="126"/>
      <c r="AB323" s="126"/>
      <c r="AC323" s="126"/>
      <c r="AD323" s="126"/>
      <c r="AE323" s="126"/>
    </row>
    <row r="324" spans="1:31" hidden="1" x14ac:dyDescent="0.25">
      <c r="A324" s="125" t="str">
        <f>IF(AND(F326=G326,H326=I326,J326=K326,F326="A"),"2016 - kwh",IF(AND(F326=G326,H326=I326,J326&lt;&gt;K326,F326="A"),"2017 - kwh",IF(AND(F326=G326,H326&lt;&gt;I326,F326="A"),"2018 - kwh","N/A")))</f>
        <v>N/A</v>
      </c>
      <c r="B324" s="125" t="str">
        <f>IF(F326&lt;&gt;G326,"2018 - kwh",IF(H326&lt;&gt;I326,"2017 - kwh",IF(J326&lt;&gt;K326,"2016 - kwh","N/A")))</f>
        <v>N/A</v>
      </c>
      <c r="C324" s="131" t="s">
        <v>397</v>
      </c>
      <c r="D324" s="132"/>
      <c r="E324" s="133" t="s">
        <v>231</v>
      </c>
      <c r="F324" s="124"/>
      <c r="G324" s="124"/>
      <c r="H324" s="124"/>
      <c r="I324" s="124"/>
      <c r="J324" s="124"/>
      <c r="K324" s="124"/>
      <c r="L324" s="124"/>
      <c r="M324" s="124"/>
      <c r="N324" s="124"/>
      <c r="O324" s="124"/>
      <c r="P324" s="125"/>
      <c r="Q324" s="125"/>
      <c r="R324" s="125"/>
      <c r="S324" s="125"/>
      <c r="T324" s="125"/>
      <c r="U324" s="125"/>
      <c r="V324" s="125"/>
      <c r="Z324" s="126"/>
      <c r="AA324" s="126" t="str">
        <f>IF(AND(F326=G326,H326=I326,F326="A"),"2016 - kwh","")</f>
        <v/>
      </c>
      <c r="AB324" s="126" t="str">
        <f>IF(OR(B324="2017 - kwh",B324="2018 - kwh"),"2016 - kwh","")</f>
        <v/>
      </c>
      <c r="AC324" s="126"/>
      <c r="AD324" s="126"/>
      <c r="AE324" s="126"/>
    </row>
    <row r="325" spans="1:31" hidden="1" x14ac:dyDescent="0.25">
      <c r="A325" s="125" t="str">
        <f>IF(AND(F326=G326,H326=I326,J326=K326,F326="A"),"2016 - kw",IF(AND(F326=G326,H326=I326,J326&lt;&gt;K326,F326="A"),"2017 - kw",IF(AND(F326=G326,H326&lt;&gt;I326,F326="A"),"2018 - kw","N/A")))</f>
        <v>N/A</v>
      </c>
      <c r="B325" s="125" t="str">
        <f>IF(F326&lt;&gt;G326,"2018 - kw",IF(H326&lt;&gt;I326,"2017 - kw",IF(J326&lt;&gt;K326,"2016 - kw","N/A")))</f>
        <v>N/A</v>
      </c>
      <c r="C325" s="134"/>
      <c r="D325" s="135" t="str">
        <f>D324 &amp; "kW"</f>
        <v>kW</v>
      </c>
      <c r="E325" s="136" t="s">
        <v>298</v>
      </c>
      <c r="F325" s="124"/>
      <c r="G325" s="124"/>
      <c r="H325" s="124"/>
      <c r="I325" s="124"/>
      <c r="J325" s="124"/>
      <c r="K325" s="124"/>
      <c r="L325" s="124"/>
      <c r="M325" s="124"/>
      <c r="N325" s="124"/>
      <c r="O325" s="124"/>
      <c r="P325" s="125"/>
      <c r="Q325" s="125"/>
      <c r="R325" s="125"/>
      <c r="S325" s="125"/>
      <c r="T325" s="125"/>
      <c r="U325" s="125"/>
      <c r="V325" s="125"/>
      <c r="Z325" s="126"/>
      <c r="AA325" s="126" t="str">
        <f>IF(AND(F326=G326,H326=I326,F326="A"),"2016 - kw","")</f>
        <v/>
      </c>
      <c r="AB325" s="126" t="str">
        <f>IF(OR(B325="2017 - kw",B325="2018 - kw"),"2016 - kw","")</f>
        <v/>
      </c>
      <c r="AC325" s="126"/>
      <c r="AD325" s="126"/>
      <c r="AE325" s="126"/>
    </row>
    <row r="326" spans="1:31" hidden="1" x14ac:dyDescent="0.25">
      <c r="A326" s="125"/>
      <c r="B326" s="125"/>
      <c r="C326" s="137"/>
      <c r="D326" s="138"/>
      <c r="E326" s="139" t="s">
        <v>299</v>
      </c>
      <c r="F326" s="121"/>
      <c r="G326" s="121"/>
      <c r="H326" s="121"/>
      <c r="I326" s="121"/>
      <c r="J326" s="121"/>
      <c r="K326" s="121"/>
      <c r="L326" s="121"/>
      <c r="M326" s="121"/>
      <c r="N326" s="121"/>
      <c r="O326" s="121"/>
      <c r="P326" s="125"/>
      <c r="Q326" s="125"/>
      <c r="R326" s="125"/>
      <c r="S326" s="125"/>
      <c r="T326" s="125"/>
      <c r="U326" s="125"/>
      <c r="V326" s="125"/>
      <c r="Z326" s="126"/>
      <c r="AA326" s="126"/>
      <c r="AB326" s="126"/>
      <c r="AC326" s="126"/>
      <c r="AD326" s="126"/>
      <c r="AE326" s="126"/>
    </row>
    <row r="327" spans="1:31" hidden="1" x14ac:dyDescent="0.25">
      <c r="A327" s="125" t="str">
        <f>IF(AND(F329=G329,H329=I329,J329=K329,F329="A"),"2016 - kwh",IF(AND(F329=G329,H329=I329,J329&lt;&gt;K329,F329="A"),"2017 - kwh",IF(AND(F329=G329,H329&lt;&gt;I329,F329="A"),"2018 - kwh","N/A")))</f>
        <v>N/A</v>
      </c>
      <c r="B327" s="125" t="str">
        <f>IF(F329&lt;&gt;G329,"2018 - kwh",IF(H329&lt;&gt;I329,"2017 - kwh",IF(J329&lt;&gt;K329,"2016 - kwh","N/A")))</f>
        <v>N/A</v>
      </c>
      <c r="C327" s="131" t="s">
        <v>398</v>
      </c>
      <c r="D327" s="132"/>
      <c r="E327" s="133" t="s">
        <v>231</v>
      </c>
      <c r="F327" s="124"/>
      <c r="G327" s="124"/>
      <c r="H327" s="124"/>
      <c r="I327" s="124"/>
      <c r="J327" s="124"/>
      <c r="K327" s="124"/>
      <c r="L327" s="124"/>
      <c r="M327" s="124"/>
      <c r="N327" s="124"/>
      <c r="O327" s="124"/>
      <c r="P327" s="125"/>
      <c r="Q327" s="125"/>
      <c r="R327" s="125"/>
      <c r="S327" s="125"/>
      <c r="T327" s="125"/>
      <c r="U327" s="125"/>
      <c r="V327" s="125"/>
      <c r="Z327" s="126"/>
      <c r="AA327" s="126" t="str">
        <f>IF(AND(F329=G329,H329=I329,F329="A"),"2016 - kwh","")</f>
        <v/>
      </c>
      <c r="AB327" s="126" t="str">
        <f>IF(OR(B327="2017 - kwh",B327="2018 - kwh"),"2016 - kwh","")</f>
        <v/>
      </c>
      <c r="AC327" s="126"/>
      <c r="AD327" s="126"/>
      <c r="AE327" s="126"/>
    </row>
    <row r="328" spans="1:31" hidden="1" x14ac:dyDescent="0.25">
      <c r="A328" s="125" t="str">
        <f>IF(AND(F329=G329,H329=I329,J329=K329,F329="A"),"2016 - kw",IF(AND(F329=G329,H329=I329,J329&lt;&gt;K329,F329="A"),"2017 - kw",IF(AND(F329=G329,H329&lt;&gt;I329,F329="A"),"2018 - kw","N/A")))</f>
        <v>N/A</v>
      </c>
      <c r="B328" s="125" t="str">
        <f>IF(F329&lt;&gt;G329,"2018 - kw",IF(H329&lt;&gt;I329,"2017 - kw",IF(J329&lt;&gt;K329,"2016 - kw","N/A")))</f>
        <v>N/A</v>
      </c>
      <c r="C328" s="134"/>
      <c r="D328" s="135" t="str">
        <f>D327 &amp; "kW"</f>
        <v>kW</v>
      </c>
      <c r="E328" s="136" t="s">
        <v>298</v>
      </c>
      <c r="F328" s="124"/>
      <c r="G328" s="124"/>
      <c r="H328" s="124"/>
      <c r="I328" s="124"/>
      <c r="J328" s="124"/>
      <c r="K328" s="124"/>
      <c r="L328" s="124"/>
      <c r="M328" s="124"/>
      <c r="N328" s="124"/>
      <c r="O328" s="124"/>
      <c r="P328" s="125"/>
      <c r="Q328" s="125"/>
      <c r="R328" s="125"/>
      <c r="S328" s="125"/>
      <c r="T328" s="125"/>
      <c r="U328" s="125"/>
      <c r="V328" s="125"/>
      <c r="Z328" s="126"/>
      <c r="AA328" s="126" t="str">
        <f>IF(AND(F329=G329,H329=I329,F329="A"),"2016 - kw","")</f>
        <v/>
      </c>
      <c r="AB328" s="126" t="str">
        <f>IF(OR(B328="2017 - kw",B328="2018 - kw"),"2016 - kw","")</f>
        <v/>
      </c>
      <c r="AC328" s="126"/>
      <c r="AD328" s="126"/>
      <c r="AE328" s="126"/>
    </row>
    <row r="329" spans="1:31" hidden="1" x14ac:dyDescent="0.25">
      <c r="A329" s="125"/>
      <c r="B329" s="125"/>
      <c r="C329" s="137"/>
      <c r="D329" s="138"/>
      <c r="E329" s="139" t="s">
        <v>299</v>
      </c>
      <c r="F329" s="121"/>
      <c r="G329" s="121"/>
      <c r="H329" s="121"/>
      <c r="I329" s="121"/>
      <c r="J329" s="121"/>
      <c r="K329" s="121"/>
      <c r="L329" s="121"/>
      <c r="M329" s="121"/>
      <c r="N329" s="121"/>
      <c r="O329" s="121"/>
      <c r="P329" s="125"/>
      <c r="Q329" s="125"/>
      <c r="R329" s="125"/>
      <c r="S329" s="125"/>
      <c r="T329" s="125"/>
      <c r="U329" s="125"/>
      <c r="V329" s="125"/>
      <c r="Z329" s="126"/>
      <c r="AA329" s="126"/>
      <c r="AB329" s="126"/>
      <c r="AC329" s="126"/>
      <c r="AD329" s="126"/>
      <c r="AE329" s="126"/>
    </row>
    <row r="330" spans="1:31" hidden="1" x14ac:dyDescent="0.25">
      <c r="A330" s="125" t="str">
        <f>IF(AND(F332=G332,H332=I332,J332=K332,F332="A"),"2016 - kwh",IF(AND(F332=G332,H332=I332,J332&lt;&gt;K332,F332="A"),"2017 - kwh",IF(AND(F332=G332,H332&lt;&gt;I332,F332="A"),"2018 - kwh","N/A")))</f>
        <v>N/A</v>
      </c>
      <c r="B330" s="125" t="str">
        <f>IF(F332&lt;&gt;G332,"2018 - kwh",IF(H332&lt;&gt;I332,"2017 - kwh",IF(J332&lt;&gt;K332,"2016 - kwh","N/A")))</f>
        <v>N/A</v>
      </c>
      <c r="C330" s="131" t="s">
        <v>399</v>
      </c>
      <c r="D330" s="132"/>
      <c r="E330" s="133" t="s">
        <v>231</v>
      </c>
      <c r="F330" s="124"/>
      <c r="G330" s="124"/>
      <c r="H330" s="124"/>
      <c r="I330" s="124"/>
      <c r="J330" s="124"/>
      <c r="K330" s="124"/>
      <c r="L330" s="124"/>
      <c r="M330" s="124"/>
      <c r="N330" s="124"/>
      <c r="O330" s="124"/>
      <c r="P330" s="125"/>
      <c r="Q330" s="125"/>
      <c r="R330" s="125"/>
      <c r="S330" s="125"/>
      <c r="T330" s="125"/>
      <c r="U330" s="125"/>
      <c r="V330" s="125"/>
      <c r="Z330" s="126"/>
      <c r="AA330" s="126" t="str">
        <f>IF(AND(F332=G332,H332=I332,F332="A"),"2016 - kwh","")</f>
        <v/>
      </c>
      <c r="AB330" s="126" t="str">
        <f>IF(OR(B330="2017 - kwh",B330="2018 - kwh"),"2016 - kwh","")</f>
        <v/>
      </c>
      <c r="AC330" s="126"/>
      <c r="AD330" s="126"/>
      <c r="AE330" s="126"/>
    </row>
    <row r="331" spans="1:31" hidden="1" x14ac:dyDescent="0.25">
      <c r="A331" s="125" t="str">
        <f>IF(AND(F332=G332,H332=I332,J332=K332,F332="A"),"2016 - kw",IF(AND(F332=G332,H332=I332,J332&lt;&gt;K332,F332="A"),"2017 - kw",IF(AND(F332=G332,H332&lt;&gt;I332,F332="A"),"2018 - kw","N/A")))</f>
        <v>N/A</v>
      </c>
      <c r="B331" s="125" t="str">
        <f>IF(F332&lt;&gt;G332,"2018 - kw",IF(H332&lt;&gt;I332,"2017 - kw",IF(J332&lt;&gt;K332,"2016 - kw","N/A")))</f>
        <v>N/A</v>
      </c>
      <c r="C331" s="134"/>
      <c r="D331" s="135" t="str">
        <f>D330 &amp; "kW"</f>
        <v>kW</v>
      </c>
      <c r="E331" s="136" t="s">
        <v>298</v>
      </c>
      <c r="F331" s="124"/>
      <c r="G331" s="124"/>
      <c r="H331" s="124"/>
      <c r="I331" s="124"/>
      <c r="J331" s="124"/>
      <c r="K331" s="124"/>
      <c r="L331" s="124"/>
      <c r="M331" s="124"/>
      <c r="N331" s="124"/>
      <c r="O331" s="124"/>
      <c r="P331" s="125"/>
      <c r="Q331" s="125"/>
      <c r="R331" s="125"/>
      <c r="S331" s="125"/>
      <c r="T331" s="125"/>
      <c r="U331" s="125"/>
      <c r="V331" s="125"/>
      <c r="Z331" s="126"/>
      <c r="AA331" s="126" t="str">
        <f>IF(AND(F332=G332,H332=I332,F332="A"),"2016 - kw","")</f>
        <v/>
      </c>
      <c r="AB331" s="126" t="str">
        <f>IF(OR(B331="2017 - kw",B331="2018 - kw"),"2016 - kw","")</f>
        <v/>
      </c>
      <c r="AC331" s="126"/>
      <c r="AD331" s="126"/>
      <c r="AE331" s="126"/>
    </row>
    <row r="332" spans="1:31" hidden="1" x14ac:dyDescent="0.25">
      <c r="A332" s="125"/>
      <c r="B332" s="125"/>
      <c r="C332" s="137"/>
      <c r="D332" s="138"/>
      <c r="E332" s="139" t="s">
        <v>299</v>
      </c>
      <c r="F332" s="121"/>
      <c r="G332" s="121"/>
      <c r="H332" s="121"/>
      <c r="I332" s="121"/>
      <c r="J332" s="121"/>
      <c r="K332" s="121"/>
      <c r="L332" s="121"/>
      <c r="M332" s="121"/>
      <c r="N332" s="121"/>
      <c r="O332" s="121"/>
      <c r="P332" s="125"/>
      <c r="Q332" s="125"/>
      <c r="R332" s="125"/>
      <c r="S332" s="125"/>
      <c r="T332" s="125"/>
      <c r="U332" s="125"/>
      <c r="V332" s="125"/>
      <c r="Z332" s="126"/>
      <c r="AA332" s="126"/>
      <c r="AB332" s="126"/>
      <c r="AC332" s="126"/>
      <c r="AD332" s="126"/>
      <c r="AE332" s="126"/>
    </row>
    <row r="333" spans="1:31" hidden="1" x14ac:dyDescent="0.25">
      <c r="A333" s="125" t="str">
        <f>IF(AND(F335=G335,H335=I335,J335=K335,F335="A"),"2016 - kwh",IF(AND(F335=G335,H335=I335,J335&lt;&gt;K335,F335="A"),"2017 - kwh",IF(AND(F335=G335,H335&lt;&gt;I335,F335="A"),"2018 - kwh","N/A")))</f>
        <v>N/A</v>
      </c>
      <c r="B333" s="125" t="str">
        <f>IF(F335&lt;&gt;G335,"2018 - kwh",IF(H335&lt;&gt;I335,"2017 - kwh",IF(J335&lt;&gt;K335,"2016 - kwh","N/A")))</f>
        <v>N/A</v>
      </c>
      <c r="C333" s="131" t="s">
        <v>400</v>
      </c>
      <c r="D333" s="132"/>
      <c r="E333" s="133" t="s">
        <v>231</v>
      </c>
      <c r="F333" s="124"/>
      <c r="G333" s="124"/>
      <c r="H333" s="124"/>
      <c r="I333" s="124"/>
      <c r="J333" s="124"/>
      <c r="K333" s="124"/>
      <c r="L333" s="124"/>
      <c r="M333" s="124"/>
      <c r="N333" s="124"/>
      <c r="O333" s="124"/>
      <c r="P333" s="125"/>
      <c r="Q333" s="125"/>
      <c r="R333" s="125"/>
      <c r="S333" s="125"/>
      <c r="T333" s="125"/>
      <c r="U333" s="125"/>
      <c r="V333" s="125"/>
      <c r="Z333" s="126"/>
      <c r="AA333" s="126" t="str">
        <f>IF(AND(F335=G335,H335=I335,F335="A"),"2016 - kwh","")</f>
        <v/>
      </c>
      <c r="AB333" s="126" t="str">
        <f>IF(OR(B333="2017 - kwh",B333="2018 - kwh"),"2016 - kwh","")</f>
        <v/>
      </c>
      <c r="AC333" s="126"/>
      <c r="AD333" s="126"/>
      <c r="AE333" s="126"/>
    </row>
    <row r="334" spans="1:31" hidden="1" x14ac:dyDescent="0.25">
      <c r="A334" s="125" t="str">
        <f>IF(AND(F335=G335,H335=I335,J335=K335,F335="A"),"2016 - kw",IF(AND(F335=G335,H335=I335,J335&lt;&gt;K335,F335="A"),"2017 - kw",IF(AND(F335=G335,H335&lt;&gt;I335,F335="A"),"2018 - kw","N/A")))</f>
        <v>N/A</v>
      </c>
      <c r="B334" s="125" t="str">
        <f>IF(F335&lt;&gt;G335,"2018 - kw",IF(H335&lt;&gt;I335,"2017 - kw",IF(J335&lt;&gt;K335,"2016 - kw","N/A")))</f>
        <v>N/A</v>
      </c>
      <c r="C334" s="134"/>
      <c r="D334" s="135" t="str">
        <f>D333 &amp; "kW"</f>
        <v>kW</v>
      </c>
      <c r="E334" s="136" t="s">
        <v>298</v>
      </c>
      <c r="F334" s="124"/>
      <c r="G334" s="124"/>
      <c r="H334" s="124"/>
      <c r="I334" s="124"/>
      <c r="J334" s="124"/>
      <c r="K334" s="124"/>
      <c r="L334" s="124"/>
      <c r="M334" s="124"/>
      <c r="N334" s="124"/>
      <c r="O334" s="124"/>
      <c r="P334" s="125"/>
      <c r="Q334" s="125"/>
      <c r="R334" s="125"/>
      <c r="S334" s="125"/>
      <c r="T334" s="125"/>
      <c r="U334" s="125"/>
      <c r="V334" s="125"/>
      <c r="Z334" s="126"/>
      <c r="AA334" s="126" t="str">
        <f>IF(AND(F335=G335,H335=I335,F335="A"),"2016 - kw","")</f>
        <v/>
      </c>
      <c r="AB334" s="126" t="str">
        <f>IF(OR(B334="2017 - kw",B334="2018 - kw"),"2016 - kw","")</f>
        <v/>
      </c>
      <c r="AC334" s="126"/>
      <c r="AD334" s="126"/>
      <c r="AE334" s="126"/>
    </row>
    <row r="335" spans="1:31" hidden="1" x14ac:dyDescent="0.25">
      <c r="A335" s="125"/>
      <c r="B335" s="125"/>
      <c r="C335" s="137"/>
      <c r="D335" s="138"/>
      <c r="E335" s="139" t="s">
        <v>299</v>
      </c>
      <c r="F335" s="121"/>
      <c r="G335" s="121"/>
      <c r="H335" s="121"/>
      <c r="I335" s="121"/>
      <c r="J335" s="121"/>
      <c r="K335" s="121"/>
      <c r="L335" s="121"/>
      <c r="M335" s="121"/>
      <c r="N335" s="121"/>
      <c r="O335" s="121"/>
      <c r="P335" s="125"/>
      <c r="Q335" s="125"/>
      <c r="R335" s="125"/>
      <c r="S335" s="125"/>
      <c r="T335" s="125"/>
      <c r="U335" s="125"/>
      <c r="V335" s="125"/>
      <c r="Z335" s="126"/>
      <c r="AA335" s="126"/>
      <c r="AB335" s="126"/>
      <c r="AC335" s="126"/>
      <c r="AD335" s="126"/>
      <c r="AE335" s="126"/>
    </row>
    <row r="336" spans="1:31" hidden="1" x14ac:dyDescent="0.25">
      <c r="A336" s="125" t="str">
        <f>IF(AND(F338=G338,H338=I338,J338=K338,F338="A"),"2016 - kwh",IF(AND(F338=G338,H338=I338,J338&lt;&gt;K338,F338="A"),"2017 - kwh",IF(AND(F338=G338,H338&lt;&gt;I338,F338="A"),"2018 - kwh","N/A")))</f>
        <v>N/A</v>
      </c>
      <c r="B336" s="125" t="str">
        <f>IF(F338&lt;&gt;G338,"2018 - kwh",IF(H338&lt;&gt;I338,"2017 - kwh",IF(J338&lt;&gt;K338,"2016 - kwh","N/A")))</f>
        <v>N/A</v>
      </c>
      <c r="C336" s="131" t="s">
        <v>401</v>
      </c>
      <c r="D336" s="132"/>
      <c r="E336" s="133" t="s">
        <v>231</v>
      </c>
      <c r="F336" s="124"/>
      <c r="G336" s="124"/>
      <c r="H336" s="124"/>
      <c r="I336" s="124"/>
      <c r="J336" s="124"/>
      <c r="K336" s="124"/>
      <c r="L336" s="124"/>
      <c r="M336" s="124"/>
      <c r="N336" s="124"/>
      <c r="O336" s="124"/>
      <c r="P336" s="125"/>
      <c r="Q336" s="125"/>
      <c r="R336" s="125"/>
      <c r="S336" s="125"/>
      <c r="T336" s="125"/>
      <c r="U336" s="125"/>
      <c r="V336" s="125"/>
      <c r="Z336" s="126"/>
      <c r="AA336" s="126" t="str">
        <f>IF(AND(F338=G338,H338=I338,F338="A"),"2016 - kwh","")</f>
        <v/>
      </c>
      <c r="AB336" s="126" t="str">
        <f>IF(OR(B336="2017 - kwh",B336="2018 - kwh"),"2016 - kwh","")</f>
        <v/>
      </c>
      <c r="AC336" s="126"/>
      <c r="AD336" s="126"/>
      <c r="AE336" s="126"/>
    </row>
    <row r="337" spans="1:31" hidden="1" x14ac:dyDescent="0.25">
      <c r="A337" s="125" t="str">
        <f>IF(AND(F338=G338,H338=I338,J338=K338,F338="A"),"2016 - kw",IF(AND(F338=G338,H338=I338,J338&lt;&gt;K338,F338="A"),"2017 - kw",IF(AND(F338=G338,H338&lt;&gt;I338,F338="A"),"2018 - kw","N/A")))</f>
        <v>N/A</v>
      </c>
      <c r="B337" s="125" t="str">
        <f>IF(F338&lt;&gt;G338,"2018 - kw",IF(H338&lt;&gt;I338,"2017 - kw",IF(J338&lt;&gt;K338,"2016 - kw","N/A")))</f>
        <v>N/A</v>
      </c>
      <c r="C337" s="134"/>
      <c r="D337" s="135" t="str">
        <f>D336 &amp; "kW"</f>
        <v>kW</v>
      </c>
      <c r="E337" s="136" t="s">
        <v>298</v>
      </c>
      <c r="F337" s="124"/>
      <c r="G337" s="124"/>
      <c r="H337" s="124"/>
      <c r="I337" s="124"/>
      <c r="J337" s="124"/>
      <c r="K337" s="124"/>
      <c r="L337" s="124"/>
      <c r="M337" s="124"/>
      <c r="N337" s="124"/>
      <c r="O337" s="124"/>
      <c r="P337" s="125"/>
      <c r="Q337" s="125"/>
      <c r="R337" s="125"/>
      <c r="S337" s="125"/>
      <c r="T337" s="125"/>
      <c r="U337" s="125"/>
      <c r="V337" s="125"/>
      <c r="Z337" s="126"/>
      <c r="AA337" s="126" t="str">
        <f>IF(AND(F338=G338,H338=I338,F338="A"),"2016 - kw","")</f>
        <v/>
      </c>
      <c r="AB337" s="126" t="str">
        <f>IF(OR(B337="2017 - kw",B337="2018 - kw"),"2016 - kw","")</f>
        <v/>
      </c>
      <c r="AC337" s="126"/>
      <c r="AD337" s="126"/>
      <c r="AE337" s="126"/>
    </row>
    <row r="338" spans="1:31" hidden="1" x14ac:dyDescent="0.25">
      <c r="A338" s="125"/>
      <c r="B338" s="125"/>
      <c r="C338" s="137"/>
      <c r="D338" s="138"/>
      <c r="E338" s="139" t="s">
        <v>299</v>
      </c>
      <c r="F338" s="121"/>
      <c r="G338" s="121"/>
      <c r="H338" s="121"/>
      <c r="I338" s="121"/>
      <c r="J338" s="121"/>
      <c r="K338" s="121"/>
      <c r="L338" s="121"/>
      <c r="M338" s="121"/>
      <c r="N338" s="121"/>
      <c r="O338" s="121"/>
      <c r="P338" s="125"/>
      <c r="Q338" s="125"/>
      <c r="R338" s="125"/>
      <c r="S338" s="125"/>
      <c r="T338" s="125"/>
      <c r="U338" s="125"/>
      <c r="V338" s="125"/>
      <c r="Z338" s="126"/>
      <c r="AA338" s="126"/>
      <c r="AB338" s="126"/>
      <c r="AC338" s="126"/>
      <c r="AD338" s="126"/>
      <c r="AE338" s="126"/>
    </row>
    <row r="339" spans="1:31" hidden="1" x14ac:dyDescent="0.25">
      <c r="A339" s="125" t="str">
        <f>IF(AND(F341=G341,H341=I341,J341=K341,F341="A"),"2016 - kwh",IF(AND(F341=G341,H341=I341,J341&lt;&gt;K341,F341="A"),"2017 - kwh",IF(AND(F341=G341,H341&lt;&gt;I341,F341="A"),"2018 - kwh","N/A")))</f>
        <v>N/A</v>
      </c>
      <c r="B339" s="125" t="str">
        <f>IF(F341&lt;&gt;G341,"2018 - kwh",IF(H341&lt;&gt;I341,"2017 - kwh",IF(J341&lt;&gt;K341,"2016 - kwh","N/A")))</f>
        <v>N/A</v>
      </c>
      <c r="C339" s="131" t="s">
        <v>402</v>
      </c>
      <c r="D339" s="132"/>
      <c r="E339" s="133" t="s">
        <v>231</v>
      </c>
      <c r="F339" s="124"/>
      <c r="G339" s="124"/>
      <c r="H339" s="124"/>
      <c r="I339" s="124"/>
      <c r="J339" s="124"/>
      <c r="K339" s="124"/>
      <c r="L339" s="124"/>
      <c r="M339" s="124"/>
      <c r="N339" s="124"/>
      <c r="O339" s="124"/>
      <c r="P339" s="125"/>
      <c r="Q339" s="125"/>
      <c r="R339" s="125"/>
      <c r="S339" s="125"/>
      <c r="T339" s="125"/>
      <c r="U339" s="125"/>
      <c r="V339" s="125"/>
      <c r="Z339" s="126"/>
      <c r="AA339" s="126" t="str">
        <f>IF(AND(F341=G341,H341=I341,F341="A"),"2016 - kwh","")</f>
        <v/>
      </c>
      <c r="AB339" s="126" t="str">
        <f>IF(OR(B339="2017 - kwh",B339="2018 - kwh"),"2016 - kwh","")</f>
        <v/>
      </c>
      <c r="AC339" s="126"/>
      <c r="AD339" s="126"/>
      <c r="AE339" s="126"/>
    </row>
    <row r="340" spans="1:31" hidden="1" x14ac:dyDescent="0.25">
      <c r="A340" s="125" t="str">
        <f>IF(AND(F341=G341,H341=I341,J341=K341,F341="A"),"2016 - kw",IF(AND(F341=G341,H341=I341,J341&lt;&gt;K341,F341="A"),"2017 - kw",IF(AND(F341=G341,H341&lt;&gt;I341,F341="A"),"2018 - kw","N/A")))</f>
        <v>N/A</v>
      </c>
      <c r="B340" s="125" t="str">
        <f>IF(F341&lt;&gt;G341,"2018 - kw",IF(H341&lt;&gt;I341,"2017 - kw",IF(J341&lt;&gt;K341,"2016 - kw","N/A")))</f>
        <v>N/A</v>
      </c>
      <c r="C340" s="134"/>
      <c r="D340" s="135" t="str">
        <f>D339 &amp; "kW"</f>
        <v>kW</v>
      </c>
      <c r="E340" s="136" t="s">
        <v>298</v>
      </c>
      <c r="F340" s="124"/>
      <c r="G340" s="124"/>
      <c r="H340" s="124"/>
      <c r="I340" s="124"/>
      <c r="J340" s="124"/>
      <c r="K340" s="124"/>
      <c r="L340" s="124"/>
      <c r="M340" s="124"/>
      <c r="N340" s="124"/>
      <c r="O340" s="124"/>
      <c r="P340" s="125"/>
      <c r="Q340" s="125"/>
      <c r="R340" s="125"/>
      <c r="S340" s="125"/>
      <c r="T340" s="125"/>
      <c r="U340" s="125"/>
      <c r="V340" s="125"/>
      <c r="Z340" s="126"/>
      <c r="AA340" s="126" t="str">
        <f>IF(AND(F341=G341,H341=I341,F341="A"),"2016 - kw","")</f>
        <v/>
      </c>
      <c r="AB340" s="126" t="str">
        <f>IF(OR(B340="2017 - kw",B340="2018 - kw"),"2016 - kw","")</f>
        <v/>
      </c>
      <c r="AC340" s="126"/>
      <c r="AD340" s="126"/>
      <c r="AE340" s="126"/>
    </row>
    <row r="341" spans="1:31" hidden="1" x14ac:dyDescent="0.25">
      <c r="A341" s="125"/>
      <c r="B341" s="125"/>
      <c r="C341" s="137"/>
      <c r="D341" s="138"/>
      <c r="E341" s="139" t="s">
        <v>299</v>
      </c>
      <c r="F341" s="121"/>
      <c r="G341" s="121"/>
      <c r="H341" s="121"/>
      <c r="I341" s="121"/>
      <c r="J341" s="121"/>
      <c r="K341" s="121"/>
      <c r="L341" s="121"/>
      <c r="M341" s="121"/>
      <c r="N341" s="121"/>
      <c r="O341" s="121"/>
      <c r="P341" s="125"/>
      <c r="Q341" s="125"/>
      <c r="R341" s="125"/>
      <c r="S341" s="125"/>
      <c r="T341" s="125"/>
      <c r="U341" s="125"/>
      <c r="V341" s="125"/>
      <c r="Z341" s="126"/>
      <c r="AA341" s="126"/>
      <c r="AB341" s="126"/>
      <c r="AC341" s="126"/>
      <c r="AD341" s="126"/>
      <c r="AE341" s="126"/>
    </row>
    <row r="342" spans="1:31" hidden="1" x14ac:dyDescent="0.25">
      <c r="A342" s="125" t="str">
        <f>IF(AND(F344=G344,H344=I344,J344=K344,F344="A"),"2016 - kwh",IF(AND(F344=G344,H344=I344,J344&lt;&gt;K344,F344="A"),"2017 - kwh",IF(AND(F344=G344,H344&lt;&gt;I344,F344="A"),"2018 - kwh","N/A")))</f>
        <v>N/A</v>
      </c>
      <c r="B342" s="125" t="str">
        <f>IF(F344&lt;&gt;G344,"2018 - kwh",IF(H344&lt;&gt;I344,"2017 - kwh",IF(J344&lt;&gt;K344,"2016 - kwh","N/A")))</f>
        <v>N/A</v>
      </c>
      <c r="C342" s="131" t="s">
        <v>403</v>
      </c>
      <c r="D342" s="132"/>
      <c r="E342" s="133" t="s">
        <v>231</v>
      </c>
      <c r="F342" s="124"/>
      <c r="G342" s="124"/>
      <c r="H342" s="124"/>
      <c r="I342" s="124"/>
      <c r="J342" s="124"/>
      <c r="K342" s="124"/>
      <c r="L342" s="124"/>
      <c r="M342" s="124"/>
      <c r="N342" s="124"/>
      <c r="O342" s="124"/>
      <c r="P342" s="125"/>
      <c r="Q342" s="125"/>
      <c r="R342" s="125"/>
      <c r="S342" s="125"/>
      <c r="T342" s="125"/>
      <c r="U342" s="125"/>
      <c r="V342" s="125"/>
      <c r="Z342" s="126"/>
      <c r="AA342" s="126" t="str">
        <f>IF(AND(F344=G344,H344=I344,F344="A"),"2016 - kwh","")</f>
        <v/>
      </c>
      <c r="AB342" s="126" t="str">
        <f>IF(OR(B342="2017 - kwh",B342="2018 - kwh"),"2016 - kwh","")</f>
        <v/>
      </c>
      <c r="AC342" s="126"/>
      <c r="AD342" s="126"/>
      <c r="AE342" s="126"/>
    </row>
    <row r="343" spans="1:31" hidden="1" x14ac:dyDescent="0.25">
      <c r="A343" s="125" t="str">
        <f>IF(AND(F344=G344,H344=I344,J344=K344,F344="A"),"2016 - kw",IF(AND(F344=G344,H344=I344,J344&lt;&gt;K344,F344="A"),"2017 - kw",IF(AND(F344=G344,H344&lt;&gt;I344,F344="A"),"2018 - kw","N/A")))</f>
        <v>N/A</v>
      </c>
      <c r="B343" s="125" t="str">
        <f>IF(F344&lt;&gt;G344,"2018 - kw",IF(H344&lt;&gt;I344,"2017 - kw",IF(J344&lt;&gt;K344,"2016 - kw","N/A")))</f>
        <v>N/A</v>
      </c>
      <c r="C343" s="134"/>
      <c r="D343" s="135" t="str">
        <f>D342 &amp; "kW"</f>
        <v>kW</v>
      </c>
      <c r="E343" s="136" t="s">
        <v>298</v>
      </c>
      <c r="F343" s="124"/>
      <c r="G343" s="124"/>
      <c r="H343" s="124"/>
      <c r="I343" s="124"/>
      <c r="J343" s="124"/>
      <c r="K343" s="124"/>
      <c r="L343" s="124"/>
      <c r="M343" s="124"/>
      <c r="N343" s="124"/>
      <c r="O343" s="124"/>
      <c r="P343" s="125"/>
      <c r="Q343" s="125"/>
      <c r="R343" s="125"/>
      <c r="S343" s="125"/>
      <c r="T343" s="125"/>
      <c r="U343" s="125"/>
      <c r="V343" s="125"/>
      <c r="Z343" s="126"/>
      <c r="AA343" s="126" t="str">
        <f>IF(AND(F344=G344,H344=I344,F344="A"),"2016 - kw","")</f>
        <v/>
      </c>
      <c r="AB343" s="126" t="str">
        <f>IF(OR(B343="2017 - kw",B343="2018 - kw"),"2016 - kw","")</f>
        <v/>
      </c>
      <c r="AC343" s="126"/>
      <c r="AD343" s="126"/>
      <c r="AE343" s="126"/>
    </row>
    <row r="344" spans="1:31" hidden="1" x14ac:dyDescent="0.25">
      <c r="A344" s="125"/>
      <c r="B344" s="125"/>
      <c r="C344" s="137"/>
      <c r="D344" s="138"/>
      <c r="E344" s="139" t="s">
        <v>299</v>
      </c>
      <c r="F344" s="121"/>
      <c r="G344" s="121"/>
      <c r="H344" s="121"/>
      <c r="I344" s="121"/>
      <c r="J344" s="121"/>
      <c r="K344" s="121"/>
      <c r="L344" s="121"/>
      <c r="M344" s="121"/>
      <c r="N344" s="121"/>
      <c r="O344" s="121"/>
      <c r="P344" s="125"/>
      <c r="Q344" s="125"/>
      <c r="R344" s="125"/>
      <c r="S344" s="125"/>
      <c r="T344" s="125"/>
      <c r="U344" s="125"/>
      <c r="V344" s="125"/>
      <c r="Z344" s="126"/>
      <c r="AA344" s="126"/>
      <c r="AB344" s="126"/>
      <c r="AC344" s="126"/>
      <c r="AD344" s="126"/>
      <c r="AE344" s="126"/>
    </row>
    <row r="345" spans="1:31" hidden="1" x14ac:dyDescent="0.25">
      <c r="A345" s="125" t="str">
        <f>IF(AND(F347=G347,H347=I347,J347=K347,F347="A"),"2016 - kwh",IF(AND(F347=G347,H347=I347,J347&lt;&gt;K347,F347="A"),"2017 - kwh",IF(AND(F347=G347,H347&lt;&gt;I347,F347="A"),"2018 - kwh","N/A")))</f>
        <v>N/A</v>
      </c>
      <c r="B345" s="125" t="str">
        <f>IF(F347&lt;&gt;G347,"2018 - kwh",IF(H347&lt;&gt;I347,"2017 - kwh",IF(J347&lt;&gt;K347,"2016 - kwh","N/A")))</f>
        <v>N/A</v>
      </c>
      <c r="C345" s="131" t="s">
        <v>404</v>
      </c>
      <c r="D345" s="132"/>
      <c r="E345" s="133" t="s">
        <v>231</v>
      </c>
      <c r="F345" s="124"/>
      <c r="G345" s="124"/>
      <c r="H345" s="124"/>
      <c r="I345" s="124"/>
      <c r="J345" s="124"/>
      <c r="K345" s="124"/>
      <c r="L345" s="124"/>
      <c r="M345" s="124"/>
      <c r="N345" s="124"/>
      <c r="O345" s="124"/>
      <c r="P345" s="125"/>
      <c r="Q345" s="125"/>
      <c r="R345" s="125"/>
      <c r="S345" s="125"/>
      <c r="T345" s="125"/>
      <c r="U345" s="125"/>
      <c r="V345" s="125"/>
      <c r="Z345" s="126"/>
      <c r="AA345" s="126" t="str">
        <f>IF(AND(F347=G347,H347=I347,F347="A"),"2016 - kwh","")</f>
        <v/>
      </c>
      <c r="AB345" s="126" t="str">
        <f>IF(OR(B345="2017 - kwh",B345="2018 - kwh"),"2016 - kwh","")</f>
        <v/>
      </c>
      <c r="AC345" s="126"/>
      <c r="AD345" s="126"/>
      <c r="AE345" s="126"/>
    </row>
    <row r="346" spans="1:31" hidden="1" x14ac:dyDescent="0.25">
      <c r="A346" s="125" t="str">
        <f>IF(AND(F347=G347,H347=I347,J347=K347,F347="A"),"2016 - kw",IF(AND(F347=G347,H347=I347,J347&lt;&gt;K347,F347="A"),"2017 - kw",IF(AND(F347=G347,H347&lt;&gt;I347,F347="A"),"2018 - kw","N/A")))</f>
        <v>N/A</v>
      </c>
      <c r="B346" s="125" t="str">
        <f>IF(F347&lt;&gt;G347,"2018 - kw",IF(H347&lt;&gt;I347,"2017 - kw",IF(J347&lt;&gt;K347,"2016 - kw","N/A")))</f>
        <v>N/A</v>
      </c>
      <c r="C346" s="134"/>
      <c r="D346" s="135" t="str">
        <f>D345 &amp; "kW"</f>
        <v>kW</v>
      </c>
      <c r="E346" s="136" t="s">
        <v>298</v>
      </c>
      <c r="F346" s="124"/>
      <c r="G346" s="124"/>
      <c r="H346" s="124"/>
      <c r="I346" s="124"/>
      <c r="J346" s="124"/>
      <c r="K346" s="124"/>
      <c r="L346" s="124"/>
      <c r="M346" s="124"/>
      <c r="N346" s="124"/>
      <c r="O346" s="124"/>
      <c r="P346" s="125"/>
      <c r="Q346" s="125"/>
      <c r="R346" s="125"/>
      <c r="S346" s="125"/>
      <c r="T346" s="125"/>
      <c r="U346" s="125"/>
      <c r="V346" s="125"/>
      <c r="Z346" s="126"/>
      <c r="AA346" s="126" t="str">
        <f>IF(AND(F347=G347,H347=I347,F347="A"),"2016 - kw","")</f>
        <v/>
      </c>
      <c r="AB346" s="126" t="str">
        <f>IF(OR(B346="2017 - kw",B346="2018 - kw"),"2016 - kw","")</f>
        <v/>
      </c>
      <c r="AC346" s="126"/>
      <c r="AD346" s="126"/>
      <c r="AE346" s="126"/>
    </row>
    <row r="347" spans="1:31" hidden="1" x14ac:dyDescent="0.25">
      <c r="A347" s="125"/>
      <c r="B347" s="125"/>
      <c r="C347" s="137"/>
      <c r="D347" s="138"/>
      <c r="E347" s="139" t="s">
        <v>299</v>
      </c>
      <c r="F347" s="121"/>
      <c r="G347" s="121"/>
      <c r="H347" s="121"/>
      <c r="I347" s="121"/>
      <c r="J347" s="121"/>
      <c r="K347" s="121"/>
      <c r="L347" s="121"/>
      <c r="M347" s="121"/>
      <c r="N347" s="121"/>
      <c r="O347" s="121"/>
      <c r="P347" s="125"/>
      <c r="Q347" s="125"/>
      <c r="R347" s="125"/>
      <c r="S347" s="125"/>
      <c r="T347" s="125"/>
      <c r="U347" s="125"/>
      <c r="V347" s="125"/>
      <c r="Z347" s="126"/>
      <c r="AA347" s="126"/>
      <c r="AB347" s="126"/>
      <c r="AC347" s="126"/>
      <c r="AD347" s="126"/>
      <c r="AE347" s="126"/>
    </row>
    <row r="348" spans="1:31" hidden="1" x14ac:dyDescent="0.25">
      <c r="A348" s="125" t="str">
        <f>IF(AND(F350=G350,H350=I350,J350=K350,F350="A"),"2016 - kwh",IF(AND(F350=G350,H350=I350,J350&lt;&gt;K350,F350="A"),"2017 - kwh",IF(AND(F350=G350,H350&lt;&gt;I350,F350="A"),"2018 - kwh","N/A")))</f>
        <v>N/A</v>
      </c>
      <c r="B348" s="125" t="str">
        <f>IF(F350&lt;&gt;G350,"2018 - kwh",IF(H350&lt;&gt;I350,"2017 - kwh",IF(J350&lt;&gt;K350,"2016 - kwh","N/A")))</f>
        <v>N/A</v>
      </c>
      <c r="C348" s="131" t="s">
        <v>405</v>
      </c>
      <c r="D348" s="132"/>
      <c r="E348" s="133" t="s">
        <v>231</v>
      </c>
      <c r="F348" s="124"/>
      <c r="G348" s="124"/>
      <c r="H348" s="124"/>
      <c r="I348" s="124"/>
      <c r="J348" s="124"/>
      <c r="K348" s="124"/>
      <c r="L348" s="124"/>
      <c r="M348" s="124"/>
      <c r="N348" s="124"/>
      <c r="O348" s="124"/>
      <c r="P348" s="125"/>
      <c r="Q348" s="125"/>
      <c r="R348" s="125"/>
      <c r="S348" s="125"/>
      <c r="T348" s="125"/>
      <c r="U348" s="125"/>
      <c r="V348" s="125"/>
      <c r="Z348" s="126"/>
      <c r="AA348" s="126" t="str">
        <f>IF(AND(F350=G350,H350=I350,F350="A"),"2016 - kwh","")</f>
        <v/>
      </c>
      <c r="AB348" s="126" t="str">
        <f>IF(OR(B348="2017 - kwh",B348="2018 - kwh"),"2016 - kwh","")</f>
        <v/>
      </c>
      <c r="AC348" s="126"/>
      <c r="AD348" s="126"/>
      <c r="AE348" s="126"/>
    </row>
    <row r="349" spans="1:31" hidden="1" x14ac:dyDescent="0.25">
      <c r="A349" s="125" t="str">
        <f>IF(AND(F350=G350,H350=I350,J350=K350,F350="A"),"2016 - kw",IF(AND(F350=G350,H350=I350,J350&lt;&gt;K350,F350="A"),"2017 - kw",IF(AND(F350=G350,H350&lt;&gt;I350,F350="A"),"2018 - kw","N/A")))</f>
        <v>N/A</v>
      </c>
      <c r="B349" s="125" t="str">
        <f>IF(F350&lt;&gt;G350,"2018 - kw",IF(H350&lt;&gt;I350,"2017 - kw",IF(J350&lt;&gt;K350,"2016 - kw","N/A")))</f>
        <v>N/A</v>
      </c>
      <c r="C349" s="134"/>
      <c r="D349" s="135" t="str">
        <f>D348 &amp; "kW"</f>
        <v>kW</v>
      </c>
      <c r="E349" s="136" t="s">
        <v>298</v>
      </c>
      <c r="F349" s="124"/>
      <c r="G349" s="124"/>
      <c r="H349" s="124"/>
      <c r="I349" s="124"/>
      <c r="J349" s="124"/>
      <c r="K349" s="124"/>
      <c r="L349" s="124"/>
      <c r="M349" s="124"/>
      <c r="N349" s="124"/>
      <c r="O349" s="124"/>
      <c r="P349" s="125"/>
      <c r="Q349" s="125"/>
      <c r="R349" s="125"/>
      <c r="S349" s="125"/>
      <c r="T349" s="125"/>
      <c r="U349" s="125"/>
      <c r="V349" s="125"/>
      <c r="Z349" s="126"/>
      <c r="AA349" s="126" t="str">
        <f>IF(AND(F350=G350,H350=I350,F350="A"),"2016 - kw","")</f>
        <v/>
      </c>
      <c r="AB349" s="126" t="str">
        <f>IF(OR(B349="2017 - kw",B349="2018 - kw"),"2016 - kw","")</f>
        <v/>
      </c>
      <c r="AC349" s="126"/>
      <c r="AD349" s="126"/>
      <c r="AE349" s="126"/>
    </row>
    <row r="350" spans="1:31" hidden="1" x14ac:dyDescent="0.25">
      <c r="A350" s="125"/>
      <c r="B350" s="125"/>
      <c r="C350" s="137"/>
      <c r="D350" s="138"/>
      <c r="E350" s="139" t="s">
        <v>299</v>
      </c>
      <c r="F350" s="121"/>
      <c r="G350" s="121"/>
      <c r="H350" s="121"/>
      <c r="I350" s="121"/>
      <c r="J350" s="121"/>
      <c r="K350" s="121"/>
      <c r="L350" s="121"/>
      <c r="M350" s="121"/>
      <c r="N350" s="121"/>
      <c r="O350" s="121"/>
      <c r="P350" s="125"/>
      <c r="Q350" s="125"/>
      <c r="R350" s="125"/>
      <c r="S350" s="125"/>
      <c r="T350" s="125"/>
      <c r="U350" s="125"/>
      <c r="V350" s="125"/>
      <c r="Z350" s="126"/>
      <c r="AA350" s="126"/>
      <c r="AB350" s="126"/>
      <c r="AC350" s="126"/>
      <c r="AD350" s="126"/>
      <c r="AE350" s="126"/>
    </row>
    <row r="351" spans="1:31" hidden="1" x14ac:dyDescent="0.25">
      <c r="A351" s="125" t="str">
        <f>IF(AND(F353=G353,H353=I353,J353=K353,F353="A"),"2016 - kwh",IF(AND(F353=G353,H353=I353,J353&lt;&gt;K353,F353="A"),"2017 - kwh",IF(AND(F353=G353,H353&lt;&gt;I353,F353="A"),"2018 - kwh","N/A")))</f>
        <v>N/A</v>
      </c>
      <c r="B351" s="125" t="str">
        <f>IF(F353&lt;&gt;G353,"2018 - kwh",IF(H353&lt;&gt;I353,"2017 - kwh",IF(J353&lt;&gt;K353,"2016 - kwh","N/A")))</f>
        <v>N/A</v>
      </c>
      <c r="C351" s="131" t="s">
        <v>406</v>
      </c>
      <c r="D351" s="132"/>
      <c r="E351" s="133" t="s">
        <v>231</v>
      </c>
      <c r="F351" s="124"/>
      <c r="G351" s="124"/>
      <c r="H351" s="124"/>
      <c r="I351" s="124"/>
      <c r="J351" s="124"/>
      <c r="K351" s="124"/>
      <c r="L351" s="124"/>
      <c r="M351" s="124"/>
      <c r="N351" s="124"/>
      <c r="O351" s="124"/>
      <c r="P351" s="125"/>
      <c r="Q351" s="125"/>
      <c r="R351" s="125"/>
      <c r="S351" s="125"/>
      <c r="T351" s="125"/>
      <c r="U351" s="125"/>
      <c r="V351" s="125"/>
      <c r="Z351" s="126"/>
      <c r="AA351" s="126" t="str">
        <f>IF(AND(F353=G353,H353=I353,F353="A"),"2016 - kwh","")</f>
        <v/>
      </c>
      <c r="AB351" s="126" t="str">
        <f>IF(OR(B351="2017 - kwh",B351="2018 - kwh"),"2016 - kwh","")</f>
        <v/>
      </c>
      <c r="AC351" s="126"/>
      <c r="AD351" s="126"/>
      <c r="AE351" s="126"/>
    </row>
    <row r="352" spans="1:31" hidden="1" x14ac:dyDescent="0.25">
      <c r="A352" s="125" t="str">
        <f>IF(AND(F353=G353,H353=I353,J353=K353,F353="A"),"2016 - kw",IF(AND(F353=G353,H353=I353,J353&lt;&gt;K353,F353="A"),"2017 - kw",IF(AND(F353=G353,H353&lt;&gt;I353,F353="A"),"2018 - kw","N/A")))</f>
        <v>N/A</v>
      </c>
      <c r="B352" s="125" t="str">
        <f>IF(F353&lt;&gt;G353,"2018 - kw",IF(H353&lt;&gt;I353,"2017 - kw",IF(J353&lt;&gt;K353,"2016 - kw","N/A")))</f>
        <v>N/A</v>
      </c>
      <c r="C352" s="134"/>
      <c r="D352" s="135" t="str">
        <f>D351 &amp; "kW"</f>
        <v>kW</v>
      </c>
      <c r="E352" s="136" t="s">
        <v>298</v>
      </c>
      <c r="F352" s="124"/>
      <c r="G352" s="124"/>
      <c r="H352" s="124"/>
      <c r="I352" s="124"/>
      <c r="J352" s="124"/>
      <c r="K352" s="124"/>
      <c r="L352" s="124"/>
      <c r="M352" s="124"/>
      <c r="N352" s="124"/>
      <c r="O352" s="124"/>
      <c r="P352" s="125"/>
      <c r="Q352" s="125"/>
      <c r="R352" s="125"/>
      <c r="S352" s="125"/>
      <c r="T352" s="125"/>
      <c r="U352" s="125"/>
      <c r="V352" s="125"/>
      <c r="Z352" s="126"/>
      <c r="AA352" s="126" t="str">
        <f>IF(AND(F353=G353,H353=I353,F353="A"),"2016 - kw","")</f>
        <v/>
      </c>
      <c r="AB352" s="126" t="str">
        <f>IF(OR(B352="2017 - kw",B352="2018 - kw"),"2016 - kw","")</f>
        <v/>
      </c>
      <c r="AC352" s="126"/>
      <c r="AD352" s="126"/>
      <c r="AE352" s="126"/>
    </row>
    <row r="353" spans="1:31" hidden="1" x14ac:dyDescent="0.25">
      <c r="A353" s="125"/>
      <c r="B353" s="125"/>
      <c r="C353" s="137"/>
      <c r="D353" s="138"/>
      <c r="E353" s="139" t="s">
        <v>299</v>
      </c>
      <c r="F353" s="121"/>
      <c r="G353" s="121"/>
      <c r="H353" s="121"/>
      <c r="I353" s="121"/>
      <c r="J353" s="121"/>
      <c r="K353" s="121"/>
      <c r="L353" s="121"/>
      <c r="M353" s="121"/>
      <c r="N353" s="121"/>
      <c r="O353" s="121"/>
      <c r="P353" s="125"/>
      <c r="Q353" s="125"/>
      <c r="R353" s="125"/>
      <c r="S353" s="125"/>
      <c r="T353" s="125"/>
      <c r="U353" s="125"/>
      <c r="V353" s="125"/>
      <c r="Z353" s="126"/>
      <c r="AA353" s="126"/>
      <c r="AB353" s="126"/>
      <c r="AC353" s="126"/>
      <c r="AD353" s="126"/>
      <c r="AE353" s="126"/>
    </row>
    <row r="354" spans="1:31" hidden="1" x14ac:dyDescent="0.25">
      <c r="A354" s="125" t="str">
        <f>IF(AND(F356=G356,H356=I356,J356=K356,F356="A"),"2016 - kwh",IF(AND(F356=G356,H356=I356,J356&lt;&gt;K356,F356="A"),"2017 - kwh",IF(AND(F356=G356,H356&lt;&gt;I356,F356="A"),"2018 - kwh","N/A")))</f>
        <v>N/A</v>
      </c>
      <c r="B354" s="125" t="str">
        <f>IF(F356&lt;&gt;G356,"2018 - kwh",IF(H356&lt;&gt;I356,"2017 - kwh",IF(J356&lt;&gt;K356,"2016 - kwh","N/A")))</f>
        <v>N/A</v>
      </c>
      <c r="C354" s="131" t="s">
        <v>407</v>
      </c>
      <c r="D354" s="132"/>
      <c r="E354" s="133" t="s">
        <v>231</v>
      </c>
      <c r="F354" s="124"/>
      <c r="G354" s="124"/>
      <c r="H354" s="124"/>
      <c r="I354" s="124"/>
      <c r="J354" s="124"/>
      <c r="K354" s="124"/>
      <c r="L354" s="124"/>
      <c r="M354" s="124"/>
      <c r="N354" s="124"/>
      <c r="O354" s="124"/>
      <c r="P354" s="125"/>
      <c r="Q354" s="125"/>
      <c r="R354" s="125"/>
      <c r="S354" s="125"/>
      <c r="T354" s="125"/>
      <c r="U354" s="125"/>
      <c r="V354" s="125"/>
      <c r="Z354" s="126"/>
      <c r="AA354" s="126" t="str">
        <f>IF(AND(F356=G356,H356=I356,F356="A"),"2016 - kwh","")</f>
        <v/>
      </c>
      <c r="AB354" s="126" t="str">
        <f>IF(OR(B354="2017 - kwh",B354="2018 - kwh"),"2016 - kwh","")</f>
        <v/>
      </c>
      <c r="AC354" s="126"/>
      <c r="AD354" s="126"/>
      <c r="AE354" s="126"/>
    </row>
    <row r="355" spans="1:31" hidden="1" x14ac:dyDescent="0.25">
      <c r="A355" s="125" t="str">
        <f>IF(AND(F356=G356,H356=I356,J356=K356,F356="A"),"2016 - kw",IF(AND(F356=G356,H356=I356,J356&lt;&gt;K356,F356="A"),"2017 - kw",IF(AND(F356=G356,H356&lt;&gt;I356,F356="A"),"2018 - kw","N/A")))</f>
        <v>N/A</v>
      </c>
      <c r="B355" s="125" t="str">
        <f>IF(F356&lt;&gt;G356,"2018 - kw",IF(H356&lt;&gt;I356,"2017 - kw",IF(J356&lt;&gt;K356,"2016 - kw","N/A")))</f>
        <v>N/A</v>
      </c>
      <c r="C355" s="134"/>
      <c r="D355" s="135" t="str">
        <f>D354 &amp; "kW"</f>
        <v>kW</v>
      </c>
      <c r="E355" s="136" t="s">
        <v>298</v>
      </c>
      <c r="F355" s="124"/>
      <c r="G355" s="124"/>
      <c r="H355" s="124"/>
      <c r="I355" s="124"/>
      <c r="J355" s="124"/>
      <c r="K355" s="124"/>
      <c r="L355" s="124"/>
      <c r="M355" s="124"/>
      <c r="N355" s="124"/>
      <c r="O355" s="124"/>
      <c r="P355" s="125"/>
      <c r="Q355" s="125"/>
      <c r="R355" s="125"/>
      <c r="S355" s="125"/>
      <c r="T355" s="125"/>
      <c r="U355" s="125"/>
      <c r="V355" s="125"/>
      <c r="Z355" s="126"/>
      <c r="AA355" s="126" t="str">
        <f>IF(AND(F356=G356,H356=I356,F356="A"),"2016 - kw","")</f>
        <v/>
      </c>
      <c r="AB355" s="126" t="str">
        <f>IF(OR(B355="2017 - kw",B355="2018 - kw"),"2016 - kw","")</f>
        <v/>
      </c>
      <c r="AC355" s="126"/>
      <c r="AD355" s="126"/>
      <c r="AE355" s="126"/>
    </row>
    <row r="356" spans="1:31" hidden="1" x14ac:dyDescent="0.25">
      <c r="A356" s="125"/>
      <c r="B356" s="125"/>
      <c r="C356" s="137"/>
      <c r="D356" s="138"/>
      <c r="E356" s="139" t="s">
        <v>299</v>
      </c>
      <c r="F356" s="121"/>
      <c r="G356" s="121"/>
      <c r="H356" s="121"/>
      <c r="I356" s="121"/>
      <c r="J356" s="121"/>
      <c r="K356" s="121"/>
      <c r="L356" s="121"/>
      <c r="M356" s="121"/>
      <c r="N356" s="121"/>
      <c r="O356" s="121"/>
      <c r="P356" s="125"/>
      <c r="Q356" s="125"/>
      <c r="R356" s="125"/>
      <c r="S356" s="125"/>
      <c r="T356" s="125"/>
      <c r="U356" s="125"/>
      <c r="V356" s="125"/>
      <c r="Z356" s="126"/>
      <c r="AA356" s="126"/>
      <c r="AB356" s="126"/>
      <c r="AC356" s="126"/>
      <c r="AD356" s="126"/>
      <c r="AE356" s="126"/>
    </row>
    <row r="357" spans="1:31" hidden="1" x14ac:dyDescent="0.25">
      <c r="A357" s="125" t="str">
        <f>IF(AND(F359=G359,H359=I359,J359=K359,F359="A"),"2016 - kwh",IF(AND(F359=G359,H359=I359,J359&lt;&gt;K359,F359="A"),"2017 - kwh",IF(AND(F359=G359,H359&lt;&gt;I359,F359="A"),"2018 - kwh","N/A")))</f>
        <v>N/A</v>
      </c>
      <c r="B357" s="125" t="str">
        <f>IF(F359&lt;&gt;G359,"2018 - kwh",IF(H359&lt;&gt;I359,"2017 - kwh",IF(J359&lt;&gt;K359,"2016 - kwh","N/A")))</f>
        <v>N/A</v>
      </c>
      <c r="C357" s="131" t="s">
        <v>408</v>
      </c>
      <c r="D357" s="132"/>
      <c r="E357" s="133" t="s">
        <v>231</v>
      </c>
      <c r="F357" s="124"/>
      <c r="G357" s="124"/>
      <c r="H357" s="124"/>
      <c r="I357" s="124"/>
      <c r="J357" s="124"/>
      <c r="K357" s="124"/>
      <c r="L357" s="124"/>
      <c r="M357" s="124"/>
      <c r="N357" s="124"/>
      <c r="O357" s="124"/>
      <c r="P357" s="125"/>
      <c r="Q357" s="125"/>
      <c r="R357" s="125"/>
      <c r="S357" s="125"/>
      <c r="T357" s="125"/>
      <c r="U357" s="125"/>
      <c r="V357" s="125"/>
      <c r="Z357" s="126"/>
      <c r="AA357" s="126" t="str">
        <f>IF(AND(F359=G359,H359=I359,F359="A"),"2016 - kwh","")</f>
        <v/>
      </c>
      <c r="AB357" s="126" t="str">
        <f>IF(OR(B357="2017 - kwh",B357="2018 - kwh"),"2016 - kwh","")</f>
        <v/>
      </c>
      <c r="AC357" s="126"/>
      <c r="AD357" s="126"/>
      <c r="AE357" s="126"/>
    </row>
    <row r="358" spans="1:31" hidden="1" x14ac:dyDescent="0.25">
      <c r="A358" s="125" t="str">
        <f>IF(AND(F359=G359,H359=I359,J359=K359,F359="A"),"2016 - kw",IF(AND(F359=G359,H359=I359,J359&lt;&gt;K359,F359="A"),"2017 - kw",IF(AND(F359=G359,H359&lt;&gt;I359,F359="A"),"2018 - kw","N/A")))</f>
        <v>N/A</v>
      </c>
      <c r="B358" s="125" t="str">
        <f>IF(F359&lt;&gt;G359,"2018 - kw",IF(H359&lt;&gt;I359,"2017 - kw",IF(J359&lt;&gt;K359,"2016 - kw","N/A")))</f>
        <v>N/A</v>
      </c>
      <c r="C358" s="134"/>
      <c r="D358" s="135" t="str">
        <f>D357 &amp; "kW"</f>
        <v>kW</v>
      </c>
      <c r="E358" s="136" t="s">
        <v>298</v>
      </c>
      <c r="F358" s="124"/>
      <c r="G358" s="124"/>
      <c r="H358" s="124"/>
      <c r="I358" s="124"/>
      <c r="J358" s="124"/>
      <c r="K358" s="124"/>
      <c r="L358" s="124"/>
      <c r="M358" s="124"/>
      <c r="N358" s="124"/>
      <c r="O358" s="124"/>
      <c r="P358" s="125"/>
      <c r="Q358" s="125"/>
      <c r="R358" s="125"/>
      <c r="S358" s="125"/>
      <c r="T358" s="125"/>
      <c r="U358" s="125"/>
      <c r="V358" s="125"/>
      <c r="Z358" s="126"/>
      <c r="AA358" s="126" t="str">
        <f>IF(AND(F359=G359,H359=I359,F359="A"),"2016 - kw","")</f>
        <v/>
      </c>
      <c r="AB358" s="126" t="str">
        <f>IF(OR(B358="2017 - kw",B358="2018 - kw"),"2016 - kw","")</f>
        <v/>
      </c>
      <c r="AC358" s="126"/>
      <c r="AD358" s="126"/>
      <c r="AE358" s="126"/>
    </row>
    <row r="359" spans="1:31" hidden="1" x14ac:dyDescent="0.25">
      <c r="A359" s="125"/>
      <c r="B359" s="125"/>
      <c r="C359" s="137"/>
      <c r="D359" s="138"/>
      <c r="E359" s="139" t="s">
        <v>299</v>
      </c>
      <c r="F359" s="121"/>
      <c r="G359" s="121"/>
      <c r="H359" s="121"/>
      <c r="I359" s="121"/>
      <c r="J359" s="121"/>
      <c r="K359" s="121"/>
      <c r="L359" s="121"/>
      <c r="M359" s="121"/>
      <c r="N359" s="121"/>
      <c r="O359" s="121"/>
      <c r="P359" s="125"/>
      <c r="Q359" s="125"/>
      <c r="R359" s="125"/>
      <c r="S359" s="125"/>
      <c r="T359" s="125"/>
      <c r="U359" s="125"/>
      <c r="V359" s="125"/>
      <c r="Z359" s="126"/>
      <c r="AA359" s="126"/>
      <c r="AB359" s="126"/>
      <c r="AC359" s="126"/>
      <c r="AD359" s="126"/>
      <c r="AE359" s="126"/>
    </row>
    <row r="360" spans="1:31" hidden="1" x14ac:dyDescent="0.25">
      <c r="A360" s="125" t="str">
        <f>IF(AND(F362=G362,H362=I362,J362=K362,F362="A"),"2016 - kwh",IF(AND(F362=G362,H362=I362,J362&lt;&gt;K362,F362="A"),"2017 - kwh",IF(AND(F362=G362,H362&lt;&gt;I362,F362="A"),"2018 - kwh","N/A")))</f>
        <v>N/A</v>
      </c>
      <c r="B360" s="125" t="str">
        <f>IF(F362&lt;&gt;G362,"2018 - kwh",IF(H362&lt;&gt;I362,"2017 - kwh",IF(J362&lt;&gt;K362,"2016 - kwh","N/A")))</f>
        <v>N/A</v>
      </c>
      <c r="C360" s="131" t="s">
        <v>409</v>
      </c>
      <c r="D360" s="132"/>
      <c r="E360" s="133" t="s">
        <v>231</v>
      </c>
      <c r="F360" s="124"/>
      <c r="G360" s="124"/>
      <c r="H360" s="124"/>
      <c r="I360" s="124"/>
      <c r="J360" s="124"/>
      <c r="K360" s="124"/>
      <c r="L360" s="124"/>
      <c r="M360" s="124"/>
      <c r="N360" s="124"/>
      <c r="O360" s="124"/>
      <c r="P360" s="125"/>
      <c r="Q360" s="125"/>
      <c r="R360" s="125"/>
      <c r="S360" s="125"/>
      <c r="T360" s="125"/>
      <c r="U360" s="125"/>
      <c r="V360" s="125"/>
      <c r="Z360" s="126"/>
      <c r="AA360" s="126" t="str">
        <f>IF(AND(F362=G362,H362=I362,F362="A"),"2016 - kwh","")</f>
        <v/>
      </c>
      <c r="AB360" s="126" t="str">
        <f>IF(OR(B360="2017 - kwh",B360="2018 - kwh"),"2016 - kwh","")</f>
        <v/>
      </c>
      <c r="AC360" s="126"/>
      <c r="AD360" s="126"/>
      <c r="AE360" s="126"/>
    </row>
    <row r="361" spans="1:31" hidden="1" x14ac:dyDescent="0.25">
      <c r="A361" s="125" t="str">
        <f>IF(AND(F362=G362,H362=I362,J362=K362,F362="A"),"2016 - kw",IF(AND(F362=G362,H362=I362,J362&lt;&gt;K362,F362="A"),"2017 - kw",IF(AND(F362=G362,H362&lt;&gt;I362,F362="A"),"2018 - kw","N/A")))</f>
        <v>N/A</v>
      </c>
      <c r="B361" s="125" t="str">
        <f>IF(F362&lt;&gt;G362,"2018 - kw",IF(H362&lt;&gt;I362,"2017 - kw",IF(J362&lt;&gt;K362,"2016 - kw","N/A")))</f>
        <v>N/A</v>
      </c>
      <c r="C361" s="134"/>
      <c r="D361" s="135" t="str">
        <f>D360 &amp; "kW"</f>
        <v>kW</v>
      </c>
      <c r="E361" s="136" t="s">
        <v>298</v>
      </c>
      <c r="F361" s="124"/>
      <c r="G361" s="124"/>
      <c r="H361" s="124"/>
      <c r="I361" s="124"/>
      <c r="J361" s="124"/>
      <c r="K361" s="124"/>
      <c r="L361" s="124"/>
      <c r="M361" s="124"/>
      <c r="N361" s="124"/>
      <c r="O361" s="124"/>
      <c r="P361" s="125"/>
      <c r="Q361" s="125"/>
      <c r="R361" s="125"/>
      <c r="S361" s="125"/>
      <c r="T361" s="125"/>
      <c r="U361" s="125"/>
      <c r="V361" s="125"/>
      <c r="Z361" s="126"/>
      <c r="AA361" s="126" t="str">
        <f>IF(AND(F362=G362,H362=I362,F362="A"),"2016 - kw","")</f>
        <v/>
      </c>
      <c r="AB361" s="126" t="str">
        <f>IF(OR(B361="2017 - kw",B361="2018 - kw"),"2016 - kw","")</f>
        <v/>
      </c>
      <c r="AC361" s="126"/>
      <c r="AD361" s="126"/>
      <c r="AE361" s="126"/>
    </row>
    <row r="362" spans="1:31" hidden="1" x14ac:dyDescent="0.25">
      <c r="A362" s="125"/>
      <c r="B362" s="125"/>
      <c r="C362" s="137"/>
      <c r="D362" s="138"/>
      <c r="E362" s="139" t="s">
        <v>299</v>
      </c>
      <c r="F362" s="121"/>
      <c r="G362" s="121"/>
      <c r="H362" s="121"/>
      <c r="I362" s="121"/>
      <c r="J362" s="121"/>
      <c r="K362" s="121"/>
      <c r="L362" s="121"/>
      <c r="M362" s="121"/>
      <c r="N362" s="121"/>
      <c r="O362" s="121"/>
      <c r="P362" s="125"/>
      <c r="Q362" s="125"/>
      <c r="R362" s="125"/>
      <c r="S362" s="125"/>
      <c r="T362" s="125"/>
      <c r="U362" s="125"/>
      <c r="V362" s="125"/>
      <c r="Z362" s="126"/>
      <c r="AA362" s="126"/>
      <c r="AB362" s="126"/>
      <c r="AC362" s="126"/>
      <c r="AD362" s="126"/>
      <c r="AE362" s="126"/>
    </row>
    <row r="363" spans="1:31" hidden="1" x14ac:dyDescent="0.25">
      <c r="A363" s="125" t="str">
        <f>IF(AND(F365=G365,H365=I365,J365=K365,F365="A"),"2016 - kwh",IF(AND(F365=G365,H365=I365,J365&lt;&gt;K365,F365="A"),"2017 - kwh",IF(AND(F365=G365,H365&lt;&gt;I365,F365="A"),"2018 - kwh","N/A")))</f>
        <v>N/A</v>
      </c>
      <c r="B363" s="125" t="str">
        <f>IF(F365&lt;&gt;G365,"2018 - kwh",IF(H365&lt;&gt;I365,"2017 - kwh",IF(J365&lt;&gt;K365,"2016 - kwh","N/A")))</f>
        <v>N/A</v>
      </c>
      <c r="C363" s="131" t="s">
        <v>410</v>
      </c>
      <c r="D363" s="132"/>
      <c r="E363" s="133" t="s">
        <v>231</v>
      </c>
      <c r="F363" s="124"/>
      <c r="G363" s="124"/>
      <c r="H363" s="124"/>
      <c r="I363" s="124"/>
      <c r="J363" s="124"/>
      <c r="K363" s="124"/>
      <c r="L363" s="124"/>
      <c r="M363" s="124"/>
      <c r="N363" s="124"/>
      <c r="O363" s="124"/>
      <c r="P363" s="125"/>
      <c r="Q363" s="125"/>
      <c r="R363" s="125"/>
      <c r="S363" s="125"/>
      <c r="T363" s="125"/>
      <c r="U363" s="125"/>
      <c r="V363" s="125"/>
      <c r="Z363" s="126"/>
      <c r="AA363" s="126" t="str">
        <f>IF(AND(F365=G365,H365=I365,F365="A"),"2016 - kwh","")</f>
        <v/>
      </c>
      <c r="AB363" s="126" t="str">
        <f>IF(OR(B363="2017 - kwh",B363="2018 - kwh"),"2016 - kwh","")</f>
        <v/>
      </c>
      <c r="AC363" s="126"/>
      <c r="AD363" s="126"/>
      <c r="AE363" s="126"/>
    </row>
    <row r="364" spans="1:31" hidden="1" x14ac:dyDescent="0.25">
      <c r="A364" s="125" t="str">
        <f>IF(AND(F365=G365,H365=I365,J365=K365,F365="A"),"2016 - kw",IF(AND(F365=G365,H365=I365,J365&lt;&gt;K365,F365="A"),"2017 - kw",IF(AND(F365=G365,H365&lt;&gt;I365,F365="A"),"2018 - kw","N/A")))</f>
        <v>N/A</v>
      </c>
      <c r="B364" s="125" t="str">
        <f>IF(F365&lt;&gt;G365,"2018 - kw",IF(H365&lt;&gt;I365,"2017 - kw",IF(J365&lt;&gt;K365,"2016 - kw","N/A")))</f>
        <v>N/A</v>
      </c>
      <c r="C364" s="134"/>
      <c r="D364" s="135" t="str">
        <f>D363 &amp; "kW"</f>
        <v>kW</v>
      </c>
      <c r="E364" s="136" t="s">
        <v>298</v>
      </c>
      <c r="F364" s="124"/>
      <c r="G364" s="124"/>
      <c r="H364" s="124"/>
      <c r="I364" s="124"/>
      <c r="J364" s="124"/>
      <c r="K364" s="124"/>
      <c r="L364" s="124"/>
      <c r="M364" s="124"/>
      <c r="N364" s="124"/>
      <c r="O364" s="124"/>
      <c r="P364" s="125"/>
      <c r="Q364" s="125"/>
      <c r="R364" s="125"/>
      <c r="S364" s="125"/>
      <c r="T364" s="125"/>
      <c r="U364" s="125"/>
      <c r="V364" s="125"/>
      <c r="Z364" s="126"/>
      <c r="AA364" s="126" t="str">
        <f>IF(AND(F365=G365,H365=I365,F365="A"),"2016 - kw","")</f>
        <v/>
      </c>
      <c r="AB364" s="126" t="str">
        <f>IF(OR(B364="2017 - kw",B364="2018 - kw"),"2016 - kw","")</f>
        <v/>
      </c>
      <c r="AC364" s="126"/>
      <c r="AD364" s="126"/>
      <c r="AE364" s="126"/>
    </row>
    <row r="365" spans="1:31" hidden="1" x14ac:dyDescent="0.25">
      <c r="A365" s="125"/>
      <c r="B365" s="125"/>
      <c r="C365" s="137"/>
      <c r="D365" s="138"/>
      <c r="E365" s="139" t="s">
        <v>299</v>
      </c>
      <c r="F365" s="121"/>
      <c r="G365" s="121"/>
      <c r="H365" s="121"/>
      <c r="I365" s="121"/>
      <c r="J365" s="121"/>
      <c r="K365" s="121"/>
      <c r="L365" s="121"/>
      <c r="M365" s="121"/>
      <c r="N365" s="121"/>
      <c r="O365" s="121"/>
      <c r="P365" s="125"/>
      <c r="Q365" s="125"/>
      <c r="R365" s="125"/>
      <c r="S365" s="125"/>
      <c r="T365" s="125"/>
      <c r="U365" s="125"/>
      <c r="V365" s="125"/>
      <c r="Z365" s="126"/>
      <c r="AA365" s="126"/>
      <c r="AB365" s="126"/>
      <c r="AC365" s="126"/>
      <c r="AD365" s="126"/>
      <c r="AE365" s="126"/>
    </row>
    <row r="366" spans="1:31" hidden="1" x14ac:dyDescent="0.25">
      <c r="A366" s="125" t="str">
        <f>IF(AND(F368=G368,H368=I368,J368=K368,F368="A"),"2016 - kwh",IF(AND(F368=G368,H368=I368,J368&lt;&gt;K368,F368="A"),"2017 - kwh",IF(AND(F368=G368,H368&lt;&gt;I368,F368="A"),"2018 - kwh","N/A")))</f>
        <v>N/A</v>
      </c>
      <c r="B366" s="125" t="str">
        <f>IF(F368&lt;&gt;G368,"2018 - kwh",IF(H368&lt;&gt;I368,"2017 - kwh",IF(J368&lt;&gt;K368,"2016 - kwh","N/A")))</f>
        <v>N/A</v>
      </c>
      <c r="C366" s="131" t="s">
        <v>411</v>
      </c>
      <c r="D366" s="132"/>
      <c r="E366" s="133" t="s">
        <v>231</v>
      </c>
      <c r="F366" s="124"/>
      <c r="G366" s="124"/>
      <c r="H366" s="124"/>
      <c r="I366" s="124"/>
      <c r="J366" s="124"/>
      <c r="K366" s="124"/>
      <c r="L366" s="124"/>
      <c r="M366" s="124"/>
      <c r="N366" s="124"/>
      <c r="O366" s="124"/>
      <c r="P366" s="125"/>
      <c r="Q366" s="125"/>
      <c r="R366" s="125"/>
      <c r="S366" s="125"/>
      <c r="T366" s="125"/>
      <c r="U366" s="125"/>
      <c r="V366" s="125"/>
      <c r="Z366" s="126"/>
      <c r="AA366" s="126" t="str">
        <f>IF(AND(F368=G368,H368=I368,F368="A"),"2016 - kwh","")</f>
        <v/>
      </c>
      <c r="AB366" s="126" t="str">
        <f>IF(OR(B366="2017 - kwh",B366="2018 - kwh"),"2016 - kwh","")</f>
        <v/>
      </c>
      <c r="AC366" s="126"/>
      <c r="AD366" s="126"/>
      <c r="AE366" s="126"/>
    </row>
    <row r="367" spans="1:31" hidden="1" x14ac:dyDescent="0.25">
      <c r="A367" s="125" t="str">
        <f>IF(AND(F368=G368,H368=I368,J368=K368,F368="A"),"2016 - kw",IF(AND(F368=G368,H368=I368,J368&lt;&gt;K368,F368="A"),"2017 - kw",IF(AND(F368=G368,H368&lt;&gt;I368,F368="A"),"2018 - kw","N/A")))</f>
        <v>N/A</v>
      </c>
      <c r="B367" s="125" t="str">
        <f>IF(F368&lt;&gt;G368,"2018 - kw",IF(H368&lt;&gt;I368,"2017 - kw",IF(J368&lt;&gt;K368,"2016 - kw","N/A")))</f>
        <v>N/A</v>
      </c>
      <c r="C367" s="134"/>
      <c r="D367" s="135" t="str">
        <f>D366 &amp; "kW"</f>
        <v>kW</v>
      </c>
      <c r="E367" s="136" t="s">
        <v>298</v>
      </c>
      <c r="F367" s="124"/>
      <c r="G367" s="124"/>
      <c r="H367" s="124"/>
      <c r="I367" s="124"/>
      <c r="J367" s="124"/>
      <c r="K367" s="124"/>
      <c r="L367" s="124"/>
      <c r="M367" s="124"/>
      <c r="N367" s="124"/>
      <c r="O367" s="124"/>
      <c r="P367" s="125"/>
      <c r="Q367" s="125"/>
      <c r="R367" s="125"/>
      <c r="S367" s="125"/>
      <c r="T367" s="125"/>
      <c r="U367" s="125"/>
      <c r="V367" s="125"/>
      <c r="Z367" s="126"/>
      <c r="AA367" s="126" t="str">
        <f>IF(AND(F368=G368,H368=I368,F368="A"),"2016 - kw","")</f>
        <v/>
      </c>
      <c r="AB367" s="126" t="str">
        <f>IF(OR(B367="2017 - kw",B367="2018 - kw"),"2016 - kw","")</f>
        <v/>
      </c>
      <c r="AC367" s="126"/>
      <c r="AD367" s="126"/>
      <c r="AE367" s="126"/>
    </row>
    <row r="368" spans="1:31" hidden="1" x14ac:dyDescent="0.25">
      <c r="A368" s="125"/>
      <c r="B368" s="125"/>
      <c r="C368" s="137"/>
      <c r="D368" s="138"/>
      <c r="E368" s="139" t="s">
        <v>299</v>
      </c>
      <c r="F368" s="121"/>
      <c r="G368" s="121"/>
      <c r="H368" s="121"/>
      <c r="I368" s="121"/>
      <c r="J368" s="121"/>
      <c r="K368" s="121"/>
      <c r="L368" s="121"/>
      <c r="M368" s="121"/>
      <c r="N368" s="121"/>
      <c r="O368" s="121"/>
      <c r="P368" s="125"/>
      <c r="Q368" s="125"/>
      <c r="R368" s="125"/>
      <c r="S368" s="125"/>
      <c r="T368" s="125"/>
      <c r="U368" s="125"/>
      <c r="V368" s="125"/>
      <c r="Z368" s="126"/>
      <c r="AA368" s="126"/>
      <c r="AB368" s="126"/>
      <c r="AC368" s="126"/>
      <c r="AD368" s="126"/>
      <c r="AE368" s="126"/>
    </row>
    <row r="369" spans="1:31" hidden="1" x14ac:dyDescent="0.25">
      <c r="A369" s="125" t="str">
        <f>IF(AND(F371=G371,H371=I371,J371=K371,F371="A"),"2016 - kwh",IF(AND(F371=G371,H371=I371,J371&lt;&gt;K371,F371="A"),"2017 - kwh",IF(AND(F371=G371,H371&lt;&gt;I371,F371="A"),"2018 - kwh","N/A")))</f>
        <v>N/A</v>
      </c>
      <c r="B369" s="125" t="str">
        <f>IF(F371&lt;&gt;G371,"2018 - kwh",IF(H371&lt;&gt;I371,"2017 - kwh",IF(J371&lt;&gt;K371,"2016 - kwh","N/A")))</f>
        <v>N/A</v>
      </c>
      <c r="C369" s="131" t="s">
        <v>412</v>
      </c>
      <c r="D369" s="132"/>
      <c r="E369" s="133" t="s">
        <v>231</v>
      </c>
      <c r="F369" s="124"/>
      <c r="G369" s="124"/>
      <c r="H369" s="124"/>
      <c r="I369" s="124"/>
      <c r="J369" s="124"/>
      <c r="K369" s="124"/>
      <c r="L369" s="124"/>
      <c r="M369" s="124"/>
      <c r="N369" s="124"/>
      <c r="O369" s="124"/>
      <c r="P369" s="125"/>
      <c r="Q369" s="125"/>
      <c r="R369" s="125"/>
      <c r="S369" s="125"/>
      <c r="T369" s="125"/>
      <c r="U369" s="125"/>
      <c r="V369" s="125"/>
      <c r="Z369" s="126"/>
      <c r="AA369" s="126" t="str">
        <f>IF(AND(F371=G371,H371=I371,F371="A"),"2016 - kwh","")</f>
        <v/>
      </c>
      <c r="AB369" s="126" t="str">
        <f>IF(OR(B369="2017 - kwh",B369="2018 - kwh"),"2016 - kwh","")</f>
        <v/>
      </c>
      <c r="AC369" s="126"/>
      <c r="AD369" s="126"/>
      <c r="AE369" s="126"/>
    </row>
    <row r="370" spans="1:31" hidden="1" x14ac:dyDescent="0.25">
      <c r="A370" s="125" t="str">
        <f>IF(AND(F371=G371,H371=I371,J371=K371,F371="A"),"2016 - kw",IF(AND(F371=G371,H371=I371,J371&lt;&gt;K371,F371="A"),"2017 - kw",IF(AND(F371=G371,H371&lt;&gt;I371,F371="A"),"2018 - kw","N/A")))</f>
        <v>N/A</v>
      </c>
      <c r="B370" s="125" t="str">
        <f>IF(F371&lt;&gt;G371,"2018 - kw",IF(H371&lt;&gt;I371,"2017 - kw",IF(J371&lt;&gt;K371,"2016 - kw","N/A")))</f>
        <v>N/A</v>
      </c>
      <c r="C370" s="134"/>
      <c r="D370" s="135" t="str">
        <f>D369 &amp; "kW"</f>
        <v>kW</v>
      </c>
      <c r="E370" s="136" t="s">
        <v>298</v>
      </c>
      <c r="F370" s="124"/>
      <c r="G370" s="124"/>
      <c r="H370" s="124"/>
      <c r="I370" s="124"/>
      <c r="J370" s="124"/>
      <c r="K370" s="124"/>
      <c r="L370" s="124"/>
      <c r="M370" s="124"/>
      <c r="N370" s="124"/>
      <c r="O370" s="124"/>
      <c r="P370" s="125"/>
      <c r="Q370" s="125"/>
      <c r="R370" s="125"/>
      <c r="S370" s="125"/>
      <c r="T370" s="125"/>
      <c r="U370" s="125"/>
      <c r="V370" s="125"/>
      <c r="Z370" s="126"/>
      <c r="AA370" s="126" t="str">
        <f>IF(AND(F371=G371,H371=I371,F371="A"),"2016 - kw","")</f>
        <v/>
      </c>
      <c r="AB370" s="126" t="str">
        <f>IF(OR(B370="2017 - kw",B370="2018 - kw"),"2016 - kw","")</f>
        <v/>
      </c>
      <c r="AC370" s="126"/>
      <c r="AD370" s="126"/>
      <c r="AE370" s="126"/>
    </row>
    <row r="371" spans="1:31" hidden="1" x14ac:dyDescent="0.25">
      <c r="A371" s="125"/>
      <c r="B371" s="125"/>
      <c r="C371" s="137"/>
      <c r="D371" s="138"/>
      <c r="E371" s="139" t="s">
        <v>299</v>
      </c>
      <c r="F371" s="121"/>
      <c r="G371" s="121"/>
      <c r="H371" s="121"/>
      <c r="I371" s="121"/>
      <c r="J371" s="121"/>
      <c r="K371" s="121"/>
      <c r="L371" s="121"/>
      <c r="M371" s="121"/>
      <c r="N371" s="121"/>
      <c r="O371" s="121"/>
      <c r="P371" s="125"/>
      <c r="Q371" s="125"/>
      <c r="R371" s="125"/>
      <c r="S371" s="125"/>
      <c r="T371" s="125"/>
      <c r="U371" s="125"/>
      <c r="V371" s="125"/>
      <c r="Z371" s="126"/>
      <c r="AA371" s="126"/>
      <c r="AB371" s="126"/>
      <c r="AC371" s="126"/>
      <c r="AD371" s="126"/>
      <c r="AE371" s="126"/>
    </row>
    <row r="372" spans="1:31" hidden="1" x14ac:dyDescent="0.25">
      <c r="A372" s="125" t="str">
        <f>IF(AND(F374=G374,H374=I374,J374=K374,F374="A"),"2016 - kwh",IF(AND(F374=G374,H374=I374,J374&lt;&gt;K374,F374="A"),"2017 - kwh",IF(AND(F374=G374,H374&lt;&gt;I374,F374="A"),"2018 - kwh","N/A")))</f>
        <v>N/A</v>
      </c>
      <c r="B372" s="125" t="str">
        <f>IF(F374&lt;&gt;G374,"2018 - kwh",IF(H374&lt;&gt;I374,"2017 - kwh",IF(J374&lt;&gt;K374,"2016 - kwh","N/A")))</f>
        <v>N/A</v>
      </c>
      <c r="C372" s="131" t="s">
        <v>413</v>
      </c>
      <c r="D372" s="132"/>
      <c r="E372" s="133" t="s">
        <v>231</v>
      </c>
      <c r="F372" s="124"/>
      <c r="G372" s="124"/>
      <c r="H372" s="124"/>
      <c r="I372" s="124"/>
      <c r="J372" s="124"/>
      <c r="K372" s="124"/>
      <c r="L372" s="124"/>
      <c r="M372" s="124"/>
      <c r="N372" s="124"/>
      <c r="O372" s="124"/>
      <c r="P372" s="125"/>
      <c r="Q372" s="125"/>
      <c r="R372" s="125"/>
      <c r="S372" s="125"/>
      <c r="T372" s="125"/>
      <c r="U372" s="125"/>
      <c r="V372" s="125"/>
      <c r="Z372" s="126"/>
      <c r="AA372" s="126" t="str">
        <f>IF(AND(F374=G374,H374=I374,F374="A"),"2016 - kwh","")</f>
        <v/>
      </c>
      <c r="AB372" s="126" t="str">
        <f>IF(OR(B372="2017 - kwh",B372="2018 - kwh"),"2016 - kwh","")</f>
        <v/>
      </c>
      <c r="AC372" s="126"/>
      <c r="AD372" s="126"/>
      <c r="AE372" s="126"/>
    </row>
    <row r="373" spans="1:31" hidden="1" x14ac:dyDescent="0.25">
      <c r="A373" s="125" t="str">
        <f>IF(AND(F374=G374,H374=I374,J374=K374,F374="A"),"2016 - kw",IF(AND(F374=G374,H374=I374,J374&lt;&gt;K374,F374="A"),"2017 - kw",IF(AND(F374=G374,H374&lt;&gt;I374,F374="A"),"2018 - kw","N/A")))</f>
        <v>N/A</v>
      </c>
      <c r="B373" s="125" t="str">
        <f>IF(F374&lt;&gt;G374,"2018 - kw",IF(H374&lt;&gt;I374,"2017 - kw",IF(J374&lt;&gt;K374,"2016 - kw","N/A")))</f>
        <v>N/A</v>
      </c>
      <c r="C373" s="134"/>
      <c r="D373" s="135" t="str">
        <f>D372 &amp; "kW"</f>
        <v>kW</v>
      </c>
      <c r="E373" s="136" t="s">
        <v>298</v>
      </c>
      <c r="F373" s="124"/>
      <c r="G373" s="124"/>
      <c r="H373" s="124"/>
      <c r="I373" s="124"/>
      <c r="J373" s="124"/>
      <c r="K373" s="124"/>
      <c r="L373" s="124"/>
      <c r="M373" s="124"/>
      <c r="N373" s="124"/>
      <c r="O373" s="124"/>
      <c r="P373" s="125"/>
      <c r="Q373" s="125"/>
      <c r="R373" s="125"/>
      <c r="S373" s="125"/>
      <c r="T373" s="125"/>
      <c r="U373" s="125"/>
      <c r="V373" s="125"/>
      <c r="Z373" s="126"/>
      <c r="AA373" s="126" t="str">
        <f>IF(AND(F374=G374,H374=I374,F374="A"),"2016 - kw","")</f>
        <v/>
      </c>
      <c r="AB373" s="126" t="str">
        <f>IF(OR(B373="2017 - kw",B373="2018 - kw"),"2016 - kw","")</f>
        <v/>
      </c>
      <c r="AC373" s="126"/>
      <c r="AD373" s="126"/>
      <c r="AE373" s="126"/>
    </row>
    <row r="374" spans="1:31" hidden="1" x14ac:dyDescent="0.25">
      <c r="A374" s="125"/>
      <c r="B374" s="125"/>
      <c r="C374" s="137"/>
      <c r="D374" s="138"/>
      <c r="E374" s="139" t="s">
        <v>299</v>
      </c>
      <c r="F374" s="121"/>
      <c r="G374" s="121"/>
      <c r="H374" s="121"/>
      <c r="I374" s="121"/>
      <c r="J374" s="121"/>
      <c r="K374" s="121"/>
      <c r="L374" s="121"/>
      <c r="M374" s="121"/>
      <c r="N374" s="121"/>
      <c r="O374" s="121"/>
      <c r="P374" s="125"/>
      <c r="Q374" s="125"/>
      <c r="R374" s="125"/>
      <c r="S374" s="125"/>
      <c r="T374" s="125"/>
      <c r="U374" s="125"/>
      <c r="V374" s="125"/>
      <c r="Z374" s="126"/>
      <c r="AA374" s="126"/>
      <c r="AB374" s="126"/>
      <c r="AC374" s="126"/>
      <c r="AD374" s="126"/>
      <c r="AE374" s="126"/>
    </row>
    <row r="375" spans="1:31" hidden="1" x14ac:dyDescent="0.25">
      <c r="A375" s="125" t="str">
        <f>IF(AND(F377=G377,H377=I377,J377=K377,F377="A"),"2016 - kwh",IF(AND(F377=G377,H377=I377,J377&lt;&gt;K377,F377="A"),"2017 - kwh",IF(AND(F377=G377,H377&lt;&gt;I377,F377="A"),"2018 - kwh","N/A")))</f>
        <v>N/A</v>
      </c>
      <c r="B375" s="125" t="str">
        <f>IF(F377&lt;&gt;G377,"2018 - kwh",IF(H377&lt;&gt;I377,"2017 - kwh",IF(J377&lt;&gt;K377,"2016 - kwh","N/A")))</f>
        <v>N/A</v>
      </c>
      <c r="C375" s="131" t="s">
        <v>414</v>
      </c>
      <c r="D375" s="132"/>
      <c r="E375" s="133" t="s">
        <v>231</v>
      </c>
      <c r="F375" s="124"/>
      <c r="G375" s="124"/>
      <c r="H375" s="124"/>
      <c r="I375" s="124"/>
      <c r="J375" s="124"/>
      <c r="K375" s="124"/>
      <c r="L375" s="124"/>
      <c r="M375" s="124"/>
      <c r="N375" s="124"/>
      <c r="O375" s="124"/>
      <c r="P375" s="125"/>
      <c r="Q375" s="125"/>
      <c r="R375" s="125"/>
      <c r="S375" s="125"/>
      <c r="T375" s="125"/>
      <c r="U375" s="125"/>
      <c r="V375" s="125"/>
      <c r="Z375" s="126"/>
      <c r="AA375" s="126" t="str">
        <f>IF(AND(F377=G377,H377=I377,F377="A"),"2016 - kwh","")</f>
        <v/>
      </c>
      <c r="AB375" s="126" t="str">
        <f>IF(OR(B375="2017 - kwh",B375="2018 - kwh"),"2016 - kwh","")</f>
        <v/>
      </c>
      <c r="AC375" s="126"/>
      <c r="AD375" s="126"/>
      <c r="AE375" s="126"/>
    </row>
    <row r="376" spans="1:31" hidden="1" x14ac:dyDescent="0.25">
      <c r="A376" s="125" t="str">
        <f>IF(AND(F377=G377,H377=I377,J377=K377,F377="A"),"2016 - kw",IF(AND(F377=G377,H377=I377,J377&lt;&gt;K377,F377="A"),"2017 - kw",IF(AND(F377=G377,H377&lt;&gt;I377,F377="A"),"2018 - kw","N/A")))</f>
        <v>N/A</v>
      </c>
      <c r="B376" s="125" t="str">
        <f>IF(F377&lt;&gt;G377,"2018 - kw",IF(H377&lt;&gt;I377,"2017 - kw",IF(J377&lt;&gt;K377,"2016 - kw","N/A")))</f>
        <v>N/A</v>
      </c>
      <c r="C376" s="134"/>
      <c r="D376" s="135" t="str">
        <f>D375 &amp; "kW"</f>
        <v>kW</v>
      </c>
      <c r="E376" s="136" t="s">
        <v>298</v>
      </c>
      <c r="F376" s="124"/>
      <c r="G376" s="124"/>
      <c r="H376" s="124"/>
      <c r="I376" s="124"/>
      <c r="J376" s="124"/>
      <c r="K376" s="124"/>
      <c r="L376" s="124"/>
      <c r="M376" s="124"/>
      <c r="N376" s="124"/>
      <c r="O376" s="124"/>
      <c r="P376" s="125"/>
      <c r="Q376" s="125"/>
      <c r="R376" s="125"/>
      <c r="S376" s="125"/>
      <c r="T376" s="125"/>
      <c r="U376" s="125"/>
      <c r="V376" s="125"/>
      <c r="Z376" s="126"/>
      <c r="AA376" s="126" t="str">
        <f>IF(AND(F377=G377,H377=I377,F377="A"),"2016 - kw","")</f>
        <v/>
      </c>
      <c r="AB376" s="126" t="str">
        <f>IF(OR(B376="2017 - kw",B376="2018 - kw"),"2016 - kw","")</f>
        <v/>
      </c>
      <c r="AC376" s="126"/>
      <c r="AD376" s="126"/>
      <c r="AE376" s="126"/>
    </row>
    <row r="377" spans="1:31" hidden="1" x14ac:dyDescent="0.25">
      <c r="A377" s="125"/>
      <c r="B377" s="125"/>
      <c r="C377" s="137"/>
      <c r="D377" s="138"/>
      <c r="E377" s="139" t="s">
        <v>299</v>
      </c>
      <c r="F377" s="121"/>
      <c r="G377" s="121"/>
      <c r="H377" s="121"/>
      <c r="I377" s="121"/>
      <c r="J377" s="121"/>
      <c r="K377" s="121"/>
      <c r="L377" s="121"/>
      <c r="M377" s="121"/>
      <c r="N377" s="121"/>
      <c r="O377" s="121"/>
      <c r="P377" s="125"/>
      <c r="Q377" s="125"/>
      <c r="R377" s="125"/>
      <c r="S377" s="125"/>
      <c r="T377" s="125"/>
      <c r="U377" s="125"/>
      <c r="V377" s="125"/>
      <c r="Z377" s="126"/>
      <c r="AA377" s="126"/>
      <c r="AB377" s="126"/>
      <c r="AC377" s="126"/>
      <c r="AD377" s="126"/>
      <c r="AE377" s="126"/>
    </row>
    <row r="378" spans="1:31" hidden="1" x14ac:dyDescent="0.25">
      <c r="A378" s="125" t="str">
        <f>IF(AND(F380=G380,H380=I380,J380=K380,F380="A"),"2016 - kwh",IF(AND(F380=G380,H380=I380,J380&lt;&gt;K380,F380="A"),"2017 - kwh",IF(AND(F380=G380,H380&lt;&gt;I380,F380="A"),"2018 - kwh","N/A")))</f>
        <v>N/A</v>
      </c>
      <c r="B378" s="125" t="str">
        <f>IF(F380&lt;&gt;G380,"2018 - kwh",IF(H380&lt;&gt;I380,"2017 - kwh",IF(J380&lt;&gt;K380,"2016 - kwh","N/A")))</f>
        <v>N/A</v>
      </c>
      <c r="C378" s="131" t="s">
        <v>415</v>
      </c>
      <c r="D378" s="132"/>
      <c r="E378" s="133" t="s">
        <v>231</v>
      </c>
      <c r="F378" s="124"/>
      <c r="G378" s="124"/>
      <c r="H378" s="124"/>
      <c r="I378" s="124"/>
      <c r="J378" s="124"/>
      <c r="K378" s="124"/>
      <c r="L378" s="124"/>
      <c r="M378" s="124"/>
      <c r="N378" s="124"/>
      <c r="O378" s="124"/>
      <c r="P378" s="125"/>
      <c r="Q378" s="125"/>
      <c r="R378" s="125"/>
      <c r="S378" s="125"/>
      <c r="T378" s="125"/>
      <c r="U378" s="125"/>
      <c r="V378" s="125"/>
      <c r="Z378" s="126"/>
      <c r="AA378" s="126" t="str">
        <f>IF(AND(F380=G380,H380=I380,F380="A"),"2016 - kwh","")</f>
        <v/>
      </c>
      <c r="AB378" s="126" t="str">
        <f>IF(OR(B378="2017 - kwh",B378="2018 - kwh"),"2016 - kwh","")</f>
        <v/>
      </c>
      <c r="AC378" s="126"/>
      <c r="AD378" s="126"/>
      <c r="AE378" s="126"/>
    </row>
    <row r="379" spans="1:31" hidden="1" x14ac:dyDescent="0.25">
      <c r="A379" s="125" t="str">
        <f>IF(AND(F380=G380,H380=I380,J380=K380,F380="A"),"2016 - kw",IF(AND(F380=G380,H380=I380,J380&lt;&gt;K380,F380="A"),"2017 - kw",IF(AND(F380=G380,H380&lt;&gt;I380,F380="A"),"2018 - kw","N/A")))</f>
        <v>N/A</v>
      </c>
      <c r="B379" s="125" t="str">
        <f>IF(F380&lt;&gt;G380,"2018 - kw",IF(H380&lt;&gt;I380,"2017 - kw",IF(J380&lt;&gt;K380,"2016 - kw","N/A")))</f>
        <v>N/A</v>
      </c>
      <c r="C379" s="134"/>
      <c r="D379" s="135" t="str">
        <f>D378 &amp; "kW"</f>
        <v>kW</v>
      </c>
      <c r="E379" s="136" t="s">
        <v>298</v>
      </c>
      <c r="F379" s="124"/>
      <c r="G379" s="124"/>
      <c r="H379" s="124"/>
      <c r="I379" s="124"/>
      <c r="J379" s="124"/>
      <c r="K379" s="124"/>
      <c r="L379" s="124"/>
      <c r="M379" s="124"/>
      <c r="N379" s="124"/>
      <c r="O379" s="124"/>
      <c r="P379" s="125"/>
      <c r="Q379" s="125"/>
      <c r="R379" s="125"/>
      <c r="S379" s="125"/>
      <c r="T379" s="125"/>
      <c r="U379" s="125"/>
      <c r="V379" s="125"/>
      <c r="Z379" s="126"/>
      <c r="AA379" s="126" t="str">
        <f>IF(AND(F380=G380,H380=I380,F380="A"),"2016 - kw","")</f>
        <v/>
      </c>
      <c r="AB379" s="126" t="str">
        <f>IF(OR(B379="2017 - kw",B379="2018 - kw"),"2016 - kw","")</f>
        <v/>
      </c>
      <c r="AC379" s="126"/>
      <c r="AD379" s="126"/>
      <c r="AE379" s="126"/>
    </row>
    <row r="380" spans="1:31" hidden="1" x14ac:dyDescent="0.25">
      <c r="A380" s="125"/>
      <c r="B380" s="125"/>
      <c r="C380" s="137"/>
      <c r="D380" s="138"/>
      <c r="E380" s="139" t="s">
        <v>299</v>
      </c>
      <c r="F380" s="121"/>
      <c r="G380" s="121"/>
      <c r="H380" s="121"/>
      <c r="I380" s="121"/>
      <c r="J380" s="121"/>
      <c r="K380" s="121"/>
      <c r="L380" s="121"/>
      <c r="M380" s="121"/>
      <c r="N380" s="121"/>
      <c r="O380" s="121"/>
      <c r="P380" s="125"/>
      <c r="Q380" s="125"/>
      <c r="R380" s="125"/>
      <c r="S380" s="125"/>
      <c r="T380" s="125"/>
      <c r="U380" s="125"/>
      <c r="V380" s="125"/>
      <c r="Z380" s="126"/>
      <c r="AA380" s="126"/>
      <c r="AB380" s="126"/>
      <c r="AC380" s="126"/>
      <c r="AD380" s="126"/>
      <c r="AE380" s="126"/>
    </row>
    <row r="381" spans="1:31" hidden="1" x14ac:dyDescent="0.25">
      <c r="A381" s="125" t="str">
        <f>IF(AND(F383=G383,H383=I383,J383=K383,F383="A"),"2016 - kwh",IF(AND(F383=G383,H383=I383,J383&lt;&gt;K383,F383="A"),"2017 - kwh",IF(AND(F383=G383,H383&lt;&gt;I383,F383="A"),"2018 - kwh","N/A")))</f>
        <v>N/A</v>
      </c>
      <c r="B381" s="125" t="str">
        <f>IF(F383&lt;&gt;G383,"2018 - kwh",IF(H383&lt;&gt;I383,"2017 - kwh",IF(J383&lt;&gt;K383,"2016 - kwh","N/A")))</f>
        <v>N/A</v>
      </c>
      <c r="C381" s="131" t="s">
        <v>416</v>
      </c>
      <c r="D381" s="132"/>
      <c r="E381" s="133" t="s">
        <v>231</v>
      </c>
      <c r="F381" s="124"/>
      <c r="G381" s="124"/>
      <c r="H381" s="124"/>
      <c r="I381" s="124"/>
      <c r="J381" s="124"/>
      <c r="K381" s="124"/>
      <c r="L381" s="124"/>
      <c r="M381" s="124"/>
      <c r="N381" s="124"/>
      <c r="O381" s="124"/>
      <c r="P381" s="125"/>
      <c r="Q381" s="125"/>
      <c r="R381" s="125"/>
      <c r="S381" s="125"/>
      <c r="T381" s="125"/>
      <c r="U381" s="125"/>
      <c r="V381" s="125"/>
      <c r="Z381" s="126"/>
      <c r="AA381" s="126" t="str">
        <f>IF(AND(F383=G383,H383=I383,F383="A"),"2016 - kwh","")</f>
        <v/>
      </c>
      <c r="AB381" s="126" t="str">
        <f>IF(OR(B381="2017 - kwh",B381="2018 - kwh"),"2016 - kwh","")</f>
        <v/>
      </c>
      <c r="AC381" s="126"/>
      <c r="AD381" s="126"/>
      <c r="AE381" s="126"/>
    </row>
    <row r="382" spans="1:31" hidden="1" x14ac:dyDescent="0.25">
      <c r="A382" s="125" t="str">
        <f>IF(AND(F383=G383,H383=I383,J383=K383,F383="A"),"2016 - kw",IF(AND(F383=G383,H383=I383,J383&lt;&gt;K383,F383="A"),"2017 - kw",IF(AND(F383=G383,H383&lt;&gt;I383,F383="A"),"2018 - kw","N/A")))</f>
        <v>N/A</v>
      </c>
      <c r="B382" s="125" t="str">
        <f>IF(F383&lt;&gt;G383,"2018 - kw",IF(H383&lt;&gt;I383,"2017 - kw",IF(J383&lt;&gt;K383,"2016 - kw","N/A")))</f>
        <v>N/A</v>
      </c>
      <c r="C382" s="134"/>
      <c r="D382" s="135" t="str">
        <f>D381 &amp; "kW"</f>
        <v>kW</v>
      </c>
      <c r="E382" s="136" t="s">
        <v>298</v>
      </c>
      <c r="F382" s="124"/>
      <c r="G382" s="124"/>
      <c r="H382" s="124"/>
      <c r="I382" s="124"/>
      <c r="J382" s="124"/>
      <c r="K382" s="124"/>
      <c r="L382" s="124"/>
      <c r="M382" s="124"/>
      <c r="N382" s="124"/>
      <c r="O382" s="124"/>
      <c r="P382" s="125"/>
      <c r="Q382" s="125"/>
      <c r="R382" s="125"/>
      <c r="S382" s="125"/>
      <c r="T382" s="125"/>
      <c r="U382" s="125"/>
      <c r="V382" s="125"/>
      <c r="Z382" s="126"/>
      <c r="AA382" s="126" t="str">
        <f>IF(AND(F383=G383,H383=I383,F383="A"),"2016 - kw","")</f>
        <v/>
      </c>
      <c r="AB382" s="126" t="str">
        <f>IF(OR(B382="2017 - kw",B382="2018 - kw"),"2016 - kw","")</f>
        <v/>
      </c>
      <c r="AC382" s="126"/>
      <c r="AD382" s="126"/>
      <c r="AE382" s="126"/>
    </row>
    <row r="383" spans="1:31" hidden="1" x14ac:dyDescent="0.25">
      <c r="A383" s="125"/>
      <c r="B383" s="125"/>
      <c r="C383" s="137"/>
      <c r="D383" s="138"/>
      <c r="E383" s="139" t="s">
        <v>299</v>
      </c>
      <c r="F383" s="121"/>
      <c r="G383" s="121"/>
      <c r="H383" s="121"/>
      <c r="I383" s="121"/>
      <c r="J383" s="121"/>
      <c r="K383" s="121"/>
      <c r="L383" s="121"/>
      <c r="M383" s="121"/>
      <c r="N383" s="121"/>
      <c r="O383" s="121"/>
      <c r="P383" s="125"/>
      <c r="Q383" s="125"/>
      <c r="R383" s="125"/>
      <c r="S383" s="125"/>
      <c r="T383" s="125"/>
      <c r="U383" s="125"/>
      <c r="V383" s="125"/>
      <c r="Z383" s="126"/>
      <c r="AA383" s="126"/>
      <c r="AB383" s="126"/>
      <c r="AC383" s="126"/>
      <c r="AD383" s="126"/>
      <c r="AE383" s="126"/>
    </row>
    <row r="384" spans="1:31" hidden="1" x14ac:dyDescent="0.25">
      <c r="A384" s="125" t="str">
        <f>IF(AND(F386=G386,H386=I386,J386=K386,F386="A"),"2016 - kwh",IF(AND(F386=G386,H386=I386,J386&lt;&gt;K386,F386="A"),"2017 - kwh",IF(AND(F386=G386,H386&lt;&gt;I386,F386="A"),"2018 - kwh","N/A")))</f>
        <v>N/A</v>
      </c>
      <c r="B384" s="125" t="str">
        <f>IF(F386&lt;&gt;G386,"2018 - kwh",IF(H386&lt;&gt;I386,"2017 - kwh",IF(J386&lt;&gt;K386,"2016 - kwh","N/A")))</f>
        <v>N/A</v>
      </c>
      <c r="C384" s="131" t="s">
        <v>417</v>
      </c>
      <c r="D384" s="132"/>
      <c r="E384" s="133" t="s">
        <v>231</v>
      </c>
      <c r="F384" s="124"/>
      <c r="G384" s="124"/>
      <c r="H384" s="124"/>
      <c r="I384" s="124"/>
      <c r="J384" s="124"/>
      <c r="K384" s="124"/>
      <c r="L384" s="124"/>
      <c r="M384" s="124"/>
      <c r="N384" s="124"/>
      <c r="O384" s="124"/>
      <c r="P384" s="125"/>
      <c r="Q384" s="125"/>
      <c r="R384" s="125"/>
      <c r="S384" s="125"/>
      <c r="T384" s="125"/>
      <c r="U384" s="125"/>
      <c r="V384" s="125"/>
      <c r="Z384" s="126"/>
      <c r="AA384" s="126" t="str">
        <f>IF(AND(F386=G386,H386=I386,F386="A"),"2016 - kwh","")</f>
        <v/>
      </c>
      <c r="AB384" s="126" t="str">
        <f>IF(OR(B384="2017 - kwh",B384="2018 - kwh"),"2016 - kwh","")</f>
        <v/>
      </c>
      <c r="AC384" s="126"/>
      <c r="AD384" s="126"/>
      <c r="AE384" s="126"/>
    </row>
    <row r="385" spans="1:31" hidden="1" x14ac:dyDescent="0.25">
      <c r="A385" s="125" t="str">
        <f>IF(AND(F386=G386,H386=I386,J386=K386,F386="A"),"2016 - kw",IF(AND(F386=G386,H386=I386,J386&lt;&gt;K386,F386="A"),"2017 - kw",IF(AND(F386=G386,H386&lt;&gt;I386,F386="A"),"2018 - kw","N/A")))</f>
        <v>N/A</v>
      </c>
      <c r="B385" s="125" t="str">
        <f>IF(F386&lt;&gt;G386,"2018 - kw",IF(H386&lt;&gt;I386,"2017 - kw",IF(J386&lt;&gt;K386,"2016 - kw","N/A")))</f>
        <v>N/A</v>
      </c>
      <c r="C385" s="134"/>
      <c r="D385" s="135" t="str">
        <f>D384 &amp; "kW"</f>
        <v>kW</v>
      </c>
      <c r="E385" s="136" t="s">
        <v>298</v>
      </c>
      <c r="F385" s="124"/>
      <c r="G385" s="124"/>
      <c r="H385" s="124"/>
      <c r="I385" s="124"/>
      <c r="J385" s="124"/>
      <c r="K385" s="124"/>
      <c r="L385" s="124"/>
      <c r="M385" s="124"/>
      <c r="N385" s="124"/>
      <c r="O385" s="124"/>
      <c r="P385" s="125"/>
      <c r="Q385" s="125"/>
      <c r="R385" s="125"/>
      <c r="S385" s="125"/>
      <c r="T385" s="125"/>
      <c r="U385" s="125"/>
      <c r="V385" s="125"/>
      <c r="Z385" s="126"/>
      <c r="AA385" s="126" t="str">
        <f>IF(AND(F386=G386,H386=I386,F386="A"),"2016 - kw","")</f>
        <v/>
      </c>
      <c r="AB385" s="126" t="str">
        <f>IF(OR(B385="2017 - kw",B385="2018 - kw"),"2016 - kw","")</f>
        <v/>
      </c>
      <c r="AC385" s="126"/>
      <c r="AD385" s="126"/>
      <c r="AE385" s="126"/>
    </row>
    <row r="386" spans="1:31" hidden="1" x14ac:dyDescent="0.25">
      <c r="A386" s="125"/>
      <c r="B386" s="125"/>
      <c r="C386" s="137"/>
      <c r="D386" s="138"/>
      <c r="E386" s="139" t="s">
        <v>299</v>
      </c>
      <c r="F386" s="121"/>
      <c r="G386" s="121"/>
      <c r="H386" s="121"/>
      <c r="I386" s="121"/>
      <c r="J386" s="121"/>
      <c r="K386" s="121"/>
      <c r="L386" s="121"/>
      <c r="M386" s="121"/>
      <c r="N386" s="121"/>
      <c r="O386" s="121"/>
      <c r="P386" s="125"/>
      <c r="Q386" s="125"/>
      <c r="R386" s="125"/>
      <c r="S386" s="125"/>
      <c r="T386" s="125"/>
      <c r="U386" s="125"/>
      <c r="V386" s="125"/>
      <c r="Z386" s="126"/>
      <c r="AA386" s="126"/>
      <c r="AB386" s="126"/>
      <c r="AC386" s="126"/>
      <c r="AD386" s="126"/>
      <c r="AE386" s="126"/>
    </row>
    <row r="387" spans="1:31" hidden="1" x14ac:dyDescent="0.25">
      <c r="A387" s="125" t="str">
        <f>IF(AND(F389=G389,H389=I389,J389=K389,F389="A"),"2016 - kwh",IF(AND(F389=G389,H389=I389,J389&lt;&gt;K389,F389="A"),"2017 - kwh",IF(AND(F389=G389,H389&lt;&gt;I389,F389="A"),"2018 - kwh","N/A")))</f>
        <v>N/A</v>
      </c>
      <c r="B387" s="125" t="str">
        <f>IF(F389&lt;&gt;G389,"2018 - kwh",IF(H389&lt;&gt;I389,"2017 - kwh",IF(J389&lt;&gt;K389,"2016 - kwh","N/A")))</f>
        <v>N/A</v>
      </c>
      <c r="C387" s="131" t="s">
        <v>418</v>
      </c>
      <c r="D387" s="132"/>
      <c r="E387" s="133" t="s">
        <v>231</v>
      </c>
      <c r="F387" s="124"/>
      <c r="G387" s="124"/>
      <c r="H387" s="124"/>
      <c r="I387" s="124"/>
      <c r="J387" s="124"/>
      <c r="K387" s="124"/>
      <c r="L387" s="124"/>
      <c r="M387" s="124"/>
      <c r="N387" s="124"/>
      <c r="O387" s="124"/>
      <c r="P387" s="125"/>
      <c r="Q387" s="125"/>
      <c r="R387" s="125"/>
      <c r="S387" s="125"/>
      <c r="T387" s="125"/>
      <c r="U387" s="125"/>
      <c r="V387" s="125"/>
      <c r="Z387" s="126"/>
      <c r="AA387" s="126" t="str">
        <f>IF(AND(F389=G389,H389=I389,F389="A"),"2016 - kwh","")</f>
        <v/>
      </c>
      <c r="AB387" s="126" t="str">
        <f>IF(OR(B387="2017 - kwh",B387="2018 - kwh"),"2016 - kwh","")</f>
        <v/>
      </c>
      <c r="AC387" s="126"/>
      <c r="AD387" s="126"/>
      <c r="AE387" s="126"/>
    </row>
    <row r="388" spans="1:31" hidden="1" x14ac:dyDescent="0.25">
      <c r="A388" s="125" t="str">
        <f>IF(AND(F389=G389,H389=I389,J389=K389,F389="A"),"2016 - kw",IF(AND(F389=G389,H389=I389,J389&lt;&gt;K389,F389="A"),"2017 - kw",IF(AND(F389=G389,H389&lt;&gt;I389,F389="A"),"2018 - kw","N/A")))</f>
        <v>N/A</v>
      </c>
      <c r="B388" s="125" t="str">
        <f>IF(F389&lt;&gt;G389,"2018 - kw",IF(H389&lt;&gt;I389,"2017 - kw",IF(J389&lt;&gt;K389,"2016 - kw","N/A")))</f>
        <v>N/A</v>
      </c>
      <c r="C388" s="134"/>
      <c r="D388" s="135" t="str">
        <f>D387 &amp; "kW"</f>
        <v>kW</v>
      </c>
      <c r="E388" s="136" t="s">
        <v>298</v>
      </c>
      <c r="F388" s="124"/>
      <c r="G388" s="124"/>
      <c r="H388" s="124"/>
      <c r="I388" s="124"/>
      <c r="J388" s="124"/>
      <c r="K388" s="124"/>
      <c r="L388" s="124"/>
      <c r="M388" s="124"/>
      <c r="N388" s="124"/>
      <c r="O388" s="124"/>
      <c r="P388" s="125"/>
      <c r="Q388" s="125"/>
      <c r="R388" s="125"/>
      <c r="S388" s="125"/>
      <c r="T388" s="125"/>
      <c r="U388" s="125"/>
      <c r="V388" s="125"/>
      <c r="Z388" s="126"/>
      <c r="AA388" s="126" t="str">
        <f>IF(AND(F389=G389,H389=I389,F389="A"),"2016 - kw","")</f>
        <v/>
      </c>
      <c r="AB388" s="126" t="str">
        <f>IF(OR(B388="2017 - kw",B388="2018 - kw"),"2016 - kw","")</f>
        <v/>
      </c>
      <c r="AC388" s="126"/>
      <c r="AD388" s="126"/>
      <c r="AE388" s="126"/>
    </row>
    <row r="389" spans="1:31" hidden="1" x14ac:dyDescent="0.25">
      <c r="A389" s="125"/>
      <c r="B389" s="125"/>
      <c r="C389" s="137"/>
      <c r="D389" s="138"/>
      <c r="E389" s="139" t="s">
        <v>299</v>
      </c>
      <c r="F389" s="121"/>
      <c r="G389" s="121"/>
      <c r="H389" s="121"/>
      <c r="I389" s="121"/>
      <c r="J389" s="121"/>
      <c r="K389" s="121"/>
      <c r="L389" s="121"/>
      <c r="M389" s="121"/>
      <c r="N389" s="121"/>
      <c r="O389" s="121"/>
      <c r="P389" s="125"/>
      <c r="Q389" s="125"/>
      <c r="R389" s="125"/>
      <c r="S389" s="125"/>
      <c r="T389" s="125"/>
      <c r="U389" s="125"/>
      <c r="V389" s="125"/>
      <c r="Z389" s="126"/>
      <c r="AA389" s="126"/>
      <c r="AB389" s="126"/>
      <c r="AC389" s="126"/>
      <c r="AD389" s="126"/>
      <c r="AE389" s="126"/>
    </row>
    <row r="390" spans="1:31" hidden="1" x14ac:dyDescent="0.25">
      <c r="A390" s="125" t="str">
        <f>IF(AND(F392=G392,H392=I392,J392=K392,F392="A"),"2016 - kwh",IF(AND(F392=G392,H392=I392,J392&lt;&gt;K392,F392="A"),"2017 - kwh",IF(AND(F392=G392,H392&lt;&gt;I392,F392="A"),"2018 - kwh","N/A")))</f>
        <v>N/A</v>
      </c>
      <c r="B390" s="125" t="str">
        <f>IF(F392&lt;&gt;G392,"2018 - kwh",IF(H392&lt;&gt;I392,"2017 - kwh",IF(J392&lt;&gt;K392,"2016 - kwh","N/A")))</f>
        <v>N/A</v>
      </c>
      <c r="C390" s="131" t="s">
        <v>419</v>
      </c>
      <c r="D390" s="132"/>
      <c r="E390" s="133" t="s">
        <v>231</v>
      </c>
      <c r="F390" s="124"/>
      <c r="G390" s="124"/>
      <c r="H390" s="124"/>
      <c r="I390" s="124"/>
      <c r="J390" s="124"/>
      <c r="K390" s="124"/>
      <c r="L390" s="124"/>
      <c r="M390" s="124"/>
      <c r="N390" s="124"/>
      <c r="O390" s="124"/>
      <c r="P390" s="125"/>
      <c r="Q390" s="125"/>
      <c r="R390" s="125"/>
      <c r="S390" s="125"/>
      <c r="T390" s="125"/>
      <c r="U390" s="125"/>
      <c r="V390" s="125"/>
      <c r="Z390" s="126"/>
      <c r="AA390" s="126" t="str">
        <f>IF(AND(F392=G392,H392=I392,F392="A"),"2016 - kwh","")</f>
        <v/>
      </c>
      <c r="AB390" s="126" t="str">
        <f>IF(OR(B390="2017 - kwh",B390="2018 - kwh"),"2016 - kwh","")</f>
        <v/>
      </c>
      <c r="AC390" s="126"/>
      <c r="AD390" s="126"/>
      <c r="AE390" s="126"/>
    </row>
    <row r="391" spans="1:31" hidden="1" x14ac:dyDescent="0.25">
      <c r="A391" s="125" t="str">
        <f>IF(AND(F392=G392,H392=I392,J392=K392,F392="A"),"2016 - kw",IF(AND(F392=G392,H392=I392,J392&lt;&gt;K392,F392="A"),"2017 - kw",IF(AND(F392=G392,H392&lt;&gt;I392,F392="A"),"2018 - kw","N/A")))</f>
        <v>N/A</v>
      </c>
      <c r="B391" s="125" t="str">
        <f>IF(F392&lt;&gt;G392,"2018 - kw",IF(H392&lt;&gt;I392,"2017 - kw",IF(J392&lt;&gt;K392,"2016 - kw","N/A")))</f>
        <v>N/A</v>
      </c>
      <c r="C391" s="134"/>
      <c r="D391" s="135" t="str">
        <f>D390 &amp; "kW"</f>
        <v>kW</v>
      </c>
      <c r="E391" s="136" t="s">
        <v>298</v>
      </c>
      <c r="F391" s="124"/>
      <c r="G391" s="124"/>
      <c r="H391" s="124"/>
      <c r="I391" s="124"/>
      <c r="J391" s="124"/>
      <c r="K391" s="124"/>
      <c r="L391" s="124"/>
      <c r="M391" s="124"/>
      <c r="N391" s="124"/>
      <c r="O391" s="124"/>
      <c r="P391" s="125"/>
      <c r="Q391" s="125"/>
      <c r="R391" s="125"/>
      <c r="S391" s="125"/>
      <c r="T391" s="125"/>
      <c r="U391" s="125"/>
      <c r="V391" s="125"/>
      <c r="Z391" s="126"/>
      <c r="AA391" s="126" t="str">
        <f>IF(AND(F392=G392,H392=I392,F392="A"),"2016 - kw","")</f>
        <v/>
      </c>
      <c r="AB391" s="126" t="str">
        <f>IF(OR(B391="2017 - kw",B391="2018 - kw"),"2016 - kw","")</f>
        <v/>
      </c>
      <c r="AC391" s="126"/>
      <c r="AD391" s="126"/>
      <c r="AE391" s="126"/>
    </row>
    <row r="392" spans="1:31" hidden="1" x14ac:dyDescent="0.25">
      <c r="A392" s="125"/>
      <c r="B392" s="125"/>
      <c r="C392" s="137"/>
      <c r="D392" s="138"/>
      <c r="E392" s="139" t="s">
        <v>299</v>
      </c>
      <c r="F392" s="121"/>
      <c r="G392" s="121"/>
      <c r="H392" s="121"/>
      <c r="I392" s="121"/>
      <c r="J392" s="121"/>
      <c r="K392" s="121"/>
      <c r="L392" s="121"/>
      <c r="M392" s="121"/>
      <c r="N392" s="121"/>
      <c r="O392" s="121"/>
      <c r="P392" s="125"/>
      <c r="Q392" s="125"/>
      <c r="R392" s="125"/>
      <c r="S392" s="125"/>
      <c r="T392" s="125"/>
      <c r="U392" s="125"/>
      <c r="V392" s="125"/>
      <c r="Z392" s="126"/>
      <c r="AA392" s="126"/>
      <c r="AB392" s="126"/>
      <c r="AC392" s="126"/>
      <c r="AD392" s="126"/>
      <c r="AE392" s="126"/>
    </row>
    <row r="393" spans="1:31" hidden="1" x14ac:dyDescent="0.25">
      <c r="A393" s="125" t="str">
        <f>IF(AND(F395=G395,H395=I395,J395=K395,F395="A"),"2016 - kwh",IF(AND(F395=G395,H395=I395,J395&lt;&gt;K395,F395="A"),"2017 - kwh",IF(AND(F395=G395,H395&lt;&gt;I395,F395="A"),"2018 - kwh","N/A")))</f>
        <v>N/A</v>
      </c>
      <c r="B393" s="125" t="str">
        <f>IF(F395&lt;&gt;G395,"2018 - kwh",IF(H395&lt;&gt;I395,"2017 - kwh",IF(J395&lt;&gt;K395,"2016 - kwh","N/A")))</f>
        <v>N/A</v>
      </c>
      <c r="C393" s="131" t="s">
        <v>420</v>
      </c>
      <c r="D393" s="132"/>
      <c r="E393" s="133" t="s">
        <v>231</v>
      </c>
      <c r="F393" s="124"/>
      <c r="G393" s="124"/>
      <c r="H393" s="124"/>
      <c r="I393" s="124"/>
      <c r="J393" s="124"/>
      <c r="K393" s="124"/>
      <c r="L393" s="124"/>
      <c r="M393" s="124"/>
      <c r="N393" s="124"/>
      <c r="O393" s="124"/>
      <c r="P393" s="125"/>
      <c r="Q393" s="125"/>
      <c r="R393" s="125"/>
      <c r="S393" s="125"/>
      <c r="T393" s="125"/>
      <c r="U393" s="125"/>
      <c r="V393" s="125"/>
      <c r="Z393" s="126"/>
      <c r="AA393" s="126" t="str">
        <f>IF(AND(F395=G395,H395=I395,F395="A"),"2016 - kwh","")</f>
        <v/>
      </c>
      <c r="AB393" s="126" t="str">
        <f>IF(OR(B393="2017 - kwh",B393="2018 - kwh"),"2016 - kwh","")</f>
        <v/>
      </c>
      <c r="AC393" s="126"/>
      <c r="AD393" s="126"/>
      <c r="AE393" s="126"/>
    </row>
    <row r="394" spans="1:31" hidden="1" x14ac:dyDescent="0.25">
      <c r="A394" s="125" t="str">
        <f>IF(AND(F395=G395,H395=I395,J395=K395,F395="A"),"2016 - kw",IF(AND(F395=G395,H395=I395,J395&lt;&gt;K395,F395="A"),"2017 - kw",IF(AND(F395=G395,H395&lt;&gt;I395,F395="A"),"2018 - kw","N/A")))</f>
        <v>N/A</v>
      </c>
      <c r="B394" s="125" t="str">
        <f>IF(F395&lt;&gt;G395,"2018 - kw",IF(H395&lt;&gt;I395,"2017 - kw",IF(J395&lt;&gt;K395,"2016 - kw","N/A")))</f>
        <v>N/A</v>
      </c>
      <c r="C394" s="134"/>
      <c r="D394" s="135" t="str">
        <f>D393 &amp; "kW"</f>
        <v>kW</v>
      </c>
      <c r="E394" s="136" t="s">
        <v>298</v>
      </c>
      <c r="F394" s="124"/>
      <c r="G394" s="124"/>
      <c r="H394" s="124"/>
      <c r="I394" s="124"/>
      <c r="J394" s="124"/>
      <c r="K394" s="124"/>
      <c r="L394" s="124"/>
      <c r="M394" s="124"/>
      <c r="N394" s="124"/>
      <c r="O394" s="124"/>
      <c r="P394" s="125"/>
      <c r="Q394" s="125"/>
      <c r="R394" s="125"/>
      <c r="S394" s="125"/>
      <c r="T394" s="125"/>
      <c r="U394" s="125"/>
      <c r="V394" s="125"/>
      <c r="Z394" s="126"/>
      <c r="AA394" s="126" t="str">
        <f>IF(AND(F395=G395,H395=I395,F395="A"),"2016 - kw","")</f>
        <v/>
      </c>
      <c r="AB394" s="126" t="str">
        <f>IF(OR(B394="2017 - kw",B394="2018 - kw"),"2016 - kw","")</f>
        <v/>
      </c>
      <c r="AC394" s="126"/>
      <c r="AD394" s="126"/>
      <c r="AE394" s="126"/>
    </row>
    <row r="395" spans="1:31" hidden="1" x14ac:dyDescent="0.25">
      <c r="A395" s="125"/>
      <c r="B395" s="125"/>
      <c r="C395" s="137"/>
      <c r="D395" s="138"/>
      <c r="E395" s="139" t="s">
        <v>299</v>
      </c>
      <c r="F395" s="121"/>
      <c r="G395" s="121"/>
      <c r="H395" s="121"/>
      <c r="I395" s="121"/>
      <c r="J395" s="121"/>
      <c r="K395" s="121"/>
      <c r="L395" s="121"/>
      <c r="M395" s="121"/>
      <c r="N395" s="121"/>
      <c r="O395" s="121"/>
      <c r="P395" s="125"/>
      <c r="Q395" s="125"/>
      <c r="R395" s="125"/>
      <c r="S395" s="125"/>
      <c r="T395" s="125"/>
      <c r="U395" s="125"/>
      <c r="V395" s="125"/>
      <c r="Z395" s="126"/>
      <c r="AA395" s="126"/>
      <c r="AB395" s="126"/>
      <c r="AC395" s="126"/>
      <c r="AD395" s="126"/>
      <c r="AE395" s="126"/>
    </row>
    <row r="396" spans="1:31" hidden="1" x14ac:dyDescent="0.25">
      <c r="A396" s="125" t="str">
        <f>IF(AND(F398=G398,H398=I398,J398=K398,F398="A"),"2016 - kwh",IF(AND(F398=G398,H398=I398,J398&lt;&gt;K398,F398="A"),"2017 - kwh",IF(AND(F398=G398,H398&lt;&gt;I398,F398="A"),"2018 - kwh","N/A")))</f>
        <v>N/A</v>
      </c>
      <c r="B396" s="125" t="str">
        <f>IF(F398&lt;&gt;G398,"2018 - kwh",IF(H398&lt;&gt;I398,"2017 - kwh",IF(J398&lt;&gt;K398,"2016 - kwh","N/A")))</f>
        <v>N/A</v>
      </c>
      <c r="C396" s="131" t="s">
        <v>421</v>
      </c>
      <c r="D396" s="132"/>
      <c r="E396" s="133" t="s">
        <v>231</v>
      </c>
      <c r="F396" s="124"/>
      <c r="G396" s="124"/>
      <c r="H396" s="124"/>
      <c r="I396" s="124"/>
      <c r="J396" s="124"/>
      <c r="K396" s="124"/>
      <c r="L396" s="124"/>
      <c r="M396" s="124"/>
      <c r="N396" s="124"/>
      <c r="O396" s="124"/>
      <c r="P396" s="125"/>
      <c r="Q396" s="125"/>
      <c r="R396" s="125"/>
      <c r="S396" s="125"/>
      <c r="T396" s="125"/>
      <c r="U396" s="125"/>
      <c r="V396" s="125"/>
      <c r="Z396" s="126"/>
      <c r="AA396" s="126" t="str">
        <f>IF(AND(F398=G398,H398=I398,F398="A"),"2016 - kwh","")</f>
        <v/>
      </c>
      <c r="AB396" s="126" t="str">
        <f>IF(OR(B396="2017 - kwh",B396="2018 - kwh"),"2016 - kwh","")</f>
        <v/>
      </c>
      <c r="AC396" s="126"/>
      <c r="AD396" s="126"/>
      <c r="AE396" s="126"/>
    </row>
    <row r="397" spans="1:31" hidden="1" x14ac:dyDescent="0.25">
      <c r="A397" s="125" t="str">
        <f>IF(AND(F398=G398,H398=I398,J398=K398,F398="A"),"2016 - kw",IF(AND(F398=G398,H398=I398,J398&lt;&gt;K398,F398="A"),"2017 - kw",IF(AND(F398=G398,H398&lt;&gt;I398,F398="A"),"2018 - kw","N/A")))</f>
        <v>N/A</v>
      </c>
      <c r="B397" s="125" t="str">
        <f>IF(F398&lt;&gt;G398,"2018 - kw",IF(H398&lt;&gt;I398,"2017 - kw",IF(J398&lt;&gt;K398,"2016 - kw","N/A")))</f>
        <v>N/A</v>
      </c>
      <c r="C397" s="134"/>
      <c r="D397" s="135" t="str">
        <f>D396 &amp; "kW"</f>
        <v>kW</v>
      </c>
      <c r="E397" s="136" t="s">
        <v>298</v>
      </c>
      <c r="F397" s="124"/>
      <c r="G397" s="124"/>
      <c r="H397" s="124"/>
      <c r="I397" s="124"/>
      <c r="J397" s="124"/>
      <c r="K397" s="124"/>
      <c r="L397" s="124"/>
      <c r="M397" s="124"/>
      <c r="N397" s="124"/>
      <c r="O397" s="124"/>
      <c r="P397" s="125"/>
      <c r="Q397" s="125"/>
      <c r="R397" s="125"/>
      <c r="S397" s="125"/>
      <c r="T397" s="125"/>
      <c r="U397" s="125"/>
      <c r="V397" s="125"/>
      <c r="Z397" s="126"/>
      <c r="AA397" s="126" t="str">
        <f>IF(AND(F398=G398,H398=I398,F398="A"),"2016 - kw","")</f>
        <v/>
      </c>
      <c r="AB397" s="126" t="str">
        <f>IF(OR(B397="2017 - kw",B397="2018 - kw"),"2016 - kw","")</f>
        <v/>
      </c>
      <c r="AC397" s="126"/>
      <c r="AD397" s="126"/>
      <c r="AE397" s="126"/>
    </row>
    <row r="398" spans="1:31" hidden="1" x14ac:dyDescent="0.25">
      <c r="A398" s="125"/>
      <c r="B398" s="125"/>
      <c r="C398" s="137"/>
      <c r="D398" s="138"/>
      <c r="E398" s="139" t="s">
        <v>299</v>
      </c>
      <c r="F398" s="121"/>
      <c r="G398" s="121"/>
      <c r="H398" s="121"/>
      <c r="I398" s="121"/>
      <c r="J398" s="121"/>
      <c r="K398" s="121"/>
      <c r="L398" s="121"/>
      <c r="M398" s="121"/>
      <c r="N398" s="121"/>
      <c r="O398" s="121"/>
      <c r="P398" s="125"/>
      <c r="Q398" s="125"/>
      <c r="R398" s="125"/>
      <c r="S398" s="125"/>
      <c r="T398" s="125"/>
      <c r="U398" s="125"/>
      <c r="V398" s="125"/>
      <c r="Z398" s="126"/>
      <c r="AA398" s="126"/>
      <c r="AB398" s="126"/>
      <c r="AC398" s="126"/>
      <c r="AD398" s="126"/>
      <c r="AE398" s="126"/>
    </row>
    <row r="399" spans="1:31" hidden="1" x14ac:dyDescent="0.25">
      <c r="A399" s="125" t="str">
        <f>IF(AND(F401=G401,H401=I401,J401=K401,F401="A"),"2016 - kwh",IF(AND(F401=G401,H401=I401,J401&lt;&gt;K401,F401="A"),"2017 - kwh",IF(AND(F401=G401,H401&lt;&gt;I401,F401="A"),"2018 - kwh","N/A")))</f>
        <v>N/A</v>
      </c>
      <c r="B399" s="125" t="str">
        <f>IF(F401&lt;&gt;G401,"2018 - kwh",IF(H401&lt;&gt;I401,"2017 - kwh",IF(J401&lt;&gt;K401,"2016 - kwh","N/A")))</f>
        <v>N/A</v>
      </c>
      <c r="C399" s="131" t="s">
        <v>422</v>
      </c>
      <c r="D399" s="132"/>
      <c r="E399" s="133" t="s">
        <v>231</v>
      </c>
      <c r="F399" s="124"/>
      <c r="G399" s="124"/>
      <c r="H399" s="124"/>
      <c r="I399" s="124"/>
      <c r="J399" s="124"/>
      <c r="K399" s="124"/>
      <c r="L399" s="124"/>
      <c r="M399" s="124"/>
      <c r="N399" s="124"/>
      <c r="O399" s="124"/>
      <c r="P399" s="125"/>
      <c r="Q399" s="125"/>
      <c r="R399" s="125"/>
      <c r="S399" s="125"/>
      <c r="T399" s="125"/>
      <c r="U399" s="125"/>
      <c r="V399" s="125"/>
      <c r="Z399" s="126"/>
      <c r="AA399" s="126" t="str">
        <f>IF(AND(F401=G401,H401=I401,F401="A"),"2016 - kwh","")</f>
        <v/>
      </c>
      <c r="AB399" s="126" t="str">
        <f>IF(OR(B399="2017 - kwh",B399="2018 - kwh"),"2016 - kwh","")</f>
        <v/>
      </c>
      <c r="AC399" s="126"/>
      <c r="AD399" s="126"/>
      <c r="AE399" s="126"/>
    </row>
    <row r="400" spans="1:31" hidden="1" x14ac:dyDescent="0.25">
      <c r="A400" s="125" t="str">
        <f>IF(AND(F401=G401,H401=I401,J401=K401,F401="A"),"2016 - kw",IF(AND(F401=G401,H401=I401,J401&lt;&gt;K401,F401="A"),"2017 - kw",IF(AND(F401=G401,H401&lt;&gt;I401,F401="A"),"2018 - kw","N/A")))</f>
        <v>N/A</v>
      </c>
      <c r="B400" s="125" t="str">
        <f>IF(F401&lt;&gt;G401,"2018 - kw",IF(H401&lt;&gt;I401,"2017 - kw",IF(J401&lt;&gt;K401,"2016 - kw","N/A")))</f>
        <v>N/A</v>
      </c>
      <c r="C400" s="134"/>
      <c r="D400" s="135" t="str">
        <f>D399 &amp; "kW"</f>
        <v>kW</v>
      </c>
      <c r="E400" s="136" t="s">
        <v>298</v>
      </c>
      <c r="F400" s="124"/>
      <c r="G400" s="124"/>
      <c r="H400" s="124"/>
      <c r="I400" s="124"/>
      <c r="J400" s="124"/>
      <c r="K400" s="124"/>
      <c r="L400" s="124"/>
      <c r="M400" s="124"/>
      <c r="N400" s="124"/>
      <c r="O400" s="124"/>
      <c r="P400" s="125"/>
      <c r="Q400" s="125"/>
      <c r="R400" s="125"/>
      <c r="S400" s="125"/>
      <c r="T400" s="125"/>
      <c r="U400" s="125"/>
      <c r="V400" s="125"/>
      <c r="Z400" s="126"/>
      <c r="AA400" s="126" t="str">
        <f>IF(AND(F401=G401,H401=I401,F401="A"),"2016 - kw","")</f>
        <v/>
      </c>
      <c r="AB400" s="126" t="str">
        <f>IF(OR(B400="2017 - kw",B400="2018 - kw"),"2016 - kw","")</f>
        <v/>
      </c>
      <c r="AC400" s="126"/>
      <c r="AD400" s="126"/>
      <c r="AE400" s="126"/>
    </row>
    <row r="401" spans="1:31" hidden="1" x14ac:dyDescent="0.25">
      <c r="A401" s="125"/>
      <c r="B401" s="125"/>
      <c r="C401" s="137"/>
      <c r="D401" s="138"/>
      <c r="E401" s="139" t="s">
        <v>299</v>
      </c>
      <c r="F401" s="121"/>
      <c r="G401" s="121"/>
      <c r="H401" s="121"/>
      <c r="I401" s="121"/>
      <c r="J401" s="121"/>
      <c r="K401" s="121"/>
      <c r="L401" s="121"/>
      <c r="M401" s="121"/>
      <c r="N401" s="121"/>
      <c r="O401" s="121"/>
      <c r="P401" s="125"/>
      <c r="Q401" s="125"/>
      <c r="R401" s="125"/>
      <c r="S401" s="125"/>
      <c r="T401" s="125"/>
      <c r="U401" s="125"/>
      <c r="V401" s="125"/>
      <c r="Z401" s="126"/>
      <c r="AA401" s="126"/>
      <c r="AB401" s="126"/>
      <c r="AC401" s="126"/>
      <c r="AD401" s="126"/>
      <c r="AE401" s="126"/>
    </row>
    <row r="402" spans="1:31" hidden="1" x14ac:dyDescent="0.25">
      <c r="A402" s="125" t="str">
        <f>IF(AND(F404=G404,H404=I404,J404=K404,F404="A"),"2016 - kwh",IF(AND(F404=G404,H404=I404,J404&lt;&gt;K404,F404="A"),"2017 - kwh",IF(AND(F404=G404,H404&lt;&gt;I404,F404="A"),"2018 - kwh","N/A")))</f>
        <v>N/A</v>
      </c>
      <c r="B402" s="125" t="str">
        <f>IF(F404&lt;&gt;G404,"2018 - kwh",IF(H404&lt;&gt;I404,"2017 - kwh",IF(J404&lt;&gt;K404,"2016 - kwh","N/A")))</f>
        <v>N/A</v>
      </c>
      <c r="C402" s="131" t="s">
        <v>423</v>
      </c>
      <c r="D402" s="132"/>
      <c r="E402" s="133" t="s">
        <v>231</v>
      </c>
      <c r="F402" s="124"/>
      <c r="G402" s="124"/>
      <c r="H402" s="124"/>
      <c r="I402" s="124"/>
      <c r="J402" s="124"/>
      <c r="K402" s="124"/>
      <c r="L402" s="124"/>
      <c r="M402" s="124"/>
      <c r="N402" s="124"/>
      <c r="O402" s="124"/>
      <c r="P402" s="125"/>
      <c r="Q402" s="125"/>
      <c r="R402" s="125"/>
      <c r="S402" s="125"/>
      <c r="T402" s="125"/>
      <c r="U402" s="125"/>
      <c r="V402" s="125"/>
      <c r="Z402" s="126"/>
      <c r="AA402" s="126" t="str">
        <f>IF(AND(F404=G404,H404=I404,F404="A"),"2016 - kwh","")</f>
        <v/>
      </c>
      <c r="AB402" s="126" t="str">
        <f>IF(OR(B402="2017 - kwh",B402="2018 - kwh"),"2016 - kwh","")</f>
        <v/>
      </c>
      <c r="AC402" s="126"/>
      <c r="AD402" s="126"/>
      <c r="AE402" s="126"/>
    </row>
    <row r="403" spans="1:31" hidden="1" x14ac:dyDescent="0.25">
      <c r="A403" s="125" t="str">
        <f>IF(AND(F404=G404,H404=I404,J404=K404,F404="A"),"2016 - kw",IF(AND(F404=G404,H404=I404,J404&lt;&gt;K404,F404="A"),"2017 - kw",IF(AND(F404=G404,H404&lt;&gt;I404,F404="A"),"2018 - kw","N/A")))</f>
        <v>N/A</v>
      </c>
      <c r="B403" s="125" t="str">
        <f>IF(F404&lt;&gt;G404,"2018 - kw",IF(H404&lt;&gt;I404,"2017 - kw",IF(J404&lt;&gt;K404,"2016 - kw","N/A")))</f>
        <v>N/A</v>
      </c>
      <c r="C403" s="134"/>
      <c r="D403" s="135" t="str">
        <f>D402 &amp; "kW"</f>
        <v>kW</v>
      </c>
      <c r="E403" s="136" t="s">
        <v>298</v>
      </c>
      <c r="F403" s="124"/>
      <c r="G403" s="124"/>
      <c r="H403" s="124"/>
      <c r="I403" s="124"/>
      <c r="J403" s="124"/>
      <c r="K403" s="124"/>
      <c r="L403" s="124"/>
      <c r="M403" s="124"/>
      <c r="N403" s="124"/>
      <c r="O403" s="124"/>
      <c r="P403" s="125"/>
      <c r="Q403" s="125"/>
      <c r="R403" s="125"/>
      <c r="S403" s="125"/>
      <c r="T403" s="125"/>
      <c r="U403" s="125"/>
      <c r="V403" s="125"/>
      <c r="Z403" s="126"/>
      <c r="AA403" s="126" t="str">
        <f>IF(AND(F404=G404,H404=I404,F404="A"),"2016 - kw","")</f>
        <v/>
      </c>
      <c r="AB403" s="126" t="str">
        <f>IF(OR(B403="2017 - kw",B403="2018 - kw"),"2016 - kw","")</f>
        <v/>
      </c>
      <c r="AC403" s="126"/>
      <c r="AD403" s="126"/>
      <c r="AE403" s="126"/>
    </row>
    <row r="404" spans="1:31" hidden="1" x14ac:dyDescent="0.25">
      <c r="A404" s="125"/>
      <c r="B404" s="125"/>
      <c r="C404" s="137"/>
      <c r="D404" s="138"/>
      <c r="E404" s="139" t="s">
        <v>299</v>
      </c>
      <c r="F404" s="121"/>
      <c r="G404" s="121"/>
      <c r="H404" s="121"/>
      <c r="I404" s="121"/>
      <c r="J404" s="121"/>
      <c r="K404" s="121"/>
      <c r="L404" s="121"/>
      <c r="M404" s="121"/>
      <c r="N404" s="121"/>
      <c r="O404" s="121"/>
      <c r="P404" s="125"/>
      <c r="Q404" s="125"/>
      <c r="R404" s="125"/>
      <c r="S404" s="125"/>
      <c r="T404" s="125"/>
      <c r="U404" s="125"/>
      <c r="V404" s="125"/>
      <c r="Z404" s="126"/>
      <c r="AA404" s="126"/>
      <c r="AB404" s="126"/>
      <c r="AC404" s="126"/>
      <c r="AD404" s="126"/>
      <c r="AE404" s="126"/>
    </row>
    <row r="405" spans="1:31" hidden="1" x14ac:dyDescent="0.25">
      <c r="A405" s="125" t="str">
        <f>IF(AND(F407=G407,H407=I407,J407=K407,F407="A"),"2016 - kwh",IF(AND(F407=G407,H407=I407,J407&lt;&gt;K407,F407="A"),"2017 - kwh",IF(AND(F407=G407,H407&lt;&gt;I407,F407="A"),"2018 - kwh","N/A")))</f>
        <v>N/A</v>
      </c>
      <c r="B405" s="125" t="str">
        <f>IF(F407&lt;&gt;G407,"2018 - kwh",IF(H407&lt;&gt;I407,"2017 - kwh",IF(J407&lt;&gt;K407,"2016 - kwh","N/A")))</f>
        <v>N/A</v>
      </c>
      <c r="C405" s="131" t="s">
        <v>424</v>
      </c>
      <c r="D405" s="132"/>
      <c r="E405" s="133" t="s">
        <v>231</v>
      </c>
      <c r="F405" s="124"/>
      <c r="G405" s="124"/>
      <c r="H405" s="124"/>
      <c r="I405" s="124"/>
      <c r="J405" s="124"/>
      <c r="K405" s="124"/>
      <c r="L405" s="124"/>
      <c r="M405" s="124"/>
      <c r="N405" s="124"/>
      <c r="O405" s="124"/>
      <c r="P405" s="125"/>
      <c r="Q405" s="125"/>
      <c r="R405" s="125"/>
      <c r="S405" s="125"/>
      <c r="T405" s="125"/>
      <c r="U405" s="125"/>
      <c r="V405" s="125"/>
      <c r="Z405" s="126"/>
      <c r="AA405" s="126" t="str">
        <f>IF(AND(F407=G407,H407=I407,F407="A"),"2016 - kwh","")</f>
        <v/>
      </c>
      <c r="AB405" s="126" t="str">
        <f>IF(OR(B405="2017 - kwh",B405="2018 - kwh"),"2016 - kwh","")</f>
        <v/>
      </c>
      <c r="AC405" s="126"/>
      <c r="AD405" s="126"/>
      <c r="AE405" s="126"/>
    </row>
    <row r="406" spans="1:31" hidden="1" x14ac:dyDescent="0.25">
      <c r="A406" s="125" t="str">
        <f>IF(AND(F407=G407,H407=I407,J407=K407,F407="A"),"2016 - kw",IF(AND(F407=G407,H407=I407,J407&lt;&gt;K407,F407="A"),"2017 - kw",IF(AND(F407=G407,H407&lt;&gt;I407,F407="A"),"2018 - kw","N/A")))</f>
        <v>N/A</v>
      </c>
      <c r="B406" s="125" t="str">
        <f>IF(F407&lt;&gt;G407,"2018 - kw",IF(H407&lt;&gt;I407,"2017 - kw",IF(J407&lt;&gt;K407,"2016 - kw","N/A")))</f>
        <v>N/A</v>
      </c>
      <c r="C406" s="134"/>
      <c r="D406" s="135" t="str">
        <f>D405 &amp; "kW"</f>
        <v>kW</v>
      </c>
      <c r="E406" s="136" t="s">
        <v>298</v>
      </c>
      <c r="F406" s="124"/>
      <c r="G406" s="124"/>
      <c r="H406" s="124"/>
      <c r="I406" s="124"/>
      <c r="J406" s="124"/>
      <c r="K406" s="124"/>
      <c r="L406" s="124"/>
      <c r="M406" s="124"/>
      <c r="N406" s="124"/>
      <c r="O406" s="124"/>
      <c r="P406" s="125"/>
      <c r="Q406" s="125"/>
      <c r="R406" s="125"/>
      <c r="S406" s="125"/>
      <c r="T406" s="125"/>
      <c r="U406" s="125"/>
      <c r="V406" s="125"/>
      <c r="Z406" s="126"/>
      <c r="AA406" s="126" t="str">
        <f>IF(AND(F407=G407,H407=I407,F407="A"),"2016 - kw","")</f>
        <v/>
      </c>
      <c r="AB406" s="126" t="str">
        <f>IF(OR(B406="2017 - kw",B406="2018 - kw"),"2016 - kw","")</f>
        <v/>
      </c>
      <c r="AC406" s="126"/>
      <c r="AD406" s="126"/>
      <c r="AE406" s="126"/>
    </row>
    <row r="407" spans="1:31" hidden="1" x14ac:dyDescent="0.25">
      <c r="A407" s="125"/>
      <c r="B407" s="125"/>
      <c r="C407" s="137"/>
      <c r="D407" s="138"/>
      <c r="E407" s="139" t="s">
        <v>299</v>
      </c>
      <c r="F407" s="121"/>
      <c r="G407" s="121"/>
      <c r="H407" s="121"/>
      <c r="I407" s="121"/>
      <c r="J407" s="121"/>
      <c r="K407" s="121"/>
      <c r="L407" s="121"/>
      <c r="M407" s="121"/>
      <c r="N407" s="121"/>
      <c r="O407" s="121"/>
      <c r="P407" s="125"/>
      <c r="Q407" s="125"/>
      <c r="R407" s="125"/>
      <c r="S407" s="125"/>
      <c r="T407" s="125"/>
      <c r="U407" s="125"/>
      <c r="V407" s="125"/>
      <c r="Z407" s="126"/>
      <c r="AA407" s="126"/>
      <c r="AB407" s="126"/>
      <c r="AC407" s="126"/>
      <c r="AD407" s="126"/>
      <c r="AE407" s="126"/>
    </row>
    <row r="408" spans="1:31" hidden="1" x14ac:dyDescent="0.25">
      <c r="A408" s="125" t="str">
        <f>IF(AND(F410=G410,H410=I410,J410=K410,F410="A"),"2016 - kwh",IF(AND(F410=G410,H410=I410,J410&lt;&gt;K410,F410="A"),"2017 - kwh",IF(AND(F410=G410,H410&lt;&gt;I410,F410="A"),"2018 - kwh","N/A")))</f>
        <v>N/A</v>
      </c>
      <c r="B408" s="125" t="str">
        <f>IF(F410&lt;&gt;G410,"2018 - kwh",IF(H410&lt;&gt;I410,"2017 - kwh",IF(J410&lt;&gt;K410,"2016 - kwh","N/A")))</f>
        <v>N/A</v>
      </c>
      <c r="C408" s="131" t="s">
        <v>425</v>
      </c>
      <c r="D408" s="132"/>
      <c r="E408" s="133" t="s">
        <v>231</v>
      </c>
      <c r="F408" s="124"/>
      <c r="G408" s="124"/>
      <c r="H408" s="124"/>
      <c r="I408" s="124"/>
      <c r="J408" s="124"/>
      <c r="K408" s="124"/>
      <c r="L408" s="124"/>
      <c r="M408" s="124"/>
      <c r="N408" s="124"/>
      <c r="O408" s="124"/>
      <c r="P408" s="125"/>
      <c r="Q408" s="125"/>
      <c r="R408" s="125"/>
      <c r="S408" s="125"/>
      <c r="T408" s="125"/>
      <c r="U408" s="125"/>
      <c r="V408" s="125"/>
      <c r="Z408" s="126"/>
      <c r="AA408" s="126" t="str">
        <f>IF(AND(F410=G410,H410=I410,F410="A"),"2016 - kwh","")</f>
        <v/>
      </c>
      <c r="AB408" s="126" t="str">
        <f>IF(OR(B408="2017 - kwh",B408="2018 - kwh"),"2016 - kwh","")</f>
        <v/>
      </c>
      <c r="AC408" s="126"/>
      <c r="AD408" s="126"/>
      <c r="AE408" s="126"/>
    </row>
    <row r="409" spans="1:31" hidden="1" x14ac:dyDescent="0.25">
      <c r="A409" s="125" t="str">
        <f>IF(AND(F410=G410,H410=I410,J410=K410,F410="A"),"2016 - kw",IF(AND(F410=G410,H410=I410,J410&lt;&gt;K410,F410="A"),"2017 - kw",IF(AND(F410=G410,H410&lt;&gt;I410,F410="A"),"2018 - kw","N/A")))</f>
        <v>N/A</v>
      </c>
      <c r="B409" s="125" t="str">
        <f>IF(F410&lt;&gt;G410,"2018 - kw",IF(H410&lt;&gt;I410,"2017 - kw",IF(J410&lt;&gt;K410,"2016 - kw","N/A")))</f>
        <v>N/A</v>
      </c>
      <c r="C409" s="134"/>
      <c r="D409" s="135" t="str">
        <f>D408 &amp; "kW"</f>
        <v>kW</v>
      </c>
      <c r="E409" s="136" t="s">
        <v>298</v>
      </c>
      <c r="F409" s="124"/>
      <c r="G409" s="124"/>
      <c r="H409" s="124"/>
      <c r="I409" s="124"/>
      <c r="J409" s="124"/>
      <c r="K409" s="124"/>
      <c r="L409" s="124"/>
      <c r="M409" s="124"/>
      <c r="N409" s="124"/>
      <c r="O409" s="124"/>
      <c r="P409" s="125"/>
      <c r="Q409" s="125"/>
      <c r="R409" s="125"/>
      <c r="S409" s="125"/>
      <c r="T409" s="125"/>
      <c r="U409" s="125"/>
      <c r="V409" s="125"/>
      <c r="Z409" s="126"/>
      <c r="AA409" s="126" t="str">
        <f>IF(AND(F410=G410,H410=I410,F410="A"),"2016 - kw","")</f>
        <v/>
      </c>
      <c r="AB409" s="126" t="str">
        <f>IF(OR(B409="2017 - kw",B409="2018 - kw"),"2016 - kw","")</f>
        <v/>
      </c>
      <c r="AC409" s="126"/>
      <c r="AD409" s="126"/>
      <c r="AE409" s="126"/>
    </row>
    <row r="410" spans="1:31" hidden="1" x14ac:dyDescent="0.25">
      <c r="A410" s="125"/>
      <c r="B410" s="125"/>
      <c r="C410" s="137"/>
      <c r="D410" s="138"/>
      <c r="E410" s="139" t="s">
        <v>299</v>
      </c>
      <c r="F410" s="121"/>
      <c r="G410" s="121"/>
      <c r="H410" s="121"/>
      <c r="I410" s="121"/>
      <c r="J410" s="121"/>
      <c r="K410" s="121"/>
      <c r="L410" s="121"/>
      <c r="M410" s="121"/>
      <c r="N410" s="121"/>
      <c r="O410" s="121"/>
      <c r="P410" s="125"/>
      <c r="Q410" s="125"/>
      <c r="R410" s="125"/>
      <c r="S410" s="125"/>
      <c r="T410" s="125"/>
      <c r="U410" s="125"/>
      <c r="V410" s="125"/>
      <c r="Z410" s="126"/>
      <c r="AA410" s="126"/>
      <c r="AB410" s="126"/>
      <c r="AC410" s="126"/>
      <c r="AD410" s="126"/>
      <c r="AE410" s="126"/>
    </row>
    <row r="411" spans="1:31" hidden="1" x14ac:dyDescent="0.25">
      <c r="A411" s="125" t="str">
        <f>IF(AND(F413=G413,H413=I413,J413=K413,F413="A"),"2016 - kwh",IF(AND(F413=G413,H413=I413,J413&lt;&gt;K413,F413="A"),"2017 - kwh",IF(AND(F413=G413,H413&lt;&gt;I413,F413="A"),"2018 - kwh","N/A")))</f>
        <v>N/A</v>
      </c>
      <c r="B411" s="125" t="str">
        <f>IF(F413&lt;&gt;G413,"2018 - kwh",IF(H413&lt;&gt;I413,"2017 - kwh",IF(J413&lt;&gt;K413,"2016 - kwh","N/A")))</f>
        <v>N/A</v>
      </c>
      <c r="C411" s="131" t="s">
        <v>426</v>
      </c>
      <c r="D411" s="132"/>
      <c r="E411" s="133" t="s">
        <v>231</v>
      </c>
      <c r="F411" s="124"/>
      <c r="G411" s="124"/>
      <c r="H411" s="124"/>
      <c r="I411" s="124"/>
      <c r="J411" s="124"/>
      <c r="K411" s="124"/>
      <c r="L411" s="124"/>
      <c r="M411" s="124"/>
      <c r="N411" s="124"/>
      <c r="O411" s="124"/>
      <c r="P411" s="125"/>
      <c r="Q411" s="125"/>
      <c r="R411" s="125"/>
      <c r="S411" s="125"/>
      <c r="T411" s="125"/>
      <c r="U411" s="125"/>
      <c r="V411" s="125"/>
      <c r="Z411" s="126"/>
      <c r="AA411" s="126" t="str">
        <f>IF(AND(F413=G413,H413=I413,F413="A"),"2016 - kwh","")</f>
        <v/>
      </c>
      <c r="AB411" s="126" t="str">
        <f>IF(OR(B411="2017 - kwh",B411="2018 - kwh"),"2016 - kwh","")</f>
        <v/>
      </c>
      <c r="AC411" s="126"/>
      <c r="AD411" s="126"/>
      <c r="AE411" s="126"/>
    </row>
    <row r="412" spans="1:31" hidden="1" x14ac:dyDescent="0.25">
      <c r="A412" s="125" t="str">
        <f>IF(AND(F413=G413,H413=I413,J413=K413,F413="A"),"2016 - kw",IF(AND(F413=G413,H413=I413,J413&lt;&gt;K413,F413="A"),"2017 - kw",IF(AND(F413=G413,H413&lt;&gt;I413,F413="A"),"2018 - kw","N/A")))</f>
        <v>N/A</v>
      </c>
      <c r="B412" s="125" t="str">
        <f>IF(F413&lt;&gt;G413,"2018 - kw",IF(H413&lt;&gt;I413,"2017 - kw",IF(J413&lt;&gt;K413,"2016 - kw","N/A")))</f>
        <v>N/A</v>
      </c>
      <c r="C412" s="134"/>
      <c r="D412" s="135" t="str">
        <f>D411 &amp; "kW"</f>
        <v>kW</v>
      </c>
      <c r="E412" s="136" t="s">
        <v>298</v>
      </c>
      <c r="F412" s="124"/>
      <c r="G412" s="124"/>
      <c r="H412" s="124"/>
      <c r="I412" s="124"/>
      <c r="J412" s="124"/>
      <c r="K412" s="124"/>
      <c r="L412" s="124"/>
      <c r="M412" s="124"/>
      <c r="N412" s="124"/>
      <c r="O412" s="124"/>
      <c r="P412" s="125"/>
      <c r="Q412" s="125"/>
      <c r="R412" s="125"/>
      <c r="S412" s="125"/>
      <c r="T412" s="125"/>
      <c r="U412" s="125"/>
      <c r="V412" s="125"/>
      <c r="Z412" s="126"/>
      <c r="AA412" s="126" t="str">
        <f>IF(AND(F413=G413,H413=I413,F413="A"),"2016 - kw","")</f>
        <v/>
      </c>
      <c r="AB412" s="126" t="str">
        <f>IF(OR(B412="2017 - kw",B412="2018 - kw"),"2016 - kw","")</f>
        <v/>
      </c>
      <c r="AC412" s="126"/>
      <c r="AD412" s="126"/>
      <c r="AE412" s="126"/>
    </row>
    <row r="413" spans="1:31" hidden="1" x14ac:dyDescent="0.25">
      <c r="A413" s="125"/>
      <c r="B413" s="125"/>
      <c r="C413" s="137"/>
      <c r="D413" s="138"/>
      <c r="E413" s="139" t="s">
        <v>299</v>
      </c>
      <c r="F413" s="121"/>
      <c r="G413" s="121"/>
      <c r="H413" s="121"/>
      <c r="I413" s="121"/>
      <c r="J413" s="121"/>
      <c r="K413" s="121"/>
      <c r="L413" s="121"/>
      <c r="M413" s="121"/>
      <c r="N413" s="121"/>
      <c r="O413" s="121"/>
      <c r="P413" s="125"/>
      <c r="Q413" s="125"/>
      <c r="R413" s="125"/>
      <c r="S413" s="125"/>
      <c r="T413" s="125"/>
      <c r="U413" s="125"/>
      <c r="V413" s="125"/>
      <c r="Z413" s="126"/>
      <c r="AA413" s="126"/>
      <c r="AB413" s="126"/>
      <c r="AC413" s="126"/>
      <c r="AD413" s="126"/>
      <c r="AE413" s="126"/>
    </row>
    <row r="414" spans="1:31" hidden="1" x14ac:dyDescent="0.25">
      <c r="A414" s="125" t="str">
        <f>IF(AND(F416=G416,H416=I416,J416=K416,F416="A"),"2016 - kwh",IF(AND(F416=G416,H416=I416,J416&lt;&gt;K416,F416="A"),"2017 - kwh",IF(AND(F416=G416,H416&lt;&gt;I416,F416="A"),"2018 - kwh","N/A")))</f>
        <v>N/A</v>
      </c>
      <c r="B414" s="125" t="str">
        <f>IF(F416&lt;&gt;G416,"2018 - kwh",IF(H416&lt;&gt;I416,"2017 - kwh",IF(J416&lt;&gt;K416,"2016 - kwh","N/A")))</f>
        <v>N/A</v>
      </c>
      <c r="C414" s="131" t="s">
        <v>427</v>
      </c>
      <c r="D414" s="132"/>
      <c r="E414" s="133" t="s">
        <v>231</v>
      </c>
      <c r="F414" s="124"/>
      <c r="G414" s="124"/>
      <c r="H414" s="124"/>
      <c r="I414" s="124"/>
      <c r="J414" s="124"/>
      <c r="K414" s="124"/>
      <c r="L414" s="124"/>
      <c r="M414" s="124"/>
      <c r="N414" s="124"/>
      <c r="O414" s="124"/>
      <c r="P414" s="125"/>
      <c r="Q414" s="125"/>
      <c r="R414" s="125"/>
      <c r="S414" s="125"/>
      <c r="T414" s="125"/>
      <c r="U414" s="125"/>
      <c r="V414" s="125"/>
      <c r="Z414" s="126"/>
      <c r="AA414" s="126" t="str">
        <f>IF(AND(F416=G416,H416=I416,F416="A"),"2016 - kwh","")</f>
        <v/>
      </c>
      <c r="AB414" s="126" t="str">
        <f>IF(OR(B414="2017 - kwh",B414="2018 - kwh"),"2016 - kwh","")</f>
        <v/>
      </c>
      <c r="AC414" s="126"/>
      <c r="AD414" s="126"/>
      <c r="AE414" s="126"/>
    </row>
    <row r="415" spans="1:31" hidden="1" x14ac:dyDescent="0.25">
      <c r="A415" s="125" t="str">
        <f>IF(AND(F416=G416,H416=I416,J416=K416,F416="A"),"2016 - kw",IF(AND(F416=G416,H416=I416,J416&lt;&gt;K416,F416="A"),"2017 - kw",IF(AND(F416=G416,H416&lt;&gt;I416,F416="A"),"2018 - kw","N/A")))</f>
        <v>N/A</v>
      </c>
      <c r="B415" s="125" t="str">
        <f>IF(F416&lt;&gt;G416,"2018 - kw",IF(H416&lt;&gt;I416,"2017 - kw",IF(J416&lt;&gt;K416,"2016 - kw","N/A")))</f>
        <v>N/A</v>
      </c>
      <c r="C415" s="134"/>
      <c r="D415" s="135" t="str">
        <f>D414 &amp; "kW"</f>
        <v>kW</v>
      </c>
      <c r="E415" s="136" t="s">
        <v>298</v>
      </c>
      <c r="F415" s="124"/>
      <c r="G415" s="124"/>
      <c r="H415" s="124"/>
      <c r="I415" s="124"/>
      <c r="J415" s="124"/>
      <c r="K415" s="124"/>
      <c r="L415" s="124"/>
      <c r="M415" s="124"/>
      <c r="N415" s="124"/>
      <c r="O415" s="124"/>
      <c r="P415" s="125"/>
      <c r="Q415" s="125"/>
      <c r="R415" s="125"/>
      <c r="S415" s="125"/>
      <c r="T415" s="125"/>
      <c r="U415" s="125"/>
      <c r="V415" s="125"/>
      <c r="Z415" s="126"/>
      <c r="AA415" s="126" t="str">
        <f>IF(AND(F416=G416,H416=I416,F416="A"),"2016 - kw","")</f>
        <v/>
      </c>
      <c r="AB415" s="126" t="str">
        <f>IF(OR(B415="2017 - kw",B415="2018 - kw"),"2016 - kw","")</f>
        <v/>
      </c>
      <c r="AC415" s="126"/>
      <c r="AD415" s="126"/>
      <c r="AE415" s="126"/>
    </row>
    <row r="416" spans="1:31" hidden="1" x14ac:dyDescent="0.25">
      <c r="A416" s="125"/>
      <c r="B416" s="125"/>
      <c r="C416" s="137"/>
      <c r="D416" s="138"/>
      <c r="E416" s="139" t="s">
        <v>299</v>
      </c>
      <c r="F416" s="121"/>
      <c r="G416" s="121"/>
      <c r="H416" s="121"/>
      <c r="I416" s="121"/>
      <c r="J416" s="121"/>
      <c r="K416" s="121"/>
      <c r="L416" s="121"/>
      <c r="M416" s="121"/>
      <c r="N416" s="121"/>
      <c r="O416" s="121"/>
      <c r="P416" s="125"/>
      <c r="Q416" s="125"/>
      <c r="R416" s="125"/>
      <c r="S416" s="125"/>
      <c r="T416" s="125"/>
      <c r="U416" s="125"/>
      <c r="V416" s="125"/>
      <c r="Z416" s="126"/>
      <c r="AA416" s="126"/>
      <c r="AB416" s="126"/>
      <c r="AC416" s="126"/>
      <c r="AD416" s="126"/>
      <c r="AE416" s="126"/>
    </row>
    <row r="417" spans="1:31" hidden="1" x14ac:dyDescent="0.25">
      <c r="A417" s="125" t="str">
        <f>IF(AND(F419=G419,H419=I419,J419=K419,F419="A"),"2016 - kwh",IF(AND(F419=G419,H419=I419,J419&lt;&gt;K419,F419="A"),"2017 - kwh",IF(AND(F419=G419,H419&lt;&gt;I419,F419="A"),"2018 - kwh","N/A")))</f>
        <v>N/A</v>
      </c>
      <c r="B417" s="125" t="str">
        <f>IF(F419&lt;&gt;G419,"2018 - kwh",IF(H419&lt;&gt;I419,"2017 - kwh",IF(J419&lt;&gt;K419,"2016 - kwh","N/A")))</f>
        <v>N/A</v>
      </c>
      <c r="C417" s="131" t="s">
        <v>428</v>
      </c>
      <c r="D417" s="132"/>
      <c r="E417" s="133" t="s">
        <v>231</v>
      </c>
      <c r="F417" s="124"/>
      <c r="G417" s="124"/>
      <c r="H417" s="124"/>
      <c r="I417" s="124"/>
      <c r="J417" s="124"/>
      <c r="K417" s="124"/>
      <c r="L417" s="124"/>
      <c r="M417" s="124"/>
      <c r="N417" s="124"/>
      <c r="O417" s="124"/>
      <c r="P417" s="125"/>
      <c r="Q417" s="125"/>
      <c r="R417" s="125"/>
      <c r="S417" s="125"/>
      <c r="T417" s="125"/>
      <c r="U417" s="125"/>
      <c r="V417" s="125"/>
      <c r="Z417" s="126"/>
      <c r="AA417" s="126" t="str">
        <f>IF(AND(F419=G419,H419=I419,F419="A"),"2016 - kwh","")</f>
        <v/>
      </c>
      <c r="AB417" s="126" t="str">
        <f>IF(OR(B417="2017 - kwh",B417="2018 - kwh"),"2016 - kwh","")</f>
        <v/>
      </c>
      <c r="AC417" s="126"/>
      <c r="AD417" s="126"/>
      <c r="AE417" s="126"/>
    </row>
    <row r="418" spans="1:31" hidden="1" x14ac:dyDescent="0.25">
      <c r="A418" s="125" t="str">
        <f>IF(AND(F419=G419,H419=I419,J419=K419,F419="A"),"2016 - kw",IF(AND(F419=G419,H419=I419,J419&lt;&gt;K419,F419="A"),"2017 - kw",IF(AND(F419=G419,H419&lt;&gt;I419,F419="A"),"2018 - kw","N/A")))</f>
        <v>N/A</v>
      </c>
      <c r="B418" s="125" t="str">
        <f>IF(F419&lt;&gt;G419,"2018 - kw",IF(H419&lt;&gt;I419,"2017 - kw",IF(J419&lt;&gt;K419,"2016 - kw","N/A")))</f>
        <v>N/A</v>
      </c>
      <c r="C418" s="134"/>
      <c r="D418" s="135" t="str">
        <f>D417 &amp; "kW"</f>
        <v>kW</v>
      </c>
      <c r="E418" s="136" t="s">
        <v>298</v>
      </c>
      <c r="F418" s="124"/>
      <c r="G418" s="124"/>
      <c r="H418" s="124"/>
      <c r="I418" s="124"/>
      <c r="J418" s="124"/>
      <c r="K418" s="124"/>
      <c r="L418" s="124"/>
      <c r="M418" s="124"/>
      <c r="N418" s="124"/>
      <c r="O418" s="124"/>
      <c r="P418" s="125"/>
      <c r="Q418" s="125"/>
      <c r="R418" s="125"/>
      <c r="S418" s="125"/>
      <c r="T418" s="125"/>
      <c r="U418" s="125"/>
      <c r="V418" s="125"/>
      <c r="Z418" s="126"/>
      <c r="AA418" s="126" t="str">
        <f>IF(AND(F419=G419,H419=I419,F419="A"),"2016 - kw","")</f>
        <v/>
      </c>
      <c r="AB418" s="126" t="str">
        <f>IF(OR(B418="2017 - kw",B418="2018 - kw"),"2016 - kw","")</f>
        <v/>
      </c>
      <c r="AC418" s="126"/>
      <c r="AD418" s="126"/>
      <c r="AE418" s="126"/>
    </row>
    <row r="419" spans="1:31" hidden="1" x14ac:dyDescent="0.25">
      <c r="A419" s="125"/>
      <c r="B419" s="125"/>
      <c r="C419" s="137"/>
      <c r="D419" s="138"/>
      <c r="E419" s="139" t="s">
        <v>299</v>
      </c>
      <c r="F419" s="121"/>
      <c r="G419" s="121"/>
      <c r="H419" s="121"/>
      <c r="I419" s="121"/>
      <c r="J419" s="121"/>
      <c r="K419" s="121"/>
      <c r="L419" s="121"/>
      <c r="M419" s="121"/>
      <c r="N419" s="121"/>
      <c r="O419" s="121"/>
      <c r="P419" s="125"/>
      <c r="Q419" s="125"/>
      <c r="R419" s="125"/>
      <c r="S419" s="125"/>
      <c r="T419" s="125"/>
      <c r="U419" s="125"/>
      <c r="V419" s="125"/>
      <c r="Z419" s="126"/>
      <c r="AA419" s="126"/>
      <c r="AB419" s="126"/>
      <c r="AC419" s="126"/>
      <c r="AD419" s="126"/>
      <c r="AE419" s="126"/>
    </row>
    <row r="420" spans="1:31" hidden="1" x14ac:dyDescent="0.25">
      <c r="A420" s="125" t="str">
        <f>IF(AND(F422=G422,H422=I422,J422=K422,F422="A"),"2016 - kwh",IF(AND(F422=G422,H422=I422,J422&lt;&gt;K422,F422="A"),"2017 - kwh",IF(AND(F422=G422,H422&lt;&gt;I422,F422="A"),"2018 - kwh","N/A")))</f>
        <v>N/A</v>
      </c>
      <c r="B420" s="125" t="str">
        <f>IF(F422&lt;&gt;G422,"2018 - kwh",IF(H422&lt;&gt;I422,"2017 - kwh",IF(J422&lt;&gt;K422,"2016 - kwh","N/A")))</f>
        <v>N/A</v>
      </c>
      <c r="C420" s="131" t="s">
        <v>429</v>
      </c>
      <c r="D420" s="132"/>
      <c r="E420" s="133" t="s">
        <v>231</v>
      </c>
      <c r="F420" s="124"/>
      <c r="G420" s="124"/>
      <c r="H420" s="124"/>
      <c r="I420" s="124"/>
      <c r="J420" s="124"/>
      <c r="K420" s="124"/>
      <c r="L420" s="124"/>
      <c r="M420" s="124"/>
      <c r="N420" s="124"/>
      <c r="O420" s="124"/>
      <c r="P420" s="125"/>
      <c r="Q420" s="125"/>
      <c r="R420" s="125"/>
      <c r="S420" s="125"/>
      <c r="T420" s="125"/>
      <c r="U420" s="125"/>
      <c r="V420" s="125"/>
      <c r="Z420" s="126"/>
      <c r="AA420" s="126" t="str">
        <f>IF(AND(F422=G422,H422=I422,F422="A"),"2016 - kwh","")</f>
        <v/>
      </c>
      <c r="AB420" s="126" t="str">
        <f>IF(OR(B420="2017 - kwh",B420="2018 - kwh"),"2016 - kwh","")</f>
        <v/>
      </c>
      <c r="AC420" s="126"/>
      <c r="AD420" s="126"/>
      <c r="AE420" s="126"/>
    </row>
    <row r="421" spans="1:31" hidden="1" x14ac:dyDescent="0.25">
      <c r="A421" s="125" t="str">
        <f>IF(AND(F422=G422,H422=I422,J422=K422,F422="A"),"2016 - kw",IF(AND(F422=G422,H422=I422,J422&lt;&gt;K422,F422="A"),"2017 - kw",IF(AND(F422=G422,H422&lt;&gt;I422,F422="A"),"2018 - kw","N/A")))</f>
        <v>N/A</v>
      </c>
      <c r="B421" s="125" t="str">
        <f>IF(F422&lt;&gt;G422,"2018 - kw",IF(H422&lt;&gt;I422,"2017 - kw",IF(J422&lt;&gt;K422,"2016 - kw","N/A")))</f>
        <v>N/A</v>
      </c>
      <c r="C421" s="134"/>
      <c r="D421" s="135" t="str">
        <f>D420 &amp; "kW"</f>
        <v>kW</v>
      </c>
      <c r="E421" s="136" t="s">
        <v>298</v>
      </c>
      <c r="F421" s="124"/>
      <c r="G421" s="124"/>
      <c r="H421" s="124"/>
      <c r="I421" s="124"/>
      <c r="J421" s="124"/>
      <c r="K421" s="124"/>
      <c r="L421" s="124"/>
      <c r="M421" s="124"/>
      <c r="N421" s="124"/>
      <c r="O421" s="124"/>
      <c r="P421" s="125"/>
      <c r="Q421" s="125"/>
      <c r="R421" s="125"/>
      <c r="S421" s="125"/>
      <c r="T421" s="125"/>
      <c r="U421" s="125"/>
      <c r="V421" s="125"/>
      <c r="Z421" s="126"/>
      <c r="AA421" s="126" t="str">
        <f>IF(AND(F422=G422,H422=I422,F422="A"),"2016 - kw","")</f>
        <v/>
      </c>
      <c r="AB421" s="126" t="str">
        <f>IF(OR(B421="2017 - kw",B421="2018 - kw"),"2016 - kw","")</f>
        <v/>
      </c>
      <c r="AC421" s="126"/>
      <c r="AD421" s="126"/>
      <c r="AE421" s="126"/>
    </row>
    <row r="422" spans="1:31" hidden="1" x14ac:dyDescent="0.25">
      <c r="A422" s="125"/>
      <c r="B422" s="125"/>
      <c r="C422" s="137"/>
      <c r="D422" s="138"/>
      <c r="E422" s="139" t="s">
        <v>299</v>
      </c>
      <c r="F422" s="121"/>
      <c r="G422" s="121"/>
      <c r="H422" s="121"/>
      <c r="I422" s="121"/>
      <c r="J422" s="121"/>
      <c r="K422" s="121"/>
      <c r="L422" s="121"/>
      <c r="M422" s="121"/>
      <c r="N422" s="121"/>
      <c r="O422" s="121"/>
      <c r="P422" s="125"/>
      <c r="Q422" s="125"/>
      <c r="R422" s="125"/>
      <c r="S422" s="125"/>
      <c r="T422" s="125"/>
      <c r="U422" s="125"/>
      <c r="V422" s="125"/>
      <c r="Z422" s="126"/>
      <c r="AA422" s="126"/>
      <c r="AB422" s="126"/>
      <c r="AC422" s="126"/>
      <c r="AD422" s="126"/>
      <c r="AE422" s="126"/>
    </row>
    <row r="423" spans="1:31" hidden="1" x14ac:dyDescent="0.25">
      <c r="A423" s="125" t="str">
        <f>IF(AND(F425=G425,H425=I425,J425=K425,F425="A"),"2016 - kwh",IF(AND(F425=G425,H425=I425,J425&lt;&gt;K425,F425="A"),"2017 - kwh",IF(AND(F425=G425,H425&lt;&gt;I425,F425="A"),"2018 - kwh","N/A")))</f>
        <v>N/A</v>
      </c>
      <c r="B423" s="125" t="str">
        <f>IF(F425&lt;&gt;G425,"2018 - kwh",IF(H425&lt;&gt;I425,"2017 - kwh",IF(J425&lt;&gt;K425,"2016 - kwh","N/A")))</f>
        <v>N/A</v>
      </c>
      <c r="C423" s="131" t="s">
        <v>430</v>
      </c>
      <c r="D423" s="132"/>
      <c r="E423" s="133" t="s">
        <v>231</v>
      </c>
      <c r="F423" s="124"/>
      <c r="G423" s="124"/>
      <c r="H423" s="124"/>
      <c r="I423" s="124"/>
      <c r="J423" s="124"/>
      <c r="K423" s="124"/>
      <c r="L423" s="124"/>
      <c r="M423" s="124"/>
      <c r="N423" s="124"/>
      <c r="O423" s="124"/>
      <c r="P423" s="125"/>
      <c r="Q423" s="125"/>
      <c r="R423" s="125"/>
      <c r="S423" s="125"/>
      <c r="T423" s="125"/>
      <c r="U423" s="125"/>
      <c r="V423" s="125"/>
      <c r="Z423" s="126"/>
      <c r="AA423" s="126" t="str">
        <f>IF(AND(F425=G425,H425=I425,F425="A"),"2016 - kwh","")</f>
        <v/>
      </c>
      <c r="AB423" s="126" t="str">
        <f>IF(OR(B423="2017 - kwh",B423="2018 - kwh"),"2016 - kwh","")</f>
        <v/>
      </c>
      <c r="AC423" s="126"/>
      <c r="AD423" s="126"/>
      <c r="AE423" s="126"/>
    </row>
    <row r="424" spans="1:31" hidden="1" x14ac:dyDescent="0.25">
      <c r="A424" s="125" t="str">
        <f>IF(AND(F425=G425,H425=I425,J425=K425,F425="A"),"2016 - kw",IF(AND(F425=G425,H425=I425,J425&lt;&gt;K425,F425="A"),"2017 - kw",IF(AND(F425=G425,H425&lt;&gt;I425,F425="A"),"2018 - kw","N/A")))</f>
        <v>N/A</v>
      </c>
      <c r="B424" s="125" t="str">
        <f>IF(F425&lt;&gt;G425,"2018 - kw",IF(H425&lt;&gt;I425,"2017 - kw",IF(J425&lt;&gt;K425,"2016 - kw","N/A")))</f>
        <v>N/A</v>
      </c>
      <c r="C424" s="134"/>
      <c r="D424" s="135" t="str">
        <f>D423 &amp; "kW"</f>
        <v>kW</v>
      </c>
      <c r="E424" s="136" t="s">
        <v>298</v>
      </c>
      <c r="F424" s="124"/>
      <c r="G424" s="124"/>
      <c r="H424" s="124"/>
      <c r="I424" s="124"/>
      <c r="J424" s="124"/>
      <c r="K424" s="124"/>
      <c r="L424" s="124"/>
      <c r="M424" s="124"/>
      <c r="N424" s="124"/>
      <c r="O424" s="124"/>
      <c r="P424" s="125"/>
      <c r="Q424" s="125"/>
      <c r="R424" s="125"/>
      <c r="S424" s="125"/>
      <c r="T424" s="125"/>
      <c r="U424" s="125"/>
      <c r="V424" s="125"/>
      <c r="Z424" s="126"/>
      <c r="AA424" s="126" t="str">
        <f>IF(AND(F425=G425,H425=I425,F425="A"),"2016 - kw","")</f>
        <v/>
      </c>
      <c r="AB424" s="126" t="str">
        <f>IF(OR(B424="2017 - kw",B424="2018 - kw"),"2016 - kw","")</f>
        <v/>
      </c>
      <c r="AC424" s="126"/>
      <c r="AD424" s="126"/>
      <c r="AE424" s="126"/>
    </row>
    <row r="425" spans="1:31" hidden="1" x14ac:dyDescent="0.25">
      <c r="A425" s="125"/>
      <c r="B425" s="125"/>
      <c r="C425" s="137"/>
      <c r="D425" s="138"/>
      <c r="E425" s="139" t="s">
        <v>299</v>
      </c>
      <c r="F425" s="121"/>
      <c r="G425" s="121"/>
      <c r="H425" s="121"/>
      <c r="I425" s="121"/>
      <c r="J425" s="121"/>
      <c r="K425" s="121"/>
      <c r="L425" s="121"/>
      <c r="M425" s="121"/>
      <c r="N425" s="121"/>
      <c r="O425" s="121"/>
      <c r="P425" s="125"/>
      <c r="Q425" s="125"/>
      <c r="R425" s="125"/>
      <c r="S425" s="125"/>
      <c r="T425" s="125"/>
      <c r="U425" s="125"/>
      <c r="V425" s="125"/>
      <c r="Z425" s="126"/>
      <c r="AA425" s="126"/>
      <c r="AB425" s="126"/>
      <c r="AC425" s="126"/>
      <c r="AD425" s="126"/>
      <c r="AE425" s="126"/>
    </row>
    <row r="426" spans="1:31" hidden="1" x14ac:dyDescent="0.25">
      <c r="A426" s="125" t="str">
        <f>IF(AND(F428=G428,H428=I428,J428=K428,F428="A"),"2016 - kwh",IF(AND(F428=G428,H428=I428,J428&lt;&gt;K428,F428="A"),"2017 - kwh",IF(AND(F428=G428,H428&lt;&gt;I428,F428="A"),"2018 - kwh","N/A")))</f>
        <v>N/A</v>
      </c>
      <c r="B426" s="125" t="str">
        <f>IF(F428&lt;&gt;G428,"2018 - kwh",IF(H428&lt;&gt;I428,"2017 - kwh",IF(J428&lt;&gt;K428,"2016 - kwh","N/A")))</f>
        <v>N/A</v>
      </c>
      <c r="C426" s="131" t="s">
        <v>431</v>
      </c>
      <c r="D426" s="132"/>
      <c r="E426" s="133" t="s">
        <v>231</v>
      </c>
      <c r="F426" s="124"/>
      <c r="G426" s="124"/>
      <c r="H426" s="124"/>
      <c r="I426" s="124"/>
      <c r="J426" s="124"/>
      <c r="K426" s="124"/>
      <c r="L426" s="124"/>
      <c r="M426" s="124"/>
      <c r="N426" s="124"/>
      <c r="O426" s="124"/>
      <c r="P426" s="125"/>
      <c r="Q426" s="125"/>
      <c r="R426" s="125"/>
      <c r="S426" s="125"/>
      <c r="T426" s="125"/>
      <c r="U426" s="125"/>
      <c r="V426" s="125"/>
      <c r="Z426" s="126"/>
      <c r="AA426" s="126" t="str">
        <f>IF(AND(F428=G428,H428=I428,F428="A"),"2016 - kwh","")</f>
        <v/>
      </c>
      <c r="AB426" s="126" t="str">
        <f>IF(OR(B426="2017 - kwh",B426="2018 - kwh"),"2016 - kwh","")</f>
        <v/>
      </c>
      <c r="AC426" s="126"/>
      <c r="AD426" s="126"/>
      <c r="AE426" s="126"/>
    </row>
    <row r="427" spans="1:31" hidden="1" x14ac:dyDescent="0.25">
      <c r="A427" s="125" t="str">
        <f>IF(AND(F428=G428,H428=I428,J428=K428,F428="A"),"2016 - kw",IF(AND(F428=G428,H428=I428,J428&lt;&gt;K428,F428="A"),"2017 - kw",IF(AND(F428=G428,H428&lt;&gt;I428,F428="A"),"2018 - kw","N/A")))</f>
        <v>N/A</v>
      </c>
      <c r="B427" s="125" t="str">
        <f>IF(F428&lt;&gt;G428,"2018 - kw",IF(H428&lt;&gt;I428,"2017 - kw",IF(J428&lt;&gt;K428,"2016 - kw","N/A")))</f>
        <v>N/A</v>
      </c>
      <c r="C427" s="134"/>
      <c r="D427" s="135" t="str">
        <f>D426 &amp; "kW"</f>
        <v>kW</v>
      </c>
      <c r="E427" s="136" t="s">
        <v>298</v>
      </c>
      <c r="F427" s="124"/>
      <c r="G427" s="124"/>
      <c r="H427" s="124"/>
      <c r="I427" s="124"/>
      <c r="J427" s="124"/>
      <c r="K427" s="124"/>
      <c r="L427" s="124"/>
      <c r="M427" s="124"/>
      <c r="N427" s="124"/>
      <c r="O427" s="124"/>
      <c r="P427" s="125"/>
      <c r="Q427" s="125"/>
      <c r="R427" s="125"/>
      <c r="S427" s="125"/>
      <c r="T427" s="125"/>
      <c r="U427" s="125"/>
      <c r="V427" s="125"/>
      <c r="Z427" s="126"/>
      <c r="AA427" s="126" t="str">
        <f>IF(AND(F428=G428,H428=I428,F428="A"),"2016 - kw","")</f>
        <v/>
      </c>
      <c r="AB427" s="126" t="str">
        <f>IF(OR(B427="2017 - kw",B427="2018 - kw"),"2016 - kw","")</f>
        <v/>
      </c>
      <c r="AC427" s="126"/>
      <c r="AD427" s="126"/>
      <c r="AE427" s="126"/>
    </row>
    <row r="428" spans="1:31" hidden="1" x14ac:dyDescent="0.25">
      <c r="A428" s="125"/>
      <c r="B428" s="125"/>
      <c r="C428" s="137"/>
      <c r="D428" s="138"/>
      <c r="E428" s="139" t="s">
        <v>299</v>
      </c>
      <c r="F428" s="121"/>
      <c r="G428" s="121"/>
      <c r="H428" s="121"/>
      <c r="I428" s="121"/>
      <c r="J428" s="121"/>
      <c r="K428" s="121"/>
      <c r="L428" s="121"/>
      <c r="M428" s="121"/>
      <c r="N428" s="121"/>
      <c r="O428" s="121"/>
      <c r="P428" s="125"/>
      <c r="Q428" s="125"/>
      <c r="R428" s="125"/>
      <c r="S428" s="125"/>
      <c r="T428" s="125"/>
      <c r="U428" s="125"/>
      <c r="V428" s="125"/>
      <c r="Z428" s="126"/>
      <c r="AA428" s="126"/>
      <c r="AB428" s="126"/>
      <c r="AC428" s="126"/>
      <c r="AD428" s="126"/>
      <c r="AE428" s="126"/>
    </row>
    <row r="429" spans="1:31" hidden="1" x14ac:dyDescent="0.25">
      <c r="A429" s="125" t="str">
        <f>IF(AND(F431=G431,H431=I431,J431=K431,F431="A"),"2016 - kwh",IF(AND(F431=G431,H431=I431,J431&lt;&gt;K431,F431="A"),"2017 - kwh",IF(AND(F431=G431,H431&lt;&gt;I431,F431="A"),"2018 - kwh","N/A")))</f>
        <v>N/A</v>
      </c>
      <c r="B429" s="125" t="str">
        <f>IF(F431&lt;&gt;G431,"2018 - kwh",IF(H431&lt;&gt;I431,"2017 - kwh",IF(J431&lt;&gt;K431,"2016 - kwh","N/A")))</f>
        <v>N/A</v>
      </c>
      <c r="C429" s="131" t="s">
        <v>432</v>
      </c>
      <c r="D429" s="132"/>
      <c r="E429" s="133" t="s">
        <v>231</v>
      </c>
      <c r="F429" s="124"/>
      <c r="G429" s="124"/>
      <c r="H429" s="124"/>
      <c r="I429" s="124"/>
      <c r="J429" s="124"/>
      <c r="K429" s="124"/>
      <c r="L429" s="124"/>
      <c r="M429" s="124"/>
      <c r="N429" s="124"/>
      <c r="O429" s="124"/>
      <c r="P429" s="125"/>
      <c r="Q429" s="125"/>
      <c r="R429" s="125"/>
      <c r="S429" s="125"/>
      <c r="T429" s="125"/>
      <c r="U429" s="125"/>
      <c r="V429" s="125"/>
      <c r="Z429" s="126"/>
      <c r="AA429" s="126" t="str">
        <f>IF(AND(F431=G431,H431=I431,F431="A"),"2016 - kwh","")</f>
        <v/>
      </c>
      <c r="AB429" s="126" t="str">
        <f>IF(OR(B429="2017 - kwh",B429="2018 - kwh"),"2016 - kwh","")</f>
        <v/>
      </c>
      <c r="AC429" s="126"/>
      <c r="AD429" s="126"/>
      <c r="AE429" s="126"/>
    </row>
    <row r="430" spans="1:31" hidden="1" x14ac:dyDescent="0.25">
      <c r="A430" s="125" t="str">
        <f>IF(AND(F431=G431,H431=I431,J431=K431,F431="A"),"2016 - kw",IF(AND(F431=G431,H431=I431,J431&lt;&gt;K431,F431="A"),"2017 - kw",IF(AND(F431=G431,H431&lt;&gt;I431,F431="A"),"2018 - kw","N/A")))</f>
        <v>N/A</v>
      </c>
      <c r="B430" s="125" t="str">
        <f>IF(F431&lt;&gt;G431,"2018 - kw",IF(H431&lt;&gt;I431,"2017 - kw",IF(J431&lt;&gt;K431,"2016 - kw","N/A")))</f>
        <v>N/A</v>
      </c>
      <c r="C430" s="134"/>
      <c r="D430" s="135" t="str">
        <f>D429 &amp; "kW"</f>
        <v>kW</v>
      </c>
      <c r="E430" s="136" t="s">
        <v>298</v>
      </c>
      <c r="F430" s="124"/>
      <c r="G430" s="124"/>
      <c r="H430" s="124"/>
      <c r="I430" s="124"/>
      <c r="J430" s="124"/>
      <c r="K430" s="124"/>
      <c r="L430" s="124"/>
      <c r="M430" s="124"/>
      <c r="N430" s="124"/>
      <c r="O430" s="124"/>
      <c r="P430" s="125"/>
      <c r="Q430" s="125"/>
      <c r="R430" s="125"/>
      <c r="S430" s="125"/>
      <c r="T430" s="125"/>
      <c r="U430" s="125"/>
      <c r="V430" s="125"/>
      <c r="Z430" s="126"/>
      <c r="AA430" s="126" t="str">
        <f>IF(AND(F431=G431,H431=I431,F431="A"),"2016 - kw","")</f>
        <v/>
      </c>
      <c r="AB430" s="126" t="str">
        <f>IF(OR(B430="2017 - kw",B430="2018 - kw"),"2016 - kw","")</f>
        <v/>
      </c>
      <c r="AC430" s="126"/>
      <c r="AD430" s="126"/>
      <c r="AE430" s="126"/>
    </row>
    <row r="431" spans="1:31" hidden="1" x14ac:dyDescent="0.25">
      <c r="A431" s="125"/>
      <c r="B431" s="125"/>
      <c r="C431" s="137"/>
      <c r="D431" s="140"/>
      <c r="E431" s="139" t="s">
        <v>299</v>
      </c>
      <c r="F431" s="121"/>
      <c r="G431" s="121"/>
      <c r="H431" s="121"/>
      <c r="I431" s="121"/>
      <c r="J431" s="121"/>
      <c r="K431" s="121"/>
      <c r="L431" s="121"/>
      <c r="M431" s="121"/>
      <c r="N431" s="121"/>
      <c r="O431" s="121"/>
      <c r="P431" s="125"/>
      <c r="Q431" s="125"/>
      <c r="R431" s="125"/>
      <c r="S431" s="125"/>
      <c r="T431" s="125"/>
      <c r="U431" s="125"/>
      <c r="V431" s="125"/>
      <c r="Z431" s="126"/>
      <c r="AA431" s="126"/>
      <c r="AB431" s="126"/>
      <c r="AC431" s="126"/>
      <c r="AD431" s="126"/>
      <c r="AE431" s="126"/>
    </row>
    <row r="432" spans="1:31" hidden="1" x14ac:dyDescent="0.25">
      <c r="A432" s="125" t="str">
        <f>IF(AND(F434=G434,H434=I434,J434=K434,F434="A"),"2016 - kwh",IF(AND(F434=G434,H434=I434,J434&lt;&gt;K434,F434="A"),"2017 - kwh",IF(AND(F434=G434,H434&lt;&gt;I434,F434="A"),"2018 - kwh","N/A")))</f>
        <v>N/A</v>
      </c>
      <c r="B432" s="125" t="str">
        <f>IF(F434&lt;&gt;G434,"2018 - kwh",IF(H434&lt;&gt;I434,"2017 - kwh",IF(J434&lt;&gt;K434,"2016 - kwh","N/A")))</f>
        <v>N/A</v>
      </c>
      <c r="C432" s="131" t="s">
        <v>433</v>
      </c>
      <c r="D432" s="132"/>
      <c r="E432" s="133" t="s">
        <v>231</v>
      </c>
      <c r="F432" s="124"/>
      <c r="G432" s="124"/>
      <c r="H432" s="124"/>
      <c r="I432" s="124"/>
      <c r="J432" s="124"/>
      <c r="K432" s="124"/>
      <c r="L432" s="124"/>
      <c r="M432" s="124"/>
      <c r="N432" s="124"/>
      <c r="O432" s="124"/>
      <c r="P432" s="125"/>
      <c r="Q432" s="125"/>
      <c r="R432" s="125"/>
      <c r="S432" s="125"/>
      <c r="T432" s="125"/>
      <c r="U432" s="125"/>
      <c r="V432" s="125"/>
      <c r="Z432" s="126"/>
      <c r="AA432" s="126" t="str">
        <f>IF(AND(F434=G434,H434=I434,F434="A"),"2016 - kwh","")</f>
        <v/>
      </c>
      <c r="AB432" s="126" t="str">
        <f>IF(OR(B432="2017 - kwh",B432="2018 - kwh"),"2016 - kwh","")</f>
        <v/>
      </c>
      <c r="AC432" s="126"/>
      <c r="AD432" s="126"/>
      <c r="AE432" s="126"/>
    </row>
    <row r="433" spans="1:31" hidden="1" x14ac:dyDescent="0.25">
      <c r="A433" s="125" t="str">
        <f>IF(AND(F434=G434,H434=I434,J434=K434,F434="A"),"2016 - kw",IF(AND(F434=G434,H434=I434,J434&lt;&gt;K434,F434="A"),"2017 - kw",IF(AND(F434=G434,H434&lt;&gt;I434,F434="A"),"2018 - kw","N/A")))</f>
        <v>N/A</v>
      </c>
      <c r="B433" s="125" t="str">
        <f>IF(F434&lt;&gt;G434,"2018 - kw",IF(H434&lt;&gt;I434,"2017 - kw",IF(J434&lt;&gt;K434,"2016 - kw","N/A")))</f>
        <v>N/A</v>
      </c>
      <c r="C433" s="134"/>
      <c r="D433" s="135" t="str">
        <f>D432 &amp; "kW"</f>
        <v>kW</v>
      </c>
      <c r="E433" s="136" t="s">
        <v>298</v>
      </c>
      <c r="F433" s="124"/>
      <c r="G433" s="124"/>
      <c r="H433" s="124"/>
      <c r="I433" s="124"/>
      <c r="J433" s="124"/>
      <c r="K433" s="124"/>
      <c r="L433" s="124"/>
      <c r="M433" s="124"/>
      <c r="N433" s="124"/>
      <c r="O433" s="124"/>
      <c r="P433" s="125"/>
      <c r="Q433" s="125"/>
      <c r="R433" s="125"/>
      <c r="S433" s="125"/>
      <c r="T433" s="125"/>
      <c r="U433" s="125"/>
      <c r="V433" s="125"/>
      <c r="Z433" s="126"/>
      <c r="AA433" s="126" t="str">
        <f>IF(AND(F434=G434,H434=I434,F434="A"),"2016 - kw","")</f>
        <v/>
      </c>
      <c r="AB433" s="126" t="str">
        <f>IF(OR(B433="2017 - kw",B433="2018 - kw"),"2016 - kw","")</f>
        <v/>
      </c>
      <c r="AC433" s="126"/>
      <c r="AD433" s="126"/>
      <c r="AE433" s="126"/>
    </row>
    <row r="434" spans="1:31" hidden="1" x14ac:dyDescent="0.25">
      <c r="A434" s="125"/>
      <c r="B434" s="125"/>
      <c r="C434" s="137"/>
      <c r="D434" s="138"/>
      <c r="E434" s="139" t="s">
        <v>299</v>
      </c>
      <c r="F434" s="121"/>
      <c r="G434" s="121"/>
      <c r="H434" s="121"/>
      <c r="I434" s="121"/>
      <c r="J434" s="121"/>
      <c r="K434" s="121"/>
      <c r="L434" s="121"/>
      <c r="M434" s="121"/>
      <c r="N434" s="121"/>
      <c r="O434" s="121"/>
      <c r="P434" s="125"/>
      <c r="Q434" s="125"/>
      <c r="R434" s="125"/>
      <c r="S434" s="125"/>
      <c r="T434" s="125"/>
      <c r="U434" s="125"/>
      <c r="V434" s="125"/>
      <c r="Z434" s="126"/>
      <c r="AA434" s="126"/>
      <c r="AB434" s="126"/>
      <c r="AC434" s="126"/>
      <c r="AD434" s="126"/>
      <c r="AE434" s="126"/>
    </row>
    <row r="435" spans="1:31" hidden="1" x14ac:dyDescent="0.25">
      <c r="A435" s="125" t="str">
        <f>IF(AND(F437=G437,H437=I437,J437=K437,F437="A"),"2016 - kwh",IF(AND(F437=G437,H437=I437,J437&lt;&gt;K437,F437="A"),"2017 - kwh",IF(AND(F437=G437,H437&lt;&gt;I437,F437="A"),"2018 - kwh","N/A")))</f>
        <v>N/A</v>
      </c>
      <c r="B435" s="125" t="str">
        <f>IF(F437&lt;&gt;G437,"2018 - kwh",IF(H437&lt;&gt;I437,"2017 - kwh",IF(J437&lt;&gt;K437,"2016 - kwh","N/A")))</f>
        <v>N/A</v>
      </c>
      <c r="C435" s="131" t="s">
        <v>434</v>
      </c>
      <c r="D435" s="132"/>
      <c r="E435" s="133" t="s">
        <v>231</v>
      </c>
      <c r="F435" s="124"/>
      <c r="G435" s="124"/>
      <c r="H435" s="124"/>
      <c r="I435" s="124"/>
      <c r="J435" s="124"/>
      <c r="K435" s="124"/>
      <c r="L435" s="124"/>
      <c r="M435" s="124"/>
      <c r="N435" s="124"/>
      <c r="O435" s="124"/>
      <c r="P435" s="125"/>
      <c r="Q435" s="125"/>
      <c r="R435" s="125"/>
      <c r="S435" s="125"/>
      <c r="T435" s="125"/>
      <c r="U435" s="125"/>
      <c r="V435" s="125"/>
      <c r="Z435" s="126"/>
      <c r="AA435" s="126" t="str">
        <f>IF(AND(F437=G437,H437=I437,F437="A"),"2016 - kwh","")</f>
        <v/>
      </c>
      <c r="AB435" s="126" t="str">
        <f>IF(OR(B435="2017 - kwh",B435="2018 - kwh"),"2016 - kwh","")</f>
        <v/>
      </c>
      <c r="AC435" s="126"/>
      <c r="AD435" s="126"/>
      <c r="AE435" s="126"/>
    </row>
    <row r="436" spans="1:31" hidden="1" x14ac:dyDescent="0.25">
      <c r="A436" s="125" t="str">
        <f>IF(AND(F437=G437,H437=I437,J437=K437,F437="A"),"2016 - kw",IF(AND(F437=G437,H437=I437,J437&lt;&gt;K437,F437="A"),"2017 - kw",IF(AND(F437=G437,H437&lt;&gt;I437,F437="A"),"2018 - kw","N/A")))</f>
        <v>N/A</v>
      </c>
      <c r="B436" s="125" t="str">
        <f>IF(F437&lt;&gt;G437,"2018 - kw",IF(H437&lt;&gt;I437,"2017 - kw",IF(J437&lt;&gt;K437,"2016 - kw","N/A")))</f>
        <v>N/A</v>
      </c>
      <c r="C436" s="134"/>
      <c r="D436" s="135" t="str">
        <f>D435 &amp; "kW"</f>
        <v>kW</v>
      </c>
      <c r="E436" s="136" t="s">
        <v>298</v>
      </c>
      <c r="F436" s="124"/>
      <c r="G436" s="124"/>
      <c r="H436" s="124"/>
      <c r="I436" s="124"/>
      <c r="J436" s="124"/>
      <c r="K436" s="124"/>
      <c r="L436" s="124"/>
      <c r="M436" s="124"/>
      <c r="N436" s="124"/>
      <c r="O436" s="124"/>
      <c r="P436" s="125"/>
      <c r="Q436" s="125"/>
      <c r="R436" s="125"/>
      <c r="S436" s="125"/>
      <c r="T436" s="125"/>
      <c r="U436" s="125"/>
      <c r="V436" s="125"/>
      <c r="Z436" s="126"/>
      <c r="AA436" s="126" t="str">
        <f>IF(AND(F437=G437,H437=I437,F437="A"),"2016 - kw","")</f>
        <v/>
      </c>
      <c r="AB436" s="126" t="str">
        <f>IF(OR(B436="2017 - kw",B436="2018 - kw"),"2016 - kw","")</f>
        <v/>
      </c>
      <c r="AC436" s="126"/>
      <c r="AD436" s="126"/>
      <c r="AE436" s="126"/>
    </row>
    <row r="437" spans="1:31" hidden="1" x14ac:dyDescent="0.25">
      <c r="A437" s="125"/>
      <c r="B437" s="125"/>
      <c r="C437" s="137"/>
      <c r="D437" s="138"/>
      <c r="E437" s="139" t="s">
        <v>299</v>
      </c>
      <c r="F437" s="121"/>
      <c r="G437" s="121"/>
      <c r="H437" s="121"/>
      <c r="I437" s="121"/>
      <c r="J437" s="121"/>
      <c r="K437" s="121"/>
      <c r="L437" s="121"/>
      <c r="M437" s="121"/>
      <c r="N437" s="121"/>
      <c r="O437" s="121"/>
      <c r="P437" s="125"/>
      <c r="Q437" s="125"/>
      <c r="R437" s="125"/>
      <c r="S437" s="125"/>
      <c r="T437" s="125"/>
      <c r="U437" s="125"/>
      <c r="V437" s="125"/>
      <c r="Z437" s="126"/>
      <c r="AA437" s="126"/>
      <c r="AB437" s="126"/>
      <c r="AC437" s="126"/>
      <c r="AD437" s="126"/>
      <c r="AE437" s="126"/>
    </row>
    <row r="438" spans="1:31" hidden="1" x14ac:dyDescent="0.25">
      <c r="A438" s="125" t="str">
        <f>IF(AND(F440=G440,H440=I440,J440=K440,F440="A"),"2016 - kwh",IF(AND(F440=G440,H440=I440,J440&lt;&gt;K440,F440="A"),"2017 - kwh",IF(AND(F440=G440,H440&lt;&gt;I440,F440="A"),"2018 - kwh","N/A")))</f>
        <v>N/A</v>
      </c>
      <c r="B438" s="125" t="str">
        <f>IF(F440&lt;&gt;G440,"2018 - kwh",IF(H440&lt;&gt;I440,"2017 - kwh",IF(J440&lt;&gt;K440,"2016 - kwh","N/A")))</f>
        <v>N/A</v>
      </c>
      <c r="C438" s="131" t="s">
        <v>435</v>
      </c>
      <c r="D438" s="132"/>
      <c r="E438" s="133" t="s">
        <v>231</v>
      </c>
      <c r="F438" s="124"/>
      <c r="G438" s="124"/>
      <c r="H438" s="124"/>
      <c r="I438" s="124"/>
      <c r="J438" s="124"/>
      <c r="K438" s="124"/>
      <c r="L438" s="124"/>
      <c r="M438" s="124"/>
      <c r="N438" s="124"/>
      <c r="O438" s="124"/>
      <c r="P438" s="125"/>
      <c r="Q438" s="125"/>
      <c r="R438" s="125"/>
      <c r="S438" s="125"/>
      <c r="T438" s="125"/>
      <c r="U438" s="125"/>
      <c r="V438" s="125"/>
      <c r="Z438" s="126"/>
      <c r="AA438" s="126" t="str">
        <f>IF(AND(F440=G440,H440=I440,F440="A"),"2016 - kwh","")</f>
        <v/>
      </c>
      <c r="AB438" s="126" t="str">
        <f>IF(OR(B438="2017 - kwh",B438="2018 - kwh"),"2016 - kwh","")</f>
        <v/>
      </c>
      <c r="AC438" s="126"/>
      <c r="AD438" s="126"/>
      <c r="AE438" s="126"/>
    </row>
    <row r="439" spans="1:31" hidden="1" x14ac:dyDescent="0.25">
      <c r="A439" s="125" t="str">
        <f>IF(AND(F440=G440,H440=I440,J440=K440,F440="A"),"2016 - kw",IF(AND(F440=G440,H440=I440,J440&lt;&gt;K440,F440="A"),"2017 - kw",IF(AND(F440=G440,H440&lt;&gt;I440,F440="A"),"2018 - kw","N/A")))</f>
        <v>N/A</v>
      </c>
      <c r="B439" s="125" t="str">
        <f>IF(F440&lt;&gt;G440,"2018 - kw",IF(H440&lt;&gt;I440,"2017 - kw",IF(J440&lt;&gt;K440,"2016 - kw","N/A")))</f>
        <v>N/A</v>
      </c>
      <c r="C439" s="134"/>
      <c r="D439" s="135" t="str">
        <f>D438 &amp; "kW"</f>
        <v>kW</v>
      </c>
      <c r="E439" s="136" t="s">
        <v>298</v>
      </c>
      <c r="F439" s="124"/>
      <c r="G439" s="124"/>
      <c r="H439" s="124"/>
      <c r="I439" s="124"/>
      <c r="J439" s="124"/>
      <c r="K439" s="124"/>
      <c r="L439" s="124"/>
      <c r="M439" s="124"/>
      <c r="N439" s="124"/>
      <c r="O439" s="124"/>
      <c r="P439" s="125"/>
      <c r="Q439" s="125"/>
      <c r="R439" s="125"/>
      <c r="S439" s="125"/>
      <c r="T439" s="125"/>
      <c r="U439" s="125"/>
      <c r="V439" s="125"/>
      <c r="Z439" s="126"/>
      <c r="AA439" s="126" t="str">
        <f>IF(AND(F440=G440,H440=I440,F440="A"),"2016 - kw","")</f>
        <v/>
      </c>
      <c r="AB439" s="126" t="str">
        <f>IF(OR(B439="2017 - kw",B439="2018 - kw"),"2016 - kw","")</f>
        <v/>
      </c>
      <c r="AC439" s="126"/>
      <c r="AD439" s="126"/>
      <c r="AE439" s="126"/>
    </row>
    <row r="440" spans="1:31" hidden="1" x14ac:dyDescent="0.25">
      <c r="A440" s="125"/>
      <c r="B440" s="125"/>
      <c r="C440" s="137"/>
      <c r="D440" s="138"/>
      <c r="E440" s="139" t="s">
        <v>299</v>
      </c>
      <c r="F440" s="121"/>
      <c r="G440" s="121"/>
      <c r="H440" s="121"/>
      <c r="I440" s="121"/>
      <c r="J440" s="121"/>
      <c r="K440" s="121"/>
      <c r="L440" s="121"/>
      <c r="M440" s="121"/>
      <c r="N440" s="121"/>
      <c r="O440" s="121"/>
      <c r="P440" s="125"/>
      <c r="Q440" s="125"/>
      <c r="R440" s="125"/>
      <c r="S440" s="125"/>
      <c r="T440" s="125"/>
      <c r="U440" s="125"/>
      <c r="V440" s="125"/>
      <c r="Z440" s="126"/>
      <c r="AA440" s="126"/>
      <c r="AB440" s="126"/>
      <c r="AC440" s="126"/>
      <c r="AD440" s="126"/>
      <c r="AE440" s="126"/>
    </row>
    <row r="441" spans="1:31" hidden="1" x14ac:dyDescent="0.25">
      <c r="A441" s="125" t="str">
        <f>IF(AND(F443=G443,H443=I443,J443=K443,F443="A"),"2016 - kwh",IF(AND(F443=G443,H443=I443,J443&lt;&gt;K443,F443="A"),"2017 - kwh",IF(AND(F443=G443,H443&lt;&gt;I443,F443="A"),"2018 - kwh","N/A")))</f>
        <v>N/A</v>
      </c>
      <c r="B441" s="125" t="str">
        <f>IF(F443&lt;&gt;G443,"2018 - kwh",IF(H443&lt;&gt;I443,"2017 - kwh",IF(J443&lt;&gt;K443,"2016 - kwh","N/A")))</f>
        <v>N/A</v>
      </c>
      <c r="C441" s="131" t="s">
        <v>436</v>
      </c>
      <c r="D441" s="132"/>
      <c r="E441" s="133" t="s">
        <v>231</v>
      </c>
      <c r="F441" s="124"/>
      <c r="G441" s="124"/>
      <c r="H441" s="124"/>
      <c r="I441" s="124"/>
      <c r="J441" s="124"/>
      <c r="K441" s="124"/>
      <c r="L441" s="124"/>
      <c r="M441" s="124"/>
      <c r="N441" s="124"/>
      <c r="O441" s="124"/>
      <c r="P441" s="125"/>
      <c r="Q441" s="125"/>
      <c r="R441" s="125"/>
      <c r="S441" s="125"/>
      <c r="T441" s="125"/>
      <c r="U441" s="125"/>
      <c r="V441" s="125"/>
      <c r="Z441" s="126"/>
      <c r="AA441" s="126" t="str">
        <f>IF(AND(F443=G443,H443=I443,F443="A"),"2016 - kwh","")</f>
        <v/>
      </c>
      <c r="AB441" s="126" t="str">
        <f>IF(OR(B441="2017 - kwh",B441="2018 - kwh"),"2016 - kwh","")</f>
        <v/>
      </c>
      <c r="AC441" s="126"/>
      <c r="AD441" s="126"/>
      <c r="AE441" s="126"/>
    </row>
    <row r="442" spans="1:31" hidden="1" x14ac:dyDescent="0.25">
      <c r="A442" s="125" t="str">
        <f>IF(AND(F443=G443,H443=I443,J443=K443,F443="A"),"2016 - kw",IF(AND(F443=G443,H443=I443,J443&lt;&gt;K443,F443="A"),"2017 - kw",IF(AND(F443=G443,H443&lt;&gt;I443,F443="A"),"2018 - kw","N/A")))</f>
        <v>N/A</v>
      </c>
      <c r="B442" s="125" t="str">
        <f>IF(F443&lt;&gt;G443,"2018 - kw",IF(H443&lt;&gt;I443,"2017 - kw",IF(J443&lt;&gt;K443,"2016 - kw","N/A")))</f>
        <v>N/A</v>
      </c>
      <c r="C442" s="134"/>
      <c r="D442" s="135" t="str">
        <f>D441 &amp; "kW"</f>
        <v>kW</v>
      </c>
      <c r="E442" s="136" t="s">
        <v>298</v>
      </c>
      <c r="F442" s="124"/>
      <c r="G442" s="124"/>
      <c r="H442" s="124"/>
      <c r="I442" s="124"/>
      <c r="J442" s="124"/>
      <c r="K442" s="124"/>
      <c r="L442" s="124"/>
      <c r="M442" s="124"/>
      <c r="N442" s="124"/>
      <c r="O442" s="124"/>
      <c r="P442" s="125"/>
      <c r="Q442" s="125"/>
      <c r="R442" s="125"/>
      <c r="S442" s="125"/>
      <c r="T442" s="125"/>
      <c r="U442" s="125"/>
      <c r="V442" s="125"/>
      <c r="Z442" s="126"/>
      <c r="AA442" s="126" t="str">
        <f>IF(AND(F443=G443,H443=I443,F443="A"),"2016 - kw","")</f>
        <v/>
      </c>
      <c r="AB442" s="126" t="str">
        <f>IF(OR(B442="2017 - kw",B442="2018 - kw"),"2016 - kw","")</f>
        <v/>
      </c>
      <c r="AC442" s="126"/>
      <c r="AD442" s="126"/>
      <c r="AE442" s="126"/>
    </row>
    <row r="443" spans="1:31" hidden="1" x14ac:dyDescent="0.25">
      <c r="A443" s="125"/>
      <c r="B443" s="125"/>
      <c r="C443" s="137"/>
      <c r="D443" s="138"/>
      <c r="E443" s="139" t="s">
        <v>299</v>
      </c>
      <c r="F443" s="121"/>
      <c r="G443" s="121"/>
      <c r="H443" s="121"/>
      <c r="I443" s="121"/>
      <c r="J443" s="121"/>
      <c r="K443" s="121"/>
      <c r="L443" s="121"/>
      <c r="M443" s="121"/>
      <c r="N443" s="121"/>
      <c r="O443" s="121"/>
      <c r="P443" s="125"/>
      <c r="Q443" s="125"/>
      <c r="R443" s="125"/>
      <c r="S443" s="125"/>
      <c r="T443" s="125"/>
      <c r="U443" s="125"/>
      <c r="V443" s="125"/>
      <c r="Z443" s="126"/>
      <c r="AA443" s="126"/>
      <c r="AB443" s="126"/>
      <c r="AC443" s="126"/>
      <c r="AD443" s="126"/>
      <c r="AE443" s="126"/>
    </row>
    <row r="444" spans="1:31" hidden="1" x14ac:dyDescent="0.25">
      <c r="A444" s="125" t="str">
        <f>IF(AND(F446=G446,H446=I446,J446=K446,F446="A"),"2016 - kwh",IF(AND(F446=G446,H446=I446,J446&lt;&gt;K446,F446="A"),"2017 - kwh",IF(AND(F446=G446,H446&lt;&gt;I446,F446="A"),"2018 - kwh","N/A")))</f>
        <v>N/A</v>
      </c>
      <c r="B444" s="125" t="str">
        <f>IF(F446&lt;&gt;G446,"2018 - kwh",IF(H446&lt;&gt;I446,"2017 - kwh",IF(J446&lt;&gt;K446,"2016 - kwh","N/A")))</f>
        <v>N/A</v>
      </c>
      <c r="C444" s="131" t="s">
        <v>437</v>
      </c>
      <c r="D444" s="132"/>
      <c r="E444" s="133" t="s">
        <v>231</v>
      </c>
      <c r="F444" s="124"/>
      <c r="G444" s="124"/>
      <c r="H444" s="124"/>
      <c r="I444" s="124"/>
      <c r="J444" s="124"/>
      <c r="K444" s="124"/>
      <c r="L444" s="124"/>
      <c r="M444" s="124"/>
      <c r="N444" s="124"/>
      <c r="O444" s="124"/>
      <c r="P444" s="125"/>
      <c r="Q444" s="125"/>
      <c r="R444" s="125"/>
      <c r="S444" s="125"/>
      <c r="T444" s="125"/>
      <c r="U444" s="125"/>
      <c r="V444" s="125"/>
      <c r="Z444" s="126"/>
      <c r="AA444" s="126" t="str">
        <f>IF(AND(F446=G446,H446=I446,F446="A"),"2016 - kwh","")</f>
        <v/>
      </c>
      <c r="AB444" s="126" t="str">
        <f>IF(OR(B444="2017 - kwh",B444="2018 - kwh"),"2016 - kwh","")</f>
        <v/>
      </c>
      <c r="AC444" s="126"/>
      <c r="AD444" s="126"/>
      <c r="AE444" s="126"/>
    </row>
    <row r="445" spans="1:31" hidden="1" x14ac:dyDescent="0.25">
      <c r="A445" s="125" t="str">
        <f>IF(AND(F446=G446,H446=I446,J446=K446,F446="A"),"2016 - kw",IF(AND(F446=G446,H446=I446,J446&lt;&gt;K446,F446="A"),"2017 - kw",IF(AND(F446=G446,H446&lt;&gt;I446,F446="A"),"2018 - kw","N/A")))</f>
        <v>N/A</v>
      </c>
      <c r="B445" s="125" t="str">
        <f>IF(F446&lt;&gt;G446,"2018 - kw",IF(H446&lt;&gt;I446,"2017 - kw",IF(J446&lt;&gt;K446,"2016 - kw","N/A")))</f>
        <v>N/A</v>
      </c>
      <c r="C445" s="134"/>
      <c r="D445" s="135" t="str">
        <f>D444 &amp; "kW"</f>
        <v>kW</v>
      </c>
      <c r="E445" s="136" t="s">
        <v>298</v>
      </c>
      <c r="F445" s="124"/>
      <c r="G445" s="124"/>
      <c r="H445" s="124"/>
      <c r="I445" s="124"/>
      <c r="J445" s="124"/>
      <c r="K445" s="124"/>
      <c r="L445" s="124"/>
      <c r="M445" s="124"/>
      <c r="N445" s="124"/>
      <c r="O445" s="124"/>
      <c r="P445" s="125"/>
      <c r="Q445" s="125"/>
      <c r="R445" s="125"/>
      <c r="S445" s="125"/>
      <c r="T445" s="125"/>
      <c r="U445" s="125"/>
      <c r="V445" s="125"/>
      <c r="Z445" s="126"/>
      <c r="AA445" s="126" t="str">
        <f>IF(AND(F446=G446,H446=I446,F446="A"),"2016 - kw","")</f>
        <v/>
      </c>
      <c r="AB445" s="126" t="str">
        <f>IF(OR(B445="2017 - kw",B445="2018 - kw"),"2016 - kw","")</f>
        <v/>
      </c>
      <c r="AC445" s="126"/>
      <c r="AD445" s="126"/>
      <c r="AE445" s="126"/>
    </row>
    <row r="446" spans="1:31" hidden="1" x14ac:dyDescent="0.25">
      <c r="A446" s="125"/>
      <c r="B446" s="125"/>
      <c r="C446" s="137"/>
      <c r="D446" s="138"/>
      <c r="E446" s="139" t="s">
        <v>299</v>
      </c>
      <c r="F446" s="121"/>
      <c r="G446" s="121"/>
      <c r="H446" s="121"/>
      <c r="I446" s="121"/>
      <c r="J446" s="121"/>
      <c r="K446" s="121"/>
      <c r="L446" s="121"/>
      <c r="M446" s="121"/>
      <c r="N446" s="121"/>
      <c r="O446" s="121"/>
      <c r="P446" s="125"/>
      <c r="Q446" s="125"/>
      <c r="R446" s="125"/>
      <c r="S446" s="125"/>
      <c r="T446" s="125"/>
      <c r="U446" s="125"/>
      <c r="V446" s="125"/>
      <c r="Z446" s="126"/>
      <c r="AA446" s="126"/>
      <c r="AB446" s="126"/>
      <c r="AC446" s="126"/>
      <c r="AD446" s="126"/>
      <c r="AE446" s="126"/>
    </row>
    <row r="447" spans="1:31" hidden="1" x14ac:dyDescent="0.25">
      <c r="A447" s="125" t="str">
        <f>IF(AND(F449=G449,H449=I449,J449=K449,F449="A"),"2016 - kwh",IF(AND(F449=G449,H449=I449,J449&lt;&gt;K449,F449="A"),"2017 - kwh",IF(AND(F449=G449,H449&lt;&gt;I449,F449="A"),"2018 - kwh","N/A")))</f>
        <v>N/A</v>
      </c>
      <c r="B447" s="125" t="str">
        <f>IF(F449&lt;&gt;G449,"2018 - kwh",IF(H449&lt;&gt;I449,"2017 - kwh",IF(J449&lt;&gt;K449,"2016 - kwh","N/A")))</f>
        <v>N/A</v>
      </c>
      <c r="C447" s="131" t="s">
        <v>438</v>
      </c>
      <c r="D447" s="132"/>
      <c r="E447" s="133" t="s">
        <v>231</v>
      </c>
      <c r="F447" s="124"/>
      <c r="G447" s="124"/>
      <c r="H447" s="124"/>
      <c r="I447" s="124"/>
      <c r="J447" s="124"/>
      <c r="K447" s="124"/>
      <c r="L447" s="124"/>
      <c r="M447" s="124"/>
      <c r="N447" s="124"/>
      <c r="O447" s="124"/>
      <c r="P447" s="125"/>
      <c r="Q447" s="125"/>
      <c r="R447" s="125"/>
      <c r="S447" s="125"/>
      <c r="T447" s="125"/>
      <c r="U447" s="125"/>
      <c r="V447" s="125"/>
      <c r="Z447" s="126"/>
      <c r="AA447" s="126" t="str">
        <f>IF(AND(F449=G449,H449=I449,F449="A"),"2016 - kwh","")</f>
        <v/>
      </c>
      <c r="AB447" s="126" t="str">
        <f>IF(OR(B447="2017 - kwh",B447="2018 - kwh"),"2016 - kwh","")</f>
        <v/>
      </c>
      <c r="AC447" s="126"/>
      <c r="AD447" s="126"/>
      <c r="AE447" s="126"/>
    </row>
    <row r="448" spans="1:31" hidden="1" x14ac:dyDescent="0.25">
      <c r="A448" s="125" t="str">
        <f>IF(AND(F449=G449,H449=I449,J449=K449,F449="A"),"2016 - kw",IF(AND(F449=G449,H449=I449,J449&lt;&gt;K449,F449="A"),"2017 - kw",IF(AND(F449=G449,H449&lt;&gt;I449,F449="A"),"2018 - kw","N/A")))</f>
        <v>N/A</v>
      </c>
      <c r="B448" s="125" t="str">
        <f>IF(F449&lt;&gt;G449,"2018 - kw",IF(H449&lt;&gt;I449,"2017 - kw",IF(J449&lt;&gt;K449,"2016 - kw","N/A")))</f>
        <v>N/A</v>
      </c>
      <c r="C448" s="134"/>
      <c r="D448" s="135" t="str">
        <f>D447 &amp; "kW"</f>
        <v>kW</v>
      </c>
      <c r="E448" s="136" t="s">
        <v>298</v>
      </c>
      <c r="F448" s="124"/>
      <c r="G448" s="124"/>
      <c r="H448" s="124"/>
      <c r="I448" s="124"/>
      <c r="J448" s="124"/>
      <c r="K448" s="124"/>
      <c r="L448" s="124"/>
      <c r="M448" s="124"/>
      <c r="N448" s="124"/>
      <c r="O448" s="124"/>
      <c r="P448" s="125"/>
      <c r="Q448" s="125"/>
      <c r="R448" s="125"/>
      <c r="S448" s="125"/>
      <c r="T448" s="125"/>
      <c r="U448" s="125"/>
      <c r="V448" s="125"/>
      <c r="Z448" s="126"/>
      <c r="AA448" s="126" t="str">
        <f>IF(AND(F449=G449,H449=I449,F449="A"),"2016 - kw","")</f>
        <v/>
      </c>
      <c r="AB448" s="126" t="str">
        <f>IF(OR(B448="2017 - kw",B448="2018 - kw"),"2016 - kw","")</f>
        <v/>
      </c>
      <c r="AC448" s="126"/>
      <c r="AD448" s="126"/>
      <c r="AE448" s="126"/>
    </row>
    <row r="449" spans="1:31" hidden="1" x14ac:dyDescent="0.25">
      <c r="A449" s="125"/>
      <c r="B449" s="125"/>
      <c r="C449" s="137"/>
      <c r="D449" s="138"/>
      <c r="E449" s="139" t="s">
        <v>299</v>
      </c>
      <c r="F449" s="121"/>
      <c r="G449" s="121"/>
      <c r="H449" s="121"/>
      <c r="I449" s="121"/>
      <c r="J449" s="121"/>
      <c r="K449" s="121"/>
      <c r="L449" s="121"/>
      <c r="M449" s="121"/>
      <c r="N449" s="121"/>
      <c r="O449" s="121"/>
      <c r="P449" s="125"/>
      <c r="Q449" s="125"/>
      <c r="R449" s="125"/>
      <c r="S449" s="125"/>
      <c r="T449" s="125"/>
      <c r="U449" s="125"/>
      <c r="V449" s="125"/>
      <c r="Z449" s="126"/>
      <c r="AA449" s="126"/>
      <c r="AB449" s="126"/>
      <c r="AC449" s="126"/>
      <c r="AD449" s="126"/>
      <c r="AE449" s="126"/>
    </row>
    <row r="450" spans="1:31" hidden="1" x14ac:dyDescent="0.25">
      <c r="A450" s="125" t="str">
        <f>IF(AND(F452=G452,H452=I452,J452=K452,F452="A"),"2016 - kwh",IF(AND(F452=G452,H452=I452,J452&lt;&gt;K452,F452="A"),"2017 - kwh",IF(AND(F452=G452,H452&lt;&gt;I452,F452="A"),"2018 - kwh","N/A")))</f>
        <v>N/A</v>
      </c>
      <c r="B450" s="125" t="str">
        <f>IF(F452&lt;&gt;G452,"2018 - kwh",IF(H452&lt;&gt;I452,"2017 - kwh",IF(J452&lt;&gt;K452,"2016 - kwh","N/A")))</f>
        <v>N/A</v>
      </c>
      <c r="C450" s="131" t="s">
        <v>439</v>
      </c>
      <c r="D450" s="132"/>
      <c r="E450" s="133" t="s">
        <v>231</v>
      </c>
      <c r="F450" s="124"/>
      <c r="G450" s="124"/>
      <c r="H450" s="124"/>
      <c r="I450" s="124"/>
      <c r="J450" s="124"/>
      <c r="K450" s="124"/>
      <c r="L450" s="124"/>
      <c r="M450" s="124"/>
      <c r="N450" s="124"/>
      <c r="O450" s="124"/>
      <c r="P450" s="125"/>
      <c r="Q450" s="125"/>
      <c r="R450" s="125"/>
      <c r="S450" s="125"/>
      <c r="T450" s="125"/>
      <c r="U450" s="125"/>
      <c r="V450" s="125"/>
      <c r="Z450" s="126"/>
      <c r="AA450" s="126" t="str">
        <f>IF(AND(F452=G452,H452=I452,F452="A"),"2016 - kwh","")</f>
        <v/>
      </c>
      <c r="AB450" s="126" t="str">
        <f>IF(OR(B450="2017 - kwh",B450="2018 - kwh"),"2016 - kwh","")</f>
        <v/>
      </c>
      <c r="AC450" s="126"/>
      <c r="AD450" s="126"/>
      <c r="AE450" s="126"/>
    </row>
    <row r="451" spans="1:31" hidden="1" x14ac:dyDescent="0.25">
      <c r="A451" s="125" t="str">
        <f>IF(AND(F452=G452,H452=I452,J452=K452,F452="A"),"2016 - kw",IF(AND(F452=G452,H452=I452,J452&lt;&gt;K452,F452="A"),"2017 - kw",IF(AND(F452=G452,H452&lt;&gt;I452,F452="A"),"2018 - kw","N/A")))</f>
        <v>N/A</v>
      </c>
      <c r="B451" s="125" t="str">
        <f>IF(F452&lt;&gt;G452,"2018 - kw",IF(H452&lt;&gt;I452,"2017 - kw",IF(J452&lt;&gt;K452,"2016 - kw","N/A")))</f>
        <v>N/A</v>
      </c>
      <c r="C451" s="134"/>
      <c r="D451" s="135" t="str">
        <f>D450 &amp; "kW"</f>
        <v>kW</v>
      </c>
      <c r="E451" s="136" t="s">
        <v>298</v>
      </c>
      <c r="F451" s="124"/>
      <c r="G451" s="124"/>
      <c r="H451" s="124"/>
      <c r="I451" s="124"/>
      <c r="J451" s="124"/>
      <c r="K451" s="124"/>
      <c r="L451" s="124"/>
      <c r="M451" s="124"/>
      <c r="N451" s="124"/>
      <c r="O451" s="124"/>
      <c r="P451" s="125"/>
      <c r="Q451" s="125"/>
      <c r="R451" s="125"/>
      <c r="S451" s="125"/>
      <c r="T451" s="125"/>
      <c r="U451" s="125"/>
      <c r="V451" s="125"/>
      <c r="Z451" s="126"/>
      <c r="AA451" s="126" t="str">
        <f>IF(AND(F452=G452,H452=I452,F452="A"),"2016 - kw","")</f>
        <v/>
      </c>
      <c r="AB451" s="126" t="str">
        <f>IF(OR(B451="2017 - kw",B451="2018 - kw"),"2016 - kw","")</f>
        <v/>
      </c>
      <c r="AC451" s="126"/>
      <c r="AD451" s="126"/>
      <c r="AE451" s="126"/>
    </row>
    <row r="452" spans="1:31" hidden="1" x14ac:dyDescent="0.25">
      <c r="A452" s="125"/>
      <c r="B452" s="125"/>
      <c r="C452" s="137"/>
      <c r="D452" s="138"/>
      <c r="E452" s="139" t="s">
        <v>299</v>
      </c>
      <c r="F452" s="121"/>
      <c r="G452" s="121"/>
      <c r="H452" s="121"/>
      <c r="I452" s="121"/>
      <c r="J452" s="121"/>
      <c r="K452" s="121"/>
      <c r="L452" s="121"/>
      <c r="M452" s="121"/>
      <c r="N452" s="121"/>
      <c r="O452" s="121"/>
      <c r="P452" s="125"/>
      <c r="Q452" s="125"/>
      <c r="R452" s="125"/>
      <c r="S452" s="125"/>
      <c r="T452" s="125"/>
      <c r="U452" s="125"/>
      <c r="V452" s="125"/>
      <c r="Z452" s="126"/>
      <c r="AA452" s="126"/>
      <c r="AB452" s="126"/>
      <c r="AC452" s="126"/>
      <c r="AD452" s="126"/>
      <c r="AE452" s="126"/>
    </row>
    <row r="453" spans="1:31" hidden="1" x14ac:dyDescent="0.25">
      <c r="A453" s="125" t="str">
        <f>IF(AND(F455=G455,H455=I455,J455=K455,F455="A"),"2016 - kwh",IF(AND(F455=G455,H455=I455,J455&lt;&gt;K455,F455="A"),"2017 - kwh",IF(AND(F455=G455,H455&lt;&gt;I455,F455="A"),"2018 - kwh","N/A")))</f>
        <v>N/A</v>
      </c>
      <c r="B453" s="125" t="str">
        <f>IF(F455&lt;&gt;G455,"2018 - kwh",IF(H455&lt;&gt;I455,"2017 - kwh",IF(J455&lt;&gt;K455,"2016 - kwh","N/A")))</f>
        <v>N/A</v>
      </c>
      <c r="C453" s="131" t="s">
        <v>440</v>
      </c>
      <c r="D453" s="132"/>
      <c r="E453" s="133" t="s">
        <v>231</v>
      </c>
      <c r="F453" s="124"/>
      <c r="G453" s="124"/>
      <c r="H453" s="124"/>
      <c r="I453" s="124"/>
      <c r="J453" s="124"/>
      <c r="K453" s="124"/>
      <c r="L453" s="124"/>
      <c r="M453" s="124"/>
      <c r="N453" s="124"/>
      <c r="O453" s="124"/>
      <c r="P453" s="125"/>
      <c r="Q453" s="125"/>
      <c r="R453" s="125"/>
      <c r="S453" s="125"/>
      <c r="T453" s="125"/>
      <c r="U453" s="125"/>
      <c r="V453" s="125"/>
      <c r="Z453" s="126"/>
      <c r="AA453" s="126" t="str">
        <f>IF(AND(F455=G455,H455=I455,F455="A"),"2016 - kwh","")</f>
        <v/>
      </c>
      <c r="AB453" s="126" t="str">
        <f>IF(OR(B453="2017 - kwh",B453="2018 - kwh"),"2016 - kwh","")</f>
        <v/>
      </c>
      <c r="AC453" s="126"/>
      <c r="AD453" s="126"/>
      <c r="AE453" s="126"/>
    </row>
    <row r="454" spans="1:31" hidden="1" x14ac:dyDescent="0.25">
      <c r="A454" s="125" t="str">
        <f>IF(AND(F455=G455,H455=I455,J455=K455,F455="A"),"2016 - kw",IF(AND(F455=G455,H455=I455,J455&lt;&gt;K455,F455="A"),"2017 - kw",IF(AND(F455=G455,H455&lt;&gt;I455,F455="A"),"2018 - kw","N/A")))</f>
        <v>N/A</v>
      </c>
      <c r="B454" s="125" t="str">
        <f>IF(F455&lt;&gt;G455,"2018 - kw",IF(H455&lt;&gt;I455,"2017 - kw",IF(J455&lt;&gt;K455,"2016 - kw","N/A")))</f>
        <v>N/A</v>
      </c>
      <c r="C454" s="134"/>
      <c r="D454" s="135" t="str">
        <f>D453 &amp; "kW"</f>
        <v>kW</v>
      </c>
      <c r="E454" s="136" t="s">
        <v>298</v>
      </c>
      <c r="F454" s="124"/>
      <c r="G454" s="124"/>
      <c r="H454" s="124"/>
      <c r="I454" s="124"/>
      <c r="J454" s="124"/>
      <c r="K454" s="124"/>
      <c r="L454" s="124"/>
      <c r="M454" s="124"/>
      <c r="N454" s="124"/>
      <c r="O454" s="124"/>
      <c r="P454" s="125"/>
      <c r="Q454" s="125"/>
      <c r="R454" s="125"/>
      <c r="S454" s="125"/>
      <c r="T454" s="125"/>
      <c r="U454" s="125"/>
      <c r="V454" s="125"/>
      <c r="Z454" s="126"/>
      <c r="AA454" s="126" t="str">
        <f>IF(AND(F455=G455,H455=I455,F455="A"),"2016 - kw","")</f>
        <v/>
      </c>
      <c r="AB454" s="126" t="str">
        <f>IF(OR(B454="2017 - kw",B454="2018 - kw"),"2016 - kw","")</f>
        <v/>
      </c>
      <c r="AC454" s="126"/>
      <c r="AD454" s="126"/>
      <c r="AE454" s="126"/>
    </row>
    <row r="455" spans="1:31" hidden="1" x14ac:dyDescent="0.25">
      <c r="A455" s="125"/>
      <c r="B455" s="125"/>
      <c r="C455" s="137"/>
      <c r="D455" s="138"/>
      <c r="E455" s="139" t="s">
        <v>299</v>
      </c>
      <c r="F455" s="121"/>
      <c r="G455" s="121"/>
      <c r="H455" s="121"/>
      <c r="I455" s="121"/>
      <c r="J455" s="121"/>
      <c r="K455" s="121"/>
      <c r="L455" s="121"/>
      <c r="M455" s="121"/>
      <c r="N455" s="121"/>
      <c r="O455" s="121"/>
      <c r="P455" s="125"/>
      <c r="Q455" s="125"/>
      <c r="R455" s="125"/>
      <c r="S455" s="125"/>
      <c r="T455" s="125"/>
      <c r="U455" s="125"/>
      <c r="V455" s="125"/>
      <c r="Z455" s="126"/>
      <c r="AA455" s="126"/>
      <c r="AB455" s="126"/>
      <c r="AC455" s="126"/>
      <c r="AD455" s="126"/>
      <c r="AE455" s="126"/>
    </row>
    <row r="456" spans="1:31" hidden="1" x14ac:dyDescent="0.25">
      <c r="A456" s="125" t="str">
        <f>IF(AND(F458=G458,H458=I458,J458=K458,F458="A"),"2016 - kwh",IF(AND(F458=G458,H458=I458,J458&lt;&gt;K458,F458="A"),"2017 - kwh",IF(AND(F458=G458,H458&lt;&gt;I458,F458="A"),"2018 - kwh","N/A")))</f>
        <v>N/A</v>
      </c>
      <c r="B456" s="125" t="str">
        <f>IF(F458&lt;&gt;G458,"2018 - kwh",IF(H458&lt;&gt;I458,"2017 - kwh",IF(J458&lt;&gt;K458,"2016 - kwh","N/A")))</f>
        <v>N/A</v>
      </c>
      <c r="C456" s="131" t="s">
        <v>441</v>
      </c>
      <c r="D456" s="132"/>
      <c r="E456" s="133" t="s">
        <v>231</v>
      </c>
      <c r="F456" s="124"/>
      <c r="G456" s="124"/>
      <c r="H456" s="124"/>
      <c r="I456" s="124"/>
      <c r="J456" s="124"/>
      <c r="K456" s="124"/>
      <c r="L456" s="124"/>
      <c r="M456" s="124"/>
      <c r="N456" s="124"/>
      <c r="O456" s="124"/>
      <c r="P456" s="125"/>
      <c r="Q456" s="125"/>
      <c r="R456" s="125"/>
      <c r="S456" s="125"/>
      <c r="T456" s="125"/>
      <c r="U456" s="125"/>
      <c r="V456" s="125"/>
      <c r="Z456" s="126"/>
      <c r="AA456" s="126" t="str">
        <f>IF(AND(F458=G458,H458=I458,F458="A"),"2016 - kwh","")</f>
        <v/>
      </c>
      <c r="AB456" s="126" t="str">
        <f>IF(OR(B456="2017 - kwh",B456="2018 - kwh"),"2016 - kwh","")</f>
        <v/>
      </c>
      <c r="AC456" s="126"/>
      <c r="AD456" s="126"/>
      <c r="AE456" s="126"/>
    </row>
    <row r="457" spans="1:31" hidden="1" x14ac:dyDescent="0.25">
      <c r="A457" s="125" t="str">
        <f>IF(AND(F458=G458,H458=I458,J458=K458,F458="A"),"2016 - kw",IF(AND(F458=G458,H458=I458,J458&lt;&gt;K458,F458="A"),"2017 - kw",IF(AND(F458=G458,H458&lt;&gt;I458,F458="A"),"2018 - kw","N/A")))</f>
        <v>N/A</v>
      </c>
      <c r="B457" s="125" t="str">
        <f>IF(F458&lt;&gt;G458,"2018 - kw",IF(H458&lt;&gt;I458,"2017 - kw",IF(J458&lt;&gt;K458,"2016 - kw","N/A")))</f>
        <v>N/A</v>
      </c>
      <c r="C457" s="134"/>
      <c r="D457" s="135" t="str">
        <f>D456 &amp; "kW"</f>
        <v>kW</v>
      </c>
      <c r="E457" s="136" t="s">
        <v>298</v>
      </c>
      <c r="F457" s="124"/>
      <c r="G457" s="124"/>
      <c r="H457" s="124"/>
      <c r="I457" s="124"/>
      <c r="J457" s="124"/>
      <c r="K457" s="124"/>
      <c r="L457" s="124"/>
      <c r="M457" s="124"/>
      <c r="N457" s="124"/>
      <c r="O457" s="124"/>
      <c r="P457" s="125"/>
      <c r="Q457" s="125"/>
      <c r="R457" s="125"/>
      <c r="S457" s="125"/>
      <c r="T457" s="125"/>
      <c r="U457" s="125"/>
      <c r="V457" s="125"/>
      <c r="Z457" s="126"/>
      <c r="AA457" s="126" t="str">
        <f>IF(AND(F458=G458,H458=I458,F458="A"),"2016 - kw","")</f>
        <v/>
      </c>
      <c r="AB457" s="126" t="str">
        <f>IF(OR(B457="2017 - kw",B457="2018 - kw"),"2016 - kw","")</f>
        <v/>
      </c>
      <c r="AC457" s="126"/>
      <c r="AD457" s="126"/>
      <c r="AE457" s="126"/>
    </row>
    <row r="458" spans="1:31" hidden="1" x14ac:dyDescent="0.25">
      <c r="A458" s="125"/>
      <c r="B458" s="125"/>
      <c r="C458" s="137"/>
      <c r="D458" s="138"/>
      <c r="E458" s="139" t="s">
        <v>299</v>
      </c>
      <c r="F458" s="121"/>
      <c r="G458" s="121"/>
      <c r="H458" s="121"/>
      <c r="I458" s="121"/>
      <c r="J458" s="121"/>
      <c r="K458" s="121"/>
      <c r="L458" s="121"/>
      <c r="M458" s="121"/>
      <c r="N458" s="121"/>
      <c r="O458" s="121"/>
      <c r="P458" s="125"/>
      <c r="Q458" s="125"/>
      <c r="R458" s="125"/>
      <c r="S458" s="125"/>
      <c r="T458" s="125"/>
      <c r="U458" s="125"/>
      <c r="V458" s="125"/>
      <c r="Z458" s="126"/>
      <c r="AA458" s="126"/>
      <c r="AB458" s="126"/>
      <c r="AC458" s="126"/>
      <c r="AD458" s="126"/>
      <c r="AE458" s="126"/>
    </row>
    <row r="459" spans="1:31" hidden="1" x14ac:dyDescent="0.25">
      <c r="A459" s="125" t="str">
        <f>IF(AND(F461=G461,H461=I461,J461=K461,F461="A"),"2016 - kwh",IF(AND(F461=G461,H461=I461,J461&lt;&gt;K461,F461="A"),"2017 - kwh",IF(AND(F461=G461,H461&lt;&gt;I461,F461="A"),"2018 - kwh","N/A")))</f>
        <v>N/A</v>
      </c>
      <c r="B459" s="125" t="str">
        <f>IF(F461&lt;&gt;G461,"2018 - kwh",IF(H461&lt;&gt;I461,"2017 - kwh",IF(J461&lt;&gt;K461,"2016 - kwh","N/A")))</f>
        <v>N/A</v>
      </c>
      <c r="C459" s="131" t="s">
        <v>442</v>
      </c>
      <c r="D459" s="132"/>
      <c r="E459" s="133" t="s">
        <v>231</v>
      </c>
      <c r="F459" s="124"/>
      <c r="G459" s="124"/>
      <c r="H459" s="124"/>
      <c r="I459" s="124"/>
      <c r="J459" s="124"/>
      <c r="K459" s="124"/>
      <c r="L459" s="124"/>
      <c r="M459" s="124"/>
      <c r="N459" s="124"/>
      <c r="O459" s="124"/>
      <c r="P459" s="125"/>
      <c r="Q459" s="125"/>
      <c r="R459" s="125"/>
      <c r="S459" s="125"/>
      <c r="T459" s="125"/>
      <c r="U459" s="125"/>
      <c r="V459" s="125"/>
      <c r="Z459" s="126"/>
      <c r="AA459" s="126" t="str">
        <f>IF(AND(F461=G461,H461=I461,F461="A"),"2016 - kwh","")</f>
        <v/>
      </c>
      <c r="AB459" s="126" t="str">
        <f>IF(OR(B459="2017 - kwh",B459="2018 - kwh"),"2016 - kwh","")</f>
        <v/>
      </c>
      <c r="AC459" s="126"/>
      <c r="AD459" s="126"/>
      <c r="AE459" s="126"/>
    </row>
    <row r="460" spans="1:31" hidden="1" x14ac:dyDescent="0.25">
      <c r="A460" s="125" t="str">
        <f>IF(AND(F461=G461,H461=I461,J461=K461,F461="A"),"2016 - kw",IF(AND(F461=G461,H461=I461,J461&lt;&gt;K461,F461="A"),"2017 - kw",IF(AND(F461=G461,H461&lt;&gt;I461,F461="A"),"2018 - kw","N/A")))</f>
        <v>N/A</v>
      </c>
      <c r="B460" s="125" t="str">
        <f>IF(F461&lt;&gt;G461,"2018 - kw",IF(H461&lt;&gt;I461,"2017 - kw",IF(J461&lt;&gt;K461,"2016 - kw","N/A")))</f>
        <v>N/A</v>
      </c>
      <c r="C460" s="134"/>
      <c r="D460" s="135" t="str">
        <f>D459 &amp; "kW"</f>
        <v>kW</v>
      </c>
      <c r="E460" s="136" t="s">
        <v>298</v>
      </c>
      <c r="F460" s="124"/>
      <c r="G460" s="124"/>
      <c r="H460" s="124"/>
      <c r="I460" s="124"/>
      <c r="J460" s="124"/>
      <c r="K460" s="124"/>
      <c r="L460" s="124"/>
      <c r="M460" s="124"/>
      <c r="N460" s="124"/>
      <c r="O460" s="124"/>
      <c r="P460" s="125"/>
      <c r="Q460" s="125"/>
      <c r="R460" s="125"/>
      <c r="S460" s="125"/>
      <c r="T460" s="125"/>
      <c r="U460" s="125"/>
      <c r="V460" s="125"/>
      <c r="Z460" s="126"/>
      <c r="AA460" s="126" t="str">
        <f>IF(AND(F461=G461,H461=I461,F461="A"),"2016 - kw","")</f>
        <v/>
      </c>
      <c r="AB460" s="126" t="str">
        <f>IF(OR(B460="2017 - kw",B460="2018 - kw"),"2016 - kw","")</f>
        <v/>
      </c>
      <c r="AC460" s="126"/>
      <c r="AD460" s="126"/>
      <c r="AE460" s="126"/>
    </row>
    <row r="461" spans="1:31" hidden="1" x14ac:dyDescent="0.25">
      <c r="A461" s="125"/>
      <c r="B461" s="125"/>
      <c r="C461" s="137"/>
      <c r="D461" s="138"/>
      <c r="E461" s="139" t="s">
        <v>299</v>
      </c>
      <c r="F461" s="121"/>
      <c r="G461" s="121"/>
      <c r="H461" s="121"/>
      <c r="I461" s="121"/>
      <c r="J461" s="121"/>
      <c r="K461" s="121"/>
      <c r="L461" s="121"/>
      <c r="M461" s="121"/>
      <c r="N461" s="121"/>
      <c r="O461" s="121"/>
      <c r="P461" s="125"/>
      <c r="Q461" s="125"/>
      <c r="R461" s="125"/>
      <c r="S461" s="125"/>
      <c r="T461" s="125"/>
      <c r="U461" s="125"/>
      <c r="V461" s="125"/>
      <c r="Z461" s="126"/>
      <c r="AA461" s="126"/>
      <c r="AB461" s="126"/>
      <c r="AC461" s="126"/>
      <c r="AD461" s="126"/>
      <c r="AE461" s="126"/>
    </row>
    <row r="462" spans="1:31" hidden="1" x14ac:dyDescent="0.25">
      <c r="A462" s="125" t="str">
        <f>IF(AND(F464=G464,H464=I464,J464=K464,F464="A"),"2016 - kwh",IF(AND(F464=G464,H464=I464,J464&lt;&gt;K464,F464="A"),"2017 - kwh",IF(AND(F464=G464,H464&lt;&gt;I464,F464="A"),"2018 - kwh","N/A")))</f>
        <v>N/A</v>
      </c>
      <c r="B462" s="125" t="str">
        <f>IF(F464&lt;&gt;G464,"2018 - kwh",IF(H464&lt;&gt;I464,"2017 - kwh",IF(J464&lt;&gt;K464,"2016 - kwh","N/A")))</f>
        <v>N/A</v>
      </c>
      <c r="C462" s="131" t="s">
        <v>443</v>
      </c>
      <c r="D462" s="132"/>
      <c r="E462" s="133" t="s">
        <v>231</v>
      </c>
      <c r="F462" s="124"/>
      <c r="G462" s="124"/>
      <c r="H462" s="124"/>
      <c r="I462" s="124"/>
      <c r="J462" s="124"/>
      <c r="K462" s="124"/>
      <c r="L462" s="124"/>
      <c r="M462" s="124"/>
      <c r="N462" s="124"/>
      <c r="O462" s="124"/>
      <c r="P462" s="125"/>
      <c r="Q462" s="125"/>
      <c r="R462" s="125"/>
      <c r="S462" s="125"/>
      <c r="T462" s="125"/>
      <c r="U462" s="125"/>
      <c r="V462" s="125"/>
      <c r="Z462" s="126"/>
      <c r="AA462" s="126" t="str">
        <f>IF(AND(F464=G464,H464=I464,F464="A"),"2016 - kwh","")</f>
        <v/>
      </c>
      <c r="AB462" s="126" t="str">
        <f>IF(OR(B462="2017 - kwh",B462="2018 - kwh"),"2016 - kwh","")</f>
        <v/>
      </c>
      <c r="AC462" s="126"/>
      <c r="AD462" s="126"/>
      <c r="AE462" s="126"/>
    </row>
    <row r="463" spans="1:31" hidden="1" x14ac:dyDescent="0.25">
      <c r="A463" s="125" t="str">
        <f>IF(AND(F464=G464,H464=I464,J464=K464,F464="A"),"2016 - kw",IF(AND(F464=G464,H464=I464,J464&lt;&gt;K464,F464="A"),"2017 - kw",IF(AND(F464=G464,H464&lt;&gt;I464,F464="A"),"2018 - kw","N/A")))</f>
        <v>N/A</v>
      </c>
      <c r="B463" s="125" t="str">
        <f>IF(F464&lt;&gt;G464,"2018 - kw",IF(H464&lt;&gt;I464,"2017 - kw",IF(J464&lt;&gt;K464,"2016 - kw","N/A")))</f>
        <v>N/A</v>
      </c>
      <c r="C463" s="134"/>
      <c r="D463" s="135" t="str">
        <f>D462 &amp; "kW"</f>
        <v>kW</v>
      </c>
      <c r="E463" s="136" t="s">
        <v>298</v>
      </c>
      <c r="F463" s="124"/>
      <c r="G463" s="124"/>
      <c r="H463" s="124"/>
      <c r="I463" s="124"/>
      <c r="J463" s="124"/>
      <c r="K463" s="124"/>
      <c r="L463" s="124"/>
      <c r="M463" s="124"/>
      <c r="N463" s="124"/>
      <c r="O463" s="124"/>
      <c r="P463" s="125"/>
      <c r="Q463" s="125"/>
      <c r="R463" s="125"/>
      <c r="S463" s="125"/>
      <c r="T463" s="125"/>
      <c r="U463" s="125"/>
      <c r="V463" s="125"/>
      <c r="Z463" s="126"/>
      <c r="AA463" s="126" t="str">
        <f>IF(AND(F464=G464,H464=I464,F464="A"),"2016 - kw","")</f>
        <v/>
      </c>
      <c r="AB463" s="126" t="str">
        <f>IF(OR(B463="2017 - kw",B463="2018 - kw"),"2016 - kw","")</f>
        <v/>
      </c>
      <c r="AC463" s="126"/>
      <c r="AD463" s="126"/>
      <c r="AE463" s="126"/>
    </row>
    <row r="464" spans="1:31" hidden="1" x14ac:dyDescent="0.25">
      <c r="A464" s="125"/>
      <c r="B464" s="125"/>
      <c r="C464" s="137"/>
      <c r="D464" s="138"/>
      <c r="E464" s="139" t="s">
        <v>299</v>
      </c>
      <c r="F464" s="121"/>
      <c r="G464" s="121"/>
      <c r="H464" s="121"/>
      <c r="I464" s="121"/>
      <c r="J464" s="121"/>
      <c r="K464" s="121"/>
      <c r="L464" s="121"/>
      <c r="M464" s="121"/>
      <c r="N464" s="121"/>
      <c r="O464" s="121"/>
      <c r="P464" s="125"/>
      <c r="Q464" s="125"/>
      <c r="R464" s="125"/>
      <c r="S464" s="125"/>
      <c r="T464" s="125"/>
      <c r="U464" s="125"/>
      <c r="V464" s="125"/>
      <c r="Z464" s="126"/>
      <c r="AA464" s="126"/>
      <c r="AB464" s="126"/>
      <c r="AC464" s="126"/>
      <c r="AD464" s="126"/>
      <c r="AE464" s="126"/>
    </row>
    <row r="465" spans="1:31" hidden="1" x14ac:dyDescent="0.25">
      <c r="A465" s="125" t="str">
        <f>IF(AND(F467=G467,H467=I467,J467=K467,F467="A"),"2016 - kwh",IF(AND(F467=G467,H467=I467,J467&lt;&gt;K467,F467="A"),"2017 - kwh",IF(AND(F467=G467,H467&lt;&gt;I467,F467="A"),"2018 - kwh","N/A")))</f>
        <v>N/A</v>
      </c>
      <c r="B465" s="125" t="str">
        <f>IF(F467&lt;&gt;G467,"2018 - kwh",IF(H467&lt;&gt;I467,"2017 - kwh",IF(J467&lt;&gt;K467,"2016 - kwh","N/A")))</f>
        <v>N/A</v>
      </c>
      <c r="C465" s="131" t="s">
        <v>444</v>
      </c>
      <c r="D465" s="132"/>
      <c r="E465" s="133" t="s">
        <v>231</v>
      </c>
      <c r="F465" s="124"/>
      <c r="G465" s="124"/>
      <c r="H465" s="124"/>
      <c r="I465" s="124"/>
      <c r="J465" s="124"/>
      <c r="K465" s="124"/>
      <c r="L465" s="124"/>
      <c r="M465" s="124"/>
      <c r="N465" s="124"/>
      <c r="O465" s="124"/>
      <c r="P465" s="125"/>
      <c r="Q465" s="125"/>
      <c r="R465" s="125"/>
      <c r="S465" s="125"/>
      <c r="T465" s="125"/>
      <c r="U465" s="125"/>
      <c r="V465" s="125"/>
      <c r="Z465" s="126"/>
      <c r="AA465" s="126" t="str">
        <f>IF(AND(F467=G467,H467=I467,F467="A"),"2016 - kwh","")</f>
        <v/>
      </c>
      <c r="AB465" s="126" t="str">
        <f>IF(OR(B465="2017 - kwh",B465="2018 - kwh"),"2016 - kwh","")</f>
        <v/>
      </c>
      <c r="AC465" s="126"/>
      <c r="AD465" s="126"/>
      <c r="AE465" s="126"/>
    </row>
    <row r="466" spans="1:31" hidden="1" x14ac:dyDescent="0.25">
      <c r="A466" s="125" t="str">
        <f>IF(AND(F467=G467,H467=I467,J467=K467,F467="A"),"2016 - kw",IF(AND(F467=G467,H467=I467,J467&lt;&gt;K467,F467="A"),"2017 - kw",IF(AND(F467=G467,H467&lt;&gt;I467,F467="A"),"2018 - kw","N/A")))</f>
        <v>N/A</v>
      </c>
      <c r="B466" s="125" t="str">
        <f>IF(F467&lt;&gt;G467,"2018 - kw",IF(H467&lt;&gt;I467,"2017 - kw",IF(J467&lt;&gt;K467,"2016 - kw","N/A")))</f>
        <v>N/A</v>
      </c>
      <c r="C466" s="134"/>
      <c r="D466" s="135" t="str">
        <f>D465 &amp; "kW"</f>
        <v>kW</v>
      </c>
      <c r="E466" s="136" t="s">
        <v>298</v>
      </c>
      <c r="F466" s="124"/>
      <c r="G466" s="124"/>
      <c r="H466" s="124"/>
      <c r="I466" s="124"/>
      <c r="J466" s="124"/>
      <c r="K466" s="124"/>
      <c r="L466" s="124"/>
      <c r="M466" s="124"/>
      <c r="N466" s="124"/>
      <c r="O466" s="124"/>
      <c r="P466" s="125"/>
      <c r="Q466" s="125"/>
      <c r="R466" s="125"/>
      <c r="S466" s="125"/>
      <c r="T466" s="125"/>
      <c r="U466" s="125"/>
      <c r="V466" s="125"/>
      <c r="Z466" s="126"/>
      <c r="AA466" s="126" t="str">
        <f>IF(AND(F467=G467,H467=I467,F467="A"),"2016 - kw","")</f>
        <v/>
      </c>
      <c r="AB466" s="126" t="str">
        <f>IF(OR(B466="2017 - kw",B466="2018 - kw"),"2016 - kw","")</f>
        <v/>
      </c>
      <c r="AC466" s="126"/>
      <c r="AD466" s="126"/>
      <c r="AE466" s="126"/>
    </row>
    <row r="467" spans="1:31" hidden="1" x14ac:dyDescent="0.25">
      <c r="A467" s="125"/>
      <c r="B467" s="125"/>
      <c r="C467" s="137"/>
      <c r="D467" s="138"/>
      <c r="E467" s="139" t="s">
        <v>299</v>
      </c>
      <c r="F467" s="121"/>
      <c r="G467" s="121"/>
      <c r="H467" s="121"/>
      <c r="I467" s="121"/>
      <c r="J467" s="121"/>
      <c r="K467" s="121"/>
      <c r="L467" s="121"/>
      <c r="M467" s="121"/>
      <c r="N467" s="121"/>
      <c r="O467" s="121"/>
      <c r="P467" s="125"/>
      <c r="Q467" s="125"/>
      <c r="R467" s="125"/>
      <c r="S467" s="125"/>
      <c r="T467" s="125"/>
      <c r="U467" s="125"/>
      <c r="V467" s="125"/>
      <c r="Z467" s="126"/>
      <c r="AA467" s="126"/>
      <c r="AB467" s="126"/>
      <c r="AC467" s="126"/>
      <c r="AD467" s="126"/>
      <c r="AE467" s="126"/>
    </row>
    <row r="468" spans="1:31" hidden="1" x14ac:dyDescent="0.25">
      <c r="A468" s="125" t="str">
        <f>IF(AND(F470=G470,H470=I470,J470=K470,F470="A"),"2016 - kwh",IF(AND(F470=G470,H470=I470,J470&lt;&gt;K470,F470="A"),"2017 - kwh",IF(AND(F470=G470,H470&lt;&gt;I470,F470="A"),"2018 - kwh","N/A")))</f>
        <v>N/A</v>
      </c>
      <c r="B468" s="125" t="str">
        <f>IF(F470&lt;&gt;G470,"2018 - kwh",IF(H470&lt;&gt;I470,"2017 - kwh",IF(J470&lt;&gt;K470,"2016 - kwh","N/A")))</f>
        <v>N/A</v>
      </c>
      <c r="C468" s="131" t="s">
        <v>445</v>
      </c>
      <c r="D468" s="132"/>
      <c r="E468" s="133" t="s">
        <v>231</v>
      </c>
      <c r="F468" s="124"/>
      <c r="G468" s="124"/>
      <c r="H468" s="124"/>
      <c r="I468" s="124"/>
      <c r="J468" s="124"/>
      <c r="K468" s="124"/>
      <c r="L468" s="124"/>
      <c r="M468" s="124"/>
      <c r="N468" s="124"/>
      <c r="O468" s="124"/>
      <c r="P468" s="125"/>
      <c r="Q468" s="125"/>
      <c r="R468" s="125"/>
      <c r="S468" s="125"/>
      <c r="T468" s="125"/>
      <c r="U468" s="125"/>
      <c r="V468" s="125"/>
      <c r="Z468" s="126"/>
      <c r="AA468" s="126" t="str">
        <f>IF(AND(F470=G470,H470=I470,F470="A"),"2016 - kwh","")</f>
        <v/>
      </c>
      <c r="AB468" s="126" t="str">
        <f>IF(OR(B468="2017 - kwh",B468="2018 - kwh"),"2016 - kwh","")</f>
        <v/>
      </c>
      <c r="AC468" s="126"/>
      <c r="AD468" s="126"/>
      <c r="AE468" s="126"/>
    </row>
    <row r="469" spans="1:31" hidden="1" x14ac:dyDescent="0.25">
      <c r="A469" s="125" t="str">
        <f>IF(AND(F470=G470,H470=I470,J470=K470,F470="A"),"2016 - kw",IF(AND(F470=G470,H470=I470,J470&lt;&gt;K470,F470="A"),"2017 - kw",IF(AND(F470=G470,H470&lt;&gt;I470,F470="A"),"2018 - kw","N/A")))</f>
        <v>N/A</v>
      </c>
      <c r="B469" s="125" t="str">
        <f>IF(F470&lt;&gt;G470,"2018 - kw",IF(H470&lt;&gt;I470,"2017 - kw",IF(J470&lt;&gt;K470,"2016 - kw","N/A")))</f>
        <v>N/A</v>
      </c>
      <c r="C469" s="134"/>
      <c r="D469" s="135" t="str">
        <f>D468 &amp; "kW"</f>
        <v>kW</v>
      </c>
      <c r="E469" s="136" t="s">
        <v>298</v>
      </c>
      <c r="F469" s="124"/>
      <c r="G469" s="124"/>
      <c r="H469" s="124"/>
      <c r="I469" s="124"/>
      <c r="J469" s="124"/>
      <c r="K469" s="124"/>
      <c r="L469" s="124"/>
      <c r="M469" s="124"/>
      <c r="N469" s="124"/>
      <c r="O469" s="124"/>
      <c r="P469" s="125"/>
      <c r="Q469" s="125"/>
      <c r="R469" s="125"/>
      <c r="S469" s="125"/>
      <c r="T469" s="125"/>
      <c r="U469" s="125"/>
      <c r="V469" s="125"/>
      <c r="Z469" s="126"/>
      <c r="AA469" s="126" t="str">
        <f>IF(AND(F470=G470,H470=I470,F470="A"),"2016 - kw","")</f>
        <v/>
      </c>
      <c r="AB469" s="126" t="str">
        <f>IF(OR(B469="2017 - kw",B469="2018 - kw"),"2016 - kw","")</f>
        <v/>
      </c>
      <c r="AC469" s="126"/>
      <c r="AD469" s="126"/>
      <c r="AE469" s="126"/>
    </row>
    <row r="470" spans="1:31" hidden="1" x14ac:dyDescent="0.25">
      <c r="A470" s="125"/>
      <c r="B470" s="125"/>
      <c r="C470" s="137"/>
      <c r="D470" s="138"/>
      <c r="E470" s="139" t="s">
        <v>299</v>
      </c>
      <c r="F470" s="121"/>
      <c r="G470" s="121"/>
      <c r="H470" s="121"/>
      <c r="I470" s="121"/>
      <c r="J470" s="121"/>
      <c r="K470" s="121"/>
      <c r="L470" s="121"/>
      <c r="M470" s="121"/>
      <c r="N470" s="121"/>
      <c r="O470" s="121"/>
      <c r="P470" s="125"/>
      <c r="Q470" s="125"/>
      <c r="R470" s="125"/>
      <c r="S470" s="125"/>
      <c r="T470" s="125"/>
      <c r="U470" s="125"/>
      <c r="V470" s="125"/>
      <c r="Z470" s="126"/>
      <c r="AA470" s="126"/>
      <c r="AB470" s="126"/>
      <c r="AC470" s="126"/>
      <c r="AD470" s="126"/>
      <c r="AE470" s="126"/>
    </row>
    <row r="471" spans="1:31" hidden="1" x14ac:dyDescent="0.25">
      <c r="A471" s="125" t="str">
        <f>IF(AND(F473=G473,H473=I473,J473=K473,F473="A"),"2016 - kwh",IF(AND(F473=G473,H473=I473,J473&lt;&gt;K473,F473="A"),"2017 - kwh",IF(AND(F473=G473,H473&lt;&gt;I473,F473="A"),"2018 - kwh","N/A")))</f>
        <v>N/A</v>
      </c>
      <c r="B471" s="125" t="str">
        <f>IF(F473&lt;&gt;G473,"2018 - kwh",IF(H473&lt;&gt;I473,"2017 - kwh",IF(J473&lt;&gt;K473,"2016 - kwh","N/A")))</f>
        <v>N/A</v>
      </c>
      <c r="C471" s="131" t="s">
        <v>446</v>
      </c>
      <c r="D471" s="132"/>
      <c r="E471" s="133" t="s">
        <v>231</v>
      </c>
      <c r="F471" s="124"/>
      <c r="G471" s="124"/>
      <c r="H471" s="124"/>
      <c r="I471" s="124"/>
      <c r="J471" s="124"/>
      <c r="K471" s="124"/>
      <c r="L471" s="124"/>
      <c r="M471" s="124"/>
      <c r="N471" s="124"/>
      <c r="O471" s="124"/>
      <c r="P471" s="125"/>
      <c r="Q471" s="125"/>
      <c r="R471" s="125"/>
      <c r="S471" s="125"/>
      <c r="T471" s="125"/>
      <c r="U471" s="125"/>
      <c r="V471" s="125"/>
      <c r="Z471" s="126"/>
      <c r="AA471" s="126" t="str">
        <f>IF(AND(F473=G473,H473=I473,F473="A"),"2016 - kwh","")</f>
        <v/>
      </c>
      <c r="AB471" s="126" t="str">
        <f>IF(OR(B471="2017 - kwh",B471="2018 - kwh"),"2016 - kwh","")</f>
        <v/>
      </c>
      <c r="AC471" s="126"/>
      <c r="AD471" s="126"/>
      <c r="AE471" s="126"/>
    </row>
    <row r="472" spans="1:31" hidden="1" x14ac:dyDescent="0.25">
      <c r="A472" s="125" t="str">
        <f>IF(AND(F473=G473,H473=I473,J473=K473,F473="A"),"2016 - kw",IF(AND(F473=G473,H473=I473,J473&lt;&gt;K473,F473="A"),"2017 - kw",IF(AND(F473=G473,H473&lt;&gt;I473,F473="A"),"2018 - kw","N/A")))</f>
        <v>N/A</v>
      </c>
      <c r="B472" s="125" t="str">
        <f>IF(F473&lt;&gt;G473,"2018 - kw",IF(H473&lt;&gt;I473,"2017 - kw",IF(J473&lt;&gt;K473,"2016 - kw","N/A")))</f>
        <v>N/A</v>
      </c>
      <c r="C472" s="134"/>
      <c r="D472" s="135" t="str">
        <f>D471 &amp; "kW"</f>
        <v>kW</v>
      </c>
      <c r="E472" s="136" t="s">
        <v>298</v>
      </c>
      <c r="F472" s="124"/>
      <c r="G472" s="124"/>
      <c r="H472" s="124"/>
      <c r="I472" s="124"/>
      <c r="J472" s="124"/>
      <c r="K472" s="124"/>
      <c r="L472" s="124"/>
      <c r="M472" s="124"/>
      <c r="N472" s="124"/>
      <c r="O472" s="124"/>
      <c r="P472" s="125"/>
      <c r="Q472" s="125"/>
      <c r="R472" s="125"/>
      <c r="S472" s="125"/>
      <c r="T472" s="125"/>
      <c r="U472" s="125"/>
      <c r="V472" s="125"/>
      <c r="Z472" s="126"/>
      <c r="AA472" s="126" t="str">
        <f>IF(AND(F473=G473,H473=I473,F473="A"),"2016 - kw","")</f>
        <v/>
      </c>
      <c r="AB472" s="126" t="str">
        <f>IF(OR(B472="2017 - kw",B472="2018 - kw"),"2016 - kw","")</f>
        <v/>
      </c>
      <c r="AC472" s="126"/>
      <c r="AD472" s="126"/>
      <c r="AE472" s="126"/>
    </row>
    <row r="473" spans="1:31" hidden="1" x14ac:dyDescent="0.25">
      <c r="A473" s="125"/>
      <c r="B473" s="125"/>
      <c r="C473" s="137"/>
      <c r="D473" s="138"/>
      <c r="E473" s="139" t="s">
        <v>299</v>
      </c>
      <c r="F473" s="121"/>
      <c r="G473" s="121"/>
      <c r="H473" s="121"/>
      <c r="I473" s="121"/>
      <c r="J473" s="121"/>
      <c r="K473" s="121"/>
      <c r="L473" s="121"/>
      <c r="M473" s="121"/>
      <c r="N473" s="121"/>
      <c r="O473" s="121"/>
      <c r="P473" s="125"/>
      <c r="Q473" s="125"/>
      <c r="R473" s="125"/>
      <c r="S473" s="125"/>
      <c r="T473" s="125"/>
      <c r="U473" s="125"/>
      <c r="V473" s="125"/>
      <c r="Z473" s="126"/>
      <c r="AA473" s="126"/>
      <c r="AB473" s="126"/>
      <c r="AC473" s="126"/>
      <c r="AD473" s="126"/>
      <c r="AE473" s="126"/>
    </row>
    <row r="474" spans="1:31" hidden="1" x14ac:dyDescent="0.25">
      <c r="A474" s="125" t="str">
        <f>IF(AND(F476=G476,H476=I476,J476=K476,F476="A"),"2016 - kwh",IF(AND(F476=G476,H476=I476,J476&lt;&gt;K476,F476="A"),"2017 - kwh",IF(AND(F476=G476,H476&lt;&gt;I476,F476="A"),"2018 - kwh","N/A")))</f>
        <v>N/A</v>
      </c>
      <c r="B474" s="125" t="str">
        <f>IF(F476&lt;&gt;G476,"2018 - kwh",IF(H476&lt;&gt;I476,"2017 - kwh",IF(J476&lt;&gt;K476,"2016 - kwh","N/A")))</f>
        <v>N/A</v>
      </c>
      <c r="C474" s="131" t="s">
        <v>447</v>
      </c>
      <c r="D474" s="132"/>
      <c r="E474" s="133" t="s">
        <v>231</v>
      </c>
      <c r="F474" s="124"/>
      <c r="G474" s="124"/>
      <c r="H474" s="124"/>
      <c r="I474" s="124"/>
      <c r="J474" s="124"/>
      <c r="K474" s="124"/>
      <c r="L474" s="124"/>
      <c r="M474" s="124"/>
      <c r="N474" s="124"/>
      <c r="O474" s="124"/>
      <c r="P474" s="125"/>
      <c r="Q474" s="125"/>
      <c r="R474" s="125"/>
      <c r="S474" s="125"/>
      <c r="T474" s="125"/>
      <c r="U474" s="125"/>
      <c r="V474" s="125"/>
      <c r="Z474" s="126"/>
      <c r="AA474" s="126" t="str">
        <f>IF(AND(F476=G476,H476=I476,F476="A"),"2016 - kwh","")</f>
        <v/>
      </c>
      <c r="AB474" s="126" t="str">
        <f>IF(OR(B474="2017 - kwh",B474="2018 - kwh"),"2016 - kwh","")</f>
        <v/>
      </c>
      <c r="AC474" s="126"/>
      <c r="AD474" s="126"/>
      <c r="AE474" s="126"/>
    </row>
    <row r="475" spans="1:31" hidden="1" x14ac:dyDescent="0.25">
      <c r="A475" s="125" t="str">
        <f>IF(AND(F476=G476,H476=I476,J476=K476,F476="A"),"2016 - kw",IF(AND(F476=G476,H476=I476,J476&lt;&gt;K476,F476="A"),"2017 - kw",IF(AND(F476=G476,H476&lt;&gt;I476,F476="A"),"2018 - kw","N/A")))</f>
        <v>N/A</v>
      </c>
      <c r="B475" s="125" t="str">
        <f>IF(F476&lt;&gt;G476,"2018 - kw",IF(H476&lt;&gt;I476,"2017 - kw",IF(J476&lt;&gt;K476,"2016 - kw","N/A")))</f>
        <v>N/A</v>
      </c>
      <c r="C475" s="134"/>
      <c r="D475" s="135" t="str">
        <f>D474 &amp; "kW"</f>
        <v>kW</v>
      </c>
      <c r="E475" s="136" t="s">
        <v>298</v>
      </c>
      <c r="F475" s="124"/>
      <c r="G475" s="124"/>
      <c r="H475" s="124"/>
      <c r="I475" s="124"/>
      <c r="J475" s="124"/>
      <c r="K475" s="124"/>
      <c r="L475" s="124"/>
      <c r="M475" s="124"/>
      <c r="N475" s="124"/>
      <c r="O475" s="124"/>
      <c r="P475" s="125"/>
      <c r="Q475" s="125"/>
      <c r="R475" s="125"/>
      <c r="S475" s="125"/>
      <c r="T475" s="125"/>
      <c r="U475" s="125"/>
      <c r="V475" s="125"/>
      <c r="Z475" s="126"/>
      <c r="AA475" s="126" t="str">
        <f>IF(AND(F476=G476,H476=I476,F476="A"),"2016 - kw","")</f>
        <v/>
      </c>
      <c r="AB475" s="126" t="str">
        <f>IF(OR(B475="2017 - kw",B475="2018 - kw"),"2016 - kw","")</f>
        <v/>
      </c>
      <c r="AC475" s="126"/>
      <c r="AD475" s="126"/>
      <c r="AE475" s="126"/>
    </row>
    <row r="476" spans="1:31" hidden="1" x14ac:dyDescent="0.25">
      <c r="A476" s="125"/>
      <c r="B476" s="125"/>
      <c r="C476" s="137"/>
      <c r="D476" s="138"/>
      <c r="E476" s="139" t="s">
        <v>299</v>
      </c>
      <c r="F476" s="121"/>
      <c r="G476" s="121"/>
      <c r="H476" s="121"/>
      <c r="I476" s="121"/>
      <c r="J476" s="121"/>
      <c r="K476" s="121"/>
      <c r="L476" s="121"/>
      <c r="M476" s="121"/>
      <c r="N476" s="121"/>
      <c r="O476" s="121"/>
      <c r="P476" s="125"/>
      <c r="Q476" s="125"/>
      <c r="R476" s="125"/>
      <c r="S476" s="125"/>
      <c r="T476" s="125"/>
      <c r="U476" s="125"/>
      <c r="V476" s="125"/>
      <c r="Z476" s="126"/>
      <c r="AA476" s="126"/>
      <c r="AB476" s="126"/>
      <c r="AC476" s="126"/>
      <c r="AD476" s="126"/>
      <c r="AE476" s="126"/>
    </row>
    <row r="477" spans="1:31" hidden="1" x14ac:dyDescent="0.25">
      <c r="A477" s="125" t="str">
        <f>IF(AND(F479=G479,H479=I479,J479=K479,F479="A"),"2016 - kwh",IF(AND(F479=G479,H479=I479,J479&lt;&gt;K479,F479="A"),"2017 - kwh",IF(AND(F479=G479,H479&lt;&gt;I479,F479="A"),"2018 - kwh","N/A")))</f>
        <v>N/A</v>
      </c>
      <c r="B477" s="125" t="str">
        <f>IF(F479&lt;&gt;G479,"2018 - kwh",IF(H479&lt;&gt;I479,"2017 - kwh",IF(J479&lt;&gt;K479,"2016 - kwh","N/A")))</f>
        <v>N/A</v>
      </c>
      <c r="C477" s="141" t="s">
        <v>448</v>
      </c>
      <c r="D477" s="132"/>
      <c r="E477" s="133" t="s">
        <v>231</v>
      </c>
      <c r="F477" s="124"/>
      <c r="G477" s="124"/>
      <c r="H477" s="124"/>
      <c r="I477" s="124"/>
      <c r="J477" s="124"/>
      <c r="K477" s="124"/>
      <c r="L477" s="124"/>
      <c r="M477" s="124"/>
      <c r="N477" s="124"/>
      <c r="O477" s="124"/>
      <c r="P477" s="125"/>
      <c r="Q477" s="125"/>
      <c r="R477" s="125"/>
      <c r="S477" s="125"/>
      <c r="T477" s="125"/>
      <c r="U477" s="125"/>
      <c r="V477" s="125"/>
      <c r="Z477" s="126"/>
      <c r="AA477" s="126" t="str">
        <f>IF(AND(F479=G479,H479=I479,F479="A"),"2016 - kwh","")</f>
        <v/>
      </c>
      <c r="AB477" s="126" t="str">
        <f>IF(OR(B477="2017 - kwh",B477="2018 - kwh"),"2016 - kwh","")</f>
        <v/>
      </c>
      <c r="AC477" s="126"/>
      <c r="AD477" s="126"/>
      <c r="AE477" s="126"/>
    </row>
    <row r="478" spans="1:31" hidden="1" x14ac:dyDescent="0.25">
      <c r="A478" s="125" t="str">
        <f>IF(AND(F479=G479,H479=I479,J479=K479,F479="A"),"2016 - kw",IF(AND(F479=G479,H479=I479,J479&lt;&gt;K479,F479="A"),"2017 - kw",IF(AND(F479=G479,H479&lt;&gt;I479,F479="A"),"2018 - kw","N/A")))</f>
        <v>N/A</v>
      </c>
      <c r="B478" s="125" t="str">
        <f>IF(F479&lt;&gt;G479,"2018 - kw",IF(H479&lt;&gt;I479,"2017 - kw",IF(J479&lt;&gt;K479,"2016 - kw","N/A")))</f>
        <v>N/A</v>
      </c>
      <c r="C478" s="142"/>
      <c r="D478" s="135" t="str">
        <f>D477 &amp; "kW"</f>
        <v>kW</v>
      </c>
      <c r="E478" s="136" t="s">
        <v>298</v>
      </c>
      <c r="F478" s="124"/>
      <c r="G478" s="124"/>
      <c r="H478" s="124"/>
      <c r="I478" s="124"/>
      <c r="J478" s="124"/>
      <c r="K478" s="124"/>
      <c r="L478" s="124"/>
      <c r="M478" s="124"/>
      <c r="N478" s="124"/>
      <c r="O478" s="124"/>
      <c r="P478" s="125"/>
      <c r="Q478" s="125"/>
      <c r="R478" s="125"/>
      <c r="S478" s="125"/>
      <c r="T478" s="125"/>
      <c r="U478" s="125"/>
      <c r="V478" s="125"/>
      <c r="Z478" s="126"/>
      <c r="AA478" s="126" t="str">
        <f>IF(AND(F479=G479,H479=I479,F479="A"),"2016 - kw","")</f>
        <v/>
      </c>
      <c r="AB478" s="126" t="str">
        <f>IF(OR(B478="2017 - kw",B478="2018 - kw"),"2016 - kw","")</f>
        <v/>
      </c>
      <c r="AC478" s="126"/>
      <c r="AD478" s="126"/>
      <c r="AE478" s="126"/>
    </row>
    <row r="479" spans="1:31" hidden="1" x14ac:dyDescent="0.25">
      <c r="A479" s="125"/>
      <c r="B479" s="125"/>
      <c r="C479" s="137"/>
      <c r="D479" s="138"/>
      <c r="E479" s="139" t="s">
        <v>299</v>
      </c>
      <c r="F479" s="121"/>
      <c r="G479" s="121"/>
      <c r="H479" s="121"/>
      <c r="I479" s="121"/>
      <c r="J479" s="121"/>
      <c r="K479" s="121"/>
      <c r="L479" s="121"/>
      <c r="M479" s="121"/>
      <c r="N479" s="121"/>
      <c r="O479" s="121"/>
      <c r="P479" s="125"/>
      <c r="Q479" s="125"/>
      <c r="R479" s="125"/>
      <c r="S479" s="125"/>
      <c r="T479" s="125"/>
      <c r="U479" s="125"/>
      <c r="V479" s="125"/>
      <c r="Z479" s="126"/>
      <c r="AA479" s="126"/>
      <c r="AB479" s="126"/>
      <c r="AC479" s="126"/>
      <c r="AD479" s="126"/>
      <c r="AE479" s="126"/>
    </row>
    <row r="480" spans="1:31" ht="14.25" customHeight="1" x14ac:dyDescent="0.25">
      <c r="A480" s="125"/>
      <c r="B480" s="125"/>
      <c r="P480" s="125"/>
      <c r="Q480" s="125"/>
      <c r="R480" s="125"/>
      <c r="S480" s="125"/>
      <c r="T480" s="125"/>
      <c r="U480" s="125"/>
      <c r="V480" s="125"/>
      <c r="Z480" s="126"/>
      <c r="AA480" s="126"/>
      <c r="AB480" s="126"/>
      <c r="AC480" s="126"/>
      <c r="AD480" s="126"/>
      <c r="AE480" s="126"/>
    </row>
    <row r="481" spans="1:29" x14ac:dyDescent="0.25">
      <c r="A481" s="125"/>
      <c r="B481" s="125"/>
      <c r="F481" s="116"/>
      <c r="P481" s="125"/>
      <c r="Q481" s="125"/>
      <c r="R481" s="125"/>
      <c r="S481" s="125"/>
      <c r="T481" s="125"/>
      <c r="U481" s="125"/>
      <c r="V481" s="125"/>
      <c r="Z481" s="125"/>
      <c r="AA481" s="125"/>
      <c r="AB481" s="125"/>
      <c r="AC481" s="125"/>
    </row>
    <row r="482" spans="1:29" x14ac:dyDescent="0.25">
      <c r="A482" s="125"/>
      <c r="B482" s="125"/>
      <c r="E482" s="143"/>
      <c r="P482" s="125"/>
      <c r="Q482" s="125"/>
      <c r="R482" s="125"/>
      <c r="S482" s="125"/>
      <c r="T482" s="125"/>
      <c r="U482" s="125"/>
      <c r="V482" s="125"/>
    </row>
    <row r="483" spans="1:29" x14ac:dyDescent="0.25">
      <c r="A483" s="125"/>
      <c r="B483" s="125"/>
      <c r="F483" s="116"/>
      <c r="P483" s="125"/>
      <c r="Q483" s="125"/>
      <c r="R483" s="125"/>
      <c r="S483" s="125"/>
      <c r="T483" s="125"/>
      <c r="U483" s="125"/>
      <c r="V483" s="125"/>
    </row>
    <row r="484" spans="1:29" x14ac:dyDescent="0.25">
      <c r="C484" s="144"/>
      <c r="F484" s="116"/>
      <c r="P484" s="125"/>
      <c r="Q484" s="125"/>
      <c r="R484" s="125"/>
      <c r="S484" s="125"/>
      <c r="T484" s="125"/>
      <c r="U484" s="125"/>
      <c r="V484" s="125"/>
    </row>
    <row r="485" spans="1:29" x14ac:dyDescent="0.25">
      <c r="P485" s="125"/>
      <c r="Q485" s="125"/>
      <c r="R485" s="125"/>
      <c r="S485" s="125"/>
      <c r="T485" s="125"/>
      <c r="U485" s="125"/>
      <c r="V485" s="125"/>
    </row>
    <row r="487" spans="1:29" ht="77.099999999999994" customHeight="1" x14ac:dyDescent="0.25">
      <c r="A487" s="120" t="s">
        <v>449</v>
      </c>
      <c r="B487" s="113" t="s">
        <v>450</v>
      </c>
      <c r="C487" s="124"/>
    </row>
    <row r="488" spans="1:29" ht="83.25" customHeight="1" x14ac:dyDescent="0.25">
      <c r="B488" s="145" t="s">
        <v>451</v>
      </c>
    </row>
    <row r="490" spans="1:29" ht="50.25" customHeight="1" x14ac:dyDescent="0.25">
      <c r="B490" s="127" t="s">
        <v>452</v>
      </c>
      <c r="D490" s="146" t="s">
        <v>453</v>
      </c>
      <c r="E490" s="472" t="s">
        <v>454</v>
      </c>
      <c r="F490" s="472"/>
      <c r="G490" s="472"/>
      <c r="H490" s="472"/>
      <c r="I490" s="472"/>
      <c r="J490" s="472"/>
      <c r="K490" s="472"/>
      <c r="L490" s="472"/>
      <c r="M490" s="472"/>
      <c r="N490" s="472"/>
      <c r="O490" s="472"/>
      <c r="P490" s="147"/>
    </row>
    <row r="491" spans="1:29" ht="33" customHeight="1" x14ac:dyDescent="0.25">
      <c r="A491" s="148"/>
      <c r="B491" s="149" t="s">
        <v>294</v>
      </c>
      <c r="C491" s="130"/>
      <c r="D491" s="130" t="s">
        <v>455</v>
      </c>
      <c r="E491" s="130" t="s">
        <v>455</v>
      </c>
      <c r="F491" s="473">
        <f>H491+1</f>
        <v>2019</v>
      </c>
      <c r="G491" s="474"/>
      <c r="H491" s="473">
        <f>J491+1</f>
        <v>2018</v>
      </c>
      <c r="I491" s="474"/>
      <c r="J491" s="473">
        <f>L491+1</f>
        <v>2017</v>
      </c>
      <c r="K491" s="474"/>
      <c r="L491" s="473">
        <f>N491+1</f>
        <v>2016</v>
      </c>
      <c r="M491" s="474"/>
      <c r="N491" s="473">
        <v>2015</v>
      </c>
      <c r="O491" s="474"/>
      <c r="P491" s="125"/>
      <c r="Q491" s="125"/>
      <c r="R491" s="125"/>
      <c r="S491" s="125"/>
      <c r="T491" s="125"/>
      <c r="U491" s="125"/>
      <c r="V491" s="125"/>
      <c r="W491" s="125"/>
    </row>
    <row r="492" spans="1:29" hidden="1" x14ac:dyDescent="0.25">
      <c r="A492" s="150" t="s">
        <v>456</v>
      </c>
      <c r="B492" s="151"/>
      <c r="C492" s="152" t="s">
        <v>231</v>
      </c>
      <c r="D492" s="153"/>
      <c r="E492" s="154"/>
      <c r="F492" s="470"/>
      <c r="G492" s="471"/>
      <c r="H492" s="470"/>
      <c r="I492" s="471"/>
      <c r="J492" s="470"/>
      <c r="K492" s="471"/>
      <c r="L492" s="470"/>
      <c r="M492" s="471"/>
      <c r="N492" s="470"/>
      <c r="O492" s="471"/>
      <c r="P492" s="125"/>
      <c r="Q492" s="125"/>
      <c r="R492" s="125"/>
      <c r="S492" s="125"/>
      <c r="T492" s="125"/>
      <c r="U492" s="125"/>
      <c r="V492" s="125"/>
      <c r="W492" s="125"/>
    </row>
    <row r="493" spans="1:29" hidden="1" x14ac:dyDescent="0.25">
      <c r="A493" s="150"/>
      <c r="B493" s="155" t="str">
        <f>B492&amp;"KW"</f>
        <v>KW</v>
      </c>
      <c r="C493" s="152" t="s">
        <v>298</v>
      </c>
      <c r="D493" s="153"/>
      <c r="E493" s="154"/>
      <c r="F493" s="470"/>
      <c r="G493" s="471"/>
      <c r="H493" s="470"/>
      <c r="I493" s="471"/>
      <c r="J493" s="470"/>
      <c r="K493" s="471"/>
      <c r="L493" s="470"/>
      <c r="M493" s="471"/>
      <c r="N493" s="470"/>
      <c r="O493" s="471"/>
      <c r="P493" s="125"/>
      <c r="Q493" s="125"/>
      <c r="R493" s="125"/>
      <c r="S493" s="125"/>
      <c r="T493" s="125"/>
      <c r="U493" s="125"/>
      <c r="V493" s="125"/>
      <c r="W493" s="125"/>
    </row>
    <row r="494" spans="1:29" hidden="1" x14ac:dyDescent="0.25">
      <c r="A494" s="156" t="s">
        <v>457</v>
      </c>
      <c r="B494" s="151"/>
      <c r="C494" s="152" t="s">
        <v>231</v>
      </c>
      <c r="D494" s="153"/>
      <c r="E494" s="154"/>
      <c r="F494" s="470"/>
      <c r="G494" s="471"/>
      <c r="H494" s="470"/>
      <c r="I494" s="471"/>
      <c r="J494" s="470"/>
      <c r="K494" s="471"/>
      <c r="L494" s="470"/>
      <c r="M494" s="471"/>
      <c r="N494" s="470"/>
      <c r="O494" s="471"/>
      <c r="P494" s="125"/>
      <c r="Q494" s="125"/>
      <c r="R494" s="125"/>
      <c r="S494" s="125"/>
      <c r="T494" s="125"/>
      <c r="U494" s="125"/>
      <c r="V494" s="125"/>
      <c r="W494" s="125"/>
    </row>
    <row r="495" spans="1:29" hidden="1" x14ac:dyDescent="0.25">
      <c r="A495" s="156"/>
      <c r="B495" s="155" t="str">
        <f>B494&amp;"KW"</f>
        <v>KW</v>
      </c>
      <c r="C495" s="152" t="s">
        <v>298</v>
      </c>
      <c r="D495" s="153"/>
      <c r="E495" s="154"/>
      <c r="F495" s="470"/>
      <c r="G495" s="471"/>
      <c r="H495" s="470"/>
      <c r="I495" s="471"/>
      <c r="J495" s="470"/>
      <c r="K495" s="471"/>
      <c r="L495" s="470"/>
      <c r="M495" s="471"/>
      <c r="N495" s="470"/>
      <c r="O495" s="471"/>
      <c r="P495" s="125"/>
      <c r="Q495" s="125"/>
      <c r="R495" s="125"/>
      <c r="S495" s="125"/>
      <c r="T495" s="125"/>
      <c r="U495" s="125"/>
      <c r="V495" s="125"/>
      <c r="W495" s="125"/>
    </row>
    <row r="496" spans="1:29" hidden="1" x14ac:dyDescent="0.25">
      <c r="A496" s="156" t="s">
        <v>458</v>
      </c>
      <c r="B496" s="151"/>
      <c r="C496" s="152" t="s">
        <v>231</v>
      </c>
      <c r="D496" s="153"/>
      <c r="E496" s="154"/>
      <c r="F496" s="470"/>
      <c r="G496" s="471"/>
      <c r="H496" s="470"/>
      <c r="I496" s="471"/>
      <c r="J496" s="470"/>
      <c r="K496" s="471"/>
      <c r="L496" s="470"/>
      <c r="M496" s="471"/>
      <c r="N496" s="470"/>
      <c r="O496" s="471"/>
      <c r="P496" s="125"/>
      <c r="Q496" s="125"/>
      <c r="R496" s="125"/>
      <c r="S496" s="125"/>
      <c r="T496" s="125"/>
      <c r="U496" s="125"/>
      <c r="V496" s="125"/>
      <c r="W496" s="125"/>
    </row>
    <row r="497" spans="1:23" hidden="1" x14ac:dyDescent="0.25">
      <c r="A497" s="156"/>
      <c r="B497" s="155" t="str">
        <f>B496&amp;"KW"</f>
        <v>KW</v>
      </c>
      <c r="C497" s="152" t="s">
        <v>298</v>
      </c>
      <c r="D497" s="153"/>
      <c r="E497" s="154"/>
      <c r="F497" s="470"/>
      <c r="G497" s="471"/>
      <c r="H497" s="470"/>
      <c r="I497" s="471"/>
      <c r="J497" s="470"/>
      <c r="K497" s="471"/>
      <c r="L497" s="470"/>
      <c r="M497" s="471"/>
      <c r="N497" s="470"/>
      <c r="O497" s="471"/>
      <c r="P497" s="125"/>
      <c r="Q497" s="125"/>
      <c r="R497" s="125"/>
      <c r="S497" s="125"/>
      <c r="T497" s="125"/>
      <c r="U497" s="125"/>
      <c r="V497" s="125"/>
      <c r="W497" s="125"/>
    </row>
    <row r="498" spans="1:23" hidden="1" x14ac:dyDescent="0.25">
      <c r="A498" s="156" t="s">
        <v>459</v>
      </c>
      <c r="B498" s="151"/>
      <c r="C498" s="152" t="s">
        <v>231</v>
      </c>
      <c r="D498" s="153"/>
      <c r="E498" s="153"/>
      <c r="F498" s="468"/>
      <c r="G498" s="469"/>
      <c r="H498" s="468"/>
      <c r="I498" s="469"/>
      <c r="J498" s="468"/>
      <c r="K498" s="469"/>
      <c r="L498" s="468"/>
      <c r="M498" s="469"/>
      <c r="N498" s="468"/>
      <c r="O498" s="469"/>
      <c r="P498" s="125"/>
      <c r="Q498" s="125"/>
      <c r="R498" s="125"/>
      <c r="S498" s="125"/>
      <c r="T498" s="125"/>
      <c r="U498" s="125"/>
      <c r="V498" s="125"/>
      <c r="W498" s="125"/>
    </row>
    <row r="499" spans="1:23" hidden="1" x14ac:dyDescent="0.25">
      <c r="A499" s="156"/>
      <c r="B499" s="155" t="str">
        <f>B498&amp;"KW"</f>
        <v>KW</v>
      </c>
      <c r="C499" s="152" t="s">
        <v>298</v>
      </c>
      <c r="D499" s="153"/>
      <c r="E499" s="153"/>
      <c r="F499" s="468"/>
      <c r="G499" s="469"/>
      <c r="H499" s="468"/>
      <c r="I499" s="469"/>
      <c r="J499" s="468"/>
      <c r="K499" s="469"/>
      <c r="L499" s="468"/>
      <c r="M499" s="469"/>
      <c r="N499" s="468"/>
      <c r="O499" s="469"/>
      <c r="P499" s="125"/>
      <c r="Q499" s="125"/>
      <c r="R499" s="125"/>
      <c r="S499" s="125"/>
      <c r="T499" s="125"/>
      <c r="U499" s="125"/>
      <c r="V499" s="125"/>
      <c r="W499" s="125"/>
    </row>
    <row r="500" spans="1:23" hidden="1" x14ac:dyDescent="0.25">
      <c r="A500" s="156" t="s">
        <v>460</v>
      </c>
      <c r="B500" s="151"/>
      <c r="C500" s="152" t="s">
        <v>231</v>
      </c>
      <c r="D500" s="153"/>
      <c r="E500" s="153"/>
      <c r="F500" s="468"/>
      <c r="G500" s="469"/>
      <c r="H500" s="468"/>
      <c r="I500" s="469"/>
      <c r="J500" s="468"/>
      <c r="K500" s="469"/>
      <c r="L500" s="468"/>
      <c r="M500" s="469"/>
      <c r="N500" s="468"/>
      <c r="O500" s="469"/>
      <c r="P500" s="125"/>
      <c r="Q500" s="125"/>
      <c r="R500" s="125"/>
      <c r="S500" s="125"/>
      <c r="T500" s="125"/>
      <c r="U500" s="125"/>
      <c r="V500" s="125"/>
      <c r="W500" s="125"/>
    </row>
    <row r="501" spans="1:23" hidden="1" x14ac:dyDescent="0.25">
      <c r="A501" s="156"/>
      <c r="B501" s="155" t="str">
        <f>B500&amp;"KW"</f>
        <v>KW</v>
      </c>
      <c r="C501" s="152" t="s">
        <v>298</v>
      </c>
      <c r="D501" s="153"/>
      <c r="E501" s="153"/>
      <c r="F501" s="468"/>
      <c r="G501" s="469"/>
      <c r="H501" s="468"/>
      <c r="I501" s="469"/>
      <c r="J501" s="468"/>
      <c r="K501" s="469"/>
      <c r="L501" s="468"/>
      <c r="M501" s="469"/>
      <c r="N501" s="468"/>
      <c r="O501" s="469"/>
      <c r="P501" s="125"/>
      <c r="Q501" s="125"/>
      <c r="R501" s="125"/>
      <c r="S501" s="125"/>
      <c r="T501" s="125"/>
      <c r="U501" s="125"/>
      <c r="V501" s="125"/>
      <c r="W501" s="125"/>
    </row>
    <row r="502" spans="1:23" hidden="1" x14ac:dyDescent="0.25">
      <c r="A502" s="156" t="s">
        <v>461</v>
      </c>
      <c r="B502" s="151"/>
      <c r="C502" s="152" t="s">
        <v>231</v>
      </c>
      <c r="D502" s="153"/>
      <c r="E502" s="153"/>
      <c r="F502" s="468"/>
      <c r="G502" s="469"/>
      <c r="H502" s="468"/>
      <c r="I502" s="469"/>
      <c r="J502" s="468"/>
      <c r="K502" s="469"/>
      <c r="L502" s="468"/>
      <c r="M502" s="469"/>
      <c r="N502" s="468"/>
      <c r="O502" s="469"/>
      <c r="P502" s="125"/>
      <c r="Q502" s="125"/>
      <c r="R502" s="125"/>
      <c r="S502" s="125"/>
      <c r="T502" s="125"/>
      <c r="U502" s="125"/>
      <c r="V502" s="125"/>
      <c r="W502" s="125"/>
    </row>
    <row r="503" spans="1:23" hidden="1" x14ac:dyDescent="0.25">
      <c r="A503" s="156"/>
      <c r="B503" s="155" t="str">
        <f>B502&amp;"KW"</f>
        <v>KW</v>
      </c>
      <c r="C503" s="152" t="s">
        <v>298</v>
      </c>
      <c r="D503" s="153"/>
      <c r="E503" s="153"/>
      <c r="F503" s="468"/>
      <c r="G503" s="469"/>
      <c r="H503" s="468"/>
      <c r="I503" s="469"/>
      <c r="J503" s="468"/>
      <c r="K503" s="469"/>
      <c r="L503" s="468"/>
      <c r="M503" s="469"/>
      <c r="N503" s="468"/>
      <c r="O503" s="469"/>
      <c r="P503" s="125"/>
      <c r="Q503" s="125"/>
      <c r="R503" s="125"/>
      <c r="S503" s="125"/>
      <c r="T503" s="125"/>
      <c r="U503" s="125"/>
      <c r="V503" s="125"/>
      <c r="W503" s="125"/>
    </row>
    <row r="504" spans="1:23" hidden="1" x14ac:dyDescent="0.25">
      <c r="A504" s="156" t="s">
        <v>462</v>
      </c>
      <c r="B504" s="151"/>
      <c r="C504" s="152" t="s">
        <v>231</v>
      </c>
      <c r="D504" s="153"/>
      <c r="E504" s="153"/>
      <c r="F504" s="468"/>
      <c r="G504" s="469"/>
      <c r="H504" s="468"/>
      <c r="I504" s="469"/>
      <c r="J504" s="468"/>
      <c r="K504" s="469"/>
      <c r="L504" s="468"/>
      <c r="M504" s="469"/>
      <c r="N504" s="468"/>
      <c r="O504" s="469"/>
      <c r="P504" s="125"/>
      <c r="Q504" s="125"/>
      <c r="R504" s="125"/>
      <c r="S504" s="125"/>
      <c r="T504" s="125"/>
      <c r="U504" s="125"/>
      <c r="V504" s="125"/>
      <c r="W504" s="125"/>
    </row>
    <row r="505" spans="1:23" hidden="1" x14ac:dyDescent="0.25">
      <c r="A505" s="156"/>
      <c r="B505" s="155" t="str">
        <f>B504&amp;"KW"</f>
        <v>KW</v>
      </c>
      <c r="C505" s="152" t="s">
        <v>298</v>
      </c>
      <c r="D505" s="153"/>
      <c r="E505" s="153"/>
      <c r="F505" s="468"/>
      <c r="G505" s="469"/>
      <c r="H505" s="468"/>
      <c r="I505" s="469"/>
      <c r="J505" s="468"/>
      <c r="K505" s="469"/>
      <c r="L505" s="468"/>
      <c r="M505" s="469"/>
      <c r="N505" s="468"/>
      <c r="O505" s="469"/>
      <c r="P505" s="125"/>
      <c r="Q505" s="125"/>
      <c r="R505" s="125"/>
      <c r="S505" s="125"/>
      <c r="T505" s="125"/>
      <c r="U505" s="125"/>
      <c r="V505" s="125"/>
      <c r="W505" s="125"/>
    </row>
    <row r="506" spans="1:23" hidden="1" x14ac:dyDescent="0.25">
      <c r="A506" s="156" t="s">
        <v>463</v>
      </c>
      <c r="B506" s="151"/>
      <c r="C506" s="152" t="s">
        <v>231</v>
      </c>
      <c r="D506" s="153"/>
      <c r="E506" s="153"/>
      <c r="F506" s="468"/>
      <c r="G506" s="469"/>
      <c r="H506" s="468"/>
      <c r="I506" s="469"/>
      <c r="J506" s="468"/>
      <c r="K506" s="469"/>
      <c r="L506" s="468"/>
      <c r="M506" s="469"/>
      <c r="N506" s="468"/>
      <c r="O506" s="469"/>
      <c r="P506" s="125"/>
      <c r="Q506" s="125"/>
      <c r="R506" s="125"/>
      <c r="S506" s="125"/>
      <c r="T506" s="125"/>
      <c r="U506" s="125"/>
      <c r="V506" s="125"/>
      <c r="W506" s="125"/>
    </row>
    <row r="507" spans="1:23" hidden="1" x14ac:dyDescent="0.25">
      <c r="A507" s="156"/>
      <c r="B507" s="155" t="str">
        <f>B506&amp;"KW"</f>
        <v>KW</v>
      </c>
      <c r="C507" s="152" t="s">
        <v>298</v>
      </c>
      <c r="D507" s="153"/>
      <c r="E507" s="153"/>
      <c r="F507" s="468"/>
      <c r="G507" s="469"/>
      <c r="H507" s="468"/>
      <c r="I507" s="469"/>
      <c r="J507" s="468"/>
      <c r="K507" s="469"/>
      <c r="L507" s="468"/>
      <c r="M507" s="469"/>
      <c r="N507" s="468"/>
      <c r="O507" s="469"/>
      <c r="P507" s="125"/>
      <c r="Q507" s="125"/>
      <c r="R507" s="125"/>
      <c r="S507" s="125"/>
      <c r="T507" s="125"/>
      <c r="U507" s="125"/>
      <c r="V507" s="125"/>
      <c r="W507" s="125"/>
    </row>
    <row r="508" spans="1:23" hidden="1" x14ac:dyDescent="0.25">
      <c r="A508" s="156" t="s">
        <v>464</v>
      </c>
      <c r="B508" s="151"/>
      <c r="C508" s="152" t="s">
        <v>231</v>
      </c>
      <c r="D508" s="153"/>
      <c r="E508" s="153"/>
      <c r="F508" s="468"/>
      <c r="G508" s="469"/>
      <c r="H508" s="468"/>
      <c r="I508" s="469"/>
      <c r="J508" s="468"/>
      <c r="K508" s="469"/>
      <c r="L508" s="468"/>
      <c r="M508" s="469"/>
      <c r="N508" s="468"/>
      <c r="O508" s="469"/>
      <c r="P508" s="125"/>
      <c r="Q508" s="125"/>
      <c r="R508" s="125"/>
      <c r="S508" s="125"/>
      <c r="T508" s="125"/>
      <c r="U508" s="125"/>
      <c r="V508" s="125"/>
      <c r="W508" s="125"/>
    </row>
    <row r="509" spans="1:23" hidden="1" x14ac:dyDescent="0.25">
      <c r="A509" s="156"/>
      <c r="B509" s="155" t="str">
        <f>B508&amp;"KW"</f>
        <v>KW</v>
      </c>
      <c r="C509" s="152" t="s">
        <v>298</v>
      </c>
      <c r="D509" s="153"/>
      <c r="E509" s="153"/>
      <c r="F509" s="468"/>
      <c r="G509" s="469"/>
      <c r="H509" s="468"/>
      <c r="I509" s="469"/>
      <c r="J509" s="468"/>
      <c r="K509" s="469"/>
      <c r="L509" s="468"/>
      <c r="M509" s="469"/>
      <c r="N509" s="468"/>
      <c r="O509" s="469"/>
      <c r="P509" s="125"/>
      <c r="Q509" s="125"/>
      <c r="R509" s="125"/>
      <c r="S509" s="125"/>
      <c r="T509" s="125"/>
      <c r="U509" s="125"/>
      <c r="V509" s="125"/>
      <c r="W509" s="125"/>
    </row>
    <row r="510" spans="1:23" hidden="1" x14ac:dyDescent="0.25">
      <c r="A510" s="156" t="s">
        <v>465</v>
      </c>
      <c r="B510" s="151"/>
      <c r="C510" s="152" t="s">
        <v>231</v>
      </c>
      <c r="D510" s="153"/>
      <c r="E510" s="153"/>
      <c r="F510" s="468"/>
      <c r="G510" s="469"/>
      <c r="H510" s="468"/>
      <c r="I510" s="469"/>
      <c r="J510" s="468"/>
      <c r="K510" s="469"/>
      <c r="L510" s="468"/>
      <c r="M510" s="469"/>
      <c r="N510" s="468"/>
      <c r="O510" s="469"/>
      <c r="P510" s="125"/>
      <c r="Q510" s="125"/>
      <c r="R510" s="125"/>
      <c r="S510" s="125"/>
      <c r="T510" s="125"/>
      <c r="U510" s="125"/>
      <c r="V510" s="125"/>
      <c r="W510" s="125"/>
    </row>
    <row r="511" spans="1:23" hidden="1" x14ac:dyDescent="0.25">
      <c r="A511" s="156"/>
      <c r="B511" s="155" t="str">
        <f>B510&amp;"KW"</f>
        <v>KW</v>
      </c>
      <c r="C511" s="152" t="s">
        <v>298</v>
      </c>
      <c r="D511" s="153"/>
      <c r="E511" s="153"/>
      <c r="F511" s="468"/>
      <c r="G511" s="469"/>
      <c r="H511" s="468"/>
      <c r="I511" s="469"/>
      <c r="J511" s="468"/>
      <c r="K511" s="469"/>
      <c r="L511" s="468"/>
      <c r="M511" s="469"/>
      <c r="N511" s="468"/>
      <c r="O511" s="469"/>
      <c r="P511" s="125"/>
      <c r="Q511" s="125"/>
      <c r="R511" s="125"/>
      <c r="S511" s="125"/>
      <c r="T511" s="125"/>
      <c r="U511" s="125"/>
      <c r="V511" s="125"/>
      <c r="W511" s="125"/>
    </row>
    <row r="512" spans="1:23" hidden="1" x14ac:dyDescent="0.25">
      <c r="A512" s="156" t="s">
        <v>466</v>
      </c>
      <c r="B512" s="151"/>
      <c r="C512" s="152" t="s">
        <v>231</v>
      </c>
      <c r="D512" s="153"/>
      <c r="E512" s="153"/>
      <c r="F512" s="468"/>
      <c r="G512" s="469"/>
      <c r="H512" s="468"/>
      <c r="I512" s="469"/>
      <c r="J512" s="468"/>
      <c r="K512" s="469"/>
      <c r="L512" s="468"/>
      <c r="M512" s="469"/>
      <c r="N512" s="468"/>
      <c r="O512" s="469"/>
      <c r="P512" s="125"/>
      <c r="Q512" s="125"/>
      <c r="R512" s="125"/>
      <c r="S512" s="125"/>
      <c r="T512" s="125"/>
      <c r="U512" s="125"/>
      <c r="V512" s="125"/>
      <c r="W512" s="125"/>
    </row>
    <row r="513" spans="1:23" hidden="1" x14ac:dyDescent="0.25">
      <c r="A513" s="156"/>
      <c r="B513" s="155" t="str">
        <f>B512&amp;"KW"</f>
        <v>KW</v>
      </c>
      <c r="C513" s="152" t="s">
        <v>298</v>
      </c>
      <c r="D513" s="153"/>
      <c r="E513" s="153"/>
      <c r="F513" s="468"/>
      <c r="G513" s="469"/>
      <c r="H513" s="468"/>
      <c r="I513" s="469"/>
      <c r="J513" s="468"/>
      <c r="K513" s="469"/>
      <c r="L513" s="468"/>
      <c r="M513" s="469"/>
      <c r="N513" s="468"/>
      <c r="O513" s="469"/>
      <c r="P513" s="125"/>
      <c r="Q513" s="125"/>
      <c r="R513" s="125"/>
      <c r="S513" s="125"/>
      <c r="T513" s="125"/>
      <c r="U513" s="125"/>
      <c r="V513" s="125"/>
      <c r="W513" s="125"/>
    </row>
    <row r="514" spans="1:23" hidden="1" x14ac:dyDescent="0.25">
      <c r="A514" s="156" t="s">
        <v>467</v>
      </c>
      <c r="B514" s="151"/>
      <c r="C514" s="152" t="s">
        <v>231</v>
      </c>
      <c r="D514" s="153"/>
      <c r="E514" s="153"/>
      <c r="F514" s="468"/>
      <c r="G514" s="469"/>
      <c r="H514" s="468"/>
      <c r="I514" s="469"/>
      <c r="J514" s="468"/>
      <c r="K514" s="469"/>
      <c r="L514" s="468"/>
      <c r="M514" s="469"/>
      <c r="N514" s="468"/>
      <c r="O514" s="469"/>
      <c r="P514" s="125"/>
      <c r="Q514" s="125"/>
      <c r="R514" s="125"/>
      <c r="S514" s="125"/>
      <c r="T514" s="125"/>
      <c r="U514" s="125"/>
      <c r="V514" s="125"/>
      <c r="W514" s="125"/>
    </row>
    <row r="515" spans="1:23" hidden="1" x14ac:dyDescent="0.25">
      <c r="A515" s="156"/>
      <c r="B515" s="155" t="str">
        <f>B514&amp;"KW"</f>
        <v>KW</v>
      </c>
      <c r="C515" s="152" t="s">
        <v>298</v>
      </c>
      <c r="D515" s="153"/>
      <c r="E515" s="153"/>
      <c r="F515" s="468"/>
      <c r="G515" s="469"/>
      <c r="H515" s="468"/>
      <c r="I515" s="469"/>
      <c r="J515" s="468"/>
      <c r="K515" s="469"/>
      <c r="L515" s="468"/>
      <c r="M515" s="469"/>
      <c r="N515" s="468"/>
      <c r="O515" s="469"/>
      <c r="P515" s="125"/>
      <c r="Q515" s="125"/>
      <c r="R515" s="125"/>
      <c r="S515" s="125"/>
      <c r="T515" s="125"/>
      <c r="U515" s="125"/>
      <c r="V515" s="125"/>
      <c r="W515" s="125"/>
    </row>
    <row r="516" spans="1:23" hidden="1" x14ac:dyDescent="0.25">
      <c r="A516" s="156" t="s">
        <v>468</v>
      </c>
      <c r="B516" s="151"/>
      <c r="C516" s="152" t="s">
        <v>231</v>
      </c>
      <c r="D516" s="153"/>
      <c r="E516" s="153"/>
      <c r="F516" s="468"/>
      <c r="G516" s="469"/>
      <c r="H516" s="468"/>
      <c r="I516" s="469"/>
      <c r="J516" s="468"/>
      <c r="K516" s="469"/>
      <c r="L516" s="468"/>
      <c r="M516" s="469"/>
      <c r="N516" s="468"/>
      <c r="O516" s="469"/>
      <c r="P516" s="125"/>
      <c r="Q516" s="125"/>
      <c r="R516" s="125"/>
      <c r="S516" s="125"/>
      <c r="T516" s="125"/>
      <c r="U516" s="125"/>
      <c r="V516" s="125"/>
      <c r="W516" s="125"/>
    </row>
    <row r="517" spans="1:23" hidden="1" x14ac:dyDescent="0.25">
      <c r="A517" s="156"/>
      <c r="B517" s="155" t="str">
        <f>B516&amp;"KW"</f>
        <v>KW</v>
      </c>
      <c r="C517" s="152" t="s">
        <v>298</v>
      </c>
      <c r="D517" s="153"/>
      <c r="E517" s="153"/>
      <c r="F517" s="468"/>
      <c r="G517" s="469"/>
      <c r="H517" s="468"/>
      <c r="I517" s="469"/>
      <c r="J517" s="468"/>
      <c r="K517" s="469"/>
      <c r="L517" s="468"/>
      <c r="M517" s="469"/>
      <c r="N517" s="468"/>
      <c r="O517" s="469"/>
      <c r="P517" s="125"/>
      <c r="Q517" s="125"/>
      <c r="R517" s="125"/>
      <c r="S517" s="125"/>
      <c r="T517" s="125"/>
      <c r="U517" s="125"/>
      <c r="V517" s="125"/>
      <c r="W517" s="125"/>
    </row>
    <row r="518" spans="1:23" hidden="1" x14ac:dyDescent="0.25">
      <c r="A518" s="156" t="s">
        <v>469</v>
      </c>
      <c r="B518" s="151"/>
      <c r="C518" s="152" t="s">
        <v>231</v>
      </c>
      <c r="D518" s="153"/>
      <c r="E518" s="153"/>
      <c r="F518" s="468"/>
      <c r="G518" s="469"/>
      <c r="H518" s="468"/>
      <c r="I518" s="469"/>
      <c r="J518" s="468"/>
      <c r="K518" s="469"/>
      <c r="L518" s="468"/>
      <c r="M518" s="469"/>
      <c r="N518" s="468"/>
      <c r="O518" s="469"/>
      <c r="P518" s="125"/>
      <c r="Q518" s="125"/>
      <c r="R518" s="125"/>
      <c r="S518" s="125"/>
      <c r="T518" s="125"/>
      <c r="U518" s="125"/>
      <c r="V518" s="125"/>
      <c r="W518" s="125"/>
    </row>
    <row r="519" spans="1:23" hidden="1" x14ac:dyDescent="0.25">
      <c r="A519" s="156"/>
      <c r="B519" s="155" t="str">
        <f>B518&amp;"KW"</f>
        <v>KW</v>
      </c>
      <c r="C519" s="152" t="s">
        <v>298</v>
      </c>
      <c r="D519" s="153"/>
      <c r="E519" s="153"/>
      <c r="F519" s="468"/>
      <c r="G519" s="469"/>
      <c r="H519" s="468"/>
      <c r="I519" s="469"/>
      <c r="J519" s="468"/>
      <c r="K519" s="469"/>
      <c r="L519" s="468"/>
      <c r="M519" s="469"/>
      <c r="N519" s="468"/>
      <c r="O519" s="469"/>
      <c r="P519" s="125"/>
      <c r="Q519" s="125"/>
      <c r="R519" s="125"/>
      <c r="S519" s="125"/>
      <c r="T519" s="125"/>
      <c r="U519" s="125"/>
      <c r="V519" s="125"/>
      <c r="W519" s="125"/>
    </row>
    <row r="520" spans="1:23" hidden="1" x14ac:dyDescent="0.25">
      <c r="A520" s="156" t="s">
        <v>470</v>
      </c>
      <c r="B520" s="151"/>
      <c r="C520" s="152" t="s">
        <v>231</v>
      </c>
      <c r="D520" s="153"/>
      <c r="E520" s="153"/>
      <c r="F520" s="468"/>
      <c r="G520" s="469"/>
      <c r="H520" s="468"/>
      <c r="I520" s="469"/>
      <c r="J520" s="468"/>
      <c r="K520" s="469"/>
      <c r="L520" s="468"/>
      <c r="M520" s="469"/>
      <c r="N520" s="468"/>
      <c r="O520" s="469"/>
      <c r="P520" s="125"/>
      <c r="Q520" s="125"/>
      <c r="R520" s="125"/>
      <c r="S520" s="125"/>
      <c r="T520" s="125"/>
      <c r="U520" s="125"/>
      <c r="V520" s="125"/>
      <c r="W520" s="125"/>
    </row>
    <row r="521" spans="1:23" hidden="1" x14ac:dyDescent="0.25">
      <c r="A521" s="156"/>
      <c r="B521" s="155" t="str">
        <f>B520&amp;"KW"</f>
        <v>KW</v>
      </c>
      <c r="C521" s="152" t="s">
        <v>298</v>
      </c>
      <c r="D521" s="153"/>
      <c r="E521" s="153"/>
      <c r="F521" s="468"/>
      <c r="G521" s="469"/>
      <c r="H521" s="468"/>
      <c r="I521" s="469"/>
      <c r="J521" s="468"/>
      <c r="K521" s="469"/>
      <c r="L521" s="468"/>
      <c r="M521" s="469"/>
      <c r="N521" s="468"/>
      <c r="O521" s="469"/>
      <c r="P521" s="125"/>
      <c r="Q521" s="125"/>
      <c r="R521" s="125"/>
      <c r="S521" s="125"/>
      <c r="T521" s="125"/>
      <c r="U521" s="125"/>
      <c r="V521" s="125"/>
      <c r="W521" s="125"/>
    </row>
    <row r="522" spans="1:23" hidden="1" x14ac:dyDescent="0.25">
      <c r="A522" s="156" t="s">
        <v>471</v>
      </c>
      <c r="B522" s="151"/>
      <c r="C522" s="152" t="s">
        <v>231</v>
      </c>
      <c r="D522" s="153"/>
      <c r="E522" s="153"/>
      <c r="F522" s="468"/>
      <c r="G522" s="469"/>
      <c r="H522" s="468"/>
      <c r="I522" s="469"/>
      <c r="J522" s="468"/>
      <c r="K522" s="469"/>
      <c r="L522" s="468"/>
      <c r="M522" s="469"/>
      <c r="N522" s="468"/>
      <c r="O522" s="469"/>
      <c r="P522" s="125"/>
      <c r="Q522" s="125"/>
      <c r="R522" s="125"/>
      <c r="S522" s="125"/>
      <c r="T522" s="125"/>
      <c r="U522" s="125"/>
      <c r="V522" s="125"/>
      <c r="W522" s="125"/>
    </row>
    <row r="523" spans="1:23" hidden="1" x14ac:dyDescent="0.25">
      <c r="A523" s="156"/>
      <c r="B523" s="155" t="str">
        <f>B522&amp;"KW"</f>
        <v>KW</v>
      </c>
      <c r="C523" s="152" t="s">
        <v>298</v>
      </c>
      <c r="D523" s="153"/>
      <c r="E523" s="153"/>
      <c r="F523" s="468"/>
      <c r="G523" s="469"/>
      <c r="H523" s="468"/>
      <c r="I523" s="469"/>
      <c r="J523" s="468"/>
      <c r="K523" s="469"/>
      <c r="L523" s="468"/>
      <c r="M523" s="469"/>
      <c r="N523" s="468"/>
      <c r="O523" s="469"/>
      <c r="P523" s="125"/>
      <c r="Q523" s="125"/>
      <c r="R523" s="125"/>
      <c r="S523" s="125"/>
      <c r="T523" s="125"/>
      <c r="U523" s="125"/>
      <c r="V523" s="125"/>
      <c r="W523" s="125"/>
    </row>
    <row r="524" spans="1:23" hidden="1" x14ac:dyDescent="0.25">
      <c r="A524" s="156" t="s">
        <v>472</v>
      </c>
      <c r="B524" s="151"/>
      <c r="C524" s="152" t="s">
        <v>231</v>
      </c>
      <c r="D524" s="153"/>
      <c r="E524" s="153"/>
      <c r="F524" s="468"/>
      <c r="G524" s="469"/>
      <c r="H524" s="468"/>
      <c r="I524" s="469"/>
      <c r="J524" s="468"/>
      <c r="K524" s="469"/>
      <c r="L524" s="468"/>
      <c r="M524" s="469"/>
      <c r="N524" s="468"/>
      <c r="O524" s="469"/>
      <c r="P524" s="125"/>
      <c r="Q524" s="125"/>
      <c r="R524" s="125"/>
      <c r="S524" s="125"/>
      <c r="T524" s="125"/>
      <c r="U524" s="125"/>
      <c r="V524" s="125"/>
      <c r="W524" s="125"/>
    </row>
    <row r="525" spans="1:23" hidden="1" x14ac:dyDescent="0.25">
      <c r="A525" s="156"/>
      <c r="B525" s="155" t="str">
        <f>B524&amp;"KW"</f>
        <v>KW</v>
      </c>
      <c r="C525" s="152" t="s">
        <v>298</v>
      </c>
      <c r="D525" s="153"/>
      <c r="E525" s="153"/>
      <c r="F525" s="468"/>
      <c r="G525" s="469"/>
      <c r="H525" s="468"/>
      <c r="I525" s="469"/>
      <c r="J525" s="468"/>
      <c r="K525" s="469"/>
      <c r="L525" s="468"/>
      <c r="M525" s="469"/>
      <c r="N525" s="468"/>
      <c r="O525" s="469"/>
      <c r="P525" s="125"/>
      <c r="Q525" s="125"/>
      <c r="R525" s="125"/>
      <c r="S525" s="125"/>
      <c r="T525" s="125"/>
      <c r="U525" s="125"/>
      <c r="V525" s="125"/>
      <c r="W525" s="125"/>
    </row>
    <row r="526" spans="1:23" hidden="1" x14ac:dyDescent="0.25">
      <c r="A526" s="156" t="s">
        <v>473</v>
      </c>
      <c r="B526" s="151"/>
      <c r="C526" s="152" t="s">
        <v>231</v>
      </c>
      <c r="D526" s="153"/>
      <c r="E526" s="153"/>
      <c r="F526" s="468"/>
      <c r="G526" s="469"/>
      <c r="H526" s="468"/>
      <c r="I526" s="469"/>
      <c r="J526" s="468"/>
      <c r="K526" s="469"/>
      <c r="L526" s="468"/>
      <c r="M526" s="469"/>
      <c r="N526" s="468"/>
      <c r="O526" s="469"/>
      <c r="P526" s="125"/>
      <c r="Q526" s="125"/>
      <c r="R526" s="125"/>
      <c r="S526" s="125"/>
      <c r="T526" s="125"/>
      <c r="U526" s="125"/>
      <c r="V526" s="125"/>
      <c r="W526" s="125"/>
    </row>
    <row r="527" spans="1:23" hidden="1" x14ac:dyDescent="0.25">
      <c r="A527" s="156"/>
      <c r="B527" s="155" t="str">
        <f>B526&amp;"KW"</f>
        <v>KW</v>
      </c>
      <c r="C527" s="152" t="s">
        <v>298</v>
      </c>
      <c r="D527" s="153"/>
      <c r="E527" s="153"/>
      <c r="F527" s="468"/>
      <c r="G527" s="469"/>
      <c r="H527" s="468"/>
      <c r="I527" s="469"/>
      <c r="J527" s="468"/>
      <c r="K527" s="469"/>
      <c r="L527" s="468"/>
      <c r="M527" s="469"/>
      <c r="N527" s="468"/>
      <c r="O527" s="469"/>
      <c r="P527" s="125"/>
      <c r="Q527" s="125"/>
      <c r="R527" s="125"/>
      <c r="S527" s="125"/>
      <c r="T527" s="125"/>
      <c r="U527" s="125"/>
      <c r="V527" s="125"/>
      <c r="W527" s="125"/>
    </row>
    <row r="528" spans="1:23" hidden="1" x14ac:dyDescent="0.25">
      <c r="A528" s="156" t="s">
        <v>474</v>
      </c>
      <c r="B528" s="151"/>
      <c r="C528" s="152" t="s">
        <v>231</v>
      </c>
      <c r="D528" s="153"/>
      <c r="E528" s="153"/>
      <c r="F528" s="468"/>
      <c r="G528" s="469"/>
      <c r="H528" s="468"/>
      <c r="I528" s="469"/>
      <c r="J528" s="468"/>
      <c r="K528" s="469"/>
      <c r="L528" s="468"/>
      <c r="M528" s="469"/>
      <c r="N528" s="468"/>
      <c r="O528" s="469"/>
      <c r="P528" s="125"/>
      <c r="Q528" s="125"/>
      <c r="R528" s="125"/>
      <c r="S528" s="125"/>
      <c r="T528" s="125"/>
      <c r="U528" s="125"/>
      <c r="V528" s="125"/>
      <c r="W528" s="125"/>
    </row>
    <row r="529" spans="1:23" hidden="1" x14ac:dyDescent="0.25">
      <c r="A529" s="156"/>
      <c r="B529" s="155" t="str">
        <f>B528&amp;"KW"</f>
        <v>KW</v>
      </c>
      <c r="C529" s="152" t="s">
        <v>298</v>
      </c>
      <c r="D529" s="153"/>
      <c r="E529" s="153"/>
      <c r="F529" s="468"/>
      <c r="G529" s="469"/>
      <c r="H529" s="468"/>
      <c r="I529" s="469"/>
      <c r="J529" s="468"/>
      <c r="K529" s="469"/>
      <c r="L529" s="468"/>
      <c r="M529" s="469"/>
      <c r="N529" s="468"/>
      <c r="O529" s="469"/>
      <c r="P529" s="125"/>
      <c r="Q529" s="125"/>
      <c r="R529" s="125"/>
      <c r="S529" s="125"/>
      <c r="T529" s="125"/>
      <c r="U529" s="125"/>
      <c r="V529" s="125"/>
      <c r="W529" s="125"/>
    </row>
    <row r="530" spans="1:23" hidden="1" x14ac:dyDescent="0.25">
      <c r="A530" s="156" t="s">
        <v>475</v>
      </c>
      <c r="B530" s="151"/>
      <c r="C530" s="152" t="s">
        <v>231</v>
      </c>
      <c r="D530" s="153"/>
      <c r="E530" s="153"/>
      <c r="F530" s="468"/>
      <c r="G530" s="469"/>
      <c r="H530" s="468"/>
      <c r="I530" s="469"/>
      <c r="J530" s="468"/>
      <c r="K530" s="469"/>
      <c r="L530" s="468"/>
      <c r="M530" s="469"/>
      <c r="N530" s="468"/>
      <c r="O530" s="469"/>
      <c r="P530" s="125"/>
      <c r="Q530" s="125"/>
      <c r="R530" s="125"/>
      <c r="S530" s="125"/>
      <c r="T530" s="125"/>
      <c r="U530" s="125"/>
      <c r="V530" s="125"/>
      <c r="W530" s="125"/>
    </row>
    <row r="531" spans="1:23" hidden="1" x14ac:dyDescent="0.25">
      <c r="A531" s="156"/>
      <c r="B531" s="155" t="str">
        <f>B530&amp;"KW"</f>
        <v>KW</v>
      </c>
      <c r="C531" s="152" t="s">
        <v>298</v>
      </c>
      <c r="D531" s="153"/>
      <c r="E531" s="153"/>
      <c r="F531" s="468"/>
      <c r="G531" s="469"/>
      <c r="H531" s="468"/>
      <c r="I531" s="469"/>
      <c r="J531" s="468"/>
      <c r="K531" s="469"/>
      <c r="L531" s="468"/>
      <c r="M531" s="469"/>
      <c r="N531" s="468"/>
      <c r="O531" s="469"/>
      <c r="P531" s="125"/>
      <c r="Q531" s="125"/>
      <c r="R531" s="125"/>
      <c r="S531" s="125"/>
      <c r="T531" s="125"/>
      <c r="U531" s="125"/>
      <c r="V531" s="125"/>
      <c r="W531" s="125"/>
    </row>
    <row r="532" spans="1:23" hidden="1" x14ac:dyDescent="0.25">
      <c r="A532" s="156" t="s">
        <v>476</v>
      </c>
      <c r="B532" s="151"/>
      <c r="C532" s="152" t="s">
        <v>231</v>
      </c>
      <c r="D532" s="153"/>
      <c r="E532" s="153"/>
      <c r="F532" s="468"/>
      <c r="G532" s="469"/>
      <c r="H532" s="468"/>
      <c r="I532" s="469"/>
      <c r="J532" s="468"/>
      <c r="K532" s="469"/>
      <c r="L532" s="468"/>
      <c r="M532" s="469"/>
      <c r="N532" s="468"/>
      <c r="O532" s="469"/>
      <c r="P532" s="125"/>
      <c r="Q532" s="125"/>
      <c r="R532" s="125"/>
      <c r="S532" s="125"/>
      <c r="T532" s="125"/>
      <c r="U532" s="125"/>
      <c r="V532" s="125"/>
      <c r="W532" s="125"/>
    </row>
    <row r="533" spans="1:23" hidden="1" x14ac:dyDescent="0.25">
      <c r="A533" s="156"/>
      <c r="B533" s="155" t="str">
        <f>B532&amp;"KW"</f>
        <v>KW</v>
      </c>
      <c r="C533" s="152" t="s">
        <v>298</v>
      </c>
      <c r="D533" s="153"/>
      <c r="E533" s="153"/>
      <c r="F533" s="468"/>
      <c r="G533" s="469"/>
      <c r="H533" s="468"/>
      <c r="I533" s="469"/>
      <c r="J533" s="468"/>
      <c r="K533" s="469"/>
      <c r="L533" s="468"/>
      <c r="M533" s="469"/>
      <c r="N533" s="468"/>
      <c r="O533" s="469"/>
      <c r="P533" s="125"/>
      <c r="Q533" s="125"/>
      <c r="R533" s="125"/>
      <c r="S533" s="125"/>
      <c r="T533" s="125"/>
      <c r="U533" s="125"/>
      <c r="V533" s="125"/>
      <c r="W533" s="125"/>
    </row>
    <row r="534" spans="1:23" hidden="1" x14ac:dyDescent="0.25">
      <c r="A534" s="156" t="s">
        <v>477</v>
      </c>
      <c r="B534" s="151"/>
      <c r="C534" s="152" t="s">
        <v>231</v>
      </c>
      <c r="D534" s="153"/>
      <c r="E534" s="153"/>
      <c r="F534" s="468"/>
      <c r="G534" s="469"/>
      <c r="H534" s="468"/>
      <c r="I534" s="469"/>
      <c r="J534" s="468"/>
      <c r="K534" s="469"/>
      <c r="L534" s="468"/>
      <c r="M534" s="469"/>
      <c r="N534" s="468"/>
      <c r="O534" s="469"/>
      <c r="P534" s="125"/>
      <c r="Q534" s="125"/>
      <c r="R534" s="125"/>
      <c r="S534" s="125"/>
      <c r="T534" s="125"/>
      <c r="U534" s="125"/>
      <c r="V534" s="125"/>
      <c r="W534" s="125"/>
    </row>
    <row r="535" spans="1:23" hidden="1" x14ac:dyDescent="0.25">
      <c r="A535" s="156"/>
      <c r="B535" s="155" t="str">
        <f>B534&amp;"KW"</f>
        <v>KW</v>
      </c>
      <c r="C535" s="152" t="s">
        <v>298</v>
      </c>
      <c r="D535" s="153"/>
      <c r="E535" s="153"/>
      <c r="F535" s="468"/>
      <c r="G535" s="469"/>
      <c r="H535" s="468"/>
      <c r="I535" s="469"/>
      <c r="J535" s="468"/>
      <c r="K535" s="469"/>
      <c r="L535" s="468"/>
      <c r="M535" s="469"/>
      <c r="N535" s="468"/>
      <c r="O535" s="469"/>
      <c r="P535" s="125"/>
      <c r="Q535" s="125"/>
      <c r="R535" s="125"/>
      <c r="S535" s="125"/>
      <c r="T535" s="125"/>
      <c r="U535" s="125"/>
      <c r="V535" s="125"/>
      <c r="W535" s="125"/>
    </row>
    <row r="536" spans="1:23" hidden="1" x14ac:dyDescent="0.25">
      <c r="A536" s="156" t="s">
        <v>478</v>
      </c>
      <c r="B536" s="151"/>
      <c r="C536" s="152" t="s">
        <v>231</v>
      </c>
      <c r="D536" s="153"/>
      <c r="E536" s="153"/>
      <c r="F536" s="468"/>
      <c r="G536" s="469"/>
      <c r="H536" s="468"/>
      <c r="I536" s="469"/>
      <c r="J536" s="468"/>
      <c r="K536" s="469"/>
      <c r="L536" s="468"/>
      <c r="M536" s="469"/>
      <c r="N536" s="468"/>
      <c r="O536" s="469"/>
      <c r="P536" s="125"/>
      <c r="Q536" s="125"/>
      <c r="R536" s="125"/>
      <c r="S536" s="125"/>
      <c r="T536" s="125"/>
      <c r="U536" s="125"/>
      <c r="V536" s="125"/>
      <c r="W536" s="125"/>
    </row>
    <row r="537" spans="1:23" hidden="1" x14ac:dyDescent="0.25">
      <c r="A537" s="156"/>
      <c r="B537" s="155" t="str">
        <f>B536&amp;"KW"</f>
        <v>KW</v>
      </c>
      <c r="C537" s="152" t="s">
        <v>298</v>
      </c>
      <c r="D537" s="153"/>
      <c r="E537" s="153"/>
      <c r="F537" s="468"/>
      <c r="G537" s="469"/>
      <c r="H537" s="468"/>
      <c r="I537" s="469"/>
      <c r="J537" s="468"/>
      <c r="K537" s="469"/>
      <c r="L537" s="468"/>
      <c r="M537" s="469"/>
      <c r="N537" s="468"/>
      <c r="O537" s="469"/>
      <c r="P537" s="125"/>
      <c r="Q537" s="125"/>
      <c r="R537" s="125"/>
      <c r="S537" s="125"/>
      <c r="T537" s="125"/>
      <c r="U537" s="125"/>
      <c r="V537" s="125"/>
      <c r="W537" s="125"/>
    </row>
    <row r="538" spans="1:23" hidden="1" x14ac:dyDescent="0.25">
      <c r="A538" s="156" t="s">
        <v>479</v>
      </c>
      <c r="B538" s="151"/>
      <c r="C538" s="152" t="s">
        <v>231</v>
      </c>
      <c r="D538" s="153"/>
      <c r="E538" s="153"/>
      <c r="F538" s="468"/>
      <c r="G538" s="469"/>
      <c r="H538" s="468"/>
      <c r="I538" s="469"/>
      <c r="J538" s="468"/>
      <c r="K538" s="469"/>
      <c r="L538" s="468"/>
      <c r="M538" s="469"/>
      <c r="N538" s="468"/>
      <c r="O538" s="469"/>
      <c r="P538" s="125"/>
      <c r="Q538" s="125"/>
      <c r="R538" s="125"/>
      <c r="S538" s="125"/>
      <c r="T538" s="125"/>
      <c r="U538" s="125"/>
      <c r="V538" s="125"/>
      <c r="W538" s="125"/>
    </row>
    <row r="539" spans="1:23" hidden="1" x14ac:dyDescent="0.25">
      <c r="A539" s="156"/>
      <c r="B539" s="155" t="str">
        <f>B538&amp;"KW"</f>
        <v>KW</v>
      </c>
      <c r="C539" s="152" t="s">
        <v>298</v>
      </c>
      <c r="D539" s="153"/>
      <c r="E539" s="153"/>
      <c r="F539" s="468"/>
      <c r="G539" s="469"/>
      <c r="H539" s="468"/>
      <c r="I539" s="469"/>
      <c r="J539" s="468"/>
      <c r="K539" s="469"/>
      <c r="L539" s="468"/>
      <c r="M539" s="469"/>
      <c r="N539" s="468"/>
      <c r="O539" s="469"/>
      <c r="P539" s="125"/>
      <c r="Q539" s="125"/>
      <c r="R539" s="125"/>
      <c r="S539" s="125"/>
      <c r="T539" s="125"/>
      <c r="U539" s="125"/>
      <c r="V539" s="125"/>
      <c r="W539" s="125"/>
    </row>
    <row r="540" spans="1:23" hidden="1" x14ac:dyDescent="0.25">
      <c r="A540" s="156" t="s">
        <v>480</v>
      </c>
      <c r="B540" s="151"/>
      <c r="C540" s="152" t="s">
        <v>231</v>
      </c>
      <c r="D540" s="153"/>
      <c r="E540" s="153"/>
      <c r="F540" s="468"/>
      <c r="G540" s="469"/>
      <c r="H540" s="468"/>
      <c r="I540" s="469"/>
      <c r="J540" s="468"/>
      <c r="K540" s="469"/>
      <c r="L540" s="468"/>
      <c r="M540" s="469"/>
      <c r="N540" s="468"/>
      <c r="O540" s="469"/>
      <c r="P540" s="125"/>
      <c r="Q540" s="125"/>
      <c r="R540" s="125"/>
      <c r="S540" s="125"/>
      <c r="T540" s="125"/>
      <c r="U540" s="125"/>
      <c r="V540" s="125"/>
      <c r="W540" s="125"/>
    </row>
    <row r="541" spans="1:23" hidden="1" x14ac:dyDescent="0.25">
      <c r="A541" s="156"/>
      <c r="B541" s="155" t="str">
        <f>B540&amp;"KW"</f>
        <v>KW</v>
      </c>
      <c r="C541" s="152" t="s">
        <v>298</v>
      </c>
      <c r="D541" s="153"/>
      <c r="E541" s="153"/>
      <c r="F541" s="468"/>
      <c r="G541" s="469"/>
      <c r="H541" s="468"/>
      <c r="I541" s="469"/>
      <c r="J541" s="468"/>
      <c r="K541" s="469"/>
      <c r="L541" s="468"/>
      <c r="M541" s="469"/>
      <c r="N541" s="468"/>
      <c r="O541" s="469"/>
      <c r="P541" s="125"/>
      <c r="Q541" s="125"/>
      <c r="R541" s="125"/>
      <c r="S541" s="125"/>
      <c r="T541" s="125"/>
      <c r="U541" s="125"/>
      <c r="V541" s="125"/>
      <c r="W541" s="125"/>
    </row>
    <row r="542" spans="1:23" hidden="1" x14ac:dyDescent="0.25">
      <c r="A542" s="156" t="s">
        <v>481</v>
      </c>
      <c r="B542" s="151"/>
      <c r="C542" s="152" t="s">
        <v>231</v>
      </c>
      <c r="D542" s="153"/>
      <c r="E542" s="153"/>
      <c r="F542" s="468"/>
      <c r="G542" s="469"/>
      <c r="H542" s="468"/>
      <c r="I542" s="469"/>
      <c r="J542" s="468"/>
      <c r="K542" s="469"/>
      <c r="L542" s="468"/>
      <c r="M542" s="469"/>
      <c r="N542" s="468"/>
      <c r="O542" s="469"/>
      <c r="P542" s="125"/>
      <c r="Q542" s="125"/>
      <c r="R542" s="125"/>
      <c r="S542" s="125"/>
      <c r="T542" s="125"/>
      <c r="U542" s="125"/>
      <c r="V542" s="125"/>
      <c r="W542" s="125"/>
    </row>
    <row r="543" spans="1:23" hidden="1" x14ac:dyDescent="0.25">
      <c r="A543" s="156"/>
      <c r="B543" s="155" t="str">
        <f>B542&amp;"KW"</f>
        <v>KW</v>
      </c>
      <c r="C543" s="152" t="s">
        <v>298</v>
      </c>
      <c r="D543" s="153"/>
      <c r="E543" s="153"/>
      <c r="F543" s="468"/>
      <c r="G543" s="469"/>
      <c r="H543" s="468"/>
      <c r="I543" s="469"/>
      <c r="J543" s="468"/>
      <c r="K543" s="469"/>
      <c r="L543" s="468"/>
      <c r="M543" s="469"/>
      <c r="N543" s="468"/>
      <c r="O543" s="469"/>
      <c r="P543" s="125"/>
      <c r="Q543" s="125"/>
      <c r="R543" s="125"/>
      <c r="S543" s="125"/>
      <c r="T543" s="125"/>
      <c r="U543" s="125"/>
      <c r="V543" s="125"/>
      <c r="W543" s="125"/>
    </row>
    <row r="544" spans="1:23" hidden="1" x14ac:dyDescent="0.25">
      <c r="A544" s="156" t="s">
        <v>482</v>
      </c>
      <c r="B544" s="151"/>
      <c r="C544" s="152" t="s">
        <v>231</v>
      </c>
      <c r="D544" s="153"/>
      <c r="E544" s="153"/>
      <c r="F544" s="468"/>
      <c r="G544" s="469"/>
      <c r="H544" s="468"/>
      <c r="I544" s="469"/>
      <c r="J544" s="468"/>
      <c r="K544" s="469"/>
      <c r="L544" s="468"/>
      <c r="M544" s="469"/>
      <c r="N544" s="468"/>
      <c r="O544" s="469"/>
      <c r="P544" s="125"/>
      <c r="Q544" s="125"/>
      <c r="R544" s="125"/>
      <c r="S544" s="125"/>
      <c r="T544" s="125"/>
      <c r="U544" s="125"/>
      <c r="V544" s="125"/>
      <c r="W544" s="125"/>
    </row>
    <row r="545" spans="1:23" hidden="1" x14ac:dyDescent="0.25">
      <c r="A545" s="156"/>
      <c r="B545" s="155" t="str">
        <f>B544&amp;"KW"</f>
        <v>KW</v>
      </c>
      <c r="C545" s="152" t="s">
        <v>298</v>
      </c>
      <c r="D545" s="153"/>
      <c r="E545" s="153"/>
      <c r="F545" s="468"/>
      <c r="G545" s="469"/>
      <c r="H545" s="468"/>
      <c r="I545" s="469"/>
      <c r="J545" s="468"/>
      <c r="K545" s="469"/>
      <c r="L545" s="468"/>
      <c r="M545" s="469"/>
      <c r="N545" s="468"/>
      <c r="O545" s="469"/>
      <c r="P545" s="125"/>
      <c r="Q545" s="125"/>
      <c r="R545" s="125"/>
      <c r="S545" s="125"/>
      <c r="T545" s="125"/>
      <c r="U545" s="125"/>
      <c r="V545" s="125"/>
      <c r="W545" s="125"/>
    </row>
    <row r="546" spans="1:23" hidden="1" x14ac:dyDescent="0.25">
      <c r="A546" s="156" t="s">
        <v>483</v>
      </c>
      <c r="B546" s="151"/>
      <c r="C546" s="152" t="s">
        <v>231</v>
      </c>
      <c r="D546" s="153"/>
      <c r="E546" s="153"/>
      <c r="F546" s="468"/>
      <c r="G546" s="469"/>
      <c r="H546" s="468"/>
      <c r="I546" s="469"/>
      <c r="J546" s="468"/>
      <c r="K546" s="469"/>
      <c r="L546" s="468"/>
      <c r="M546" s="469"/>
      <c r="N546" s="468"/>
      <c r="O546" s="469"/>
      <c r="P546" s="125"/>
      <c r="Q546" s="125"/>
      <c r="R546" s="125"/>
      <c r="S546" s="125"/>
      <c r="T546" s="125"/>
      <c r="U546" s="125"/>
      <c r="V546" s="125"/>
      <c r="W546" s="125"/>
    </row>
    <row r="547" spans="1:23" hidden="1" x14ac:dyDescent="0.25">
      <c r="A547" s="156"/>
      <c r="B547" s="155" t="str">
        <f>B546&amp;"KW"</f>
        <v>KW</v>
      </c>
      <c r="C547" s="152" t="s">
        <v>298</v>
      </c>
      <c r="D547" s="153"/>
      <c r="E547" s="153"/>
      <c r="F547" s="468"/>
      <c r="G547" s="469"/>
      <c r="H547" s="468"/>
      <c r="I547" s="469"/>
      <c r="J547" s="468"/>
      <c r="K547" s="469"/>
      <c r="L547" s="468"/>
      <c r="M547" s="469"/>
      <c r="N547" s="468"/>
      <c r="O547" s="469"/>
      <c r="P547" s="125"/>
      <c r="Q547" s="125"/>
      <c r="R547" s="125"/>
      <c r="S547" s="125"/>
      <c r="T547" s="125"/>
      <c r="U547" s="125"/>
      <c r="V547" s="125"/>
      <c r="W547" s="125"/>
    </row>
    <row r="548" spans="1:23" hidden="1" x14ac:dyDescent="0.25">
      <c r="A548" s="156" t="s">
        <v>484</v>
      </c>
      <c r="B548" s="151"/>
      <c r="C548" s="152" t="s">
        <v>231</v>
      </c>
      <c r="D548" s="153"/>
      <c r="E548" s="153"/>
      <c r="F548" s="468"/>
      <c r="G548" s="469"/>
      <c r="H548" s="468"/>
      <c r="I548" s="469"/>
      <c r="J548" s="468"/>
      <c r="K548" s="469"/>
      <c r="L548" s="468"/>
      <c r="M548" s="469"/>
      <c r="N548" s="468"/>
      <c r="O548" s="469"/>
      <c r="P548" s="125"/>
      <c r="Q548" s="125"/>
      <c r="R548" s="125"/>
      <c r="S548" s="125"/>
      <c r="T548" s="125"/>
      <c r="U548" s="125"/>
      <c r="V548" s="125"/>
      <c r="W548" s="125"/>
    </row>
    <row r="549" spans="1:23" hidden="1" x14ac:dyDescent="0.25">
      <c r="A549" s="156"/>
      <c r="B549" s="155" t="str">
        <f>B548&amp;"KW"</f>
        <v>KW</v>
      </c>
      <c r="C549" s="152" t="s">
        <v>298</v>
      </c>
      <c r="D549" s="153"/>
      <c r="E549" s="153"/>
      <c r="F549" s="468"/>
      <c r="G549" s="469"/>
      <c r="H549" s="468"/>
      <c r="I549" s="469"/>
      <c r="J549" s="468"/>
      <c r="K549" s="469"/>
      <c r="L549" s="468"/>
      <c r="M549" s="469"/>
      <c r="N549" s="468"/>
      <c r="O549" s="469"/>
      <c r="P549" s="125"/>
      <c r="Q549" s="125"/>
      <c r="R549" s="125"/>
      <c r="S549" s="125"/>
      <c r="T549" s="125"/>
      <c r="U549" s="125"/>
      <c r="V549" s="125"/>
      <c r="W549" s="125"/>
    </row>
    <row r="550" spans="1:23" hidden="1" x14ac:dyDescent="0.25">
      <c r="A550" s="156" t="s">
        <v>485</v>
      </c>
      <c r="B550" s="151"/>
      <c r="C550" s="152" t="s">
        <v>231</v>
      </c>
      <c r="D550" s="153"/>
      <c r="E550" s="153"/>
      <c r="F550" s="468"/>
      <c r="G550" s="469"/>
      <c r="H550" s="468"/>
      <c r="I550" s="469"/>
      <c r="J550" s="468"/>
      <c r="K550" s="469"/>
      <c r="L550" s="468"/>
      <c r="M550" s="469"/>
      <c r="N550" s="468"/>
      <c r="O550" s="469"/>
      <c r="P550" s="125"/>
      <c r="Q550" s="125"/>
      <c r="R550" s="125"/>
      <c r="S550" s="125"/>
      <c r="T550" s="125"/>
      <c r="U550" s="125"/>
      <c r="V550" s="125"/>
      <c r="W550" s="125"/>
    </row>
    <row r="551" spans="1:23" hidden="1" x14ac:dyDescent="0.25">
      <c r="A551" s="156"/>
      <c r="B551" s="155" t="str">
        <f>B550&amp;"KW"</f>
        <v>KW</v>
      </c>
      <c r="C551" s="152" t="s">
        <v>298</v>
      </c>
      <c r="D551" s="153"/>
      <c r="E551" s="153"/>
      <c r="F551" s="468"/>
      <c r="G551" s="469"/>
      <c r="H551" s="468"/>
      <c r="I551" s="469"/>
      <c r="J551" s="468"/>
      <c r="K551" s="469"/>
      <c r="L551" s="468"/>
      <c r="M551" s="469"/>
      <c r="N551" s="468"/>
      <c r="O551" s="469"/>
      <c r="P551" s="125"/>
      <c r="Q551" s="125"/>
      <c r="R551" s="125"/>
      <c r="S551" s="125"/>
      <c r="T551" s="125"/>
      <c r="U551" s="125"/>
      <c r="V551" s="125"/>
      <c r="W551" s="125"/>
    </row>
    <row r="552" spans="1:23" hidden="1" x14ac:dyDescent="0.25">
      <c r="A552" s="156" t="s">
        <v>486</v>
      </c>
      <c r="B552" s="151"/>
      <c r="C552" s="152" t="s">
        <v>231</v>
      </c>
      <c r="D552" s="153"/>
      <c r="E552" s="153"/>
      <c r="F552" s="468"/>
      <c r="G552" s="469"/>
      <c r="H552" s="468"/>
      <c r="I552" s="469"/>
      <c r="J552" s="468"/>
      <c r="K552" s="469"/>
      <c r="L552" s="468"/>
      <c r="M552" s="469"/>
      <c r="N552" s="468"/>
      <c r="O552" s="469"/>
      <c r="P552" s="125"/>
      <c r="Q552" s="125"/>
      <c r="R552" s="125"/>
      <c r="S552" s="125"/>
      <c r="T552" s="125"/>
      <c r="U552" s="125"/>
      <c r="V552" s="125"/>
      <c r="W552" s="125"/>
    </row>
    <row r="553" spans="1:23" hidden="1" x14ac:dyDescent="0.25">
      <c r="A553" s="156"/>
      <c r="B553" s="155" t="str">
        <f>B552&amp;"KW"</f>
        <v>KW</v>
      </c>
      <c r="C553" s="152" t="s">
        <v>298</v>
      </c>
      <c r="D553" s="153"/>
      <c r="E553" s="153"/>
      <c r="F553" s="468"/>
      <c r="G553" s="469"/>
      <c r="H553" s="468"/>
      <c r="I553" s="469"/>
      <c r="J553" s="468"/>
      <c r="K553" s="469"/>
      <c r="L553" s="468"/>
      <c r="M553" s="469"/>
      <c r="N553" s="468"/>
      <c r="O553" s="469"/>
      <c r="P553" s="125"/>
      <c r="Q553" s="125"/>
      <c r="R553" s="125"/>
      <c r="S553" s="125"/>
      <c r="T553" s="125"/>
      <c r="U553" s="125"/>
      <c r="V553" s="125"/>
      <c r="W553" s="125"/>
    </row>
    <row r="554" spans="1:23" hidden="1" x14ac:dyDescent="0.25">
      <c r="A554" s="156" t="s">
        <v>487</v>
      </c>
      <c r="B554" s="151"/>
      <c r="C554" s="152" t="s">
        <v>231</v>
      </c>
      <c r="D554" s="153"/>
      <c r="E554" s="153"/>
      <c r="F554" s="468"/>
      <c r="G554" s="469"/>
      <c r="H554" s="468"/>
      <c r="I554" s="469"/>
      <c r="J554" s="468"/>
      <c r="K554" s="469"/>
      <c r="L554" s="468"/>
      <c r="M554" s="469"/>
      <c r="N554" s="468"/>
      <c r="O554" s="469"/>
      <c r="P554" s="125"/>
      <c r="Q554" s="125"/>
      <c r="R554" s="125"/>
      <c r="S554" s="125"/>
      <c r="T554" s="125"/>
      <c r="U554" s="125"/>
      <c r="V554" s="125"/>
      <c r="W554" s="125"/>
    </row>
    <row r="555" spans="1:23" hidden="1" x14ac:dyDescent="0.25">
      <c r="A555" s="156"/>
      <c r="B555" s="155" t="str">
        <f>B554&amp;"KW"</f>
        <v>KW</v>
      </c>
      <c r="C555" s="152" t="s">
        <v>298</v>
      </c>
      <c r="D555" s="153"/>
      <c r="E555" s="153"/>
      <c r="F555" s="468"/>
      <c r="G555" s="469"/>
      <c r="H555" s="468"/>
      <c r="I555" s="469"/>
      <c r="J555" s="468"/>
      <c r="K555" s="469"/>
      <c r="L555" s="468"/>
      <c r="M555" s="469"/>
      <c r="N555" s="468"/>
      <c r="O555" s="469"/>
      <c r="P555" s="125"/>
      <c r="Q555" s="125"/>
      <c r="R555" s="125"/>
      <c r="S555" s="125"/>
      <c r="T555" s="125"/>
      <c r="U555" s="125"/>
      <c r="V555" s="125"/>
      <c r="W555" s="125"/>
    </row>
    <row r="556" spans="1:23" hidden="1" x14ac:dyDescent="0.25">
      <c r="A556" s="156" t="s">
        <v>488</v>
      </c>
      <c r="B556" s="151"/>
      <c r="C556" s="152" t="s">
        <v>231</v>
      </c>
      <c r="D556" s="153"/>
      <c r="E556" s="153"/>
      <c r="F556" s="468"/>
      <c r="G556" s="469"/>
      <c r="H556" s="468"/>
      <c r="I556" s="469"/>
      <c r="J556" s="468"/>
      <c r="K556" s="469"/>
      <c r="L556" s="468"/>
      <c r="M556" s="469"/>
      <c r="N556" s="468"/>
      <c r="O556" s="469"/>
      <c r="P556" s="125"/>
      <c r="Q556" s="125"/>
      <c r="R556" s="125"/>
      <c r="S556" s="125"/>
      <c r="T556" s="125"/>
      <c r="U556" s="125"/>
      <c r="V556" s="125"/>
      <c r="W556" s="125"/>
    </row>
    <row r="557" spans="1:23" hidden="1" x14ac:dyDescent="0.25">
      <c r="A557" s="156"/>
      <c r="B557" s="155" t="str">
        <f>B556&amp;"KW"</f>
        <v>KW</v>
      </c>
      <c r="C557" s="152" t="s">
        <v>298</v>
      </c>
      <c r="D557" s="153"/>
      <c r="E557" s="153"/>
      <c r="F557" s="468"/>
      <c r="G557" s="469"/>
      <c r="H557" s="468"/>
      <c r="I557" s="469"/>
      <c r="J557" s="468"/>
      <c r="K557" s="469"/>
      <c r="L557" s="468"/>
      <c r="M557" s="469"/>
      <c r="N557" s="468"/>
      <c r="O557" s="469"/>
      <c r="P557" s="125"/>
      <c r="Q557" s="125"/>
      <c r="R557" s="125"/>
      <c r="S557" s="125"/>
      <c r="T557" s="125"/>
      <c r="U557" s="125"/>
      <c r="V557" s="125"/>
      <c r="W557" s="125"/>
    </row>
    <row r="558" spans="1:23" hidden="1" x14ac:dyDescent="0.25">
      <c r="A558" s="156" t="s">
        <v>489</v>
      </c>
      <c r="B558" s="151"/>
      <c r="C558" s="152" t="s">
        <v>231</v>
      </c>
      <c r="D558" s="153"/>
      <c r="E558" s="153"/>
      <c r="F558" s="468"/>
      <c r="G558" s="469"/>
      <c r="H558" s="468"/>
      <c r="I558" s="469"/>
      <c r="J558" s="468"/>
      <c r="K558" s="469"/>
      <c r="L558" s="468"/>
      <c r="M558" s="469"/>
      <c r="N558" s="468"/>
      <c r="O558" s="469"/>
      <c r="P558" s="125"/>
      <c r="Q558" s="125"/>
      <c r="R558" s="125"/>
      <c r="S558" s="125"/>
      <c r="T558" s="125"/>
      <c r="U558" s="125"/>
      <c r="V558" s="125"/>
      <c r="W558" s="125"/>
    </row>
    <row r="559" spans="1:23" hidden="1" x14ac:dyDescent="0.25">
      <c r="A559" s="156"/>
      <c r="B559" s="155" t="str">
        <f>B558&amp;"KW"</f>
        <v>KW</v>
      </c>
      <c r="C559" s="152" t="s">
        <v>298</v>
      </c>
      <c r="D559" s="153"/>
      <c r="E559" s="153"/>
      <c r="F559" s="468"/>
      <c r="G559" s="469"/>
      <c r="H559" s="468"/>
      <c r="I559" s="469"/>
      <c r="J559" s="468"/>
      <c r="K559" s="469"/>
      <c r="L559" s="468"/>
      <c r="M559" s="469"/>
      <c r="N559" s="468"/>
      <c r="O559" s="469"/>
      <c r="P559" s="125"/>
      <c r="Q559" s="125"/>
      <c r="R559" s="125"/>
      <c r="S559" s="125"/>
      <c r="T559" s="125"/>
      <c r="U559" s="125"/>
      <c r="V559" s="125"/>
      <c r="W559" s="125"/>
    </row>
    <row r="560" spans="1:23" hidden="1" x14ac:dyDescent="0.25">
      <c r="A560" s="156" t="s">
        <v>490</v>
      </c>
      <c r="B560" s="151"/>
      <c r="C560" s="152" t="s">
        <v>231</v>
      </c>
      <c r="D560" s="153"/>
      <c r="E560" s="153"/>
      <c r="F560" s="468"/>
      <c r="G560" s="469"/>
      <c r="H560" s="468"/>
      <c r="I560" s="469"/>
      <c r="J560" s="468"/>
      <c r="K560" s="469"/>
      <c r="L560" s="468"/>
      <c r="M560" s="469"/>
      <c r="N560" s="468"/>
      <c r="O560" s="469"/>
      <c r="P560" s="125"/>
      <c r="Q560" s="125"/>
      <c r="R560" s="125"/>
      <c r="S560" s="125"/>
      <c r="T560" s="125"/>
      <c r="U560" s="125"/>
      <c r="V560" s="125"/>
      <c r="W560" s="125"/>
    </row>
    <row r="561" spans="1:23" hidden="1" x14ac:dyDescent="0.25">
      <c r="A561" s="156"/>
      <c r="B561" s="155" t="str">
        <f>B560&amp;"KW"</f>
        <v>KW</v>
      </c>
      <c r="C561" s="152" t="s">
        <v>298</v>
      </c>
      <c r="D561" s="153"/>
      <c r="E561" s="153"/>
      <c r="F561" s="468"/>
      <c r="G561" s="469"/>
      <c r="H561" s="468"/>
      <c r="I561" s="469"/>
      <c r="J561" s="468"/>
      <c r="K561" s="469"/>
      <c r="L561" s="468"/>
      <c r="M561" s="469"/>
      <c r="N561" s="468"/>
      <c r="O561" s="469"/>
      <c r="P561" s="125"/>
      <c r="Q561" s="125"/>
      <c r="R561" s="125"/>
      <c r="S561" s="125"/>
      <c r="T561" s="125"/>
      <c r="U561" s="125"/>
      <c r="V561" s="125"/>
      <c r="W561" s="125"/>
    </row>
    <row r="562" spans="1:23" hidden="1" x14ac:dyDescent="0.25">
      <c r="A562" s="156" t="s">
        <v>491</v>
      </c>
      <c r="B562" s="151"/>
      <c r="C562" s="152" t="s">
        <v>231</v>
      </c>
      <c r="D562" s="153"/>
      <c r="E562" s="153"/>
      <c r="F562" s="468"/>
      <c r="G562" s="469"/>
      <c r="H562" s="468"/>
      <c r="I562" s="469"/>
      <c r="J562" s="468"/>
      <c r="K562" s="469"/>
      <c r="L562" s="468"/>
      <c r="M562" s="469"/>
      <c r="N562" s="468"/>
      <c r="O562" s="469"/>
      <c r="P562" s="125"/>
      <c r="Q562" s="125"/>
      <c r="R562" s="125"/>
      <c r="S562" s="125"/>
      <c r="T562" s="125"/>
      <c r="U562" s="125"/>
      <c r="V562" s="125"/>
      <c r="W562" s="125"/>
    </row>
    <row r="563" spans="1:23" hidden="1" x14ac:dyDescent="0.25">
      <c r="A563" s="156"/>
      <c r="B563" s="155" t="str">
        <f>B562&amp;"KW"</f>
        <v>KW</v>
      </c>
      <c r="C563" s="152" t="s">
        <v>298</v>
      </c>
      <c r="D563" s="153"/>
      <c r="E563" s="153"/>
      <c r="F563" s="468"/>
      <c r="G563" s="469"/>
      <c r="H563" s="468"/>
      <c r="I563" s="469"/>
      <c r="J563" s="468"/>
      <c r="K563" s="469"/>
      <c r="L563" s="468"/>
      <c r="M563" s="469"/>
      <c r="N563" s="468"/>
      <c r="O563" s="469"/>
      <c r="P563" s="125"/>
      <c r="Q563" s="125"/>
      <c r="R563" s="125"/>
      <c r="S563" s="125"/>
      <c r="T563" s="125"/>
      <c r="U563" s="125"/>
      <c r="V563" s="125"/>
      <c r="W563" s="125"/>
    </row>
    <row r="564" spans="1:23" hidden="1" x14ac:dyDescent="0.25">
      <c r="A564" s="156" t="s">
        <v>492</v>
      </c>
      <c r="B564" s="151"/>
      <c r="C564" s="152" t="s">
        <v>231</v>
      </c>
      <c r="D564" s="153"/>
      <c r="E564" s="153"/>
      <c r="F564" s="468"/>
      <c r="G564" s="469"/>
      <c r="H564" s="468"/>
      <c r="I564" s="469"/>
      <c r="J564" s="468"/>
      <c r="K564" s="469"/>
      <c r="L564" s="468"/>
      <c r="M564" s="469"/>
      <c r="N564" s="468"/>
      <c r="O564" s="469"/>
      <c r="P564" s="125"/>
      <c r="Q564" s="125"/>
      <c r="R564" s="125"/>
      <c r="S564" s="125"/>
      <c r="T564" s="125"/>
      <c r="U564" s="125"/>
      <c r="V564" s="125"/>
      <c r="W564" s="125"/>
    </row>
    <row r="565" spans="1:23" hidden="1" x14ac:dyDescent="0.25">
      <c r="A565" s="156"/>
      <c r="B565" s="155" t="str">
        <f>B564&amp;"KW"</f>
        <v>KW</v>
      </c>
      <c r="C565" s="152" t="s">
        <v>298</v>
      </c>
      <c r="D565" s="153"/>
      <c r="E565" s="153"/>
      <c r="F565" s="468"/>
      <c r="G565" s="469"/>
      <c r="H565" s="468"/>
      <c r="I565" s="469"/>
      <c r="J565" s="468"/>
      <c r="K565" s="469"/>
      <c r="L565" s="468"/>
      <c r="M565" s="469"/>
      <c r="N565" s="468"/>
      <c r="O565" s="469"/>
      <c r="P565" s="125"/>
      <c r="Q565" s="125"/>
      <c r="R565" s="125"/>
      <c r="S565" s="125"/>
      <c r="T565" s="125"/>
      <c r="U565" s="125"/>
      <c r="V565" s="125"/>
      <c r="W565" s="125"/>
    </row>
    <row r="566" spans="1:23" hidden="1" x14ac:dyDescent="0.25">
      <c r="A566" s="156" t="s">
        <v>493</v>
      </c>
      <c r="B566" s="151"/>
      <c r="C566" s="152" t="s">
        <v>231</v>
      </c>
      <c r="D566" s="153"/>
      <c r="E566" s="153"/>
      <c r="F566" s="468"/>
      <c r="G566" s="469"/>
      <c r="H566" s="468"/>
      <c r="I566" s="469"/>
      <c r="J566" s="468"/>
      <c r="K566" s="469"/>
      <c r="L566" s="468"/>
      <c r="M566" s="469"/>
      <c r="N566" s="468"/>
      <c r="O566" s="469"/>
      <c r="P566" s="125"/>
      <c r="Q566" s="125"/>
      <c r="R566" s="125"/>
      <c r="S566" s="125"/>
      <c r="T566" s="125"/>
      <c r="U566" s="125"/>
      <c r="V566" s="125"/>
      <c r="W566" s="125"/>
    </row>
    <row r="567" spans="1:23" hidden="1" x14ac:dyDescent="0.25">
      <c r="A567" s="156"/>
      <c r="B567" s="155" t="str">
        <f>B566&amp;"KW"</f>
        <v>KW</v>
      </c>
      <c r="C567" s="152" t="s">
        <v>298</v>
      </c>
      <c r="D567" s="153"/>
      <c r="E567" s="153"/>
      <c r="F567" s="468"/>
      <c r="G567" s="469"/>
      <c r="H567" s="468"/>
      <c r="I567" s="469"/>
      <c r="J567" s="468"/>
      <c r="K567" s="469"/>
      <c r="L567" s="468"/>
      <c r="M567" s="469"/>
      <c r="N567" s="468"/>
      <c r="O567" s="469"/>
      <c r="P567" s="125"/>
      <c r="Q567" s="125"/>
      <c r="R567" s="125"/>
      <c r="S567" s="125"/>
      <c r="T567" s="125"/>
      <c r="U567" s="125"/>
      <c r="V567" s="125"/>
      <c r="W567" s="125"/>
    </row>
    <row r="568" spans="1:23" hidden="1" x14ac:dyDescent="0.25">
      <c r="A568" s="156" t="s">
        <v>494</v>
      </c>
      <c r="B568" s="151"/>
      <c r="C568" s="152" t="s">
        <v>231</v>
      </c>
      <c r="D568" s="153"/>
      <c r="E568" s="153"/>
      <c r="F568" s="468"/>
      <c r="G568" s="469"/>
      <c r="H568" s="468"/>
      <c r="I568" s="469"/>
      <c r="J568" s="468"/>
      <c r="K568" s="469"/>
      <c r="L568" s="468"/>
      <c r="M568" s="469"/>
      <c r="N568" s="468"/>
      <c r="O568" s="469"/>
      <c r="P568" s="125"/>
      <c r="Q568" s="125"/>
      <c r="R568" s="125"/>
      <c r="S568" s="125"/>
      <c r="T568" s="125"/>
      <c r="U568" s="125"/>
      <c r="V568" s="125"/>
      <c r="W568" s="125"/>
    </row>
    <row r="569" spans="1:23" hidden="1" x14ac:dyDescent="0.25">
      <c r="A569" s="156"/>
      <c r="B569" s="155" t="str">
        <f>B568&amp;"KW"</f>
        <v>KW</v>
      </c>
      <c r="C569" s="152" t="s">
        <v>298</v>
      </c>
      <c r="D569" s="153"/>
      <c r="E569" s="153"/>
      <c r="F569" s="468"/>
      <c r="G569" s="469"/>
      <c r="H569" s="468"/>
      <c r="I569" s="469"/>
      <c r="J569" s="468"/>
      <c r="K569" s="469"/>
      <c r="L569" s="468"/>
      <c r="M569" s="469"/>
      <c r="N569" s="468"/>
      <c r="O569" s="469"/>
      <c r="P569" s="125"/>
      <c r="Q569" s="125"/>
      <c r="R569" s="125"/>
      <c r="S569" s="125"/>
      <c r="T569" s="125"/>
      <c r="U569" s="125"/>
      <c r="V569" s="125"/>
      <c r="W569" s="125"/>
    </row>
    <row r="570" spans="1:23" hidden="1" x14ac:dyDescent="0.25">
      <c r="A570" s="156" t="s">
        <v>495</v>
      </c>
      <c r="B570" s="151"/>
      <c r="C570" s="152" t="s">
        <v>231</v>
      </c>
      <c r="D570" s="153"/>
      <c r="E570" s="153"/>
      <c r="F570" s="468"/>
      <c r="G570" s="469"/>
      <c r="H570" s="468"/>
      <c r="I570" s="469"/>
      <c r="J570" s="468"/>
      <c r="K570" s="469"/>
      <c r="L570" s="468"/>
      <c r="M570" s="469"/>
      <c r="N570" s="468"/>
      <c r="O570" s="469"/>
      <c r="P570" s="125"/>
      <c r="Q570" s="125"/>
      <c r="R570" s="125"/>
      <c r="S570" s="125"/>
      <c r="T570" s="125"/>
      <c r="U570" s="125"/>
      <c r="V570" s="125"/>
      <c r="W570" s="125"/>
    </row>
    <row r="571" spans="1:23" hidden="1" x14ac:dyDescent="0.25">
      <c r="A571" s="156"/>
      <c r="B571" s="155" t="str">
        <f>B570&amp;"KW"</f>
        <v>KW</v>
      </c>
      <c r="C571" s="152" t="s">
        <v>298</v>
      </c>
      <c r="D571" s="153"/>
      <c r="E571" s="153"/>
      <c r="F571" s="468"/>
      <c r="G571" s="469"/>
      <c r="H571" s="468"/>
      <c r="I571" s="469"/>
      <c r="J571" s="468"/>
      <c r="K571" s="469"/>
      <c r="L571" s="468"/>
      <c r="M571" s="469"/>
      <c r="N571" s="468"/>
      <c r="O571" s="469"/>
      <c r="P571" s="125"/>
      <c r="Q571" s="125"/>
      <c r="R571" s="125"/>
      <c r="S571" s="125"/>
      <c r="T571" s="125"/>
      <c r="U571" s="125"/>
      <c r="V571" s="125"/>
      <c r="W571" s="125"/>
    </row>
    <row r="572" spans="1:23" hidden="1" x14ac:dyDescent="0.25">
      <c r="A572" s="156" t="s">
        <v>496</v>
      </c>
      <c r="B572" s="151"/>
      <c r="C572" s="152" t="s">
        <v>231</v>
      </c>
      <c r="D572" s="153"/>
      <c r="E572" s="153"/>
      <c r="F572" s="468"/>
      <c r="G572" s="469"/>
      <c r="H572" s="468"/>
      <c r="I572" s="469"/>
      <c r="J572" s="468"/>
      <c r="K572" s="469"/>
      <c r="L572" s="468"/>
      <c r="M572" s="469"/>
      <c r="N572" s="468"/>
      <c r="O572" s="469"/>
      <c r="P572" s="125"/>
      <c r="Q572" s="125"/>
      <c r="R572" s="125"/>
      <c r="S572" s="125"/>
      <c r="T572" s="125"/>
      <c r="U572" s="125"/>
      <c r="V572" s="125"/>
      <c r="W572" s="125"/>
    </row>
    <row r="573" spans="1:23" hidden="1" x14ac:dyDescent="0.25">
      <c r="A573" s="156"/>
      <c r="B573" s="155" t="str">
        <f>B572&amp;"KW"</f>
        <v>KW</v>
      </c>
      <c r="C573" s="152" t="s">
        <v>298</v>
      </c>
      <c r="D573" s="153"/>
      <c r="E573" s="153"/>
      <c r="F573" s="468"/>
      <c r="G573" s="469"/>
      <c r="H573" s="468"/>
      <c r="I573" s="469"/>
      <c r="J573" s="468"/>
      <c r="K573" s="469"/>
      <c r="L573" s="468"/>
      <c r="M573" s="469"/>
      <c r="N573" s="468"/>
      <c r="O573" s="469"/>
      <c r="P573" s="125"/>
      <c r="Q573" s="125"/>
      <c r="R573" s="125"/>
      <c r="S573" s="125"/>
      <c r="T573" s="125"/>
      <c r="U573" s="125"/>
      <c r="V573" s="125"/>
      <c r="W573" s="125"/>
    </row>
    <row r="574" spans="1:23" hidden="1" x14ac:dyDescent="0.25">
      <c r="A574" s="156" t="s">
        <v>497</v>
      </c>
      <c r="B574" s="151"/>
      <c r="C574" s="152" t="s">
        <v>231</v>
      </c>
      <c r="D574" s="153"/>
      <c r="E574" s="153"/>
      <c r="F574" s="468"/>
      <c r="G574" s="469"/>
      <c r="H574" s="468"/>
      <c r="I574" s="469"/>
      <c r="J574" s="468"/>
      <c r="K574" s="469"/>
      <c r="L574" s="468"/>
      <c r="M574" s="469"/>
      <c r="N574" s="468"/>
      <c r="O574" s="469"/>
      <c r="P574" s="125"/>
      <c r="Q574" s="125"/>
      <c r="R574" s="125"/>
      <c r="S574" s="125"/>
      <c r="T574" s="125"/>
      <c r="U574" s="125"/>
      <c r="V574" s="125"/>
      <c r="W574" s="125"/>
    </row>
    <row r="575" spans="1:23" hidden="1" x14ac:dyDescent="0.25">
      <c r="A575" s="156"/>
      <c r="B575" s="155" t="str">
        <f>B574&amp;"KW"</f>
        <v>KW</v>
      </c>
      <c r="C575" s="152" t="s">
        <v>298</v>
      </c>
      <c r="D575" s="153"/>
      <c r="E575" s="153"/>
      <c r="F575" s="468"/>
      <c r="G575" s="469"/>
      <c r="H575" s="468"/>
      <c r="I575" s="469"/>
      <c r="J575" s="468"/>
      <c r="K575" s="469"/>
      <c r="L575" s="468"/>
      <c r="M575" s="469"/>
      <c r="N575" s="468"/>
      <c r="O575" s="469"/>
      <c r="P575" s="125"/>
      <c r="Q575" s="125"/>
      <c r="R575" s="125"/>
      <c r="S575" s="125"/>
      <c r="T575" s="125"/>
      <c r="U575" s="125"/>
      <c r="V575" s="125"/>
      <c r="W575" s="125"/>
    </row>
    <row r="576" spans="1:23" hidden="1" x14ac:dyDescent="0.25">
      <c r="A576" s="156" t="s">
        <v>498</v>
      </c>
      <c r="B576" s="151"/>
      <c r="C576" s="152" t="s">
        <v>231</v>
      </c>
      <c r="D576" s="153"/>
      <c r="E576" s="153"/>
      <c r="F576" s="468"/>
      <c r="G576" s="469"/>
      <c r="H576" s="468"/>
      <c r="I576" s="469"/>
      <c r="J576" s="468"/>
      <c r="K576" s="469"/>
      <c r="L576" s="468"/>
      <c r="M576" s="469"/>
      <c r="N576" s="468"/>
      <c r="O576" s="469"/>
      <c r="P576" s="125"/>
      <c r="Q576" s="125"/>
      <c r="R576" s="125"/>
      <c r="S576" s="125"/>
      <c r="T576" s="125"/>
      <c r="U576" s="125"/>
      <c r="V576" s="125"/>
      <c r="W576" s="125"/>
    </row>
    <row r="577" spans="1:23" hidden="1" x14ac:dyDescent="0.25">
      <c r="A577" s="156"/>
      <c r="B577" s="157" t="str">
        <f>B576&amp;"KW"</f>
        <v>KW</v>
      </c>
      <c r="C577" s="152" t="s">
        <v>298</v>
      </c>
      <c r="D577" s="153"/>
      <c r="E577" s="153"/>
      <c r="F577" s="468"/>
      <c r="G577" s="469"/>
      <c r="H577" s="468"/>
      <c r="I577" s="469"/>
      <c r="J577" s="468"/>
      <c r="K577" s="469"/>
      <c r="L577" s="468"/>
      <c r="M577" s="469"/>
      <c r="N577" s="468"/>
      <c r="O577" s="469"/>
      <c r="P577" s="125"/>
      <c r="Q577" s="125"/>
      <c r="R577" s="125"/>
      <c r="S577" s="125"/>
      <c r="T577" s="125"/>
      <c r="U577" s="125"/>
      <c r="V577" s="125"/>
      <c r="W577" s="125"/>
    </row>
    <row r="578" spans="1:23" hidden="1" x14ac:dyDescent="0.25">
      <c r="A578" s="156" t="s">
        <v>499</v>
      </c>
      <c r="B578" s="151"/>
      <c r="C578" s="152" t="s">
        <v>231</v>
      </c>
      <c r="D578" s="153"/>
      <c r="E578" s="153"/>
      <c r="F578" s="468"/>
      <c r="G578" s="469"/>
      <c r="H578" s="468"/>
      <c r="I578" s="469"/>
      <c r="J578" s="468"/>
      <c r="K578" s="469"/>
      <c r="L578" s="468"/>
      <c r="M578" s="469"/>
      <c r="N578" s="468"/>
      <c r="O578" s="469"/>
      <c r="P578" s="125"/>
      <c r="Q578" s="125"/>
      <c r="R578" s="125"/>
      <c r="S578" s="125"/>
      <c r="T578" s="125"/>
      <c r="U578" s="125"/>
      <c r="V578" s="125"/>
      <c r="W578" s="125"/>
    </row>
    <row r="579" spans="1:23" hidden="1" x14ac:dyDescent="0.25">
      <c r="A579" s="156"/>
      <c r="B579" s="155" t="str">
        <f>B578&amp;"KW"</f>
        <v>KW</v>
      </c>
      <c r="C579" s="152" t="s">
        <v>298</v>
      </c>
      <c r="D579" s="153"/>
      <c r="E579" s="153"/>
      <c r="F579" s="468"/>
      <c r="G579" s="469"/>
      <c r="H579" s="468"/>
      <c r="I579" s="469"/>
      <c r="J579" s="468"/>
      <c r="K579" s="469"/>
      <c r="L579" s="468"/>
      <c r="M579" s="469"/>
      <c r="N579" s="468"/>
      <c r="O579" s="469"/>
      <c r="P579" s="125"/>
      <c r="Q579" s="125"/>
      <c r="R579" s="125"/>
      <c r="S579" s="125"/>
      <c r="T579" s="125"/>
      <c r="U579" s="125"/>
      <c r="V579" s="125"/>
      <c r="W579" s="125"/>
    </row>
    <row r="580" spans="1:23" hidden="1" x14ac:dyDescent="0.25">
      <c r="A580" s="156" t="s">
        <v>500</v>
      </c>
      <c r="B580" s="151"/>
      <c r="C580" s="152" t="s">
        <v>231</v>
      </c>
      <c r="D580" s="153"/>
      <c r="E580" s="153"/>
      <c r="F580" s="468"/>
      <c r="G580" s="469"/>
      <c r="H580" s="468"/>
      <c r="I580" s="469"/>
      <c r="J580" s="468"/>
      <c r="K580" s="469"/>
      <c r="L580" s="468"/>
      <c r="M580" s="469"/>
      <c r="N580" s="468"/>
      <c r="O580" s="469"/>
      <c r="P580" s="125"/>
      <c r="Q580" s="125"/>
      <c r="R580" s="125"/>
      <c r="S580" s="125"/>
      <c r="T580" s="125"/>
      <c r="U580" s="125"/>
      <c r="V580" s="125"/>
      <c r="W580" s="125"/>
    </row>
    <row r="581" spans="1:23" hidden="1" x14ac:dyDescent="0.25">
      <c r="A581" s="156"/>
      <c r="B581" s="155" t="str">
        <f>B580&amp;"KW"</f>
        <v>KW</v>
      </c>
      <c r="C581" s="152" t="s">
        <v>298</v>
      </c>
      <c r="D581" s="153"/>
      <c r="E581" s="153"/>
      <c r="F581" s="468"/>
      <c r="G581" s="469"/>
      <c r="H581" s="468"/>
      <c r="I581" s="469"/>
      <c r="J581" s="468"/>
      <c r="K581" s="469"/>
      <c r="L581" s="468"/>
      <c r="M581" s="469"/>
      <c r="N581" s="468"/>
      <c r="O581" s="469"/>
      <c r="P581" s="125"/>
      <c r="Q581" s="125"/>
      <c r="R581" s="125"/>
      <c r="S581" s="125"/>
      <c r="T581" s="125"/>
      <c r="U581" s="125"/>
      <c r="V581" s="125"/>
      <c r="W581" s="125"/>
    </row>
    <row r="582" spans="1:23" hidden="1" x14ac:dyDescent="0.25">
      <c r="A582" s="156" t="s">
        <v>501</v>
      </c>
      <c r="B582" s="151"/>
      <c r="C582" s="152" t="s">
        <v>231</v>
      </c>
      <c r="D582" s="153"/>
      <c r="E582" s="153"/>
      <c r="F582" s="468"/>
      <c r="G582" s="469"/>
      <c r="H582" s="468"/>
      <c r="I582" s="469"/>
      <c r="J582" s="468"/>
      <c r="K582" s="469"/>
      <c r="L582" s="468"/>
      <c r="M582" s="469"/>
      <c r="N582" s="468"/>
      <c r="O582" s="469"/>
      <c r="P582" s="125"/>
      <c r="Q582" s="125"/>
      <c r="R582" s="125"/>
      <c r="S582" s="125"/>
      <c r="T582" s="125"/>
      <c r="U582" s="125"/>
      <c r="V582" s="125"/>
      <c r="W582" s="125"/>
    </row>
    <row r="583" spans="1:23" hidden="1" x14ac:dyDescent="0.25">
      <c r="A583" s="156"/>
      <c r="B583" s="155" t="str">
        <f>B582&amp;"KW"</f>
        <v>KW</v>
      </c>
      <c r="C583" s="152" t="s">
        <v>298</v>
      </c>
      <c r="D583" s="153"/>
      <c r="E583" s="153"/>
      <c r="F583" s="468"/>
      <c r="G583" s="469"/>
      <c r="H583" s="468"/>
      <c r="I583" s="469"/>
      <c r="J583" s="468"/>
      <c r="K583" s="469"/>
      <c r="L583" s="468"/>
      <c r="M583" s="469"/>
      <c r="N583" s="468"/>
      <c r="O583" s="469"/>
      <c r="P583" s="125"/>
      <c r="Q583" s="125"/>
      <c r="R583" s="125"/>
      <c r="S583" s="125"/>
      <c r="T583" s="125"/>
      <c r="U583" s="125"/>
      <c r="V583" s="125"/>
      <c r="W583" s="125"/>
    </row>
    <row r="584" spans="1:23" hidden="1" x14ac:dyDescent="0.25">
      <c r="A584" s="156" t="s">
        <v>502</v>
      </c>
      <c r="B584" s="151"/>
      <c r="C584" s="152" t="s">
        <v>231</v>
      </c>
      <c r="D584" s="153"/>
      <c r="E584" s="153"/>
      <c r="F584" s="468"/>
      <c r="G584" s="469"/>
      <c r="H584" s="468"/>
      <c r="I584" s="469"/>
      <c r="J584" s="468"/>
      <c r="K584" s="469"/>
      <c r="L584" s="468"/>
      <c r="M584" s="469"/>
      <c r="N584" s="468"/>
      <c r="O584" s="469"/>
      <c r="P584" s="125"/>
      <c r="Q584" s="125"/>
      <c r="R584" s="125"/>
      <c r="S584" s="125"/>
      <c r="T584" s="125"/>
      <c r="U584" s="125"/>
      <c r="V584" s="125"/>
      <c r="W584" s="125"/>
    </row>
    <row r="585" spans="1:23" hidden="1" x14ac:dyDescent="0.25">
      <c r="A585" s="156"/>
      <c r="B585" s="155" t="str">
        <f>B584&amp;"KW"</f>
        <v>KW</v>
      </c>
      <c r="C585" s="152" t="s">
        <v>298</v>
      </c>
      <c r="D585" s="153"/>
      <c r="E585" s="153"/>
      <c r="F585" s="468"/>
      <c r="G585" s="469"/>
      <c r="H585" s="468"/>
      <c r="I585" s="469"/>
      <c r="J585" s="468"/>
      <c r="K585" s="469"/>
      <c r="L585" s="468"/>
      <c r="M585" s="469"/>
      <c r="N585" s="468"/>
      <c r="O585" s="469"/>
      <c r="P585" s="125"/>
      <c r="Q585" s="125"/>
      <c r="R585" s="125"/>
      <c r="S585" s="125"/>
      <c r="T585" s="125"/>
      <c r="U585" s="125"/>
      <c r="V585" s="125"/>
      <c r="W585" s="125"/>
    </row>
    <row r="586" spans="1:23" hidden="1" x14ac:dyDescent="0.25">
      <c r="A586" s="156" t="s">
        <v>503</v>
      </c>
      <c r="B586" s="151"/>
      <c r="C586" s="152" t="s">
        <v>231</v>
      </c>
      <c r="D586" s="153"/>
      <c r="E586" s="153"/>
      <c r="F586" s="468"/>
      <c r="G586" s="469"/>
      <c r="H586" s="468"/>
      <c r="I586" s="469"/>
      <c r="J586" s="468"/>
      <c r="K586" s="469"/>
      <c r="L586" s="468"/>
      <c r="M586" s="469"/>
      <c r="N586" s="468"/>
      <c r="O586" s="469"/>
      <c r="P586" s="125"/>
      <c r="Q586" s="125"/>
      <c r="R586" s="125"/>
      <c r="S586" s="125"/>
      <c r="T586" s="125"/>
      <c r="U586" s="125"/>
      <c r="V586" s="125"/>
      <c r="W586" s="125"/>
    </row>
    <row r="587" spans="1:23" hidden="1" x14ac:dyDescent="0.25">
      <c r="A587" s="156"/>
      <c r="B587" s="155" t="str">
        <f>B586&amp;"KW"</f>
        <v>KW</v>
      </c>
      <c r="C587" s="152" t="s">
        <v>298</v>
      </c>
      <c r="D587" s="153"/>
      <c r="E587" s="153"/>
      <c r="F587" s="468"/>
      <c r="G587" s="469"/>
      <c r="H587" s="468"/>
      <c r="I587" s="469"/>
      <c r="J587" s="468"/>
      <c r="K587" s="469"/>
      <c r="L587" s="468"/>
      <c r="M587" s="469"/>
      <c r="N587" s="468"/>
      <c r="O587" s="469"/>
      <c r="P587" s="125"/>
      <c r="Q587" s="125"/>
      <c r="R587" s="125"/>
      <c r="S587" s="125"/>
      <c r="T587" s="125"/>
      <c r="U587" s="125"/>
      <c r="V587" s="125"/>
      <c r="W587" s="125"/>
    </row>
    <row r="588" spans="1:23" hidden="1" x14ac:dyDescent="0.25">
      <c r="A588" s="156" t="s">
        <v>504</v>
      </c>
      <c r="B588" s="151"/>
      <c r="C588" s="152" t="s">
        <v>231</v>
      </c>
      <c r="D588" s="153"/>
      <c r="E588" s="153"/>
      <c r="F588" s="468"/>
      <c r="G588" s="469"/>
      <c r="H588" s="468"/>
      <c r="I588" s="469"/>
      <c r="J588" s="468"/>
      <c r="K588" s="469"/>
      <c r="L588" s="468"/>
      <c r="M588" s="469"/>
      <c r="N588" s="468"/>
      <c r="O588" s="469"/>
      <c r="P588" s="125"/>
      <c r="Q588" s="125"/>
      <c r="R588" s="125"/>
      <c r="S588" s="125"/>
      <c r="T588" s="125"/>
      <c r="U588" s="125"/>
      <c r="V588" s="125"/>
      <c r="W588" s="125"/>
    </row>
    <row r="589" spans="1:23" hidden="1" x14ac:dyDescent="0.25">
      <c r="A589" s="156"/>
      <c r="B589" s="155" t="str">
        <f>B588&amp;"KW"</f>
        <v>KW</v>
      </c>
      <c r="C589" s="152" t="s">
        <v>298</v>
      </c>
      <c r="D589" s="153"/>
      <c r="E589" s="153"/>
      <c r="F589" s="468"/>
      <c r="G589" s="469"/>
      <c r="H589" s="468"/>
      <c r="I589" s="469"/>
      <c r="J589" s="468"/>
      <c r="K589" s="469"/>
      <c r="L589" s="468"/>
      <c r="M589" s="469"/>
      <c r="N589" s="468"/>
      <c r="O589" s="469"/>
      <c r="P589" s="125"/>
      <c r="Q589" s="125"/>
      <c r="R589" s="125"/>
      <c r="S589" s="125"/>
      <c r="T589" s="125"/>
      <c r="U589" s="125"/>
      <c r="V589" s="125"/>
      <c r="W589" s="125"/>
    </row>
    <row r="590" spans="1:23" hidden="1" x14ac:dyDescent="0.25">
      <c r="A590" s="156" t="s">
        <v>505</v>
      </c>
      <c r="B590" s="151"/>
      <c r="C590" s="152" t="s">
        <v>231</v>
      </c>
      <c r="D590" s="153"/>
      <c r="E590" s="153"/>
      <c r="F590" s="468"/>
      <c r="G590" s="469"/>
      <c r="H590" s="468"/>
      <c r="I590" s="469"/>
      <c r="J590" s="468"/>
      <c r="K590" s="469"/>
      <c r="L590" s="468"/>
      <c r="M590" s="469"/>
      <c r="N590" s="468"/>
      <c r="O590" s="469"/>
      <c r="P590" s="125"/>
      <c r="Q590" s="125"/>
      <c r="R590" s="125"/>
      <c r="S590" s="125"/>
      <c r="T590" s="125"/>
      <c r="U590" s="125"/>
      <c r="V590" s="125"/>
      <c r="W590" s="125"/>
    </row>
    <row r="591" spans="1:23" hidden="1" x14ac:dyDescent="0.25">
      <c r="A591" s="156"/>
      <c r="B591" s="155" t="str">
        <f>B590&amp;"KW"</f>
        <v>KW</v>
      </c>
      <c r="C591" s="152" t="s">
        <v>298</v>
      </c>
      <c r="D591" s="153"/>
      <c r="E591" s="153"/>
      <c r="F591" s="468"/>
      <c r="G591" s="469"/>
      <c r="H591" s="468"/>
      <c r="I591" s="469"/>
      <c r="J591" s="468"/>
      <c r="K591" s="469"/>
      <c r="L591" s="468"/>
      <c r="M591" s="469"/>
      <c r="N591" s="468"/>
      <c r="O591" s="469"/>
      <c r="P591" s="125"/>
      <c r="Q591" s="125"/>
      <c r="R591" s="125"/>
      <c r="S591" s="125"/>
      <c r="T591" s="125"/>
      <c r="U591" s="125"/>
      <c r="V591" s="125"/>
      <c r="W591" s="125"/>
    </row>
    <row r="592" spans="1:23" hidden="1" x14ac:dyDescent="0.25">
      <c r="A592" s="156" t="s">
        <v>506</v>
      </c>
      <c r="B592" s="151"/>
      <c r="C592" s="152" t="s">
        <v>231</v>
      </c>
      <c r="D592" s="153"/>
      <c r="E592" s="153"/>
      <c r="F592" s="468"/>
      <c r="G592" s="469"/>
      <c r="H592" s="468"/>
      <c r="I592" s="469"/>
      <c r="J592" s="468"/>
      <c r="K592" s="469"/>
      <c r="L592" s="468"/>
      <c r="M592" s="469"/>
      <c r="N592" s="468"/>
      <c r="O592" s="469"/>
      <c r="P592" s="125"/>
      <c r="Q592" s="125"/>
      <c r="R592" s="125"/>
      <c r="S592" s="125"/>
      <c r="T592" s="125"/>
      <c r="U592" s="125"/>
      <c r="V592" s="125"/>
      <c r="W592" s="125"/>
    </row>
    <row r="593" spans="1:23" hidden="1" x14ac:dyDescent="0.25">
      <c r="A593" s="156"/>
      <c r="B593" s="155" t="str">
        <f>B592&amp;"KW"</f>
        <v>KW</v>
      </c>
      <c r="C593" s="152" t="s">
        <v>298</v>
      </c>
      <c r="D593" s="153"/>
      <c r="E593" s="153"/>
      <c r="F593" s="468"/>
      <c r="G593" s="469"/>
      <c r="H593" s="468"/>
      <c r="I593" s="469"/>
      <c r="J593" s="468"/>
      <c r="K593" s="469"/>
      <c r="L593" s="468"/>
      <c r="M593" s="469"/>
      <c r="N593" s="468"/>
      <c r="O593" s="469"/>
      <c r="P593" s="125"/>
      <c r="Q593" s="125"/>
      <c r="R593" s="125"/>
      <c r="S593" s="125"/>
      <c r="T593" s="125"/>
      <c r="U593" s="125"/>
      <c r="V593" s="125"/>
      <c r="W593" s="125"/>
    </row>
    <row r="594" spans="1:23" hidden="1" x14ac:dyDescent="0.25">
      <c r="A594" s="156" t="s">
        <v>507</v>
      </c>
      <c r="B594" s="151"/>
      <c r="C594" s="152" t="s">
        <v>231</v>
      </c>
      <c r="D594" s="153"/>
      <c r="E594" s="153"/>
      <c r="F594" s="468"/>
      <c r="G594" s="469"/>
      <c r="H594" s="468"/>
      <c r="I594" s="469"/>
      <c r="J594" s="468"/>
      <c r="K594" s="469"/>
      <c r="L594" s="468"/>
      <c r="M594" s="469"/>
      <c r="N594" s="468"/>
      <c r="O594" s="469"/>
      <c r="P594" s="125"/>
      <c r="Q594" s="125"/>
      <c r="R594" s="125"/>
      <c r="S594" s="125"/>
      <c r="T594" s="125"/>
      <c r="U594" s="125"/>
      <c r="V594" s="125"/>
      <c r="W594" s="125"/>
    </row>
    <row r="595" spans="1:23" hidden="1" x14ac:dyDescent="0.25">
      <c r="A595" s="156"/>
      <c r="B595" s="155" t="str">
        <f>B594&amp;"KW"</f>
        <v>KW</v>
      </c>
      <c r="C595" s="152" t="s">
        <v>298</v>
      </c>
      <c r="D595" s="153"/>
      <c r="E595" s="153"/>
      <c r="F595" s="468"/>
      <c r="G595" s="469"/>
      <c r="H595" s="468"/>
      <c r="I595" s="469"/>
      <c r="J595" s="468"/>
      <c r="K595" s="469"/>
      <c r="L595" s="468"/>
      <c r="M595" s="469"/>
      <c r="N595" s="468"/>
      <c r="O595" s="469"/>
      <c r="P595" s="125"/>
      <c r="Q595" s="125"/>
      <c r="R595" s="125"/>
      <c r="S595" s="125"/>
      <c r="T595" s="125"/>
      <c r="U595" s="125"/>
      <c r="V595" s="125"/>
      <c r="W595" s="125"/>
    </row>
    <row r="596" spans="1:23" hidden="1" x14ac:dyDescent="0.25">
      <c r="A596" s="156" t="s">
        <v>508</v>
      </c>
      <c r="B596" s="151"/>
      <c r="C596" s="152" t="s">
        <v>231</v>
      </c>
      <c r="D596" s="153"/>
      <c r="E596" s="153"/>
      <c r="F596" s="468"/>
      <c r="G596" s="469"/>
      <c r="H596" s="468"/>
      <c r="I596" s="469"/>
      <c r="J596" s="468"/>
      <c r="K596" s="469"/>
      <c r="L596" s="468"/>
      <c r="M596" s="469"/>
      <c r="N596" s="468"/>
      <c r="O596" s="469"/>
      <c r="P596" s="125"/>
      <c r="Q596" s="125"/>
      <c r="R596" s="125"/>
      <c r="S596" s="125"/>
      <c r="T596" s="125"/>
      <c r="U596" s="125"/>
      <c r="V596" s="125"/>
      <c r="W596" s="125"/>
    </row>
    <row r="597" spans="1:23" hidden="1" x14ac:dyDescent="0.25">
      <c r="A597" s="156"/>
      <c r="B597" s="155" t="str">
        <f>B596&amp;"KW"</f>
        <v>KW</v>
      </c>
      <c r="C597" s="152" t="s">
        <v>298</v>
      </c>
      <c r="D597" s="153"/>
      <c r="E597" s="153"/>
      <c r="F597" s="468"/>
      <c r="G597" s="469"/>
      <c r="H597" s="468"/>
      <c r="I597" s="469"/>
      <c r="J597" s="468"/>
      <c r="K597" s="469"/>
      <c r="L597" s="468"/>
      <c r="M597" s="469"/>
      <c r="N597" s="468"/>
      <c r="O597" s="469"/>
      <c r="P597" s="125"/>
      <c r="Q597" s="125"/>
      <c r="R597" s="125"/>
      <c r="S597" s="125"/>
      <c r="T597" s="125"/>
      <c r="U597" s="125"/>
      <c r="V597" s="125"/>
      <c r="W597" s="125"/>
    </row>
    <row r="598" spans="1:23" hidden="1" x14ac:dyDescent="0.25">
      <c r="A598" s="156" t="s">
        <v>509</v>
      </c>
      <c r="B598" s="151"/>
      <c r="C598" s="152" t="s">
        <v>231</v>
      </c>
      <c r="D598" s="153"/>
      <c r="E598" s="153"/>
      <c r="F598" s="468"/>
      <c r="G598" s="469"/>
      <c r="H598" s="468"/>
      <c r="I598" s="469"/>
      <c r="J598" s="468"/>
      <c r="K598" s="469"/>
      <c r="L598" s="468"/>
      <c r="M598" s="469"/>
      <c r="N598" s="468"/>
      <c r="O598" s="469"/>
      <c r="P598" s="125"/>
      <c r="Q598" s="125"/>
      <c r="R598" s="125"/>
      <c r="S598" s="125"/>
      <c r="T598" s="125"/>
      <c r="U598" s="125"/>
      <c r="V598" s="125"/>
      <c r="W598" s="125"/>
    </row>
    <row r="599" spans="1:23" hidden="1" x14ac:dyDescent="0.25">
      <c r="A599" s="156"/>
      <c r="B599" s="155" t="str">
        <f>B598&amp;"KW"</f>
        <v>KW</v>
      </c>
      <c r="C599" s="152" t="s">
        <v>298</v>
      </c>
      <c r="D599" s="153"/>
      <c r="E599" s="153"/>
      <c r="F599" s="468"/>
      <c r="G599" s="469"/>
      <c r="H599" s="468"/>
      <c r="I599" s="469"/>
      <c r="J599" s="468"/>
      <c r="K599" s="469"/>
      <c r="L599" s="468"/>
      <c r="M599" s="469"/>
      <c r="N599" s="468"/>
      <c r="O599" s="469"/>
      <c r="P599" s="125"/>
      <c r="Q599" s="125"/>
      <c r="R599" s="125"/>
      <c r="S599" s="125"/>
      <c r="T599" s="125"/>
      <c r="U599" s="125"/>
      <c r="V599" s="125"/>
      <c r="W599" s="125"/>
    </row>
    <row r="600" spans="1:23" hidden="1" x14ac:dyDescent="0.25">
      <c r="A600" s="156" t="s">
        <v>510</v>
      </c>
      <c r="B600" s="151"/>
      <c r="C600" s="152" t="s">
        <v>231</v>
      </c>
      <c r="D600" s="153"/>
      <c r="E600" s="153"/>
      <c r="F600" s="468"/>
      <c r="G600" s="469"/>
      <c r="H600" s="468"/>
      <c r="I600" s="469"/>
      <c r="J600" s="468"/>
      <c r="K600" s="469"/>
      <c r="L600" s="468"/>
      <c r="M600" s="469"/>
      <c r="N600" s="468"/>
      <c r="O600" s="469"/>
      <c r="P600" s="125"/>
      <c r="Q600" s="125"/>
      <c r="R600" s="125"/>
      <c r="S600" s="125"/>
      <c r="T600" s="125"/>
      <c r="U600" s="125"/>
      <c r="V600" s="125"/>
      <c r="W600" s="125"/>
    </row>
    <row r="601" spans="1:23" hidden="1" x14ac:dyDescent="0.25">
      <c r="A601" s="156"/>
      <c r="B601" s="155" t="str">
        <f>B600&amp;"KW"</f>
        <v>KW</v>
      </c>
      <c r="C601" s="152" t="s">
        <v>298</v>
      </c>
      <c r="D601" s="153"/>
      <c r="E601" s="153"/>
      <c r="F601" s="468"/>
      <c r="G601" s="469"/>
      <c r="H601" s="468"/>
      <c r="I601" s="469"/>
      <c r="J601" s="468"/>
      <c r="K601" s="469"/>
      <c r="L601" s="468"/>
      <c r="M601" s="469"/>
      <c r="N601" s="468"/>
      <c r="O601" s="469"/>
      <c r="P601" s="125"/>
      <c r="Q601" s="125"/>
      <c r="R601" s="125"/>
      <c r="S601" s="125"/>
      <c r="T601" s="125"/>
      <c r="U601" s="125"/>
      <c r="V601" s="125"/>
      <c r="W601" s="125"/>
    </row>
    <row r="602" spans="1:23" hidden="1" x14ac:dyDescent="0.25">
      <c r="A602" s="156" t="s">
        <v>511</v>
      </c>
      <c r="B602" s="151"/>
      <c r="C602" s="152" t="s">
        <v>231</v>
      </c>
      <c r="D602" s="153"/>
      <c r="E602" s="153"/>
      <c r="F602" s="468"/>
      <c r="G602" s="469"/>
      <c r="H602" s="468"/>
      <c r="I602" s="469"/>
      <c r="J602" s="468"/>
      <c r="K602" s="469"/>
      <c r="L602" s="468"/>
      <c r="M602" s="469"/>
      <c r="N602" s="468"/>
      <c r="O602" s="469"/>
      <c r="P602" s="125"/>
      <c r="Q602" s="125"/>
      <c r="R602" s="125"/>
      <c r="S602" s="125"/>
      <c r="T602" s="125"/>
      <c r="U602" s="125"/>
      <c r="V602" s="125"/>
      <c r="W602" s="125"/>
    </row>
    <row r="603" spans="1:23" hidden="1" x14ac:dyDescent="0.25">
      <c r="A603" s="156"/>
      <c r="B603" s="155" t="str">
        <f>B602&amp;"KW"</f>
        <v>KW</v>
      </c>
      <c r="C603" s="152" t="s">
        <v>298</v>
      </c>
      <c r="D603" s="153"/>
      <c r="E603" s="153"/>
      <c r="F603" s="468"/>
      <c r="G603" s="469"/>
      <c r="H603" s="468"/>
      <c r="I603" s="469"/>
      <c r="J603" s="468"/>
      <c r="K603" s="469"/>
      <c r="L603" s="468"/>
      <c r="M603" s="469"/>
      <c r="N603" s="468"/>
      <c r="O603" s="469"/>
      <c r="P603" s="125"/>
      <c r="Q603" s="125"/>
      <c r="R603" s="125"/>
      <c r="S603" s="125"/>
      <c r="T603" s="125"/>
      <c r="U603" s="125"/>
      <c r="V603" s="125"/>
      <c r="W603" s="125"/>
    </row>
    <row r="604" spans="1:23" hidden="1" x14ac:dyDescent="0.25">
      <c r="A604" s="156" t="s">
        <v>512</v>
      </c>
      <c r="B604" s="151"/>
      <c r="C604" s="152" t="s">
        <v>231</v>
      </c>
      <c r="D604" s="153"/>
      <c r="E604" s="153"/>
      <c r="F604" s="468"/>
      <c r="G604" s="469"/>
      <c r="H604" s="468"/>
      <c r="I604" s="469"/>
      <c r="J604" s="468"/>
      <c r="K604" s="469"/>
      <c r="L604" s="468"/>
      <c r="M604" s="469"/>
      <c r="N604" s="468"/>
      <c r="O604" s="469"/>
      <c r="P604" s="125"/>
      <c r="Q604" s="125"/>
      <c r="R604" s="125"/>
      <c r="S604" s="125"/>
      <c r="T604" s="125"/>
      <c r="U604" s="125"/>
      <c r="V604" s="125"/>
      <c r="W604" s="125"/>
    </row>
    <row r="605" spans="1:23" hidden="1" x14ac:dyDescent="0.25">
      <c r="A605" s="156"/>
      <c r="B605" s="155" t="str">
        <f>B604&amp;"KW"</f>
        <v>KW</v>
      </c>
      <c r="C605" s="152" t="s">
        <v>298</v>
      </c>
      <c r="D605" s="153"/>
      <c r="E605" s="153"/>
      <c r="F605" s="468"/>
      <c r="G605" s="469"/>
      <c r="H605" s="468"/>
      <c r="I605" s="469"/>
      <c r="J605" s="468"/>
      <c r="K605" s="469"/>
      <c r="L605" s="468"/>
      <c r="M605" s="469"/>
      <c r="N605" s="468"/>
      <c r="O605" s="469"/>
      <c r="P605" s="125"/>
      <c r="Q605" s="125"/>
      <c r="R605" s="125"/>
      <c r="S605" s="125"/>
      <c r="T605" s="125"/>
      <c r="U605" s="125"/>
      <c r="V605" s="125"/>
      <c r="W605" s="125"/>
    </row>
    <row r="606" spans="1:23" hidden="1" x14ac:dyDescent="0.25">
      <c r="A606" s="156" t="s">
        <v>513</v>
      </c>
      <c r="B606" s="151"/>
      <c r="C606" s="152" t="s">
        <v>231</v>
      </c>
      <c r="D606" s="153"/>
      <c r="E606" s="153"/>
      <c r="F606" s="468"/>
      <c r="G606" s="469"/>
      <c r="H606" s="468"/>
      <c r="I606" s="469"/>
      <c r="J606" s="468"/>
      <c r="K606" s="469"/>
      <c r="L606" s="468"/>
      <c r="M606" s="469"/>
      <c r="N606" s="468"/>
      <c r="O606" s="469"/>
      <c r="P606" s="125"/>
      <c r="Q606" s="125"/>
      <c r="R606" s="125"/>
      <c r="S606" s="125"/>
      <c r="T606" s="125"/>
      <c r="U606" s="125"/>
      <c r="V606" s="125"/>
      <c r="W606" s="125"/>
    </row>
    <row r="607" spans="1:23" hidden="1" x14ac:dyDescent="0.25">
      <c r="A607" s="156"/>
      <c r="B607" s="155" t="str">
        <f>B606&amp;"KW"</f>
        <v>KW</v>
      </c>
      <c r="C607" s="152" t="s">
        <v>298</v>
      </c>
      <c r="D607" s="153"/>
      <c r="E607" s="153"/>
      <c r="F607" s="468"/>
      <c r="G607" s="469"/>
      <c r="H607" s="468"/>
      <c r="I607" s="469"/>
      <c r="J607" s="468"/>
      <c r="K607" s="469"/>
      <c r="L607" s="468"/>
      <c r="M607" s="469"/>
      <c r="N607" s="468"/>
      <c r="O607" s="469"/>
      <c r="P607" s="125"/>
      <c r="Q607" s="125"/>
      <c r="R607" s="125"/>
      <c r="S607" s="125"/>
      <c r="T607" s="125"/>
      <c r="U607" s="125"/>
      <c r="V607" s="125"/>
      <c r="W607" s="125"/>
    </row>
    <row r="608" spans="1:23" hidden="1" x14ac:dyDescent="0.25">
      <c r="A608" s="156" t="s">
        <v>514</v>
      </c>
      <c r="B608" s="151"/>
      <c r="C608" s="152" t="s">
        <v>231</v>
      </c>
      <c r="D608" s="153"/>
      <c r="E608" s="153"/>
      <c r="F608" s="468"/>
      <c r="G608" s="469"/>
      <c r="H608" s="468"/>
      <c r="I608" s="469"/>
      <c r="J608" s="468"/>
      <c r="K608" s="469"/>
      <c r="L608" s="468"/>
      <c r="M608" s="469"/>
      <c r="N608" s="468"/>
      <c r="O608" s="469"/>
      <c r="P608" s="125"/>
      <c r="Q608" s="125"/>
      <c r="R608" s="125"/>
      <c r="S608" s="125"/>
      <c r="T608" s="125"/>
      <c r="U608" s="125"/>
      <c r="V608" s="125"/>
      <c r="W608" s="125"/>
    </row>
    <row r="609" spans="1:23" hidden="1" x14ac:dyDescent="0.25">
      <c r="A609" s="156"/>
      <c r="B609" s="155" t="str">
        <f>B608&amp;"KW"</f>
        <v>KW</v>
      </c>
      <c r="C609" s="152" t="s">
        <v>298</v>
      </c>
      <c r="D609" s="153"/>
      <c r="E609" s="153"/>
      <c r="F609" s="468"/>
      <c r="G609" s="469"/>
      <c r="H609" s="468"/>
      <c r="I609" s="469"/>
      <c r="J609" s="468"/>
      <c r="K609" s="469"/>
      <c r="L609" s="468"/>
      <c r="M609" s="469"/>
      <c r="N609" s="468"/>
      <c r="O609" s="469"/>
      <c r="P609" s="125"/>
      <c r="Q609" s="125"/>
      <c r="R609" s="125"/>
      <c r="S609" s="125"/>
      <c r="T609" s="125"/>
      <c r="U609" s="125"/>
      <c r="V609" s="125"/>
      <c r="W609" s="125"/>
    </row>
    <row r="610" spans="1:23" hidden="1" x14ac:dyDescent="0.25">
      <c r="A610" s="156" t="s">
        <v>515</v>
      </c>
      <c r="B610" s="151"/>
      <c r="C610" s="152" t="s">
        <v>231</v>
      </c>
      <c r="D610" s="153"/>
      <c r="E610" s="153"/>
      <c r="F610" s="468"/>
      <c r="G610" s="469"/>
      <c r="H610" s="468"/>
      <c r="I610" s="469"/>
      <c r="J610" s="468"/>
      <c r="K610" s="469"/>
      <c r="L610" s="468"/>
      <c r="M610" s="469"/>
      <c r="N610" s="468"/>
      <c r="O610" s="469"/>
      <c r="P610" s="125"/>
      <c r="Q610" s="125"/>
      <c r="R610" s="125"/>
      <c r="S610" s="125"/>
      <c r="T610" s="125"/>
      <c r="U610" s="125"/>
      <c r="V610" s="125"/>
      <c r="W610" s="125"/>
    </row>
    <row r="611" spans="1:23" hidden="1" x14ac:dyDescent="0.25">
      <c r="A611" s="156"/>
      <c r="B611" s="155" t="str">
        <f>B610&amp;"KW"</f>
        <v>KW</v>
      </c>
      <c r="C611" s="152" t="s">
        <v>298</v>
      </c>
      <c r="D611" s="153"/>
      <c r="E611" s="153"/>
      <c r="F611" s="468"/>
      <c r="G611" s="469"/>
      <c r="H611" s="468"/>
      <c r="I611" s="469"/>
      <c r="J611" s="468"/>
      <c r="K611" s="469"/>
      <c r="L611" s="468"/>
      <c r="M611" s="469"/>
      <c r="N611" s="468"/>
      <c r="O611" s="469"/>
      <c r="P611" s="125"/>
      <c r="Q611" s="125"/>
      <c r="R611" s="125"/>
      <c r="S611" s="125"/>
      <c r="T611" s="125"/>
      <c r="U611" s="125"/>
      <c r="V611" s="125"/>
      <c r="W611" s="125"/>
    </row>
    <row r="612" spans="1:23" hidden="1" x14ac:dyDescent="0.25">
      <c r="A612" s="156" t="s">
        <v>516</v>
      </c>
      <c r="B612" s="151"/>
      <c r="C612" s="152" t="s">
        <v>231</v>
      </c>
      <c r="D612" s="153"/>
      <c r="E612" s="153"/>
      <c r="F612" s="468"/>
      <c r="G612" s="469"/>
      <c r="H612" s="468"/>
      <c r="I612" s="469"/>
      <c r="J612" s="468"/>
      <c r="K612" s="469"/>
      <c r="L612" s="468"/>
      <c r="M612" s="469"/>
      <c r="N612" s="468"/>
      <c r="O612" s="469"/>
      <c r="P612" s="125"/>
      <c r="Q612" s="125"/>
      <c r="R612" s="125"/>
      <c r="S612" s="125"/>
      <c r="T612" s="125"/>
      <c r="U612" s="125"/>
      <c r="V612" s="125"/>
      <c r="W612" s="125"/>
    </row>
    <row r="613" spans="1:23" hidden="1" x14ac:dyDescent="0.25">
      <c r="A613" s="156"/>
      <c r="B613" s="155" t="str">
        <f>B612&amp;"KW"</f>
        <v>KW</v>
      </c>
      <c r="C613" s="152" t="s">
        <v>298</v>
      </c>
      <c r="D613" s="153"/>
      <c r="E613" s="153"/>
      <c r="F613" s="468"/>
      <c r="G613" s="469"/>
      <c r="H613" s="468"/>
      <c r="I613" s="469"/>
      <c r="J613" s="468"/>
      <c r="K613" s="469"/>
      <c r="L613" s="468"/>
      <c r="M613" s="469"/>
      <c r="N613" s="468"/>
      <c r="O613" s="469"/>
      <c r="P613" s="125"/>
      <c r="Q613" s="125"/>
      <c r="R613" s="125"/>
      <c r="S613" s="125"/>
      <c r="T613" s="125"/>
      <c r="U613" s="125"/>
      <c r="V613" s="125"/>
      <c r="W613" s="125"/>
    </row>
    <row r="614" spans="1:23" hidden="1" x14ac:dyDescent="0.25">
      <c r="A614" s="156" t="s">
        <v>517</v>
      </c>
      <c r="B614" s="151"/>
      <c r="C614" s="152" t="s">
        <v>231</v>
      </c>
      <c r="D614" s="153"/>
      <c r="E614" s="153"/>
      <c r="F614" s="468"/>
      <c r="G614" s="469"/>
      <c r="H614" s="468"/>
      <c r="I614" s="469"/>
      <c r="J614" s="468"/>
      <c r="K614" s="469"/>
      <c r="L614" s="468"/>
      <c r="M614" s="469"/>
      <c r="N614" s="468"/>
      <c r="O614" s="469"/>
      <c r="P614" s="125"/>
      <c r="Q614" s="125"/>
      <c r="R614" s="125"/>
      <c r="S614" s="125"/>
      <c r="T614" s="125"/>
      <c r="U614" s="125"/>
      <c r="V614" s="125"/>
      <c r="W614" s="125"/>
    </row>
    <row r="615" spans="1:23" hidden="1" x14ac:dyDescent="0.25">
      <c r="A615" s="156"/>
      <c r="B615" s="155" t="str">
        <f>B614&amp;"KW"</f>
        <v>KW</v>
      </c>
      <c r="C615" s="152" t="s">
        <v>298</v>
      </c>
      <c r="D615" s="153"/>
      <c r="E615" s="153"/>
      <c r="F615" s="468"/>
      <c r="G615" s="469"/>
      <c r="H615" s="468"/>
      <c r="I615" s="469"/>
      <c r="J615" s="468"/>
      <c r="K615" s="469"/>
      <c r="L615" s="468"/>
      <c r="M615" s="469"/>
      <c r="N615" s="468"/>
      <c r="O615" s="469"/>
      <c r="P615" s="125"/>
      <c r="Q615" s="125"/>
      <c r="R615" s="125"/>
      <c r="S615" s="125"/>
      <c r="T615" s="125"/>
      <c r="U615" s="125"/>
      <c r="V615" s="125"/>
      <c r="W615" s="125"/>
    </row>
    <row r="616" spans="1:23" hidden="1" x14ac:dyDescent="0.25">
      <c r="A616" s="156" t="s">
        <v>518</v>
      </c>
      <c r="B616" s="151"/>
      <c r="C616" s="152" t="s">
        <v>231</v>
      </c>
      <c r="D616" s="153"/>
      <c r="E616" s="153"/>
      <c r="F616" s="468"/>
      <c r="G616" s="469"/>
      <c r="H616" s="468"/>
      <c r="I616" s="469"/>
      <c r="J616" s="468"/>
      <c r="K616" s="469"/>
      <c r="L616" s="468"/>
      <c r="M616" s="469"/>
      <c r="N616" s="468"/>
      <c r="O616" s="469"/>
      <c r="P616" s="125"/>
      <c r="Q616" s="125"/>
      <c r="R616" s="125"/>
      <c r="S616" s="125"/>
      <c r="T616" s="125"/>
      <c r="U616" s="125"/>
      <c r="V616" s="125"/>
      <c r="W616" s="125"/>
    </row>
    <row r="617" spans="1:23" hidden="1" x14ac:dyDescent="0.25">
      <c r="A617" s="156"/>
      <c r="B617" s="155" t="str">
        <f>B616&amp;"KW"</f>
        <v>KW</v>
      </c>
      <c r="C617" s="152" t="s">
        <v>298</v>
      </c>
      <c r="D617" s="153"/>
      <c r="E617" s="153"/>
      <c r="F617" s="468"/>
      <c r="G617" s="469"/>
      <c r="H617" s="468"/>
      <c r="I617" s="469"/>
      <c r="J617" s="468"/>
      <c r="K617" s="469"/>
      <c r="L617" s="468"/>
      <c r="M617" s="469"/>
      <c r="N617" s="468"/>
      <c r="O617" s="469"/>
      <c r="P617" s="125"/>
      <c r="Q617" s="125"/>
      <c r="R617" s="125"/>
      <c r="S617" s="125"/>
      <c r="T617" s="125"/>
      <c r="U617" s="125"/>
      <c r="V617" s="125"/>
      <c r="W617" s="125"/>
    </row>
    <row r="618" spans="1:23" hidden="1" x14ac:dyDescent="0.25">
      <c r="A618" s="156" t="s">
        <v>519</v>
      </c>
      <c r="B618" s="151"/>
      <c r="C618" s="152" t="s">
        <v>231</v>
      </c>
      <c r="D618" s="153"/>
      <c r="E618" s="153"/>
      <c r="F618" s="468"/>
      <c r="G618" s="469"/>
      <c r="H618" s="468"/>
      <c r="I618" s="469"/>
      <c r="J618" s="468"/>
      <c r="K618" s="469"/>
      <c r="L618" s="468"/>
      <c r="M618" s="469"/>
      <c r="N618" s="468"/>
      <c r="O618" s="469"/>
      <c r="P618" s="125"/>
      <c r="Q618" s="125"/>
      <c r="R618" s="125"/>
      <c r="S618" s="125"/>
      <c r="T618" s="125"/>
      <c r="U618" s="125"/>
      <c r="V618" s="125"/>
      <c r="W618" s="125"/>
    </row>
    <row r="619" spans="1:23" hidden="1" x14ac:dyDescent="0.25">
      <c r="A619" s="156"/>
      <c r="B619" s="155" t="str">
        <f>B618&amp;"KW"</f>
        <v>KW</v>
      </c>
      <c r="C619" s="152" t="s">
        <v>298</v>
      </c>
      <c r="D619" s="153"/>
      <c r="E619" s="153"/>
      <c r="F619" s="468"/>
      <c r="G619" s="469"/>
      <c r="H619" s="468"/>
      <c r="I619" s="469"/>
      <c r="J619" s="468"/>
      <c r="K619" s="469"/>
      <c r="L619" s="468"/>
      <c r="M619" s="469"/>
      <c r="N619" s="468"/>
      <c r="O619" s="469"/>
      <c r="P619" s="125"/>
      <c r="Q619" s="125"/>
      <c r="R619" s="125"/>
      <c r="S619" s="125"/>
      <c r="T619" s="125"/>
      <c r="U619" s="125"/>
      <c r="V619" s="125"/>
      <c r="W619" s="125"/>
    </row>
    <row r="620" spans="1:23" hidden="1" x14ac:dyDescent="0.25">
      <c r="A620" s="156" t="s">
        <v>520</v>
      </c>
      <c r="B620" s="151"/>
      <c r="C620" s="152" t="s">
        <v>231</v>
      </c>
      <c r="D620" s="153"/>
      <c r="E620" s="153"/>
      <c r="F620" s="468"/>
      <c r="G620" s="469"/>
      <c r="H620" s="468"/>
      <c r="I620" s="469"/>
      <c r="J620" s="468"/>
      <c r="K620" s="469"/>
      <c r="L620" s="468"/>
      <c r="M620" s="469"/>
      <c r="N620" s="468"/>
      <c r="O620" s="469"/>
      <c r="P620" s="125"/>
      <c r="Q620" s="125"/>
      <c r="R620" s="125"/>
      <c r="S620" s="125"/>
      <c r="T620" s="125"/>
      <c r="U620" s="125"/>
      <c r="V620" s="125"/>
      <c r="W620" s="125"/>
    </row>
    <row r="621" spans="1:23" hidden="1" x14ac:dyDescent="0.25">
      <c r="A621" s="156"/>
      <c r="B621" s="155" t="str">
        <f>B620&amp;"KW"</f>
        <v>KW</v>
      </c>
      <c r="C621" s="152" t="s">
        <v>298</v>
      </c>
      <c r="D621" s="153"/>
      <c r="E621" s="153"/>
      <c r="F621" s="468"/>
      <c r="G621" s="469"/>
      <c r="H621" s="468"/>
      <c r="I621" s="469"/>
      <c r="J621" s="468"/>
      <c r="K621" s="469"/>
      <c r="L621" s="468"/>
      <c r="M621" s="469"/>
      <c r="N621" s="468"/>
      <c r="O621" s="469"/>
      <c r="P621" s="125"/>
      <c r="Q621" s="125"/>
      <c r="R621" s="125"/>
      <c r="S621" s="125"/>
      <c r="T621" s="125"/>
      <c r="U621" s="125"/>
      <c r="V621" s="125"/>
      <c r="W621" s="125"/>
    </row>
    <row r="622" spans="1:23" hidden="1" x14ac:dyDescent="0.25">
      <c r="A622" s="156" t="s">
        <v>521</v>
      </c>
      <c r="B622" s="151"/>
      <c r="C622" s="152" t="s">
        <v>231</v>
      </c>
      <c r="D622" s="153"/>
      <c r="E622" s="153"/>
      <c r="F622" s="468"/>
      <c r="G622" s="469"/>
      <c r="H622" s="468"/>
      <c r="I622" s="469"/>
      <c r="J622" s="468"/>
      <c r="K622" s="469"/>
      <c r="L622" s="468"/>
      <c r="M622" s="469"/>
      <c r="N622" s="468"/>
      <c r="O622" s="469"/>
      <c r="P622" s="125"/>
      <c r="Q622" s="125"/>
      <c r="R622" s="125"/>
      <c r="S622" s="125"/>
      <c r="T622" s="125"/>
      <c r="U622" s="125"/>
      <c r="V622" s="125"/>
      <c r="W622" s="125"/>
    </row>
    <row r="623" spans="1:23" hidden="1" x14ac:dyDescent="0.25">
      <c r="A623" s="156"/>
      <c r="B623" s="155" t="str">
        <f>B622&amp;"KW"</f>
        <v>KW</v>
      </c>
      <c r="C623" s="152" t="s">
        <v>298</v>
      </c>
      <c r="D623" s="153"/>
      <c r="E623" s="153"/>
      <c r="F623" s="468"/>
      <c r="G623" s="469"/>
      <c r="H623" s="468"/>
      <c r="I623" s="469"/>
      <c r="J623" s="468"/>
      <c r="K623" s="469"/>
      <c r="L623" s="468"/>
      <c r="M623" s="469"/>
      <c r="N623" s="468"/>
      <c r="O623" s="469"/>
      <c r="P623" s="125"/>
      <c r="Q623" s="125"/>
      <c r="R623" s="125"/>
      <c r="S623" s="125"/>
      <c r="T623" s="125"/>
      <c r="U623" s="125"/>
      <c r="V623" s="125"/>
      <c r="W623" s="125"/>
    </row>
    <row r="624" spans="1:23" hidden="1" x14ac:dyDescent="0.25">
      <c r="A624" s="156" t="s">
        <v>522</v>
      </c>
      <c r="B624" s="151"/>
      <c r="C624" s="152" t="s">
        <v>231</v>
      </c>
      <c r="D624" s="153"/>
      <c r="E624" s="153"/>
      <c r="F624" s="468"/>
      <c r="G624" s="469"/>
      <c r="H624" s="468"/>
      <c r="I624" s="469"/>
      <c r="J624" s="468"/>
      <c r="K624" s="469"/>
      <c r="L624" s="468"/>
      <c r="M624" s="469"/>
      <c r="N624" s="468"/>
      <c r="O624" s="469"/>
      <c r="P624" s="125"/>
      <c r="Q624" s="125"/>
      <c r="R624" s="125"/>
      <c r="S624" s="125"/>
      <c r="T624" s="125"/>
      <c r="U624" s="125"/>
      <c r="V624" s="125"/>
      <c r="W624" s="125"/>
    </row>
    <row r="625" spans="1:23" hidden="1" x14ac:dyDescent="0.25">
      <c r="A625" s="156"/>
      <c r="B625" s="155" t="str">
        <f>B624&amp;"KW"</f>
        <v>KW</v>
      </c>
      <c r="C625" s="152" t="s">
        <v>298</v>
      </c>
      <c r="D625" s="153"/>
      <c r="E625" s="153"/>
      <c r="F625" s="468"/>
      <c r="G625" s="469"/>
      <c r="H625" s="468"/>
      <c r="I625" s="469"/>
      <c r="J625" s="468"/>
      <c r="K625" s="469"/>
      <c r="L625" s="468"/>
      <c r="M625" s="469"/>
      <c r="N625" s="468"/>
      <c r="O625" s="469"/>
      <c r="P625" s="125"/>
      <c r="Q625" s="125"/>
      <c r="R625" s="125"/>
      <c r="S625" s="125"/>
      <c r="T625" s="125"/>
      <c r="U625" s="125"/>
      <c r="V625" s="125"/>
      <c r="W625" s="125"/>
    </row>
    <row r="626" spans="1:23" hidden="1" x14ac:dyDescent="0.25">
      <c r="A626" s="156" t="s">
        <v>523</v>
      </c>
      <c r="B626" s="151"/>
      <c r="C626" s="152" t="s">
        <v>231</v>
      </c>
      <c r="D626" s="153"/>
      <c r="E626" s="153"/>
      <c r="F626" s="468"/>
      <c r="G626" s="469"/>
      <c r="H626" s="468"/>
      <c r="I626" s="469"/>
      <c r="J626" s="468"/>
      <c r="K626" s="469"/>
      <c r="L626" s="468"/>
      <c r="M626" s="469"/>
      <c r="N626" s="468"/>
      <c r="O626" s="469"/>
      <c r="P626" s="125"/>
      <c r="Q626" s="125"/>
      <c r="R626" s="125"/>
      <c r="S626" s="125"/>
      <c r="T626" s="125"/>
      <c r="U626" s="125"/>
      <c r="V626" s="125"/>
      <c r="W626" s="125"/>
    </row>
    <row r="627" spans="1:23" hidden="1" x14ac:dyDescent="0.25">
      <c r="A627" s="156"/>
      <c r="B627" s="155" t="str">
        <f>B626&amp;"KW"</f>
        <v>KW</v>
      </c>
      <c r="C627" s="152" t="s">
        <v>298</v>
      </c>
      <c r="D627" s="153"/>
      <c r="E627" s="153"/>
      <c r="F627" s="468"/>
      <c r="G627" s="469"/>
      <c r="H627" s="468"/>
      <c r="I627" s="469"/>
      <c r="J627" s="468"/>
      <c r="K627" s="469"/>
      <c r="L627" s="468"/>
      <c r="M627" s="469"/>
      <c r="N627" s="468"/>
      <c r="O627" s="469"/>
      <c r="P627" s="125"/>
      <c r="Q627" s="125"/>
      <c r="R627" s="125"/>
      <c r="S627" s="125"/>
      <c r="T627" s="125"/>
      <c r="U627" s="125"/>
      <c r="V627" s="125"/>
      <c r="W627" s="125"/>
    </row>
    <row r="628" spans="1:23" hidden="1" x14ac:dyDescent="0.25">
      <c r="A628" s="156" t="s">
        <v>524</v>
      </c>
      <c r="B628" s="151"/>
      <c r="C628" s="152" t="s">
        <v>231</v>
      </c>
      <c r="D628" s="153"/>
      <c r="E628" s="153"/>
      <c r="F628" s="468"/>
      <c r="G628" s="469"/>
      <c r="H628" s="468"/>
      <c r="I628" s="469"/>
      <c r="J628" s="468"/>
      <c r="K628" s="469"/>
      <c r="L628" s="468"/>
      <c r="M628" s="469"/>
      <c r="N628" s="468"/>
      <c r="O628" s="469"/>
      <c r="P628" s="125"/>
      <c r="Q628" s="125"/>
      <c r="R628" s="125"/>
      <c r="S628" s="125"/>
      <c r="T628" s="125"/>
      <c r="U628" s="125"/>
      <c r="V628" s="125"/>
      <c r="W628" s="125"/>
    </row>
    <row r="629" spans="1:23" hidden="1" x14ac:dyDescent="0.25">
      <c r="A629" s="156"/>
      <c r="B629" s="155" t="str">
        <f>B628&amp;"KW"</f>
        <v>KW</v>
      </c>
      <c r="C629" s="152" t="s">
        <v>298</v>
      </c>
      <c r="D629" s="153"/>
      <c r="E629" s="153"/>
      <c r="F629" s="468"/>
      <c r="G629" s="469"/>
      <c r="H629" s="468"/>
      <c r="I629" s="469"/>
      <c r="J629" s="468"/>
      <c r="K629" s="469"/>
      <c r="L629" s="468"/>
      <c r="M629" s="469"/>
      <c r="N629" s="468"/>
      <c r="O629" s="469"/>
      <c r="P629" s="125"/>
      <c r="Q629" s="125"/>
      <c r="R629" s="125"/>
      <c r="S629" s="125"/>
      <c r="T629" s="125"/>
      <c r="U629" s="125"/>
      <c r="V629" s="125"/>
      <c r="W629" s="125"/>
    </row>
    <row r="630" spans="1:23" hidden="1" x14ac:dyDescent="0.25">
      <c r="A630" s="156" t="s">
        <v>525</v>
      </c>
      <c r="B630" s="151"/>
      <c r="C630" s="152" t="s">
        <v>231</v>
      </c>
      <c r="D630" s="153"/>
      <c r="E630" s="153"/>
      <c r="F630" s="468"/>
      <c r="G630" s="469"/>
      <c r="H630" s="468"/>
      <c r="I630" s="469"/>
      <c r="J630" s="468"/>
      <c r="K630" s="469"/>
      <c r="L630" s="468"/>
      <c r="M630" s="469"/>
      <c r="N630" s="468"/>
      <c r="O630" s="469"/>
      <c r="P630" s="125"/>
      <c r="Q630" s="125"/>
      <c r="R630" s="125"/>
      <c r="S630" s="125"/>
      <c r="T630" s="125"/>
      <c r="U630" s="125"/>
      <c r="V630" s="125"/>
      <c r="W630" s="125"/>
    </row>
    <row r="631" spans="1:23" hidden="1" x14ac:dyDescent="0.25">
      <c r="A631" s="156"/>
      <c r="B631" s="155" t="str">
        <f>B630&amp;"KW"</f>
        <v>KW</v>
      </c>
      <c r="C631" s="152" t="s">
        <v>298</v>
      </c>
      <c r="D631" s="153"/>
      <c r="E631" s="153"/>
      <c r="F631" s="468"/>
      <c r="G631" s="469"/>
      <c r="H631" s="468"/>
      <c r="I631" s="469"/>
      <c r="J631" s="468"/>
      <c r="K631" s="469"/>
      <c r="L631" s="468"/>
      <c r="M631" s="469"/>
      <c r="N631" s="468"/>
      <c r="O631" s="469"/>
      <c r="P631" s="125"/>
      <c r="Q631" s="125"/>
      <c r="R631" s="125"/>
      <c r="S631" s="125"/>
      <c r="T631" s="125"/>
      <c r="U631" s="125"/>
      <c r="V631" s="125"/>
      <c r="W631" s="125"/>
    </row>
    <row r="632" spans="1:23" hidden="1" x14ac:dyDescent="0.25">
      <c r="A632" s="156" t="s">
        <v>526</v>
      </c>
      <c r="B632" s="151"/>
      <c r="C632" s="152" t="s">
        <v>231</v>
      </c>
      <c r="D632" s="153"/>
      <c r="E632" s="153"/>
      <c r="F632" s="468"/>
      <c r="G632" s="469"/>
      <c r="H632" s="468"/>
      <c r="I632" s="469"/>
      <c r="J632" s="468"/>
      <c r="K632" s="469"/>
      <c r="L632" s="468"/>
      <c r="M632" s="469"/>
      <c r="N632" s="468"/>
      <c r="O632" s="469"/>
      <c r="P632" s="125"/>
      <c r="Q632" s="125"/>
      <c r="R632" s="125"/>
      <c r="S632" s="125"/>
      <c r="T632" s="125"/>
      <c r="U632" s="125"/>
      <c r="V632" s="125"/>
      <c r="W632" s="125"/>
    </row>
    <row r="633" spans="1:23" hidden="1" x14ac:dyDescent="0.25">
      <c r="A633" s="156"/>
      <c r="B633" s="155" t="str">
        <f>B632&amp;"KW"</f>
        <v>KW</v>
      </c>
      <c r="C633" s="152" t="s">
        <v>298</v>
      </c>
      <c r="D633" s="153"/>
      <c r="E633" s="153"/>
      <c r="F633" s="468"/>
      <c r="G633" s="469"/>
      <c r="H633" s="468"/>
      <c r="I633" s="469"/>
      <c r="J633" s="468"/>
      <c r="K633" s="469"/>
      <c r="L633" s="468"/>
      <c r="M633" s="469"/>
      <c r="N633" s="468"/>
      <c r="O633" s="469"/>
      <c r="P633" s="125"/>
      <c r="Q633" s="125"/>
      <c r="R633" s="125"/>
      <c r="S633" s="125"/>
      <c r="T633" s="125"/>
      <c r="U633" s="125"/>
      <c r="V633" s="125"/>
      <c r="W633" s="125"/>
    </row>
    <row r="634" spans="1:23" hidden="1" x14ac:dyDescent="0.25">
      <c r="A634" s="156" t="s">
        <v>527</v>
      </c>
      <c r="B634" s="151"/>
      <c r="C634" s="152" t="s">
        <v>231</v>
      </c>
      <c r="D634" s="153"/>
      <c r="E634" s="153"/>
      <c r="F634" s="468"/>
      <c r="G634" s="469"/>
      <c r="H634" s="468"/>
      <c r="I634" s="469"/>
      <c r="J634" s="468"/>
      <c r="K634" s="469"/>
      <c r="L634" s="468"/>
      <c r="M634" s="469"/>
      <c r="N634" s="468"/>
      <c r="O634" s="469"/>
      <c r="P634" s="125"/>
      <c r="Q634" s="125"/>
      <c r="R634" s="125"/>
      <c r="S634" s="125"/>
      <c r="T634" s="125"/>
      <c r="U634" s="125"/>
      <c r="V634" s="125"/>
      <c r="W634" s="125"/>
    </row>
    <row r="635" spans="1:23" hidden="1" x14ac:dyDescent="0.25">
      <c r="A635" s="156"/>
      <c r="B635" s="155" t="str">
        <f>B634&amp;"KW"</f>
        <v>KW</v>
      </c>
      <c r="C635" s="152" t="s">
        <v>298</v>
      </c>
      <c r="D635" s="153"/>
      <c r="E635" s="153"/>
      <c r="F635" s="468"/>
      <c r="G635" s="469"/>
      <c r="H635" s="468"/>
      <c r="I635" s="469"/>
      <c r="J635" s="468"/>
      <c r="K635" s="469"/>
      <c r="L635" s="468"/>
      <c r="M635" s="469"/>
      <c r="N635" s="468"/>
      <c r="O635" s="469"/>
      <c r="P635" s="125"/>
      <c r="Q635" s="125"/>
      <c r="R635" s="125"/>
      <c r="S635" s="125"/>
      <c r="T635" s="125"/>
      <c r="U635" s="125"/>
      <c r="V635" s="125"/>
      <c r="W635" s="125"/>
    </row>
    <row r="636" spans="1:23" hidden="1" x14ac:dyDescent="0.25">
      <c r="A636" s="156" t="s">
        <v>528</v>
      </c>
      <c r="B636" s="151"/>
      <c r="C636" s="152" t="s">
        <v>231</v>
      </c>
      <c r="D636" s="153"/>
      <c r="E636" s="153"/>
      <c r="F636" s="468"/>
      <c r="G636" s="469"/>
      <c r="H636" s="468"/>
      <c r="I636" s="469"/>
      <c r="J636" s="468"/>
      <c r="K636" s="469"/>
      <c r="L636" s="468"/>
      <c r="M636" s="469"/>
      <c r="N636" s="468"/>
      <c r="O636" s="469"/>
      <c r="P636" s="125"/>
      <c r="Q636" s="125"/>
      <c r="R636" s="125"/>
      <c r="S636" s="125"/>
      <c r="T636" s="125"/>
      <c r="U636" s="125"/>
      <c r="V636" s="125"/>
      <c r="W636" s="125"/>
    </row>
    <row r="637" spans="1:23" hidden="1" x14ac:dyDescent="0.25">
      <c r="A637" s="156"/>
      <c r="B637" s="155" t="str">
        <f>B636&amp;"KW"</f>
        <v>KW</v>
      </c>
      <c r="C637" s="152" t="s">
        <v>298</v>
      </c>
      <c r="D637" s="153"/>
      <c r="E637" s="153"/>
      <c r="F637" s="468"/>
      <c r="G637" s="469"/>
      <c r="H637" s="468"/>
      <c r="I637" s="469"/>
      <c r="J637" s="468"/>
      <c r="K637" s="469"/>
      <c r="L637" s="468"/>
      <c r="M637" s="469"/>
      <c r="N637" s="468"/>
      <c r="O637" s="469"/>
      <c r="P637" s="125"/>
      <c r="Q637" s="125"/>
      <c r="R637" s="125"/>
      <c r="S637" s="125"/>
      <c r="T637" s="125"/>
      <c r="U637" s="125"/>
      <c r="V637" s="125"/>
      <c r="W637" s="125"/>
    </row>
    <row r="638" spans="1:23" hidden="1" x14ac:dyDescent="0.25">
      <c r="A638" s="156" t="s">
        <v>529</v>
      </c>
      <c r="B638" s="151"/>
      <c r="C638" s="152" t="s">
        <v>231</v>
      </c>
      <c r="D638" s="153"/>
      <c r="E638" s="153"/>
      <c r="F638" s="468"/>
      <c r="G638" s="469"/>
      <c r="H638" s="468"/>
      <c r="I638" s="469"/>
      <c r="J638" s="468"/>
      <c r="K638" s="469"/>
      <c r="L638" s="468"/>
      <c r="M638" s="469"/>
      <c r="N638" s="468"/>
      <c r="O638" s="469"/>
      <c r="P638" s="125"/>
      <c r="Q638" s="125"/>
      <c r="R638" s="125"/>
      <c r="S638" s="125"/>
      <c r="T638" s="125"/>
      <c r="U638" s="125"/>
      <c r="V638" s="125"/>
      <c r="W638" s="125"/>
    </row>
    <row r="639" spans="1:23" hidden="1" x14ac:dyDescent="0.25">
      <c r="A639" s="156"/>
      <c r="B639" s="155" t="str">
        <f>B638&amp;"KW"</f>
        <v>KW</v>
      </c>
      <c r="C639" s="152" t="s">
        <v>298</v>
      </c>
      <c r="D639" s="153"/>
      <c r="E639" s="153"/>
      <c r="F639" s="468"/>
      <c r="G639" s="469"/>
      <c r="H639" s="468"/>
      <c r="I639" s="469"/>
      <c r="J639" s="468"/>
      <c r="K639" s="469"/>
      <c r="L639" s="468"/>
      <c r="M639" s="469"/>
      <c r="N639" s="468"/>
      <c r="O639" s="469"/>
      <c r="P639" s="125"/>
      <c r="Q639" s="125"/>
      <c r="R639" s="125"/>
      <c r="S639" s="125"/>
      <c r="T639" s="125"/>
      <c r="U639" s="125"/>
      <c r="V639" s="125"/>
      <c r="W639" s="125"/>
    </row>
    <row r="640" spans="1:23" hidden="1" x14ac:dyDescent="0.25">
      <c r="A640" s="156" t="s">
        <v>530</v>
      </c>
      <c r="B640" s="151"/>
      <c r="C640" s="152" t="s">
        <v>231</v>
      </c>
      <c r="D640" s="153"/>
      <c r="E640" s="153"/>
      <c r="F640" s="468"/>
      <c r="G640" s="469"/>
      <c r="H640" s="468"/>
      <c r="I640" s="469"/>
      <c r="J640" s="468"/>
      <c r="K640" s="469"/>
      <c r="L640" s="468"/>
      <c r="M640" s="469"/>
      <c r="N640" s="468"/>
      <c r="O640" s="469"/>
      <c r="P640" s="125"/>
      <c r="Q640" s="125"/>
      <c r="R640" s="125"/>
      <c r="S640" s="125"/>
      <c r="T640" s="125"/>
      <c r="U640" s="125"/>
      <c r="V640" s="125"/>
      <c r="W640" s="125"/>
    </row>
    <row r="641" spans="1:23" hidden="1" x14ac:dyDescent="0.25">
      <c r="A641" s="156"/>
      <c r="B641" s="155" t="str">
        <f>B640&amp;"KW"</f>
        <v>KW</v>
      </c>
      <c r="C641" s="152" t="s">
        <v>298</v>
      </c>
      <c r="D641" s="153"/>
      <c r="E641" s="153"/>
      <c r="F641" s="468"/>
      <c r="G641" s="469"/>
      <c r="H641" s="468"/>
      <c r="I641" s="469"/>
      <c r="J641" s="468"/>
      <c r="K641" s="469"/>
      <c r="L641" s="468"/>
      <c r="M641" s="469"/>
      <c r="N641" s="468"/>
      <c r="O641" s="469"/>
      <c r="P641" s="125"/>
      <c r="Q641" s="125"/>
      <c r="R641" s="125"/>
      <c r="S641" s="125"/>
      <c r="T641" s="125"/>
      <c r="U641" s="125"/>
      <c r="V641" s="125"/>
      <c r="W641" s="125"/>
    </row>
    <row r="642" spans="1:23" hidden="1" x14ac:dyDescent="0.25">
      <c r="A642" s="156" t="s">
        <v>531</v>
      </c>
      <c r="B642" s="151"/>
      <c r="C642" s="152" t="s">
        <v>231</v>
      </c>
      <c r="D642" s="153"/>
      <c r="E642" s="153"/>
      <c r="F642" s="468"/>
      <c r="G642" s="469"/>
      <c r="H642" s="468"/>
      <c r="I642" s="469"/>
      <c r="J642" s="468"/>
      <c r="K642" s="469"/>
      <c r="L642" s="468"/>
      <c r="M642" s="469"/>
      <c r="N642" s="468"/>
      <c r="O642" s="469"/>
      <c r="P642" s="125"/>
      <c r="Q642" s="125"/>
      <c r="R642" s="125"/>
      <c r="S642" s="125"/>
      <c r="T642" s="125"/>
      <c r="U642" s="125"/>
      <c r="V642" s="125"/>
      <c r="W642" s="125"/>
    </row>
    <row r="643" spans="1:23" hidden="1" x14ac:dyDescent="0.25">
      <c r="A643" s="156"/>
      <c r="B643" s="155" t="str">
        <f>B642&amp;"KW"</f>
        <v>KW</v>
      </c>
      <c r="C643" s="152" t="s">
        <v>298</v>
      </c>
      <c r="D643" s="153"/>
      <c r="E643" s="153"/>
      <c r="F643" s="468"/>
      <c r="G643" s="469"/>
      <c r="H643" s="468"/>
      <c r="I643" s="469"/>
      <c r="J643" s="468"/>
      <c r="K643" s="469"/>
      <c r="L643" s="468"/>
      <c r="M643" s="469"/>
      <c r="N643" s="468"/>
      <c r="O643" s="469"/>
      <c r="P643" s="125"/>
      <c r="Q643" s="125"/>
      <c r="R643" s="125"/>
      <c r="S643" s="125"/>
      <c r="T643" s="125"/>
      <c r="U643" s="125"/>
      <c r="V643" s="125"/>
      <c r="W643" s="125"/>
    </row>
    <row r="644" spans="1:23" hidden="1" x14ac:dyDescent="0.25">
      <c r="A644" s="156" t="s">
        <v>532</v>
      </c>
      <c r="B644" s="151"/>
      <c r="C644" s="152" t="s">
        <v>231</v>
      </c>
      <c r="D644" s="153"/>
      <c r="E644" s="153"/>
      <c r="F644" s="468"/>
      <c r="G644" s="469"/>
      <c r="H644" s="468"/>
      <c r="I644" s="469"/>
      <c r="J644" s="468"/>
      <c r="K644" s="469"/>
      <c r="L644" s="468"/>
      <c r="M644" s="469"/>
      <c r="N644" s="468"/>
      <c r="O644" s="469"/>
      <c r="P644" s="125"/>
      <c r="Q644" s="125"/>
      <c r="R644" s="125"/>
      <c r="S644" s="125"/>
      <c r="T644" s="125"/>
      <c r="U644" s="125"/>
      <c r="V644" s="125"/>
      <c r="W644" s="125"/>
    </row>
    <row r="645" spans="1:23" hidden="1" x14ac:dyDescent="0.25">
      <c r="A645" s="156"/>
      <c r="B645" s="155" t="str">
        <f>B644&amp;"KW"</f>
        <v>KW</v>
      </c>
      <c r="C645" s="152" t="s">
        <v>298</v>
      </c>
      <c r="D645" s="153"/>
      <c r="E645" s="153"/>
      <c r="F645" s="468"/>
      <c r="G645" s="469"/>
      <c r="H645" s="468"/>
      <c r="I645" s="469"/>
      <c r="J645" s="468"/>
      <c r="K645" s="469"/>
      <c r="L645" s="468"/>
      <c r="M645" s="469"/>
      <c r="N645" s="468"/>
      <c r="O645" s="469"/>
      <c r="P645" s="125"/>
      <c r="Q645" s="125"/>
      <c r="R645" s="125"/>
      <c r="S645" s="125"/>
      <c r="T645" s="125"/>
      <c r="U645" s="125"/>
      <c r="V645" s="125"/>
      <c r="W645" s="125"/>
    </row>
    <row r="646" spans="1:23" hidden="1" x14ac:dyDescent="0.25">
      <c r="A646" s="156" t="s">
        <v>533</v>
      </c>
      <c r="B646" s="151"/>
      <c r="C646" s="152" t="s">
        <v>231</v>
      </c>
      <c r="D646" s="153"/>
      <c r="E646" s="153"/>
      <c r="F646" s="468"/>
      <c r="G646" s="469"/>
      <c r="H646" s="468"/>
      <c r="I646" s="469"/>
      <c r="J646" s="468"/>
      <c r="K646" s="469"/>
      <c r="L646" s="468"/>
      <c r="M646" s="469"/>
      <c r="N646" s="468"/>
      <c r="O646" s="469"/>
      <c r="P646" s="125"/>
      <c r="Q646" s="125"/>
      <c r="R646" s="125"/>
      <c r="S646" s="125"/>
      <c r="T646" s="125"/>
      <c r="U646" s="125"/>
      <c r="V646" s="125"/>
      <c r="W646" s="125"/>
    </row>
    <row r="647" spans="1:23" hidden="1" x14ac:dyDescent="0.25">
      <c r="A647" s="156"/>
      <c r="B647" s="155" t="str">
        <f>B646&amp;"KW"</f>
        <v>KW</v>
      </c>
      <c r="C647" s="152" t="s">
        <v>298</v>
      </c>
      <c r="D647" s="153"/>
      <c r="E647" s="153"/>
      <c r="F647" s="468"/>
      <c r="G647" s="469"/>
      <c r="H647" s="468"/>
      <c r="I647" s="469"/>
      <c r="J647" s="468"/>
      <c r="K647" s="469"/>
      <c r="L647" s="468"/>
      <c r="M647" s="469"/>
      <c r="N647" s="468"/>
      <c r="O647" s="469"/>
      <c r="P647" s="125"/>
      <c r="Q647" s="125"/>
      <c r="R647" s="125"/>
      <c r="S647" s="125"/>
      <c r="T647" s="125"/>
      <c r="U647" s="125"/>
      <c r="V647" s="125"/>
      <c r="W647" s="125"/>
    </row>
    <row r="648" spans="1:23" hidden="1" x14ac:dyDescent="0.25">
      <c r="A648" s="156" t="s">
        <v>534</v>
      </c>
      <c r="B648" s="151"/>
      <c r="C648" s="152" t="s">
        <v>231</v>
      </c>
      <c r="D648" s="153"/>
      <c r="E648" s="153"/>
      <c r="F648" s="468"/>
      <c r="G648" s="469"/>
      <c r="H648" s="468"/>
      <c r="I648" s="469"/>
      <c r="J648" s="468"/>
      <c r="K648" s="469"/>
      <c r="L648" s="468"/>
      <c r="M648" s="469"/>
      <c r="N648" s="468"/>
      <c r="O648" s="469"/>
      <c r="P648" s="125"/>
      <c r="Q648" s="125"/>
      <c r="R648" s="125"/>
      <c r="S648" s="125"/>
      <c r="T648" s="125"/>
      <c r="U648" s="125"/>
      <c r="V648" s="125"/>
      <c r="W648" s="125"/>
    </row>
    <row r="649" spans="1:23" hidden="1" x14ac:dyDescent="0.25">
      <c r="A649" s="156"/>
      <c r="B649" s="155" t="str">
        <f>B648&amp;"KW"</f>
        <v>KW</v>
      </c>
      <c r="C649" s="152" t="s">
        <v>298</v>
      </c>
      <c r="D649" s="153"/>
      <c r="E649" s="153"/>
      <c r="F649" s="468"/>
      <c r="G649" s="469"/>
      <c r="H649" s="468"/>
      <c r="I649" s="469"/>
      <c r="J649" s="468"/>
      <c r="K649" s="469"/>
      <c r="L649" s="468"/>
      <c r="M649" s="469"/>
      <c r="N649" s="468"/>
      <c r="O649" s="469"/>
      <c r="P649" s="125"/>
      <c r="Q649" s="125"/>
      <c r="R649" s="125"/>
      <c r="S649" s="125"/>
      <c r="T649" s="125"/>
      <c r="U649" s="125"/>
      <c r="V649" s="125"/>
      <c r="W649" s="125"/>
    </row>
    <row r="650" spans="1:23" hidden="1" x14ac:dyDescent="0.25">
      <c r="A650" s="156" t="s">
        <v>535</v>
      </c>
      <c r="B650" s="151"/>
      <c r="C650" s="152" t="s">
        <v>231</v>
      </c>
      <c r="D650" s="153"/>
      <c r="E650" s="153"/>
      <c r="F650" s="468"/>
      <c r="G650" s="469"/>
      <c r="H650" s="468"/>
      <c r="I650" s="469"/>
      <c r="J650" s="468"/>
      <c r="K650" s="469"/>
      <c r="L650" s="468"/>
      <c r="M650" s="469"/>
      <c r="N650" s="468"/>
      <c r="O650" s="469"/>
      <c r="P650" s="125"/>
      <c r="Q650" s="125"/>
      <c r="R650" s="125"/>
      <c r="S650" s="125"/>
      <c r="T650" s="125"/>
      <c r="U650" s="125"/>
      <c r="V650" s="125"/>
      <c r="W650" s="125"/>
    </row>
    <row r="651" spans="1:23" hidden="1" x14ac:dyDescent="0.25">
      <c r="A651" s="156"/>
      <c r="B651" s="155" t="str">
        <f>B650&amp;"KW"</f>
        <v>KW</v>
      </c>
      <c r="C651" s="152" t="s">
        <v>298</v>
      </c>
      <c r="D651" s="153"/>
      <c r="E651" s="153"/>
      <c r="F651" s="468"/>
      <c r="G651" s="469"/>
      <c r="H651" s="468"/>
      <c r="I651" s="469"/>
      <c r="J651" s="468"/>
      <c r="K651" s="469"/>
      <c r="L651" s="468"/>
      <c r="M651" s="469"/>
      <c r="N651" s="468"/>
      <c r="O651" s="469"/>
      <c r="P651" s="125"/>
      <c r="Q651" s="125"/>
      <c r="R651" s="125"/>
      <c r="S651" s="125"/>
      <c r="T651" s="125"/>
      <c r="U651" s="125"/>
      <c r="V651" s="125"/>
      <c r="W651" s="125"/>
    </row>
    <row r="652" spans="1:23" hidden="1" x14ac:dyDescent="0.25">
      <c r="A652" s="156" t="s">
        <v>536</v>
      </c>
      <c r="B652" s="151"/>
      <c r="C652" s="152" t="s">
        <v>231</v>
      </c>
      <c r="D652" s="153"/>
      <c r="E652" s="153"/>
      <c r="F652" s="468"/>
      <c r="G652" s="469"/>
      <c r="H652" s="468"/>
      <c r="I652" s="469"/>
      <c r="J652" s="468"/>
      <c r="K652" s="469"/>
      <c r="L652" s="468"/>
      <c r="M652" s="469"/>
      <c r="N652" s="468"/>
      <c r="O652" s="469"/>
      <c r="P652" s="125"/>
      <c r="Q652" s="125"/>
      <c r="R652" s="125"/>
      <c r="S652" s="125"/>
      <c r="T652" s="125"/>
      <c r="U652" s="125"/>
      <c r="V652" s="125"/>
      <c r="W652" s="125"/>
    </row>
    <row r="653" spans="1:23" hidden="1" x14ac:dyDescent="0.25">
      <c r="A653" s="156"/>
      <c r="B653" s="155" t="str">
        <f>B652&amp;"KW"</f>
        <v>KW</v>
      </c>
      <c r="C653" s="152" t="s">
        <v>298</v>
      </c>
      <c r="D653" s="153"/>
      <c r="E653" s="153"/>
      <c r="F653" s="468"/>
      <c r="G653" s="469"/>
      <c r="H653" s="468"/>
      <c r="I653" s="469"/>
      <c r="J653" s="468"/>
      <c r="K653" s="469"/>
      <c r="L653" s="468"/>
      <c r="M653" s="469"/>
      <c r="N653" s="468"/>
      <c r="O653" s="469"/>
      <c r="P653" s="125"/>
      <c r="Q653" s="125"/>
      <c r="R653" s="125"/>
      <c r="S653" s="125"/>
      <c r="T653" s="125"/>
      <c r="U653" s="125"/>
      <c r="V653" s="125"/>
      <c r="W653" s="125"/>
    </row>
    <row r="654" spans="1:23" hidden="1" x14ac:dyDescent="0.25">
      <c r="A654" s="156" t="s">
        <v>537</v>
      </c>
      <c r="B654" s="151"/>
      <c r="C654" s="152" t="s">
        <v>231</v>
      </c>
      <c r="D654" s="153"/>
      <c r="E654" s="153"/>
      <c r="F654" s="468"/>
      <c r="G654" s="469"/>
      <c r="H654" s="468"/>
      <c r="I654" s="469"/>
      <c r="J654" s="468"/>
      <c r="K654" s="469"/>
      <c r="L654" s="468"/>
      <c r="M654" s="469"/>
      <c r="N654" s="468"/>
      <c r="O654" s="469"/>
      <c r="P654" s="125"/>
      <c r="Q654" s="125"/>
      <c r="R654" s="125"/>
      <c r="S654" s="125"/>
      <c r="T654" s="125"/>
      <c r="U654" s="125"/>
      <c r="V654" s="125"/>
      <c r="W654" s="125"/>
    </row>
    <row r="655" spans="1:23" hidden="1" x14ac:dyDescent="0.25">
      <c r="A655" s="156"/>
      <c r="B655" s="155" t="str">
        <f>B654&amp;"KW"</f>
        <v>KW</v>
      </c>
      <c r="C655" s="152" t="s">
        <v>298</v>
      </c>
      <c r="D655" s="153"/>
      <c r="E655" s="153"/>
      <c r="F655" s="468"/>
      <c r="G655" s="469"/>
      <c r="H655" s="468"/>
      <c r="I655" s="469"/>
      <c r="J655" s="468"/>
      <c r="K655" s="469"/>
      <c r="L655" s="468"/>
      <c r="M655" s="469"/>
      <c r="N655" s="468"/>
      <c r="O655" s="469"/>
      <c r="P655" s="125"/>
      <c r="Q655" s="125"/>
      <c r="R655" s="125"/>
      <c r="S655" s="125"/>
      <c r="T655" s="125"/>
      <c r="U655" s="125"/>
      <c r="V655" s="125"/>
      <c r="W655" s="125"/>
    </row>
    <row r="656" spans="1:23" hidden="1" x14ac:dyDescent="0.25">
      <c r="A656" s="156" t="s">
        <v>538</v>
      </c>
      <c r="B656" s="151"/>
      <c r="C656" s="152" t="s">
        <v>231</v>
      </c>
      <c r="D656" s="153"/>
      <c r="E656" s="153"/>
      <c r="F656" s="468"/>
      <c r="G656" s="469"/>
      <c r="H656" s="468"/>
      <c r="I656" s="469"/>
      <c r="J656" s="468"/>
      <c r="K656" s="469"/>
      <c r="L656" s="468"/>
      <c r="M656" s="469"/>
      <c r="N656" s="468"/>
      <c r="O656" s="469"/>
      <c r="P656" s="125"/>
      <c r="Q656" s="125"/>
      <c r="R656" s="125"/>
      <c r="S656" s="125"/>
      <c r="T656" s="125"/>
      <c r="U656" s="125"/>
      <c r="V656" s="125"/>
      <c r="W656" s="125"/>
    </row>
    <row r="657" spans="1:23" hidden="1" x14ac:dyDescent="0.25">
      <c r="A657" s="156"/>
      <c r="B657" s="155" t="str">
        <f>B656&amp;"KW"</f>
        <v>KW</v>
      </c>
      <c r="C657" s="152" t="s">
        <v>298</v>
      </c>
      <c r="D657" s="153"/>
      <c r="E657" s="153"/>
      <c r="F657" s="468"/>
      <c r="G657" s="469"/>
      <c r="H657" s="468"/>
      <c r="I657" s="469"/>
      <c r="J657" s="468"/>
      <c r="K657" s="469"/>
      <c r="L657" s="468"/>
      <c r="M657" s="469"/>
      <c r="N657" s="468"/>
      <c r="O657" s="469"/>
      <c r="P657" s="125"/>
      <c r="Q657" s="125"/>
      <c r="R657" s="125"/>
      <c r="S657" s="125"/>
      <c r="T657" s="125"/>
      <c r="U657" s="125"/>
      <c r="V657" s="125"/>
      <c r="W657" s="125"/>
    </row>
    <row r="658" spans="1:23" hidden="1" x14ac:dyDescent="0.25">
      <c r="A658" s="156" t="s">
        <v>539</v>
      </c>
      <c r="B658" s="151"/>
      <c r="C658" s="152" t="s">
        <v>231</v>
      </c>
      <c r="D658" s="153"/>
      <c r="E658" s="153"/>
      <c r="F658" s="468"/>
      <c r="G658" s="469"/>
      <c r="H658" s="468"/>
      <c r="I658" s="469"/>
      <c r="J658" s="468"/>
      <c r="K658" s="469"/>
      <c r="L658" s="468"/>
      <c r="M658" s="469"/>
      <c r="N658" s="468"/>
      <c r="O658" s="469"/>
      <c r="P658" s="125"/>
      <c r="Q658" s="125"/>
      <c r="R658" s="125"/>
      <c r="S658" s="125"/>
      <c r="T658" s="125"/>
      <c r="U658" s="125"/>
      <c r="V658" s="125"/>
      <c r="W658" s="125"/>
    </row>
    <row r="659" spans="1:23" hidden="1" x14ac:dyDescent="0.25">
      <c r="A659" s="156"/>
      <c r="B659" s="155" t="str">
        <f>B658&amp;"KW"</f>
        <v>KW</v>
      </c>
      <c r="C659" s="152" t="s">
        <v>298</v>
      </c>
      <c r="D659" s="153"/>
      <c r="E659" s="153"/>
      <c r="F659" s="468"/>
      <c r="G659" s="469"/>
      <c r="H659" s="468"/>
      <c r="I659" s="469"/>
      <c r="J659" s="468"/>
      <c r="K659" s="469"/>
      <c r="L659" s="468"/>
      <c r="M659" s="469"/>
      <c r="N659" s="468"/>
      <c r="O659" s="469"/>
      <c r="P659" s="125"/>
      <c r="Q659" s="125"/>
      <c r="R659" s="125"/>
      <c r="S659" s="125"/>
      <c r="T659" s="125"/>
      <c r="U659" s="125"/>
      <c r="V659" s="125"/>
      <c r="W659" s="125"/>
    </row>
    <row r="660" spans="1:23" hidden="1" x14ac:dyDescent="0.25">
      <c r="A660" s="156" t="s">
        <v>540</v>
      </c>
      <c r="B660" s="151"/>
      <c r="C660" s="152" t="s">
        <v>231</v>
      </c>
      <c r="D660" s="153"/>
      <c r="E660" s="153"/>
      <c r="F660" s="468"/>
      <c r="G660" s="469"/>
      <c r="H660" s="468"/>
      <c r="I660" s="469"/>
      <c r="J660" s="468"/>
      <c r="K660" s="469"/>
      <c r="L660" s="468"/>
      <c r="M660" s="469"/>
      <c r="N660" s="468"/>
      <c r="O660" s="469"/>
      <c r="P660" s="125"/>
      <c r="Q660" s="125"/>
      <c r="R660" s="125"/>
      <c r="S660" s="125"/>
      <c r="T660" s="125"/>
      <c r="U660" s="125"/>
      <c r="V660" s="125"/>
      <c r="W660" s="125"/>
    </row>
    <row r="661" spans="1:23" hidden="1" x14ac:dyDescent="0.25">
      <c r="A661" s="156"/>
      <c r="B661" s="155" t="str">
        <f>B660&amp;"KW"</f>
        <v>KW</v>
      </c>
      <c r="C661" s="152" t="s">
        <v>298</v>
      </c>
      <c r="D661" s="153"/>
      <c r="E661" s="153"/>
      <c r="F661" s="468"/>
      <c r="G661" s="469"/>
      <c r="H661" s="468"/>
      <c r="I661" s="469"/>
      <c r="J661" s="468"/>
      <c r="K661" s="469"/>
      <c r="L661" s="468"/>
      <c r="M661" s="469"/>
      <c r="N661" s="468"/>
      <c r="O661" s="469"/>
      <c r="P661" s="125"/>
      <c r="Q661" s="125"/>
      <c r="R661" s="125"/>
      <c r="S661" s="125"/>
      <c r="T661" s="125"/>
      <c r="U661" s="125"/>
      <c r="V661" s="125"/>
      <c r="W661" s="125"/>
    </row>
    <row r="662" spans="1:23" hidden="1" x14ac:dyDescent="0.25">
      <c r="A662" s="156" t="s">
        <v>541</v>
      </c>
      <c r="B662" s="151"/>
      <c r="C662" s="152" t="s">
        <v>231</v>
      </c>
      <c r="D662" s="153"/>
      <c r="E662" s="153"/>
      <c r="F662" s="468"/>
      <c r="G662" s="469"/>
      <c r="H662" s="468"/>
      <c r="I662" s="469"/>
      <c r="J662" s="468"/>
      <c r="K662" s="469"/>
      <c r="L662" s="468"/>
      <c r="M662" s="469"/>
      <c r="N662" s="468"/>
      <c r="O662" s="469"/>
      <c r="P662" s="125"/>
      <c r="Q662" s="125"/>
      <c r="R662" s="125"/>
      <c r="S662" s="125"/>
      <c r="T662" s="125"/>
      <c r="U662" s="125"/>
      <c r="V662" s="125"/>
      <c r="W662" s="125"/>
    </row>
    <row r="663" spans="1:23" hidden="1" x14ac:dyDescent="0.25">
      <c r="A663" s="156"/>
      <c r="B663" s="155" t="str">
        <f>B662&amp;"KW"</f>
        <v>KW</v>
      </c>
      <c r="C663" s="152" t="s">
        <v>298</v>
      </c>
      <c r="D663" s="153"/>
      <c r="E663" s="153"/>
      <c r="F663" s="468"/>
      <c r="G663" s="469"/>
      <c r="H663" s="468"/>
      <c r="I663" s="469"/>
      <c r="J663" s="468"/>
      <c r="K663" s="469"/>
      <c r="L663" s="468"/>
      <c r="M663" s="469"/>
      <c r="N663" s="468"/>
      <c r="O663" s="469"/>
      <c r="P663" s="125"/>
      <c r="Q663" s="125"/>
      <c r="R663" s="125"/>
      <c r="S663" s="125"/>
      <c r="T663" s="125"/>
      <c r="U663" s="125"/>
      <c r="V663" s="125"/>
      <c r="W663" s="125"/>
    </row>
    <row r="664" spans="1:23" hidden="1" x14ac:dyDescent="0.25">
      <c r="A664" s="156" t="s">
        <v>542</v>
      </c>
      <c r="B664" s="151"/>
      <c r="C664" s="152" t="s">
        <v>231</v>
      </c>
      <c r="D664" s="153"/>
      <c r="E664" s="153"/>
      <c r="F664" s="468"/>
      <c r="G664" s="469"/>
      <c r="H664" s="468"/>
      <c r="I664" s="469"/>
      <c r="J664" s="468"/>
      <c r="K664" s="469"/>
      <c r="L664" s="468"/>
      <c r="M664" s="469"/>
      <c r="N664" s="468"/>
      <c r="O664" s="469"/>
      <c r="P664" s="125"/>
      <c r="Q664" s="125"/>
      <c r="R664" s="125"/>
      <c r="S664" s="125"/>
      <c r="T664" s="125"/>
      <c r="U664" s="125"/>
      <c r="V664" s="125"/>
      <c r="W664" s="125"/>
    </row>
    <row r="665" spans="1:23" hidden="1" x14ac:dyDescent="0.25">
      <c r="A665" s="156"/>
      <c r="B665" s="155" t="str">
        <f>B664&amp;"KW"</f>
        <v>KW</v>
      </c>
      <c r="C665" s="152" t="s">
        <v>298</v>
      </c>
      <c r="D665" s="153"/>
      <c r="E665" s="153"/>
      <c r="F665" s="468"/>
      <c r="G665" s="469"/>
      <c r="H665" s="468"/>
      <c r="I665" s="469"/>
      <c r="J665" s="468"/>
      <c r="K665" s="469"/>
      <c r="L665" s="468"/>
      <c r="M665" s="469"/>
      <c r="N665" s="468"/>
      <c r="O665" s="469"/>
      <c r="P665" s="125"/>
      <c r="Q665" s="125"/>
      <c r="R665" s="125"/>
      <c r="S665" s="125"/>
      <c r="T665" s="125"/>
      <c r="U665" s="125"/>
      <c r="V665" s="125"/>
      <c r="W665" s="125"/>
    </row>
    <row r="666" spans="1:23" hidden="1" x14ac:dyDescent="0.25">
      <c r="A666" s="156" t="s">
        <v>543</v>
      </c>
      <c r="B666" s="151"/>
      <c r="C666" s="152" t="s">
        <v>231</v>
      </c>
      <c r="D666" s="153"/>
      <c r="E666" s="153"/>
      <c r="F666" s="468"/>
      <c r="G666" s="469"/>
      <c r="H666" s="468"/>
      <c r="I666" s="469"/>
      <c r="J666" s="468"/>
      <c r="K666" s="469"/>
      <c r="L666" s="468"/>
      <c r="M666" s="469"/>
      <c r="N666" s="468"/>
      <c r="O666" s="469"/>
      <c r="P666" s="125"/>
      <c r="Q666" s="125"/>
      <c r="R666" s="125"/>
      <c r="S666" s="125"/>
      <c r="T666" s="125"/>
      <c r="U666" s="125"/>
      <c r="V666" s="125"/>
      <c r="W666" s="125"/>
    </row>
    <row r="667" spans="1:23" hidden="1" x14ac:dyDescent="0.25">
      <c r="A667" s="156"/>
      <c r="B667" s="155" t="str">
        <f>B666&amp;"KW"</f>
        <v>KW</v>
      </c>
      <c r="C667" s="152" t="s">
        <v>298</v>
      </c>
      <c r="D667" s="153"/>
      <c r="E667" s="153"/>
      <c r="F667" s="468"/>
      <c r="G667" s="469"/>
      <c r="H667" s="468"/>
      <c r="I667" s="469"/>
      <c r="J667" s="468"/>
      <c r="K667" s="469"/>
      <c r="L667" s="468"/>
      <c r="M667" s="469"/>
      <c r="N667" s="468"/>
      <c r="O667" s="469"/>
      <c r="P667" s="125"/>
      <c r="Q667" s="125"/>
      <c r="R667" s="125"/>
      <c r="S667" s="125"/>
      <c r="T667" s="125"/>
      <c r="U667" s="125"/>
      <c r="V667" s="125"/>
      <c r="W667" s="125"/>
    </row>
    <row r="668" spans="1:23" hidden="1" x14ac:dyDescent="0.25">
      <c r="A668" s="156" t="s">
        <v>544</v>
      </c>
      <c r="B668" s="151"/>
      <c r="C668" s="152" t="s">
        <v>231</v>
      </c>
      <c r="D668" s="153"/>
      <c r="E668" s="153"/>
      <c r="F668" s="468"/>
      <c r="G668" s="469"/>
      <c r="H668" s="468"/>
      <c r="I668" s="469"/>
      <c r="J668" s="468"/>
      <c r="K668" s="469"/>
      <c r="L668" s="468"/>
      <c r="M668" s="469"/>
      <c r="N668" s="468"/>
      <c r="O668" s="469"/>
      <c r="P668" s="125"/>
      <c r="Q668" s="125"/>
      <c r="R668" s="125"/>
      <c r="S668" s="125"/>
      <c r="T668" s="125"/>
      <c r="U668" s="125"/>
      <c r="V668" s="125"/>
      <c r="W668" s="125"/>
    </row>
    <row r="669" spans="1:23" hidden="1" x14ac:dyDescent="0.25">
      <c r="A669" s="156"/>
      <c r="B669" s="155" t="str">
        <f>B668&amp;"KW"</f>
        <v>KW</v>
      </c>
      <c r="C669" s="152" t="s">
        <v>298</v>
      </c>
      <c r="D669" s="153"/>
      <c r="E669" s="153"/>
      <c r="F669" s="468"/>
      <c r="G669" s="469"/>
      <c r="H669" s="468"/>
      <c r="I669" s="469"/>
      <c r="J669" s="468"/>
      <c r="K669" s="469"/>
      <c r="L669" s="468"/>
      <c r="M669" s="469"/>
      <c r="N669" s="468"/>
      <c r="O669" s="469"/>
      <c r="P669" s="125"/>
      <c r="Q669" s="125"/>
      <c r="R669" s="125"/>
      <c r="S669" s="125"/>
      <c r="T669" s="125"/>
      <c r="U669" s="125"/>
      <c r="V669" s="125"/>
      <c r="W669" s="125"/>
    </row>
    <row r="670" spans="1:23" hidden="1" x14ac:dyDescent="0.25">
      <c r="A670" s="156" t="s">
        <v>545</v>
      </c>
      <c r="B670" s="151"/>
      <c r="C670" s="152" t="s">
        <v>231</v>
      </c>
      <c r="D670" s="153"/>
      <c r="E670" s="153"/>
      <c r="F670" s="468"/>
      <c r="G670" s="469"/>
      <c r="H670" s="468"/>
      <c r="I670" s="469"/>
      <c r="J670" s="468"/>
      <c r="K670" s="469"/>
      <c r="L670" s="468"/>
      <c r="M670" s="469"/>
      <c r="N670" s="468"/>
      <c r="O670" s="469"/>
      <c r="P670" s="125"/>
      <c r="Q670" s="125"/>
      <c r="R670" s="125"/>
      <c r="S670" s="125"/>
      <c r="T670" s="125"/>
      <c r="U670" s="125"/>
      <c r="V670" s="125"/>
      <c r="W670" s="125"/>
    </row>
    <row r="671" spans="1:23" hidden="1" x14ac:dyDescent="0.25">
      <c r="A671" s="156"/>
      <c r="B671" s="155" t="str">
        <f>B670&amp;"KW"</f>
        <v>KW</v>
      </c>
      <c r="C671" s="152" t="s">
        <v>298</v>
      </c>
      <c r="D671" s="153"/>
      <c r="E671" s="153"/>
      <c r="F671" s="468"/>
      <c r="G671" s="469"/>
      <c r="H671" s="468"/>
      <c r="I671" s="469"/>
      <c r="J671" s="468"/>
      <c r="K671" s="469"/>
      <c r="L671" s="468"/>
      <c r="M671" s="469"/>
      <c r="N671" s="468"/>
      <c r="O671" s="469"/>
      <c r="P671" s="125"/>
      <c r="Q671" s="125"/>
      <c r="R671" s="125"/>
      <c r="S671" s="125"/>
      <c r="T671" s="125"/>
      <c r="U671" s="125"/>
      <c r="V671" s="125"/>
      <c r="W671" s="125"/>
    </row>
    <row r="672" spans="1:23" hidden="1" x14ac:dyDescent="0.25">
      <c r="A672" s="156" t="s">
        <v>546</v>
      </c>
      <c r="B672" s="151"/>
      <c r="C672" s="152" t="s">
        <v>231</v>
      </c>
      <c r="D672" s="153"/>
      <c r="E672" s="153"/>
      <c r="F672" s="468"/>
      <c r="G672" s="469"/>
      <c r="H672" s="468"/>
      <c r="I672" s="469"/>
      <c r="J672" s="468"/>
      <c r="K672" s="469"/>
      <c r="L672" s="468"/>
      <c r="M672" s="469"/>
      <c r="N672" s="468"/>
      <c r="O672" s="469"/>
      <c r="P672" s="125"/>
      <c r="Q672" s="125"/>
      <c r="R672" s="125"/>
      <c r="S672" s="125"/>
      <c r="T672" s="125"/>
      <c r="U672" s="125"/>
      <c r="V672" s="125"/>
      <c r="W672" s="125"/>
    </row>
    <row r="673" spans="1:23" hidden="1" x14ac:dyDescent="0.25">
      <c r="A673" s="156"/>
      <c r="B673" s="155" t="str">
        <f>B672&amp;"KW"</f>
        <v>KW</v>
      </c>
      <c r="C673" s="152" t="s">
        <v>298</v>
      </c>
      <c r="D673" s="153"/>
      <c r="E673" s="153"/>
      <c r="F673" s="468"/>
      <c r="G673" s="469"/>
      <c r="H673" s="468"/>
      <c r="I673" s="469"/>
      <c r="J673" s="468"/>
      <c r="K673" s="469"/>
      <c r="L673" s="468"/>
      <c r="M673" s="469"/>
      <c r="N673" s="468"/>
      <c r="O673" s="469"/>
      <c r="P673" s="125"/>
      <c r="Q673" s="125"/>
      <c r="R673" s="125"/>
      <c r="S673" s="125"/>
      <c r="T673" s="125"/>
      <c r="U673" s="125"/>
      <c r="V673" s="125"/>
      <c r="W673" s="125"/>
    </row>
    <row r="674" spans="1:23" hidden="1" x14ac:dyDescent="0.25">
      <c r="A674" s="156" t="s">
        <v>547</v>
      </c>
      <c r="B674" s="151"/>
      <c r="C674" s="152" t="s">
        <v>231</v>
      </c>
      <c r="D674" s="153"/>
      <c r="E674" s="153"/>
      <c r="F674" s="468"/>
      <c r="G674" s="469"/>
      <c r="H674" s="468"/>
      <c r="I674" s="469"/>
      <c r="J674" s="468"/>
      <c r="K674" s="469"/>
      <c r="L674" s="468"/>
      <c r="M674" s="469"/>
      <c r="N674" s="468"/>
      <c r="O674" s="469"/>
      <c r="P674" s="125"/>
      <c r="Q674" s="125"/>
      <c r="R674" s="125"/>
      <c r="S674" s="125"/>
      <c r="T674" s="125"/>
      <c r="U674" s="125"/>
      <c r="V674" s="125"/>
      <c r="W674" s="125"/>
    </row>
    <row r="675" spans="1:23" hidden="1" x14ac:dyDescent="0.25">
      <c r="A675" s="156"/>
      <c r="B675" s="155" t="str">
        <f>B674&amp;"KW"</f>
        <v>KW</v>
      </c>
      <c r="C675" s="152" t="s">
        <v>298</v>
      </c>
      <c r="D675" s="153"/>
      <c r="E675" s="153"/>
      <c r="F675" s="468"/>
      <c r="G675" s="469"/>
      <c r="H675" s="468"/>
      <c r="I675" s="469"/>
      <c r="J675" s="468"/>
      <c r="K675" s="469"/>
      <c r="L675" s="468"/>
      <c r="M675" s="469"/>
      <c r="N675" s="468"/>
      <c r="O675" s="469"/>
      <c r="P675" s="125"/>
      <c r="Q675" s="125"/>
      <c r="R675" s="125"/>
      <c r="S675" s="125"/>
      <c r="T675" s="125"/>
      <c r="U675" s="125"/>
      <c r="V675" s="125"/>
      <c r="W675" s="125"/>
    </row>
    <row r="676" spans="1:23" hidden="1" x14ac:dyDescent="0.25">
      <c r="A676" s="156" t="s">
        <v>548</v>
      </c>
      <c r="B676" s="151"/>
      <c r="C676" s="152" t="s">
        <v>231</v>
      </c>
      <c r="D676" s="153"/>
      <c r="E676" s="153"/>
      <c r="F676" s="468"/>
      <c r="G676" s="469"/>
      <c r="H676" s="468"/>
      <c r="I676" s="469"/>
      <c r="J676" s="468"/>
      <c r="K676" s="469"/>
      <c r="L676" s="468"/>
      <c r="M676" s="469"/>
      <c r="N676" s="468"/>
      <c r="O676" s="469"/>
      <c r="P676" s="125"/>
      <c r="Q676" s="125"/>
      <c r="R676" s="125"/>
      <c r="S676" s="125"/>
      <c r="T676" s="125"/>
      <c r="U676" s="125"/>
      <c r="V676" s="125"/>
      <c r="W676" s="125"/>
    </row>
    <row r="677" spans="1:23" hidden="1" x14ac:dyDescent="0.25">
      <c r="A677" s="156"/>
      <c r="B677" s="155" t="str">
        <f>B676&amp;"KW"</f>
        <v>KW</v>
      </c>
      <c r="C677" s="152" t="s">
        <v>298</v>
      </c>
      <c r="D677" s="153"/>
      <c r="E677" s="153"/>
      <c r="F677" s="468"/>
      <c r="G677" s="469"/>
      <c r="H677" s="468"/>
      <c r="I677" s="469"/>
      <c r="J677" s="468"/>
      <c r="K677" s="469"/>
      <c r="L677" s="468"/>
      <c r="M677" s="469"/>
      <c r="N677" s="468"/>
      <c r="O677" s="469"/>
      <c r="P677" s="125"/>
      <c r="Q677" s="125"/>
      <c r="R677" s="125"/>
      <c r="S677" s="125"/>
      <c r="T677" s="125"/>
      <c r="U677" s="125"/>
      <c r="V677" s="125"/>
      <c r="W677" s="125"/>
    </row>
    <row r="678" spans="1:23" hidden="1" x14ac:dyDescent="0.25">
      <c r="A678" s="156" t="s">
        <v>549</v>
      </c>
      <c r="B678" s="151"/>
      <c r="C678" s="152" t="s">
        <v>231</v>
      </c>
      <c r="D678" s="153"/>
      <c r="E678" s="153"/>
      <c r="F678" s="468"/>
      <c r="G678" s="469"/>
      <c r="H678" s="468"/>
      <c r="I678" s="469"/>
      <c r="J678" s="468"/>
      <c r="K678" s="469"/>
      <c r="L678" s="468"/>
      <c r="M678" s="469"/>
      <c r="N678" s="468"/>
      <c r="O678" s="469"/>
      <c r="P678" s="125"/>
      <c r="Q678" s="125"/>
      <c r="R678" s="125"/>
      <c r="S678" s="125"/>
      <c r="T678" s="125"/>
      <c r="U678" s="125"/>
      <c r="V678" s="125"/>
      <c r="W678" s="125"/>
    </row>
    <row r="679" spans="1:23" hidden="1" x14ac:dyDescent="0.25">
      <c r="A679" s="156"/>
      <c r="B679" s="155" t="str">
        <f>B678&amp;"KW"</f>
        <v>KW</v>
      </c>
      <c r="C679" s="152" t="s">
        <v>298</v>
      </c>
      <c r="D679" s="153"/>
      <c r="E679" s="153"/>
      <c r="F679" s="468"/>
      <c r="G679" s="469"/>
      <c r="H679" s="468"/>
      <c r="I679" s="469"/>
      <c r="J679" s="468"/>
      <c r="K679" s="469"/>
      <c r="L679" s="468"/>
      <c r="M679" s="469"/>
      <c r="N679" s="468"/>
      <c r="O679" s="469"/>
      <c r="P679" s="125"/>
      <c r="Q679" s="125"/>
      <c r="R679" s="125"/>
      <c r="S679" s="125"/>
      <c r="T679" s="125"/>
      <c r="U679" s="125"/>
      <c r="V679" s="125"/>
      <c r="W679" s="125"/>
    </row>
    <row r="680" spans="1:23" hidden="1" x14ac:dyDescent="0.25">
      <c r="A680" s="156" t="s">
        <v>550</v>
      </c>
      <c r="B680" s="151"/>
      <c r="C680" s="152" t="s">
        <v>231</v>
      </c>
      <c r="D680" s="153"/>
      <c r="E680" s="153"/>
      <c r="F680" s="468"/>
      <c r="G680" s="469"/>
      <c r="H680" s="468"/>
      <c r="I680" s="469"/>
      <c r="J680" s="468"/>
      <c r="K680" s="469"/>
      <c r="L680" s="468"/>
      <c r="M680" s="469"/>
      <c r="N680" s="468"/>
      <c r="O680" s="469"/>
      <c r="P680" s="125"/>
      <c r="Q680" s="125"/>
      <c r="R680" s="125"/>
      <c r="S680" s="125"/>
      <c r="T680" s="125"/>
      <c r="U680" s="125"/>
      <c r="V680" s="125"/>
      <c r="W680" s="125"/>
    </row>
    <row r="681" spans="1:23" hidden="1" x14ac:dyDescent="0.25">
      <c r="A681" s="156"/>
      <c r="B681" s="155" t="str">
        <f>B680&amp;"KW"</f>
        <v>KW</v>
      </c>
      <c r="C681" s="152" t="s">
        <v>298</v>
      </c>
      <c r="D681" s="153"/>
      <c r="E681" s="153"/>
      <c r="F681" s="468"/>
      <c r="G681" s="469"/>
      <c r="H681" s="468"/>
      <c r="I681" s="469"/>
      <c r="J681" s="468"/>
      <c r="K681" s="469"/>
      <c r="L681" s="468"/>
      <c r="M681" s="469"/>
      <c r="N681" s="468"/>
      <c r="O681" s="469"/>
      <c r="P681" s="125"/>
      <c r="Q681" s="125"/>
      <c r="R681" s="125"/>
      <c r="S681" s="125"/>
      <c r="T681" s="125"/>
      <c r="U681" s="125"/>
      <c r="V681" s="125"/>
      <c r="W681" s="125"/>
    </row>
    <row r="682" spans="1:23" hidden="1" x14ac:dyDescent="0.25">
      <c r="A682" s="156" t="s">
        <v>551</v>
      </c>
      <c r="B682" s="151"/>
      <c r="C682" s="152" t="s">
        <v>231</v>
      </c>
      <c r="D682" s="153"/>
      <c r="E682" s="153"/>
      <c r="F682" s="468"/>
      <c r="G682" s="469"/>
      <c r="H682" s="468"/>
      <c r="I682" s="469"/>
      <c r="J682" s="468"/>
      <c r="K682" s="469"/>
      <c r="L682" s="468"/>
      <c r="M682" s="469"/>
      <c r="N682" s="468"/>
      <c r="O682" s="469"/>
      <c r="P682" s="125"/>
      <c r="Q682" s="125"/>
      <c r="R682" s="125"/>
      <c r="S682" s="125"/>
      <c r="T682" s="125"/>
      <c r="U682" s="125"/>
      <c r="V682" s="125"/>
      <c r="W682" s="125"/>
    </row>
    <row r="683" spans="1:23" hidden="1" x14ac:dyDescent="0.25">
      <c r="A683" s="156"/>
      <c r="B683" s="155" t="str">
        <f>B682&amp;"KW"</f>
        <v>KW</v>
      </c>
      <c r="C683" s="152" t="s">
        <v>298</v>
      </c>
      <c r="D683" s="153"/>
      <c r="E683" s="153"/>
      <c r="F683" s="468"/>
      <c r="G683" s="469"/>
      <c r="H683" s="468"/>
      <c r="I683" s="469"/>
      <c r="J683" s="468"/>
      <c r="K683" s="469"/>
      <c r="L683" s="468"/>
      <c r="M683" s="469"/>
      <c r="N683" s="468"/>
      <c r="O683" s="469"/>
      <c r="P683" s="125"/>
      <c r="Q683" s="125"/>
      <c r="R683" s="125"/>
      <c r="S683" s="125"/>
      <c r="T683" s="125"/>
      <c r="U683" s="125"/>
      <c r="V683" s="125"/>
      <c r="W683" s="125"/>
    </row>
    <row r="684" spans="1:23" hidden="1" x14ac:dyDescent="0.25">
      <c r="A684" s="156" t="s">
        <v>552</v>
      </c>
      <c r="B684" s="151"/>
      <c r="C684" s="152" t="s">
        <v>231</v>
      </c>
      <c r="D684" s="153"/>
      <c r="E684" s="153"/>
      <c r="F684" s="468"/>
      <c r="G684" s="469"/>
      <c r="H684" s="468"/>
      <c r="I684" s="469"/>
      <c r="J684" s="468"/>
      <c r="K684" s="469"/>
      <c r="L684" s="468"/>
      <c r="M684" s="469"/>
      <c r="N684" s="468"/>
      <c r="O684" s="469"/>
      <c r="P684" s="125"/>
      <c r="Q684" s="125"/>
      <c r="R684" s="125"/>
      <c r="S684" s="125"/>
      <c r="T684" s="125"/>
      <c r="U684" s="125"/>
      <c r="V684" s="125"/>
      <c r="W684" s="125"/>
    </row>
    <row r="685" spans="1:23" hidden="1" x14ac:dyDescent="0.25">
      <c r="A685" s="156"/>
      <c r="B685" s="155" t="str">
        <f>B684&amp;"KW"</f>
        <v>KW</v>
      </c>
      <c r="C685" s="152" t="s">
        <v>298</v>
      </c>
      <c r="D685" s="153"/>
      <c r="E685" s="153"/>
      <c r="F685" s="468"/>
      <c r="G685" s="469"/>
      <c r="H685" s="468"/>
      <c r="I685" s="469"/>
      <c r="J685" s="468"/>
      <c r="K685" s="469"/>
      <c r="L685" s="468"/>
      <c r="M685" s="469"/>
      <c r="N685" s="468"/>
      <c r="O685" s="469"/>
      <c r="P685" s="125"/>
      <c r="Q685" s="125"/>
      <c r="R685" s="125"/>
      <c r="S685" s="125"/>
      <c r="T685" s="125"/>
      <c r="U685" s="125"/>
      <c r="V685" s="125"/>
      <c r="W685" s="125"/>
    </row>
    <row r="686" spans="1:23" hidden="1" x14ac:dyDescent="0.25">
      <c r="A686" s="156" t="s">
        <v>553</v>
      </c>
      <c r="B686" s="151"/>
      <c r="C686" s="152" t="s">
        <v>231</v>
      </c>
      <c r="D686" s="153"/>
      <c r="E686" s="153"/>
      <c r="F686" s="468"/>
      <c r="G686" s="469"/>
      <c r="H686" s="468"/>
      <c r="I686" s="469"/>
      <c r="J686" s="468"/>
      <c r="K686" s="469"/>
      <c r="L686" s="468"/>
      <c r="M686" s="469"/>
      <c r="N686" s="468"/>
      <c r="O686" s="469"/>
      <c r="P686" s="125"/>
      <c r="Q686" s="125"/>
      <c r="R686" s="125"/>
      <c r="S686" s="125"/>
      <c r="T686" s="125"/>
      <c r="U686" s="125"/>
      <c r="V686" s="125"/>
      <c r="W686" s="125"/>
    </row>
    <row r="687" spans="1:23" hidden="1" x14ac:dyDescent="0.25">
      <c r="A687" s="156"/>
      <c r="B687" s="155" t="str">
        <f>B686&amp;"KW"</f>
        <v>KW</v>
      </c>
      <c r="C687" s="152" t="s">
        <v>298</v>
      </c>
      <c r="D687" s="153"/>
      <c r="E687" s="153"/>
      <c r="F687" s="468"/>
      <c r="G687" s="469"/>
      <c r="H687" s="468"/>
      <c r="I687" s="469"/>
      <c r="J687" s="468"/>
      <c r="K687" s="469"/>
      <c r="L687" s="468"/>
      <c r="M687" s="469"/>
      <c r="N687" s="468"/>
      <c r="O687" s="469"/>
      <c r="P687" s="125"/>
      <c r="Q687" s="125"/>
      <c r="R687" s="125"/>
      <c r="S687" s="125"/>
      <c r="T687" s="125"/>
      <c r="U687" s="125"/>
      <c r="V687" s="125"/>
      <c r="W687" s="125"/>
    </row>
    <row r="688" spans="1:23" hidden="1" x14ac:dyDescent="0.25">
      <c r="A688" s="156" t="s">
        <v>554</v>
      </c>
      <c r="B688" s="151"/>
      <c r="C688" s="152" t="s">
        <v>231</v>
      </c>
      <c r="D688" s="153"/>
      <c r="E688" s="153"/>
      <c r="F688" s="468"/>
      <c r="G688" s="469"/>
      <c r="H688" s="468"/>
      <c r="I688" s="469"/>
      <c r="J688" s="468"/>
      <c r="K688" s="469"/>
      <c r="L688" s="468"/>
      <c r="M688" s="469"/>
      <c r="N688" s="468"/>
      <c r="O688" s="469"/>
      <c r="P688" s="125"/>
      <c r="Q688" s="125"/>
      <c r="R688" s="125"/>
      <c r="S688" s="125"/>
      <c r="T688" s="125"/>
      <c r="U688" s="125"/>
      <c r="V688" s="125"/>
      <c r="W688" s="125"/>
    </row>
    <row r="689" spans="1:23" hidden="1" x14ac:dyDescent="0.25">
      <c r="A689" s="156"/>
      <c r="B689" s="155" t="str">
        <f>B688&amp;"KW"</f>
        <v>KW</v>
      </c>
      <c r="C689" s="152" t="s">
        <v>298</v>
      </c>
      <c r="D689" s="153"/>
      <c r="E689" s="153"/>
      <c r="F689" s="468"/>
      <c r="G689" s="469"/>
      <c r="H689" s="468"/>
      <c r="I689" s="469"/>
      <c r="J689" s="468"/>
      <c r="K689" s="469"/>
      <c r="L689" s="468"/>
      <c r="M689" s="469"/>
      <c r="N689" s="468"/>
      <c r="O689" s="469"/>
      <c r="P689" s="125"/>
      <c r="Q689" s="125"/>
      <c r="R689" s="125"/>
      <c r="S689" s="125"/>
      <c r="T689" s="125"/>
      <c r="U689" s="125"/>
      <c r="V689" s="125"/>
      <c r="W689" s="125"/>
    </row>
    <row r="690" spans="1:23" hidden="1" x14ac:dyDescent="0.25">
      <c r="A690" s="156" t="s">
        <v>555</v>
      </c>
      <c r="B690" s="151"/>
      <c r="C690" s="152" t="s">
        <v>231</v>
      </c>
      <c r="D690" s="153"/>
      <c r="E690" s="153"/>
      <c r="F690" s="468"/>
      <c r="G690" s="469"/>
      <c r="H690" s="468"/>
      <c r="I690" s="469"/>
      <c r="J690" s="468"/>
      <c r="K690" s="469"/>
      <c r="L690" s="468"/>
      <c r="M690" s="469"/>
      <c r="N690" s="468"/>
      <c r="O690" s="469"/>
      <c r="P690" s="125"/>
      <c r="Q690" s="125"/>
      <c r="R690" s="125"/>
      <c r="S690" s="125"/>
      <c r="T690" s="125"/>
      <c r="U690" s="125"/>
      <c r="V690" s="125"/>
      <c r="W690" s="125"/>
    </row>
    <row r="691" spans="1:23" hidden="1" x14ac:dyDescent="0.25">
      <c r="A691" s="156"/>
      <c r="B691" s="155" t="str">
        <f>B690&amp;"KW"</f>
        <v>KW</v>
      </c>
      <c r="C691" s="152" t="s">
        <v>298</v>
      </c>
      <c r="D691" s="153"/>
      <c r="E691" s="153"/>
      <c r="F691" s="468"/>
      <c r="G691" s="469"/>
      <c r="H691" s="468"/>
      <c r="I691" s="469"/>
      <c r="J691" s="468"/>
      <c r="K691" s="469"/>
      <c r="L691" s="468"/>
      <c r="M691" s="469"/>
      <c r="N691" s="468"/>
      <c r="O691" s="469"/>
      <c r="P691" s="125"/>
      <c r="Q691" s="125"/>
      <c r="R691" s="125"/>
      <c r="S691" s="125"/>
      <c r="T691" s="125"/>
      <c r="U691" s="125"/>
      <c r="V691" s="125"/>
      <c r="W691" s="125"/>
    </row>
    <row r="692" spans="1:23" hidden="1" x14ac:dyDescent="0.25">
      <c r="A692" s="156" t="s">
        <v>556</v>
      </c>
      <c r="B692" s="151"/>
      <c r="C692" s="152" t="s">
        <v>231</v>
      </c>
      <c r="D692" s="153"/>
      <c r="E692" s="153"/>
      <c r="F692" s="468"/>
      <c r="G692" s="469"/>
      <c r="H692" s="468"/>
      <c r="I692" s="469"/>
      <c r="J692" s="468"/>
      <c r="K692" s="469"/>
      <c r="L692" s="468"/>
      <c r="M692" s="469"/>
      <c r="N692" s="468"/>
      <c r="O692" s="469"/>
      <c r="P692" s="125"/>
      <c r="Q692" s="125"/>
      <c r="R692" s="125"/>
      <c r="S692" s="125"/>
      <c r="T692" s="125"/>
      <c r="U692" s="125"/>
      <c r="V692" s="125"/>
      <c r="W692" s="125"/>
    </row>
    <row r="693" spans="1:23" hidden="1" x14ac:dyDescent="0.25">
      <c r="A693" s="156"/>
      <c r="B693" s="155" t="str">
        <f>B692&amp;"KW"</f>
        <v>KW</v>
      </c>
      <c r="C693" s="152" t="s">
        <v>298</v>
      </c>
      <c r="D693" s="153"/>
      <c r="E693" s="153"/>
      <c r="F693" s="468"/>
      <c r="G693" s="469"/>
      <c r="H693" s="468"/>
      <c r="I693" s="469"/>
      <c r="J693" s="468"/>
      <c r="K693" s="469"/>
      <c r="L693" s="468"/>
      <c r="M693" s="469"/>
      <c r="N693" s="468"/>
      <c r="O693" s="469"/>
      <c r="P693" s="125"/>
      <c r="Q693" s="125"/>
      <c r="R693" s="125"/>
      <c r="S693" s="125"/>
      <c r="T693" s="125"/>
      <c r="U693" s="125"/>
      <c r="V693" s="125"/>
      <c r="W693" s="125"/>
    </row>
    <row r="694" spans="1:23" hidden="1" x14ac:dyDescent="0.25">
      <c r="A694" s="156" t="s">
        <v>557</v>
      </c>
      <c r="B694" s="151"/>
      <c r="C694" s="152" t="s">
        <v>231</v>
      </c>
      <c r="D694" s="153"/>
      <c r="E694" s="153"/>
      <c r="F694" s="468"/>
      <c r="G694" s="469"/>
      <c r="H694" s="468"/>
      <c r="I694" s="469"/>
      <c r="J694" s="468"/>
      <c r="K694" s="469"/>
      <c r="L694" s="468"/>
      <c r="M694" s="469"/>
      <c r="N694" s="468"/>
      <c r="O694" s="469"/>
      <c r="P694" s="125"/>
      <c r="Q694" s="125"/>
      <c r="R694" s="125"/>
      <c r="S694" s="125"/>
      <c r="T694" s="125"/>
      <c r="U694" s="125"/>
      <c r="V694" s="125"/>
      <c r="W694" s="125"/>
    </row>
    <row r="695" spans="1:23" hidden="1" x14ac:dyDescent="0.25">
      <c r="A695" s="156"/>
      <c r="B695" s="155" t="str">
        <f>B694&amp;"KW"</f>
        <v>KW</v>
      </c>
      <c r="C695" s="152" t="s">
        <v>298</v>
      </c>
      <c r="D695" s="153"/>
      <c r="E695" s="153"/>
      <c r="F695" s="468"/>
      <c r="G695" s="469"/>
      <c r="H695" s="468"/>
      <c r="I695" s="469"/>
      <c r="J695" s="468"/>
      <c r="K695" s="469"/>
      <c r="L695" s="468"/>
      <c r="M695" s="469"/>
      <c r="N695" s="468"/>
      <c r="O695" s="469"/>
      <c r="P695" s="125"/>
      <c r="Q695" s="125"/>
      <c r="R695" s="125"/>
      <c r="S695" s="125"/>
      <c r="T695" s="125"/>
      <c r="U695" s="125"/>
      <c r="V695" s="125"/>
      <c r="W695" s="125"/>
    </row>
    <row r="696" spans="1:23" hidden="1" x14ac:dyDescent="0.25">
      <c r="A696" s="156" t="s">
        <v>558</v>
      </c>
      <c r="B696" s="151"/>
      <c r="C696" s="152" t="s">
        <v>231</v>
      </c>
      <c r="D696" s="153"/>
      <c r="E696" s="153"/>
      <c r="F696" s="468"/>
      <c r="G696" s="469"/>
      <c r="H696" s="468"/>
      <c r="I696" s="469"/>
      <c r="J696" s="468"/>
      <c r="K696" s="469"/>
      <c r="L696" s="468"/>
      <c r="M696" s="469"/>
      <c r="N696" s="468"/>
      <c r="O696" s="469"/>
      <c r="P696" s="125"/>
      <c r="Q696" s="125"/>
      <c r="R696" s="125"/>
      <c r="S696" s="125"/>
      <c r="T696" s="125"/>
      <c r="U696" s="125"/>
      <c r="V696" s="125"/>
      <c r="W696" s="125"/>
    </row>
    <row r="697" spans="1:23" hidden="1" x14ac:dyDescent="0.25">
      <c r="A697" s="156"/>
      <c r="B697" s="155" t="str">
        <f>B696&amp;"KW"</f>
        <v>KW</v>
      </c>
      <c r="C697" s="152" t="s">
        <v>298</v>
      </c>
      <c r="D697" s="153"/>
      <c r="E697" s="153"/>
      <c r="F697" s="468"/>
      <c r="G697" s="469"/>
      <c r="H697" s="468"/>
      <c r="I697" s="469"/>
      <c r="J697" s="468"/>
      <c r="K697" s="469"/>
      <c r="L697" s="468"/>
      <c r="M697" s="469"/>
      <c r="N697" s="468"/>
      <c r="O697" s="469"/>
      <c r="P697" s="125"/>
      <c r="Q697" s="125"/>
      <c r="R697" s="125"/>
      <c r="S697" s="125"/>
      <c r="T697" s="125"/>
      <c r="U697" s="125"/>
      <c r="V697" s="125"/>
      <c r="W697" s="125"/>
    </row>
    <row r="698" spans="1:23" hidden="1" x14ac:dyDescent="0.25">
      <c r="A698" s="156" t="s">
        <v>559</v>
      </c>
      <c r="B698" s="151"/>
      <c r="C698" s="152" t="s">
        <v>231</v>
      </c>
      <c r="D698" s="153"/>
      <c r="E698" s="153"/>
      <c r="F698" s="468"/>
      <c r="G698" s="469"/>
      <c r="H698" s="468"/>
      <c r="I698" s="469"/>
      <c r="J698" s="468"/>
      <c r="K698" s="469"/>
      <c r="L698" s="468"/>
      <c r="M698" s="469"/>
      <c r="N698" s="468"/>
      <c r="O698" s="469"/>
      <c r="P698" s="125"/>
      <c r="Q698" s="125"/>
      <c r="R698" s="125"/>
      <c r="S698" s="125"/>
      <c r="T698" s="125"/>
      <c r="U698" s="125"/>
      <c r="V698" s="125"/>
      <c r="W698" s="125"/>
    </row>
    <row r="699" spans="1:23" hidden="1" x14ac:dyDescent="0.25">
      <c r="A699" s="156"/>
      <c r="B699" s="155" t="str">
        <f>B698&amp;"KW"</f>
        <v>KW</v>
      </c>
      <c r="C699" s="152" t="s">
        <v>298</v>
      </c>
      <c r="D699" s="153"/>
      <c r="E699" s="153"/>
      <c r="F699" s="468"/>
      <c r="G699" s="469"/>
      <c r="H699" s="468"/>
      <c r="I699" s="469"/>
      <c r="J699" s="468"/>
      <c r="K699" s="469"/>
      <c r="L699" s="468"/>
      <c r="M699" s="469"/>
      <c r="N699" s="468"/>
      <c r="O699" s="469"/>
      <c r="P699" s="125"/>
      <c r="Q699" s="125"/>
      <c r="R699" s="125"/>
      <c r="S699" s="125"/>
      <c r="T699" s="125"/>
      <c r="U699" s="125"/>
      <c r="V699" s="125"/>
      <c r="W699" s="125"/>
    </row>
    <row r="700" spans="1:23" hidden="1" x14ac:dyDescent="0.25">
      <c r="A700" s="156" t="s">
        <v>560</v>
      </c>
      <c r="B700" s="151"/>
      <c r="C700" s="152" t="s">
        <v>231</v>
      </c>
      <c r="D700" s="153"/>
      <c r="E700" s="153"/>
      <c r="F700" s="468"/>
      <c r="G700" s="469"/>
      <c r="H700" s="468"/>
      <c r="I700" s="469"/>
      <c r="J700" s="468"/>
      <c r="K700" s="469"/>
      <c r="L700" s="468"/>
      <c r="M700" s="469"/>
      <c r="N700" s="468"/>
      <c r="O700" s="469"/>
      <c r="P700" s="125"/>
      <c r="Q700" s="125"/>
      <c r="R700" s="125"/>
      <c r="S700" s="125"/>
      <c r="T700" s="125"/>
      <c r="U700" s="125"/>
      <c r="V700" s="125"/>
      <c r="W700" s="125"/>
    </row>
    <row r="701" spans="1:23" hidden="1" x14ac:dyDescent="0.25">
      <c r="A701" s="156"/>
      <c r="B701" s="155" t="str">
        <f>B700&amp;"KW"</f>
        <v>KW</v>
      </c>
      <c r="C701" s="152" t="s">
        <v>298</v>
      </c>
      <c r="D701" s="153"/>
      <c r="E701" s="153"/>
      <c r="F701" s="468"/>
      <c r="G701" s="469"/>
      <c r="H701" s="468"/>
      <c r="I701" s="469"/>
      <c r="J701" s="468"/>
      <c r="K701" s="469"/>
      <c r="L701" s="468"/>
      <c r="M701" s="469"/>
      <c r="N701" s="468"/>
      <c r="O701" s="469"/>
      <c r="P701" s="125"/>
      <c r="Q701" s="125"/>
      <c r="R701" s="125"/>
      <c r="S701" s="125"/>
      <c r="T701" s="125"/>
      <c r="U701" s="125"/>
      <c r="V701" s="125"/>
      <c r="W701" s="125"/>
    </row>
    <row r="702" spans="1:23" hidden="1" x14ac:dyDescent="0.25">
      <c r="A702" s="156" t="s">
        <v>561</v>
      </c>
      <c r="B702" s="151"/>
      <c r="C702" s="152" t="s">
        <v>231</v>
      </c>
      <c r="D702" s="153"/>
      <c r="E702" s="153"/>
      <c r="F702" s="468"/>
      <c r="G702" s="469"/>
      <c r="H702" s="468"/>
      <c r="I702" s="469"/>
      <c r="J702" s="468"/>
      <c r="K702" s="469"/>
      <c r="L702" s="468"/>
      <c r="M702" s="469"/>
      <c r="N702" s="468"/>
      <c r="O702" s="469"/>
      <c r="P702" s="125"/>
      <c r="Q702" s="125"/>
      <c r="R702" s="125"/>
      <c r="S702" s="125"/>
      <c r="T702" s="125"/>
      <c r="U702" s="125"/>
      <c r="V702" s="125"/>
      <c r="W702" s="125"/>
    </row>
    <row r="703" spans="1:23" hidden="1" x14ac:dyDescent="0.25">
      <c r="A703" s="156"/>
      <c r="B703" s="155" t="str">
        <f>B702&amp;"KW"</f>
        <v>KW</v>
      </c>
      <c r="C703" s="152" t="s">
        <v>298</v>
      </c>
      <c r="D703" s="153"/>
      <c r="E703" s="153"/>
      <c r="F703" s="468"/>
      <c r="G703" s="469"/>
      <c r="H703" s="468"/>
      <c r="I703" s="469"/>
      <c r="J703" s="468"/>
      <c r="K703" s="469"/>
      <c r="L703" s="468"/>
      <c r="M703" s="469"/>
      <c r="N703" s="468"/>
      <c r="O703" s="469"/>
      <c r="P703" s="125"/>
      <c r="Q703" s="125"/>
      <c r="R703" s="125"/>
      <c r="S703" s="125"/>
      <c r="T703" s="125"/>
      <c r="U703" s="125"/>
      <c r="V703" s="125"/>
      <c r="W703" s="125"/>
    </row>
    <row r="704" spans="1:23" hidden="1" x14ac:dyDescent="0.25">
      <c r="A704" s="156" t="s">
        <v>562</v>
      </c>
      <c r="B704" s="151"/>
      <c r="C704" s="152" t="s">
        <v>231</v>
      </c>
      <c r="D704" s="153"/>
      <c r="E704" s="153"/>
      <c r="F704" s="468"/>
      <c r="G704" s="469"/>
      <c r="H704" s="468"/>
      <c r="I704" s="469"/>
      <c r="J704" s="468"/>
      <c r="K704" s="469"/>
      <c r="L704" s="468"/>
      <c r="M704" s="469"/>
      <c r="N704" s="468"/>
      <c r="O704" s="469"/>
      <c r="P704" s="125"/>
      <c r="Q704" s="125"/>
      <c r="R704" s="125"/>
      <c r="S704" s="125"/>
      <c r="T704" s="125"/>
      <c r="U704" s="125"/>
      <c r="V704" s="125"/>
      <c r="W704" s="125"/>
    </row>
    <row r="705" spans="1:23" hidden="1" x14ac:dyDescent="0.25">
      <c r="A705" s="156"/>
      <c r="B705" s="155" t="str">
        <f>B704&amp;"KW"</f>
        <v>KW</v>
      </c>
      <c r="C705" s="152" t="s">
        <v>298</v>
      </c>
      <c r="D705" s="153"/>
      <c r="E705" s="153"/>
      <c r="F705" s="468"/>
      <c r="G705" s="469"/>
      <c r="H705" s="468"/>
      <c r="I705" s="469"/>
      <c r="J705" s="468"/>
      <c r="K705" s="469"/>
      <c r="L705" s="468"/>
      <c r="M705" s="469"/>
      <c r="N705" s="468"/>
      <c r="O705" s="469"/>
      <c r="P705" s="125"/>
      <c r="Q705" s="125"/>
      <c r="R705" s="125"/>
      <c r="S705" s="125"/>
      <c r="T705" s="125"/>
      <c r="U705" s="125"/>
      <c r="V705" s="125"/>
      <c r="W705" s="125"/>
    </row>
    <row r="706" spans="1:23" hidden="1" x14ac:dyDescent="0.25">
      <c r="A706" s="156" t="s">
        <v>563</v>
      </c>
      <c r="B706" s="151"/>
      <c r="C706" s="152" t="s">
        <v>231</v>
      </c>
      <c r="D706" s="153"/>
      <c r="E706" s="153"/>
      <c r="F706" s="468"/>
      <c r="G706" s="469"/>
      <c r="H706" s="468"/>
      <c r="I706" s="469"/>
      <c r="J706" s="468"/>
      <c r="K706" s="469"/>
      <c r="L706" s="468"/>
      <c r="M706" s="469"/>
      <c r="N706" s="468"/>
      <c r="O706" s="469"/>
      <c r="P706" s="125"/>
      <c r="Q706" s="125"/>
      <c r="R706" s="125"/>
      <c r="S706" s="125"/>
      <c r="T706" s="125"/>
      <c r="U706" s="125"/>
      <c r="V706" s="125"/>
      <c r="W706" s="125"/>
    </row>
    <row r="707" spans="1:23" hidden="1" x14ac:dyDescent="0.25">
      <c r="A707" s="156"/>
      <c r="B707" s="155" t="str">
        <f>B706&amp;"KW"</f>
        <v>KW</v>
      </c>
      <c r="C707" s="152" t="s">
        <v>298</v>
      </c>
      <c r="D707" s="153"/>
      <c r="E707" s="153"/>
      <c r="F707" s="468"/>
      <c r="G707" s="469"/>
      <c r="H707" s="468"/>
      <c r="I707" s="469"/>
      <c r="J707" s="468"/>
      <c r="K707" s="469"/>
      <c r="L707" s="468"/>
      <c r="M707" s="469"/>
      <c r="N707" s="468"/>
      <c r="O707" s="469"/>
      <c r="P707" s="125"/>
      <c r="Q707" s="125"/>
      <c r="R707" s="125"/>
      <c r="S707" s="125"/>
      <c r="T707" s="125"/>
      <c r="U707" s="125"/>
      <c r="V707" s="125"/>
      <c r="W707" s="125"/>
    </row>
    <row r="708" spans="1:23" hidden="1" x14ac:dyDescent="0.25">
      <c r="A708" s="156" t="s">
        <v>564</v>
      </c>
      <c r="B708" s="151"/>
      <c r="C708" s="152" t="s">
        <v>231</v>
      </c>
      <c r="D708" s="153"/>
      <c r="E708" s="153"/>
      <c r="F708" s="468"/>
      <c r="G708" s="469"/>
      <c r="H708" s="468"/>
      <c r="I708" s="469"/>
      <c r="J708" s="468"/>
      <c r="K708" s="469"/>
      <c r="L708" s="468"/>
      <c r="M708" s="469"/>
      <c r="N708" s="468"/>
      <c r="O708" s="469"/>
      <c r="P708" s="125"/>
      <c r="Q708" s="125"/>
      <c r="R708" s="125"/>
      <c r="S708" s="125"/>
      <c r="T708" s="125"/>
      <c r="U708" s="125"/>
      <c r="V708" s="125"/>
      <c r="W708" s="125"/>
    </row>
    <row r="709" spans="1:23" hidden="1" x14ac:dyDescent="0.25">
      <c r="A709" s="156"/>
      <c r="B709" s="155" t="str">
        <f>B708&amp;"KW"</f>
        <v>KW</v>
      </c>
      <c r="C709" s="152" t="s">
        <v>298</v>
      </c>
      <c r="D709" s="153"/>
      <c r="E709" s="153"/>
      <c r="F709" s="468"/>
      <c r="G709" s="469"/>
      <c r="H709" s="468"/>
      <c r="I709" s="469"/>
      <c r="J709" s="468"/>
      <c r="K709" s="469"/>
      <c r="L709" s="468"/>
      <c r="M709" s="469"/>
      <c r="N709" s="468"/>
      <c r="O709" s="469"/>
      <c r="P709" s="125"/>
      <c r="Q709" s="125"/>
      <c r="R709" s="125"/>
      <c r="S709" s="125"/>
      <c r="T709" s="125"/>
      <c r="U709" s="125"/>
      <c r="V709" s="125"/>
      <c r="W709" s="125"/>
    </row>
    <row r="710" spans="1:23" hidden="1" x14ac:dyDescent="0.25">
      <c r="A710" s="156" t="s">
        <v>565</v>
      </c>
      <c r="B710" s="151"/>
      <c r="C710" s="152" t="s">
        <v>231</v>
      </c>
      <c r="D710" s="153"/>
      <c r="E710" s="153"/>
      <c r="F710" s="468"/>
      <c r="G710" s="469"/>
      <c r="H710" s="468"/>
      <c r="I710" s="469"/>
      <c r="J710" s="468"/>
      <c r="K710" s="469"/>
      <c r="L710" s="468"/>
      <c r="M710" s="469"/>
      <c r="N710" s="468"/>
      <c r="O710" s="469"/>
      <c r="P710" s="125"/>
      <c r="Q710" s="125"/>
      <c r="R710" s="125"/>
      <c r="S710" s="125"/>
      <c r="T710" s="125"/>
      <c r="U710" s="125"/>
      <c r="V710" s="125"/>
      <c r="W710" s="125"/>
    </row>
    <row r="711" spans="1:23" hidden="1" x14ac:dyDescent="0.25">
      <c r="A711" s="156"/>
      <c r="B711" s="155" t="str">
        <f>B710&amp;"KW"</f>
        <v>KW</v>
      </c>
      <c r="C711" s="152" t="s">
        <v>298</v>
      </c>
      <c r="D711" s="153"/>
      <c r="E711" s="153"/>
      <c r="F711" s="468"/>
      <c r="G711" s="469"/>
      <c r="H711" s="468"/>
      <c r="I711" s="469"/>
      <c r="J711" s="468"/>
      <c r="K711" s="469"/>
      <c r="L711" s="468"/>
      <c r="M711" s="469"/>
      <c r="N711" s="468"/>
      <c r="O711" s="469"/>
      <c r="P711" s="125"/>
      <c r="Q711" s="125"/>
      <c r="R711" s="125"/>
      <c r="S711" s="125"/>
      <c r="T711" s="125"/>
      <c r="U711" s="125"/>
      <c r="V711" s="125"/>
      <c r="W711" s="125"/>
    </row>
    <row r="712" spans="1:23" hidden="1" x14ac:dyDescent="0.25">
      <c r="A712" s="156" t="s">
        <v>566</v>
      </c>
      <c r="B712" s="151"/>
      <c r="C712" s="152" t="s">
        <v>231</v>
      </c>
      <c r="D712" s="153"/>
      <c r="E712" s="153"/>
      <c r="F712" s="468"/>
      <c r="G712" s="469"/>
      <c r="H712" s="468"/>
      <c r="I712" s="469"/>
      <c r="J712" s="468"/>
      <c r="K712" s="469"/>
      <c r="L712" s="468"/>
      <c r="M712" s="469"/>
      <c r="N712" s="468"/>
      <c r="O712" s="469"/>
      <c r="P712" s="125"/>
      <c r="Q712" s="125"/>
      <c r="R712" s="125"/>
      <c r="S712" s="125"/>
      <c r="T712" s="125"/>
      <c r="U712" s="125"/>
      <c r="V712" s="125"/>
      <c r="W712" s="125"/>
    </row>
    <row r="713" spans="1:23" hidden="1" x14ac:dyDescent="0.25">
      <c r="A713" s="156"/>
      <c r="B713" s="155" t="str">
        <f>B712&amp;"KW"</f>
        <v>KW</v>
      </c>
      <c r="C713" s="152" t="s">
        <v>298</v>
      </c>
      <c r="D713" s="153"/>
      <c r="E713" s="153"/>
      <c r="F713" s="468"/>
      <c r="G713" s="469"/>
      <c r="H713" s="468"/>
      <c r="I713" s="469"/>
      <c r="J713" s="468"/>
      <c r="K713" s="469"/>
      <c r="L713" s="468"/>
      <c r="M713" s="469"/>
      <c r="N713" s="468"/>
      <c r="O713" s="469"/>
      <c r="P713" s="125"/>
      <c r="Q713" s="125"/>
      <c r="R713" s="125"/>
      <c r="S713" s="125"/>
      <c r="T713" s="125"/>
      <c r="U713" s="125"/>
      <c r="V713" s="125"/>
      <c r="W713" s="125"/>
    </row>
    <row r="714" spans="1:23" hidden="1" x14ac:dyDescent="0.25">
      <c r="A714" s="156" t="s">
        <v>567</v>
      </c>
      <c r="B714" s="151"/>
      <c r="C714" s="152" t="s">
        <v>231</v>
      </c>
      <c r="D714" s="153"/>
      <c r="E714" s="153"/>
      <c r="F714" s="468"/>
      <c r="G714" s="469"/>
      <c r="H714" s="468"/>
      <c r="I714" s="469"/>
      <c r="J714" s="468"/>
      <c r="K714" s="469"/>
      <c r="L714" s="468"/>
      <c r="M714" s="469"/>
      <c r="N714" s="468"/>
      <c r="O714" s="469"/>
      <c r="P714" s="125"/>
      <c r="Q714" s="125"/>
      <c r="R714" s="125"/>
      <c r="S714" s="125"/>
      <c r="T714" s="125"/>
      <c r="U714" s="125"/>
      <c r="V714" s="125"/>
      <c r="W714" s="125"/>
    </row>
    <row r="715" spans="1:23" hidden="1" x14ac:dyDescent="0.25">
      <c r="A715" s="156"/>
      <c r="B715" s="155" t="str">
        <f>B714&amp;"KW"</f>
        <v>KW</v>
      </c>
      <c r="C715" s="152" t="s">
        <v>298</v>
      </c>
      <c r="D715" s="153"/>
      <c r="E715" s="153"/>
      <c r="F715" s="468"/>
      <c r="G715" s="469"/>
      <c r="H715" s="468"/>
      <c r="I715" s="469"/>
      <c r="J715" s="468"/>
      <c r="K715" s="469"/>
      <c r="L715" s="468"/>
      <c r="M715" s="469"/>
      <c r="N715" s="468"/>
      <c r="O715" s="469"/>
      <c r="P715" s="125"/>
      <c r="Q715" s="125"/>
      <c r="R715" s="125"/>
      <c r="S715" s="125"/>
      <c r="T715" s="125"/>
      <c r="U715" s="125"/>
      <c r="V715" s="125"/>
      <c r="W715" s="125"/>
    </row>
    <row r="716" spans="1:23" hidden="1" x14ac:dyDescent="0.25">
      <c r="A716" s="156" t="s">
        <v>568</v>
      </c>
      <c r="B716" s="151"/>
      <c r="C716" s="152" t="s">
        <v>231</v>
      </c>
      <c r="D716" s="153"/>
      <c r="E716" s="153"/>
      <c r="F716" s="468"/>
      <c r="G716" s="469"/>
      <c r="H716" s="468"/>
      <c r="I716" s="469"/>
      <c r="J716" s="468"/>
      <c r="K716" s="469"/>
      <c r="L716" s="468"/>
      <c r="M716" s="469"/>
      <c r="N716" s="468"/>
      <c r="O716" s="469"/>
      <c r="P716" s="125"/>
      <c r="Q716" s="125"/>
      <c r="R716" s="125"/>
      <c r="S716" s="125"/>
      <c r="T716" s="125"/>
      <c r="U716" s="125"/>
      <c r="V716" s="125"/>
      <c r="W716" s="125"/>
    </row>
    <row r="717" spans="1:23" hidden="1" x14ac:dyDescent="0.25">
      <c r="A717" s="156"/>
      <c r="B717" s="155" t="str">
        <f>B716&amp;"KW"</f>
        <v>KW</v>
      </c>
      <c r="C717" s="152" t="s">
        <v>298</v>
      </c>
      <c r="D717" s="153"/>
      <c r="E717" s="153"/>
      <c r="F717" s="468"/>
      <c r="G717" s="469"/>
      <c r="H717" s="468"/>
      <c r="I717" s="469"/>
      <c r="J717" s="468"/>
      <c r="K717" s="469"/>
      <c r="L717" s="468"/>
      <c r="M717" s="469"/>
      <c r="N717" s="468"/>
      <c r="O717" s="469"/>
      <c r="P717" s="125"/>
      <c r="Q717" s="125"/>
      <c r="R717" s="125"/>
      <c r="S717" s="125"/>
      <c r="T717" s="125"/>
      <c r="U717" s="125"/>
      <c r="V717" s="125"/>
      <c r="W717" s="125"/>
    </row>
    <row r="718" spans="1:23" hidden="1" x14ac:dyDescent="0.25">
      <c r="A718" s="156" t="s">
        <v>569</v>
      </c>
      <c r="B718" s="151"/>
      <c r="C718" s="152" t="s">
        <v>231</v>
      </c>
      <c r="D718" s="153"/>
      <c r="E718" s="153"/>
      <c r="F718" s="468"/>
      <c r="G718" s="469"/>
      <c r="H718" s="468"/>
      <c r="I718" s="469"/>
      <c r="J718" s="468"/>
      <c r="K718" s="469"/>
      <c r="L718" s="468"/>
      <c r="M718" s="469"/>
      <c r="N718" s="468"/>
      <c r="O718" s="469"/>
      <c r="P718" s="125"/>
      <c r="Q718" s="125"/>
      <c r="R718" s="125"/>
      <c r="S718" s="125"/>
      <c r="T718" s="125"/>
      <c r="U718" s="125"/>
      <c r="V718" s="125"/>
      <c r="W718" s="125"/>
    </row>
    <row r="719" spans="1:23" hidden="1" x14ac:dyDescent="0.25">
      <c r="A719" s="156"/>
      <c r="B719" s="155" t="str">
        <f>B718&amp;"KW"</f>
        <v>KW</v>
      </c>
      <c r="C719" s="152" t="s">
        <v>298</v>
      </c>
      <c r="D719" s="153"/>
      <c r="E719" s="153"/>
      <c r="F719" s="468"/>
      <c r="G719" s="469"/>
      <c r="H719" s="468"/>
      <c r="I719" s="469"/>
      <c r="J719" s="468"/>
      <c r="K719" s="469"/>
      <c r="L719" s="468"/>
      <c r="M719" s="469"/>
      <c r="N719" s="468"/>
      <c r="O719" s="469"/>
      <c r="P719" s="125"/>
      <c r="Q719" s="125"/>
      <c r="R719" s="125"/>
      <c r="S719" s="125"/>
      <c r="T719" s="125"/>
      <c r="U719" s="125"/>
      <c r="V719" s="125"/>
      <c r="W719" s="125"/>
    </row>
    <row r="720" spans="1:23" hidden="1" x14ac:dyDescent="0.25">
      <c r="A720" s="156" t="s">
        <v>570</v>
      </c>
      <c r="B720" s="151"/>
      <c r="C720" s="152" t="s">
        <v>231</v>
      </c>
      <c r="D720" s="153"/>
      <c r="E720" s="153"/>
      <c r="F720" s="468"/>
      <c r="G720" s="469"/>
      <c r="H720" s="468"/>
      <c r="I720" s="469"/>
      <c r="J720" s="468"/>
      <c r="K720" s="469"/>
      <c r="L720" s="468"/>
      <c r="M720" s="469"/>
      <c r="N720" s="468"/>
      <c r="O720" s="469"/>
      <c r="P720" s="125"/>
      <c r="Q720" s="125"/>
      <c r="R720" s="125"/>
      <c r="S720" s="125"/>
      <c r="T720" s="125"/>
      <c r="U720" s="125"/>
      <c r="V720" s="125"/>
      <c r="W720" s="125"/>
    </row>
    <row r="721" spans="1:23" hidden="1" x14ac:dyDescent="0.25">
      <c r="A721" s="156"/>
      <c r="B721" s="155" t="str">
        <f>B720&amp;"KW"</f>
        <v>KW</v>
      </c>
      <c r="C721" s="152" t="s">
        <v>298</v>
      </c>
      <c r="D721" s="153"/>
      <c r="E721" s="153"/>
      <c r="F721" s="468"/>
      <c r="G721" s="469"/>
      <c r="H721" s="468"/>
      <c r="I721" s="469"/>
      <c r="J721" s="468"/>
      <c r="K721" s="469"/>
      <c r="L721" s="468"/>
      <c r="M721" s="469"/>
      <c r="N721" s="468"/>
      <c r="O721" s="469"/>
      <c r="P721" s="125"/>
      <c r="Q721" s="125"/>
      <c r="R721" s="125"/>
      <c r="S721" s="125"/>
      <c r="T721" s="125"/>
      <c r="U721" s="125"/>
      <c r="V721" s="125"/>
      <c r="W721" s="125"/>
    </row>
    <row r="722" spans="1:23" hidden="1" x14ac:dyDescent="0.25">
      <c r="A722" s="156" t="s">
        <v>571</v>
      </c>
      <c r="B722" s="151"/>
      <c r="C722" s="152" t="s">
        <v>231</v>
      </c>
      <c r="D722" s="153"/>
      <c r="E722" s="153"/>
      <c r="F722" s="468"/>
      <c r="G722" s="469"/>
      <c r="H722" s="468"/>
      <c r="I722" s="469"/>
      <c r="J722" s="468"/>
      <c r="K722" s="469"/>
      <c r="L722" s="468"/>
      <c r="M722" s="469"/>
      <c r="N722" s="468"/>
      <c r="O722" s="469"/>
      <c r="P722" s="125"/>
      <c r="Q722" s="125"/>
      <c r="R722" s="125"/>
      <c r="S722" s="125"/>
      <c r="T722" s="125"/>
      <c r="U722" s="125"/>
      <c r="V722" s="125"/>
      <c r="W722" s="125"/>
    </row>
    <row r="723" spans="1:23" hidden="1" x14ac:dyDescent="0.25">
      <c r="A723" s="156"/>
      <c r="B723" s="155" t="str">
        <f>B722&amp;"KW"</f>
        <v>KW</v>
      </c>
      <c r="C723" s="152" t="s">
        <v>298</v>
      </c>
      <c r="D723" s="153"/>
      <c r="E723" s="153"/>
      <c r="F723" s="468"/>
      <c r="G723" s="469"/>
      <c r="H723" s="468"/>
      <c r="I723" s="469"/>
      <c r="J723" s="468"/>
      <c r="K723" s="469"/>
      <c r="L723" s="468"/>
      <c r="M723" s="469"/>
      <c r="N723" s="468"/>
      <c r="O723" s="469"/>
      <c r="P723" s="125"/>
      <c r="Q723" s="125"/>
      <c r="R723" s="125"/>
      <c r="S723" s="125"/>
      <c r="T723" s="125"/>
      <c r="U723" s="125"/>
      <c r="V723" s="125"/>
      <c r="W723" s="125"/>
    </row>
    <row r="724" spans="1:23" hidden="1" x14ac:dyDescent="0.25">
      <c r="A724" s="156" t="s">
        <v>572</v>
      </c>
      <c r="B724" s="151"/>
      <c r="C724" s="152" t="s">
        <v>231</v>
      </c>
      <c r="D724" s="153"/>
      <c r="E724" s="153"/>
      <c r="F724" s="468"/>
      <c r="G724" s="469"/>
      <c r="H724" s="468"/>
      <c r="I724" s="469"/>
      <c r="J724" s="468"/>
      <c r="K724" s="469"/>
      <c r="L724" s="468"/>
      <c r="M724" s="469"/>
      <c r="N724" s="468"/>
      <c r="O724" s="469"/>
      <c r="P724" s="125"/>
      <c r="Q724" s="125"/>
      <c r="R724" s="125"/>
      <c r="S724" s="125"/>
      <c r="T724" s="125"/>
      <c r="U724" s="125"/>
      <c r="V724" s="125"/>
      <c r="W724" s="125"/>
    </row>
    <row r="725" spans="1:23" hidden="1" x14ac:dyDescent="0.25">
      <c r="A725" s="156"/>
      <c r="B725" s="155" t="str">
        <f>B724&amp;"KW"</f>
        <v>KW</v>
      </c>
      <c r="C725" s="152" t="s">
        <v>298</v>
      </c>
      <c r="D725" s="153"/>
      <c r="E725" s="153"/>
      <c r="F725" s="468"/>
      <c r="G725" s="469"/>
      <c r="H725" s="468"/>
      <c r="I725" s="469"/>
      <c r="J725" s="468"/>
      <c r="K725" s="469"/>
      <c r="L725" s="468"/>
      <c r="M725" s="469"/>
      <c r="N725" s="468"/>
      <c r="O725" s="469"/>
      <c r="P725" s="125"/>
      <c r="Q725" s="125"/>
      <c r="R725" s="125"/>
      <c r="S725" s="125"/>
      <c r="T725" s="125"/>
      <c r="U725" s="125"/>
      <c r="V725" s="125"/>
      <c r="W725" s="125"/>
    </row>
    <row r="726" spans="1:23" hidden="1" x14ac:dyDescent="0.25">
      <c r="A726" s="156" t="s">
        <v>573</v>
      </c>
      <c r="B726" s="151"/>
      <c r="C726" s="152" t="s">
        <v>231</v>
      </c>
      <c r="D726" s="153"/>
      <c r="E726" s="153"/>
      <c r="F726" s="468"/>
      <c r="G726" s="469"/>
      <c r="H726" s="468"/>
      <c r="I726" s="469"/>
      <c r="J726" s="468"/>
      <c r="K726" s="469"/>
      <c r="L726" s="468"/>
      <c r="M726" s="469"/>
      <c r="N726" s="468"/>
      <c r="O726" s="469"/>
      <c r="P726" s="125"/>
      <c r="Q726" s="125"/>
      <c r="R726" s="125"/>
      <c r="S726" s="125"/>
      <c r="T726" s="125"/>
      <c r="U726" s="125"/>
      <c r="V726" s="125"/>
      <c r="W726" s="125"/>
    </row>
    <row r="727" spans="1:23" hidden="1" x14ac:dyDescent="0.25">
      <c r="A727" s="156"/>
      <c r="B727" s="155" t="str">
        <f>B726&amp;"KW"</f>
        <v>KW</v>
      </c>
      <c r="C727" s="152" t="s">
        <v>298</v>
      </c>
      <c r="D727" s="153"/>
      <c r="E727" s="153"/>
      <c r="F727" s="468"/>
      <c r="G727" s="469"/>
      <c r="H727" s="468"/>
      <c r="I727" s="469"/>
      <c r="J727" s="468"/>
      <c r="K727" s="469"/>
      <c r="L727" s="468"/>
      <c r="M727" s="469"/>
      <c r="N727" s="468"/>
      <c r="O727" s="469"/>
      <c r="P727" s="125"/>
      <c r="Q727" s="125"/>
      <c r="R727" s="125"/>
      <c r="S727" s="125"/>
      <c r="T727" s="125"/>
      <c r="U727" s="125"/>
      <c r="V727" s="125"/>
      <c r="W727" s="125"/>
    </row>
    <row r="728" spans="1:23" hidden="1" x14ac:dyDescent="0.25">
      <c r="A728" s="156" t="s">
        <v>574</v>
      </c>
      <c r="B728" s="151"/>
      <c r="C728" s="152" t="s">
        <v>231</v>
      </c>
      <c r="D728" s="153"/>
      <c r="E728" s="153"/>
      <c r="F728" s="468"/>
      <c r="G728" s="469"/>
      <c r="H728" s="468"/>
      <c r="I728" s="469"/>
      <c r="J728" s="468"/>
      <c r="K728" s="469"/>
      <c r="L728" s="468"/>
      <c r="M728" s="469"/>
      <c r="N728" s="468"/>
      <c r="O728" s="469"/>
      <c r="P728" s="125"/>
      <c r="Q728" s="125"/>
      <c r="R728" s="125"/>
      <c r="S728" s="125"/>
      <c r="T728" s="125"/>
      <c r="U728" s="125"/>
      <c r="V728" s="125"/>
      <c r="W728" s="125"/>
    </row>
    <row r="729" spans="1:23" hidden="1" x14ac:dyDescent="0.25">
      <c r="A729" s="156"/>
      <c r="B729" s="155" t="str">
        <f>B728&amp;"KW"</f>
        <v>KW</v>
      </c>
      <c r="C729" s="152" t="s">
        <v>298</v>
      </c>
      <c r="D729" s="153"/>
      <c r="E729" s="153"/>
      <c r="F729" s="468"/>
      <c r="G729" s="469"/>
      <c r="H729" s="468"/>
      <c r="I729" s="469"/>
      <c r="J729" s="468"/>
      <c r="K729" s="469"/>
      <c r="L729" s="468"/>
      <c r="M729" s="469"/>
      <c r="N729" s="468"/>
      <c r="O729" s="469"/>
      <c r="P729" s="125"/>
      <c r="Q729" s="125"/>
      <c r="R729" s="125"/>
      <c r="S729" s="125"/>
      <c r="T729" s="125"/>
      <c r="U729" s="125"/>
      <c r="V729" s="125"/>
      <c r="W729" s="125"/>
    </row>
    <row r="730" spans="1:23" hidden="1" x14ac:dyDescent="0.25">
      <c r="A730" s="156" t="s">
        <v>575</v>
      </c>
      <c r="B730" s="151"/>
      <c r="C730" s="152" t="s">
        <v>231</v>
      </c>
      <c r="D730" s="153"/>
      <c r="E730" s="153"/>
      <c r="F730" s="468"/>
      <c r="G730" s="469"/>
      <c r="H730" s="468"/>
      <c r="I730" s="469"/>
      <c r="J730" s="468"/>
      <c r="K730" s="469"/>
      <c r="L730" s="468"/>
      <c r="M730" s="469"/>
      <c r="N730" s="468"/>
      <c r="O730" s="469"/>
      <c r="P730" s="125"/>
      <c r="Q730" s="125"/>
      <c r="R730" s="125"/>
      <c r="S730" s="125"/>
      <c r="T730" s="125"/>
      <c r="U730" s="125"/>
      <c r="V730" s="125"/>
      <c r="W730" s="125"/>
    </row>
    <row r="731" spans="1:23" hidden="1" x14ac:dyDescent="0.25">
      <c r="A731" s="156"/>
      <c r="B731" s="155" t="str">
        <f>B730&amp;"KW"</f>
        <v>KW</v>
      </c>
      <c r="C731" s="152" t="s">
        <v>298</v>
      </c>
      <c r="D731" s="153"/>
      <c r="E731" s="153"/>
      <c r="F731" s="468"/>
      <c r="G731" s="469"/>
      <c r="H731" s="468"/>
      <c r="I731" s="469"/>
      <c r="J731" s="468"/>
      <c r="K731" s="469"/>
      <c r="L731" s="468"/>
      <c r="M731" s="469"/>
      <c r="N731" s="468"/>
      <c r="O731" s="469"/>
      <c r="P731" s="125"/>
      <c r="Q731" s="125"/>
      <c r="R731" s="125"/>
      <c r="S731" s="125"/>
      <c r="T731" s="125"/>
      <c r="U731" s="125"/>
      <c r="V731" s="125"/>
      <c r="W731" s="125"/>
    </row>
    <row r="732" spans="1:23" hidden="1" x14ac:dyDescent="0.25">
      <c r="A732" s="156" t="s">
        <v>576</v>
      </c>
      <c r="B732" s="151"/>
      <c r="C732" s="152" t="s">
        <v>231</v>
      </c>
      <c r="D732" s="153"/>
      <c r="E732" s="153"/>
      <c r="F732" s="468"/>
      <c r="G732" s="469"/>
      <c r="H732" s="468"/>
      <c r="I732" s="469"/>
      <c r="J732" s="468"/>
      <c r="K732" s="469"/>
      <c r="L732" s="468"/>
      <c r="M732" s="469"/>
      <c r="N732" s="468"/>
      <c r="O732" s="469"/>
      <c r="P732" s="125"/>
      <c r="Q732" s="125"/>
      <c r="R732" s="125"/>
      <c r="S732" s="125"/>
      <c r="T732" s="125"/>
      <c r="U732" s="125"/>
      <c r="V732" s="125"/>
      <c r="W732" s="125"/>
    </row>
    <row r="733" spans="1:23" hidden="1" x14ac:dyDescent="0.25">
      <c r="A733" s="156"/>
      <c r="B733" s="155" t="str">
        <f>B732&amp;"KW"</f>
        <v>KW</v>
      </c>
      <c r="C733" s="152" t="s">
        <v>298</v>
      </c>
      <c r="D733" s="153"/>
      <c r="E733" s="153"/>
      <c r="F733" s="468"/>
      <c r="G733" s="469"/>
      <c r="H733" s="468"/>
      <c r="I733" s="469"/>
      <c r="J733" s="468"/>
      <c r="K733" s="469"/>
      <c r="L733" s="468"/>
      <c r="M733" s="469"/>
      <c r="N733" s="468"/>
      <c r="O733" s="469"/>
      <c r="P733" s="125"/>
      <c r="Q733" s="125"/>
      <c r="R733" s="125"/>
      <c r="S733" s="125"/>
      <c r="T733" s="125"/>
      <c r="U733" s="125"/>
      <c r="V733" s="125"/>
      <c r="W733" s="125"/>
    </row>
    <row r="734" spans="1:23" hidden="1" x14ac:dyDescent="0.25">
      <c r="A734" s="156" t="s">
        <v>577</v>
      </c>
      <c r="B734" s="151"/>
      <c r="C734" s="152" t="s">
        <v>231</v>
      </c>
      <c r="D734" s="153"/>
      <c r="E734" s="153"/>
      <c r="F734" s="468"/>
      <c r="G734" s="469"/>
      <c r="H734" s="468"/>
      <c r="I734" s="469"/>
      <c r="J734" s="468"/>
      <c r="K734" s="469"/>
      <c r="L734" s="468"/>
      <c r="M734" s="469"/>
      <c r="N734" s="468"/>
      <c r="O734" s="469"/>
      <c r="P734" s="125"/>
      <c r="Q734" s="125"/>
      <c r="R734" s="125"/>
      <c r="S734" s="125"/>
      <c r="T734" s="125"/>
      <c r="U734" s="125"/>
      <c r="V734" s="125"/>
      <c r="W734" s="125"/>
    </row>
    <row r="735" spans="1:23" hidden="1" x14ac:dyDescent="0.25">
      <c r="A735" s="156"/>
      <c r="B735" s="155" t="str">
        <f>B734&amp;"KW"</f>
        <v>KW</v>
      </c>
      <c r="C735" s="152" t="s">
        <v>298</v>
      </c>
      <c r="D735" s="153"/>
      <c r="E735" s="153"/>
      <c r="F735" s="468"/>
      <c r="G735" s="469"/>
      <c r="H735" s="468"/>
      <c r="I735" s="469"/>
      <c r="J735" s="468"/>
      <c r="K735" s="469"/>
      <c r="L735" s="468"/>
      <c r="M735" s="469"/>
      <c r="N735" s="468"/>
      <c r="O735" s="469"/>
      <c r="P735" s="125"/>
      <c r="Q735" s="125"/>
      <c r="R735" s="125"/>
      <c r="S735" s="125"/>
      <c r="T735" s="125"/>
      <c r="U735" s="125"/>
      <c r="V735" s="125"/>
      <c r="W735" s="125"/>
    </row>
    <row r="736" spans="1:23" hidden="1" x14ac:dyDescent="0.25">
      <c r="A736" s="156" t="s">
        <v>578</v>
      </c>
      <c r="B736" s="151"/>
      <c r="C736" s="152" t="s">
        <v>231</v>
      </c>
      <c r="D736" s="153"/>
      <c r="E736" s="153"/>
      <c r="F736" s="468"/>
      <c r="G736" s="469"/>
      <c r="H736" s="468"/>
      <c r="I736" s="469"/>
      <c r="J736" s="468"/>
      <c r="K736" s="469"/>
      <c r="L736" s="468"/>
      <c r="M736" s="469"/>
      <c r="N736" s="468"/>
      <c r="O736" s="469"/>
      <c r="P736" s="125"/>
      <c r="Q736" s="125"/>
      <c r="R736" s="125"/>
      <c r="S736" s="125"/>
      <c r="T736" s="125"/>
      <c r="U736" s="125"/>
      <c r="V736" s="125"/>
      <c r="W736" s="125"/>
    </row>
    <row r="737" spans="1:23" hidden="1" x14ac:dyDescent="0.25">
      <c r="A737" s="156"/>
      <c r="B737" s="155" t="str">
        <f>B736&amp;"KW"</f>
        <v>KW</v>
      </c>
      <c r="C737" s="152" t="s">
        <v>298</v>
      </c>
      <c r="D737" s="153"/>
      <c r="E737" s="153"/>
      <c r="F737" s="468"/>
      <c r="G737" s="469"/>
      <c r="H737" s="468"/>
      <c r="I737" s="469"/>
      <c r="J737" s="468"/>
      <c r="K737" s="469"/>
      <c r="L737" s="468"/>
      <c r="M737" s="469"/>
      <c r="N737" s="468"/>
      <c r="O737" s="469"/>
      <c r="P737" s="125"/>
      <c r="Q737" s="125"/>
      <c r="R737" s="125"/>
      <c r="S737" s="125"/>
      <c r="T737" s="125"/>
      <c r="U737" s="125"/>
      <c r="V737" s="125"/>
      <c r="W737" s="125"/>
    </row>
    <row r="738" spans="1:23" hidden="1" x14ac:dyDescent="0.25">
      <c r="A738" s="156" t="s">
        <v>579</v>
      </c>
      <c r="B738" s="151"/>
      <c r="C738" s="152" t="s">
        <v>231</v>
      </c>
      <c r="D738" s="153"/>
      <c r="E738" s="153"/>
      <c r="F738" s="468"/>
      <c r="G738" s="469"/>
      <c r="H738" s="468"/>
      <c r="I738" s="469"/>
      <c r="J738" s="468"/>
      <c r="K738" s="469"/>
      <c r="L738" s="468"/>
      <c r="M738" s="469"/>
      <c r="N738" s="468"/>
      <c r="O738" s="469"/>
      <c r="P738" s="125"/>
      <c r="Q738" s="125"/>
      <c r="R738" s="125"/>
      <c r="S738" s="125"/>
      <c r="T738" s="125"/>
      <c r="U738" s="125"/>
      <c r="V738" s="125"/>
      <c r="W738" s="125"/>
    </row>
    <row r="739" spans="1:23" hidden="1" x14ac:dyDescent="0.25">
      <c r="A739" s="156"/>
      <c r="B739" s="155" t="str">
        <f>B738&amp;"KW"</f>
        <v>KW</v>
      </c>
      <c r="C739" s="152" t="s">
        <v>298</v>
      </c>
      <c r="D739" s="153"/>
      <c r="E739" s="153"/>
      <c r="F739" s="468"/>
      <c r="G739" s="469"/>
      <c r="H739" s="468"/>
      <c r="I739" s="469"/>
      <c r="J739" s="468"/>
      <c r="K739" s="469"/>
      <c r="L739" s="468"/>
      <c r="M739" s="469"/>
      <c r="N739" s="468"/>
      <c r="O739" s="469"/>
      <c r="P739" s="125"/>
      <c r="Q739" s="125"/>
      <c r="R739" s="125"/>
      <c r="S739" s="125"/>
      <c r="T739" s="125"/>
      <c r="U739" s="125"/>
      <c r="V739" s="125"/>
      <c r="W739" s="125"/>
    </row>
    <row r="740" spans="1:23" hidden="1" x14ac:dyDescent="0.25">
      <c r="A740" s="156" t="s">
        <v>580</v>
      </c>
      <c r="B740" s="151"/>
      <c r="C740" s="152" t="s">
        <v>231</v>
      </c>
      <c r="D740" s="153"/>
      <c r="E740" s="153"/>
      <c r="F740" s="468"/>
      <c r="G740" s="469"/>
      <c r="H740" s="468"/>
      <c r="I740" s="469"/>
      <c r="J740" s="468"/>
      <c r="K740" s="469"/>
      <c r="L740" s="468"/>
      <c r="M740" s="469"/>
      <c r="N740" s="468"/>
      <c r="O740" s="469"/>
      <c r="P740" s="125"/>
      <c r="Q740" s="125"/>
      <c r="R740" s="125"/>
      <c r="S740" s="125"/>
      <c r="T740" s="125"/>
      <c r="U740" s="125"/>
      <c r="V740" s="125"/>
      <c r="W740" s="125"/>
    </row>
    <row r="741" spans="1:23" hidden="1" x14ac:dyDescent="0.25">
      <c r="A741" s="156"/>
      <c r="B741" s="155" t="str">
        <f>B740&amp;"KW"</f>
        <v>KW</v>
      </c>
      <c r="C741" s="152" t="s">
        <v>298</v>
      </c>
      <c r="D741" s="153"/>
      <c r="E741" s="153"/>
      <c r="F741" s="468"/>
      <c r="G741" s="469"/>
      <c r="H741" s="468"/>
      <c r="I741" s="469"/>
      <c r="J741" s="468"/>
      <c r="K741" s="469"/>
      <c r="L741" s="468"/>
      <c r="M741" s="469"/>
      <c r="N741" s="468"/>
      <c r="O741" s="469"/>
      <c r="P741" s="125"/>
      <c r="Q741" s="125"/>
      <c r="R741" s="125"/>
      <c r="S741" s="125"/>
      <c r="T741" s="125"/>
      <c r="U741" s="125"/>
      <c r="V741" s="125"/>
      <c r="W741" s="125"/>
    </row>
    <row r="742" spans="1:23" hidden="1" x14ac:dyDescent="0.25">
      <c r="A742" s="156" t="s">
        <v>581</v>
      </c>
      <c r="B742" s="151"/>
      <c r="C742" s="152" t="s">
        <v>231</v>
      </c>
      <c r="D742" s="153"/>
      <c r="E742" s="153"/>
      <c r="F742" s="468"/>
      <c r="G742" s="469"/>
      <c r="H742" s="468"/>
      <c r="I742" s="469"/>
      <c r="J742" s="468"/>
      <c r="K742" s="469"/>
      <c r="L742" s="468"/>
      <c r="M742" s="469"/>
      <c r="N742" s="468"/>
      <c r="O742" s="469"/>
      <c r="P742" s="125"/>
      <c r="Q742" s="125"/>
      <c r="R742" s="125"/>
      <c r="S742" s="125"/>
      <c r="T742" s="125"/>
      <c r="U742" s="125"/>
      <c r="V742" s="125"/>
      <c r="W742" s="125"/>
    </row>
    <row r="743" spans="1:23" hidden="1" x14ac:dyDescent="0.25">
      <c r="A743" s="156"/>
      <c r="B743" s="155" t="str">
        <f>B742&amp;"KW"</f>
        <v>KW</v>
      </c>
      <c r="C743" s="152" t="s">
        <v>298</v>
      </c>
      <c r="D743" s="153"/>
      <c r="E743" s="153"/>
      <c r="F743" s="468"/>
      <c r="G743" s="469"/>
      <c r="H743" s="468"/>
      <c r="I743" s="469"/>
      <c r="J743" s="468"/>
      <c r="K743" s="469"/>
      <c r="L743" s="468"/>
      <c r="M743" s="469"/>
      <c r="N743" s="468"/>
      <c r="O743" s="469"/>
      <c r="P743" s="125"/>
      <c r="Q743" s="125"/>
      <c r="R743" s="125"/>
      <c r="S743" s="125"/>
      <c r="T743" s="125"/>
      <c r="U743" s="125"/>
      <c r="V743" s="125"/>
      <c r="W743" s="125"/>
    </row>
    <row r="744" spans="1:23" hidden="1" x14ac:dyDescent="0.25">
      <c r="A744" s="156" t="s">
        <v>582</v>
      </c>
      <c r="B744" s="151"/>
      <c r="C744" s="152" t="s">
        <v>231</v>
      </c>
      <c r="D744" s="153"/>
      <c r="E744" s="153"/>
      <c r="F744" s="468"/>
      <c r="G744" s="469"/>
      <c r="H744" s="468"/>
      <c r="I744" s="469"/>
      <c r="J744" s="468"/>
      <c r="K744" s="469"/>
      <c r="L744" s="468"/>
      <c r="M744" s="469"/>
      <c r="N744" s="468"/>
      <c r="O744" s="469"/>
      <c r="P744" s="125"/>
      <c r="Q744" s="125"/>
      <c r="R744" s="125"/>
      <c r="S744" s="125"/>
      <c r="T744" s="125"/>
      <c r="U744" s="125"/>
      <c r="V744" s="125"/>
      <c r="W744" s="125"/>
    </row>
    <row r="745" spans="1:23" hidden="1" x14ac:dyDescent="0.25">
      <c r="A745" s="156"/>
      <c r="B745" s="155" t="str">
        <f>B744&amp;"KW"</f>
        <v>KW</v>
      </c>
      <c r="C745" s="152" t="s">
        <v>298</v>
      </c>
      <c r="D745" s="153"/>
      <c r="E745" s="153"/>
      <c r="F745" s="468"/>
      <c r="G745" s="469"/>
      <c r="H745" s="468"/>
      <c r="I745" s="469"/>
      <c r="J745" s="468"/>
      <c r="K745" s="469"/>
      <c r="L745" s="468"/>
      <c r="M745" s="469"/>
      <c r="N745" s="468"/>
      <c r="O745" s="469"/>
      <c r="P745" s="125"/>
      <c r="Q745" s="125"/>
      <c r="R745" s="125"/>
      <c r="S745" s="125"/>
      <c r="T745" s="125"/>
      <c r="U745" s="125"/>
      <c r="V745" s="125"/>
      <c r="W745" s="125"/>
    </row>
    <row r="746" spans="1:23" hidden="1" x14ac:dyDescent="0.25">
      <c r="A746" s="156" t="s">
        <v>583</v>
      </c>
      <c r="B746" s="151"/>
      <c r="C746" s="152" t="s">
        <v>231</v>
      </c>
      <c r="D746" s="153"/>
      <c r="E746" s="153"/>
      <c r="F746" s="468"/>
      <c r="G746" s="469"/>
      <c r="H746" s="468"/>
      <c r="I746" s="469"/>
      <c r="J746" s="468"/>
      <c r="K746" s="469"/>
      <c r="L746" s="468"/>
      <c r="M746" s="469"/>
      <c r="N746" s="468"/>
      <c r="O746" s="469"/>
      <c r="P746" s="125"/>
      <c r="Q746" s="125"/>
      <c r="R746" s="125"/>
      <c r="S746" s="125"/>
      <c r="T746" s="125"/>
      <c r="U746" s="125"/>
      <c r="V746" s="125"/>
      <c r="W746" s="125"/>
    </row>
    <row r="747" spans="1:23" hidden="1" x14ac:dyDescent="0.25">
      <c r="A747" s="156"/>
      <c r="B747" s="155" t="str">
        <f>B746&amp;"KW"</f>
        <v>KW</v>
      </c>
      <c r="C747" s="152" t="s">
        <v>298</v>
      </c>
      <c r="D747" s="153"/>
      <c r="E747" s="153"/>
      <c r="F747" s="468"/>
      <c r="G747" s="469"/>
      <c r="H747" s="468"/>
      <c r="I747" s="469"/>
      <c r="J747" s="468"/>
      <c r="K747" s="469"/>
      <c r="L747" s="468"/>
      <c r="M747" s="469"/>
      <c r="N747" s="468"/>
      <c r="O747" s="469"/>
      <c r="P747" s="125"/>
      <c r="Q747" s="125"/>
      <c r="R747" s="125"/>
      <c r="S747" s="125"/>
      <c r="T747" s="125"/>
      <c r="U747" s="125"/>
      <c r="V747" s="125"/>
      <c r="W747" s="125"/>
    </row>
    <row r="748" spans="1:23" hidden="1" x14ac:dyDescent="0.25">
      <c r="A748" s="156" t="s">
        <v>584</v>
      </c>
      <c r="B748" s="151"/>
      <c r="C748" s="152" t="s">
        <v>231</v>
      </c>
      <c r="D748" s="153"/>
      <c r="E748" s="153"/>
      <c r="F748" s="468"/>
      <c r="G748" s="469"/>
      <c r="H748" s="468"/>
      <c r="I748" s="469"/>
      <c r="J748" s="468"/>
      <c r="K748" s="469"/>
      <c r="L748" s="468"/>
      <c r="M748" s="469"/>
      <c r="N748" s="468"/>
      <c r="O748" s="469"/>
      <c r="P748" s="125"/>
      <c r="Q748" s="125"/>
      <c r="R748" s="125"/>
      <c r="S748" s="125"/>
      <c r="T748" s="125"/>
      <c r="U748" s="125"/>
      <c r="V748" s="125"/>
      <c r="W748" s="125"/>
    </row>
    <row r="749" spans="1:23" hidden="1" x14ac:dyDescent="0.25">
      <c r="A749" s="156"/>
      <c r="B749" s="155" t="str">
        <f>B748&amp;"KW"</f>
        <v>KW</v>
      </c>
      <c r="C749" s="152" t="s">
        <v>298</v>
      </c>
      <c r="D749" s="153"/>
      <c r="E749" s="153"/>
      <c r="F749" s="468"/>
      <c r="G749" s="469"/>
      <c r="H749" s="468"/>
      <c r="I749" s="469"/>
      <c r="J749" s="468"/>
      <c r="K749" s="469"/>
      <c r="L749" s="468"/>
      <c r="M749" s="469"/>
      <c r="N749" s="468"/>
      <c r="O749" s="469"/>
      <c r="P749" s="125"/>
      <c r="Q749" s="125"/>
      <c r="R749" s="125"/>
      <c r="S749" s="125"/>
      <c r="T749" s="125"/>
      <c r="U749" s="125"/>
      <c r="V749" s="125"/>
      <c r="W749" s="125"/>
    </row>
    <row r="750" spans="1:23" hidden="1" x14ac:dyDescent="0.25">
      <c r="A750" s="156" t="s">
        <v>585</v>
      </c>
      <c r="B750" s="151"/>
      <c r="C750" s="152" t="s">
        <v>231</v>
      </c>
      <c r="D750" s="153"/>
      <c r="E750" s="153"/>
      <c r="F750" s="468"/>
      <c r="G750" s="469"/>
      <c r="H750" s="468"/>
      <c r="I750" s="469"/>
      <c r="J750" s="468"/>
      <c r="K750" s="469"/>
      <c r="L750" s="468"/>
      <c r="M750" s="469"/>
      <c r="N750" s="468"/>
      <c r="O750" s="469"/>
      <c r="P750" s="125"/>
      <c r="Q750" s="125"/>
      <c r="R750" s="125"/>
      <c r="S750" s="125"/>
      <c r="T750" s="125"/>
      <c r="U750" s="125"/>
      <c r="V750" s="125"/>
      <c r="W750" s="125"/>
    </row>
    <row r="751" spans="1:23" hidden="1" x14ac:dyDescent="0.25">
      <c r="A751" s="156"/>
      <c r="B751" s="155" t="str">
        <f>B750&amp;"KW"</f>
        <v>KW</v>
      </c>
      <c r="C751" s="152" t="s">
        <v>298</v>
      </c>
      <c r="D751" s="153"/>
      <c r="E751" s="153"/>
      <c r="F751" s="468"/>
      <c r="G751" s="469"/>
      <c r="H751" s="468"/>
      <c r="I751" s="469"/>
      <c r="J751" s="468"/>
      <c r="K751" s="469"/>
      <c r="L751" s="468"/>
      <c r="M751" s="469"/>
      <c r="N751" s="468"/>
      <c r="O751" s="469"/>
      <c r="P751" s="125"/>
      <c r="Q751" s="125"/>
      <c r="R751" s="125"/>
      <c r="S751" s="125"/>
      <c r="T751" s="125"/>
      <c r="U751" s="125"/>
      <c r="V751" s="125"/>
      <c r="W751" s="125"/>
    </row>
    <row r="752" spans="1:23" hidden="1" x14ac:dyDescent="0.25">
      <c r="A752" s="156" t="s">
        <v>586</v>
      </c>
      <c r="B752" s="151"/>
      <c r="C752" s="152" t="s">
        <v>231</v>
      </c>
      <c r="D752" s="153"/>
      <c r="E752" s="153"/>
      <c r="F752" s="468"/>
      <c r="G752" s="469"/>
      <c r="H752" s="468"/>
      <c r="I752" s="469"/>
      <c r="J752" s="468"/>
      <c r="K752" s="469"/>
      <c r="L752" s="468"/>
      <c r="M752" s="469"/>
      <c r="N752" s="468"/>
      <c r="O752" s="469"/>
      <c r="P752" s="125"/>
      <c r="Q752" s="125"/>
      <c r="R752" s="125"/>
      <c r="S752" s="125"/>
      <c r="T752" s="125"/>
      <c r="U752" s="125"/>
      <c r="V752" s="125"/>
      <c r="W752" s="125"/>
    </row>
    <row r="753" spans="1:23" hidden="1" x14ac:dyDescent="0.25">
      <c r="A753" s="156"/>
      <c r="B753" s="155" t="str">
        <f>B752&amp;"KW"</f>
        <v>KW</v>
      </c>
      <c r="C753" s="152" t="s">
        <v>298</v>
      </c>
      <c r="D753" s="153"/>
      <c r="E753" s="153"/>
      <c r="F753" s="468"/>
      <c r="G753" s="469"/>
      <c r="H753" s="468"/>
      <c r="I753" s="469"/>
      <c r="J753" s="468"/>
      <c r="K753" s="469"/>
      <c r="L753" s="468"/>
      <c r="M753" s="469"/>
      <c r="N753" s="468"/>
      <c r="O753" s="469"/>
      <c r="P753" s="125"/>
      <c r="Q753" s="125"/>
      <c r="R753" s="125"/>
      <c r="S753" s="125"/>
      <c r="T753" s="125"/>
      <c r="U753" s="125"/>
      <c r="V753" s="125"/>
      <c r="W753" s="125"/>
    </row>
    <row r="754" spans="1:23" hidden="1" x14ac:dyDescent="0.25">
      <c r="A754" s="156" t="s">
        <v>587</v>
      </c>
      <c r="B754" s="151"/>
      <c r="C754" s="152" t="s">
        <v>231</v>
      </c>
      <c r="D754" s="153"/>
      <c r="E754" s="153"/>
      <c r="F754" s="468"/>
      <c r="G754" s="469"/>
      <c r="H754" s="468"/>
      <c r="I754" s="469"/>
      <c r="J754" s="468"/>
      <c r="K754" s="469"/>
      <c r="L754" s="468"/>
      <c r="M754" s="469"/>
      <c r="N754" s="468"/>
      <c r="O754" s="469"/>
      <c r="P754" s="125"/>
      <c r="Q754" s="125"/>
      <c r="R754" s="125"/>
      <c r="S754" s="125"/>
      <c r="T754" s="125"/>
      <c r="U754" s="125"/>
      <c r="V754" s="125"/>
      <c r="W754" s="125"/>
    </row>
    <row r="755" spans="1:23" hidden="1" x14ac:dyDescent="0.25">
      <c r="A755" s="156"/>
      <c r="B755" s="155" t="str">
        <f>B754&amp;"KW"</f>
        <v>KW</v>
      </c>
      <c r="C755" s="152" t="s">
        <v>298</v>
      </c>
      <c r="D755" s="153"/>
      <c r="E755" s="153"/>
      <c r="F755" s="468"/>
      <c r="G755" s="469"/>
      <c r="H755" s="468"/>
      <c r="I755" s="469"/>
      <c r="J755" s="468"/>
      <c r="K755" s="469"/>
      <c r="L755" s="468"/>
      <c r="M755" s="469"/>
      <c r="N755" s="468"/>
      <c r="O755" s="469"/>
      <c r="P755" s="125"/>
      <c r="Q755" s="125"/>
      <c r="R755" s="125"/>
      <c r="S755" s="125"/>
      <c r="T755" s="125"/>
      <c r="U755" s="125"/>
      <c r="V755" s="125"/>
      <c r="W755" s="125"/>
    </row>
    <row r="756" spans="1:23" hidden="1" x14ac:dyDescent="0.25">
      <c r="A756" s="156" t="s">
        <v>588</v>
      </c>
      <c r="B756" s="151"/>
      <c r="C756" s="152" t="s">
        <v>231</v>
      </c>
      <c r="D756" s="153"/>
      <c r="E756" s="153"/>
      <c r="F756" s="468"/>
      <c r="G756" s="469"/>
      <c r="H756" s="468"/>
      <c r="I756" s="469"/>
      <c r="J756" s="468"/>
      <c r="K756" s="469"/>
      <c r="L756" s="468"/>
      <c r="M756" s="469"/>
      <c r="N756" s="468"/>
      <c r="O756" s="469"/>
      <c r="P756" s="125"/>
      <c r="Q756" s="125"/>
      <c r="R756" s="125"/>
      <c r="S756" s="125"/>
      <c r="T756" s="125"/>
      <c r="U756" s="125"/>
      <c r="V756" s="125"/>
      <c r="W756" s="125"/>
    </row>
    <row r="757" spans="1:23" hidden="1" x14ac:dyDescent="0.25">
      <c r="A757" s="156"/>
      <c r="B757" s="155" t="str">
        <f>B756&amp;"KW"</f>
        <v>KW</v>
      </c>
      <c r="C757" s="152" t="s">
        <v>298</v>
      </c>
      <c r="D757" s="153"/>
      <c r="E757" s="153"/>
      <c r="F757" s="468"/>
      <c r="G757" s="469"/>
      <c r="H757" s="468"/>
      <c r="I757" s="469"/>
      <c r="J757" s="468"/>
      <c r="K757" s="469"/>
      <c r="L757" s="468"/>
      <c r="M757" s="469"/>
      <c r="N757" s="468"/>
      <c r="O757" s="469"/>
      <c r="P757" s="125"/>
      <c r="Q757" s="125"/>
      <c r="R757" s="125"/>
      <c r="S757" s="125"/>
      <c r="T757" s="125"/>
      <c r="U757" s="125"/>
      <c r="V757" s="125"/>
      <c r="W757" s="125"/>
    </row>
    <row r="758" spans="1:23" hidden="1" x14ac:dyDescent="0.25">
      <c r="A758" s="156" t="s">
        <v>589</v>
      </c>
      <c r="B758" s="151"/>
      <c r="C758" s="152" t="s">
        <v>231</v>
      </c>
      <c r="D758" s="153"/>
      <c r="E758" s="153"/>
      <c r="F758" s="468"/>
      <c r="G758" s="469"/>
      <c r="H758" s="468"/>
      <c r="I758" s="469"/>
      <c r="J758" s="468"/>
      <c r="K758" s="469"/>
      <c r="L758" s="468"/>
      <c r="M758" s="469"/>
      <c r="N758" s="468"/>
      <c r="O758" s="469"/>
      <c r="P758" s="125"/>
      <c r="Q758" s="125"/>
      <c r="R758" s="125"/>
      <c r="S758" s="125"/>
      <c r="T758" s="125"/>
      <c r="U758" s="125"/>
      <c r="V758" s="125"/>
      <c r="W758" s="125"/>
    </row>
    <row r="759" spans="1:23" hidden="1" x14ac:dyDescent="0.25">
      <c r="A759" s="156"/>
      <c r="B759" s="155" t="str">
        <f>B758&amp;"KW"</f>
        <v>KW</v>
      </c>
      <c r="C759" s="152" t="s">
        <v>298</v>
      </c>
      <c r="D759" s="153"/>
      <c r="E759" s="153"/>
      <c r="F759" s="468"/>
      <c r="G759" s="469"/>
      <c r="H759" s="468"/>
      <c r="I759" s="469"/>
      <c r="J759" s="468"/>
      <c r="K759" s="469"/>
      <c r="L759" s="468"/>
      <c r="M759" s="469"/>
      <c r="N759" s="468"/>
      <c r="O759" s="469"/>
      <c r="P759" s="125"/>
      <c r="Q759" s="125"/>
      <c r="R759" s="125"/>
      <c r="S759" s="125"/>
      <c r="T759" s="125"/>
      <c r="U759" s="125"/>
      <c r="V759" s="125"/>
      <c r="W759" s="125"/>
    </row>
    <row r="760" spans="1:23" hidden="1" x14ac:dyDescent="0.25">
      <c r="A760" s="156" t="s">
        <v>590</v>
      </c>
      <c r="B760" s="151"/>
      <c r="C760" s="152" t="s">
        <v>231</v>
      </c>
      <c r="D760" s="153"/>
      <c r="E760" s="153"/>
      <c r="F760" s="468"/>
      <c r="G760" s="469"/>
      <c r="H760" s="468"/>
      <c r="I760" s="469"/>
      <c r="J760" s="468"/>
      <c r="K760" s="469"/>
      <c r="L760" s="468"/>
      <c r="M760" s="469"/>
      <c r="N760" s="468"/>
      <c r="O760" s="469"/>
      <c r="P760" s="125"/>
      <c r="Q760" s="125"/>
      <c r="R760" s="125"/>
      <c r="S760" s="125"/>
      <c r="T760" s="125"/>
      <c r="U760" s="125"/>
      <c r="V760" s="125"/>
      <c r="W760" s="125"/>
    </row>
    <row r="761" spans="1:23" hidden="1" x14ac:dyDescent="0.25">
      <c r="A761" s="156"/>
      <c r="B761" s="155" t="str">
        <f>B760&amp;"KW"</f>
        <v>KW</v>
      </c>
      <c r="C761" s="152" t="s">
        <v>298</v>
      </c>
      <c r="D761" s="153"/>
      <c r="E761" s="153"/>
      <c r="F761" s="468"/>
      <c r="G761" s="469"/>
      <c r="H761" s="468"/>
      <c r="I761" s="469"/>
      <c r="J761" s="468"/>
      <c r="K761" s="469"/>
      <c r="L761" s="468"/>
      <c r="M761" s="469"/>
      <c r="N761" s="468"/>
      <c r="O761" s="469"/>
      <c r="P761" s="125"/>
      <c r="Q761" s="125"/>
      <c r="R761" s="125"/>
      <c r="S761" s="125"/>
      <c r="T761" s="125"/>
      <c r="U761" s="125"/>
      <c r="V761" s="125"/>
      <c r="W761" s="125"/>
    </row>
    <row r="762" spans="1:23" hidden="1" x14ac:dyDescent="0.25">
      <c r="A762" s="156" t="s">
        <v>591</v>
      </c>
      <c r="B762" s="151"/>
      <c r="C762" s="152" t="s">
        <v>231</v>
      </c>
      <c r="D762" s="153"/>
      <c r="E762" s="153"/>
      <c r="F762" s="468"/>
      <c r="G762" s="469"/>
      <c r="H762" s="468"/>
      <c r="I762" s="469"/>
      <c r="J762" s="468"/>
      <c r="K762" s="469"/>
      <c r="L762" s="468"/>
      <c r="M762" s="469"/>
      <c r="N762" s="468"/>
      <c r="O762" s="469"/>
      <c r="P762" s="125"/>
      <c r="Q762" s="125"/>
      <c r="R762" s="125"/>
      <c r="S762" s="125"/>
      <c r="T762" s="125"/>
      <c r="U762" s="125"/>
      <c r="V762" s="125"/>
      <c r="W762" s="125"/>
    </row>
    <row r="763" spans="1:23" hidden="1" x14ac:dyDescent="0.25">
      <c r="A763" s="156"/>
      <c r="B763" s="155" t="str">
        <f>B762&amp;"KW"</f>
        <v>KW</v>
      </c>
      <c r="C763" s="152" t="s">
        <v>298</v>
      </c>
      <c r="D763" s="153"/>
      <c r="E763" s="153"/>
      <c r="F763" s="468"/>
      <c r="G763" s="469"/>
      <c r="H763" s="468"/>
      <c r="I763" s="469"/>
      <c r="J763" s="468"/>
      <c r="K763" s="469"/>
      <c r="L763" s="468"/>
      <c r="M763" s="469"/>
      <c r="N763" s="468"/>
      <c r="O763" s="469"/>
      <c r="P763" s="125"/>
      <c r="Q763" s="125"/>
      <c r="R763" s="125"/>
      <c r="S763" s="125"/>
      <c r="T763" s="125"/>
      <c r="U763" s="125"/>
      <c r="V763" s="125"/>
      <c r="W763" s="125"/>
    </row>
    <row r="764" spans="1:23" hidden="1" x14ac:dyDescent="0.25">
      <c r="A764" s="156" t="s">
        <v>592</v>
      </c>
      <c r="B764" s="151"/>
      <c r="C764" s="152" t="s">
        <v>231</v>
      </c>
      <c r="D764" s="153"/>
      <c r="E764" s="153"/>
      <c r="F764" s="468"/>
      <c r="G764" s="469"/>
      <c r="H764" s="468"/>
      <c r="I764" s="469"/>
      <c r="J764" s="468"/>
      <c r="K764" s="469"/>
      <c r="L764" s="468"/>
      <c r="M764" s="469"/>
      <c r="N764" s="468"/>
      <c r="O764" s="469"/>
      <c r="P764" s="125"/>
      <c r="Q764" s="125"/>
      <c r="R764" s="125"/>
      <c r="S764" s="125"/>
      <c r="T764" s="125"/>
      <c r="U764" s="125"/>
      <c r="V764" s="125"/>
      <c r="W764" s="125"/>
    </row>
    <row r="765" spans="1:23" hidden="1" x14ac:dyDescent="0.25">
      <c r="A765" s="156"/>
      <c r="B765" s="155" t="str">
        <f>B764&amp;"KW"</f>
        <v>KW</v>
      </c>
      <c r="C765" s="152" t="s">
        <v>298</v>
      </c>
      <c r="D765" s="153"/>
      <c r="E765" s="153"/>
      <c r="F765" s="468"/>
      <c r="G765" s="469"/>
      <c r="H765" s="468"/>
      <c r="I765" s="469"/>
      <c r="J765" s="468"/>
      <c r="K765" s="469"/>
      <c r="L765" s="468"/>
      <c r="M765" s="469"/>
      <c r="N765" s="468"/>
      <c r="O765" s="469"/>
      <c r="P765" s="125"/>
      <c r="Q765" s="125"/>
      <c r="R765" s="125"/>
      <c r="S765" s="125"/>
      <c r="T765" s="125"/>
      <c r="U765" s="125"/>
      <c r="V765" s="125"/>
      <c r="W765" s="125"/>
    </row>
    <row r="766" spans="1:23" hidden="1" x14ac:dyDescent="0.25">
      <c r="A766" s="156" t="s">
        <v>593</v>
      </c>
      <c r="B766" s="151"/>
      <c r="C766" s="152" t="s">
        <v>231</v>
      </c>
      <c r="D766" s="153"/>
      <c r="E766" s="153"/>
      <c r="F766" s="468"/>
      <c r="G766" s="469"/>
      <c r="H766" s="468"/>
      <c r="I766" s="469"/>
      <c r="J766" s="468"/>
      <c r="K766" s="469"/>
      <c r="L766" s="468"/>
      <c r="M766" s="469"/>
      <c r="N766" s="468"/>
      <c r="O766" s="469"/>
      <c r="P766" s="125"/>
      <c r="Q766" s="125"/>
      <c r="R766" s="125"/>
      <c r="S766" s="125"/>
      <c r="T766" s="125"/>
      <c r="U766" s="125"/>
      <c r="V766" s="125"/>
      <c r="W766" s="125"/>
    </row>
    <row r="767" spans="1:23" hidden="1" x14ac:dyDescent="0.25">
      <c r="A767" s="156"/>
      <c r="B767" s="155" t="str">
        <f>B766&amp;"KW"</f>
        <v>KW</v>
      </c>
      <c r="C767" s="152" t="s">
        <v>298</v>
      </c>
      <c r="D767" s="153"/>
      <c r="E767" s="153"/>
      <c r="F767" s="468"/>
      <c r="G767" s="469"/>
      <c r="H767" s="468"/>
      <c r="I767" s="469"/>
      <c r="J767" s="468"/>
      <c r="K767" s="469"/>
      <c r="L767" s="468"/>
      <c r="M767" s="469"/>
      <c r="N767" s="468"/>
      <c r="O767" s="469"/>
      <c r="P767" s="125"/>
      <c r="Q767" s="125"/>
      <c r="R767" s="125"/>
      <c r="S767" s="125"/>
      <c r="T767" s="125"/>
      <c r="U767" s="125"/>
      <c r="V767" s="125"/>
      <c r="W767" s="125"/>
    </row>
    <row r="768" spans="1:23" hidden="1" x14ac:dyDescent="0.25">
      <c r="A768" s="156" t="s">
        <v>594</v>
      </c>
      <c r="B768" s="151"/>
      <c r="C768" s="152" t="s">
        <v>231</v>
      </c>
      <c r="D768" s="153"/>
      <c r="E768" s="153"/>
      <c r="F768" s="468"/>
      <c r="G768" s="469"/>
      <c r="H768" s="468"/>
      <c r="I768" s="469"/>
      <c r="J768" s="468"/>
      <c r="K768" s="469"/>
      <c r="L768" s="468"/>
      <c r="M768" s="469"/>
      <c r="N768" s="468"/>
      <c r="O768" s="469"/>
      <c r="P768" s="125"/>
      <c r="Q768" s="125"/>
      <c r="R768" s="125"/>
      <c r="S768" s="125"/>
      <c r="T768" s="125"/>
      <c r="U768" s="125"/>
      <c r="V768" s="125"/>
      <c r="W768" s="125"/>
    </row>
    <row r="769" spans="1:23" hidden="1" x14ac:dyDescent="0.25">
      <c r="A769" s="156"/>
      <c r="B769" s="155" t="str">
        <f>B768&amp;"KW"</f>
        <v>KW</v>
      </c>
      <c r="C769" s="152" t="s">
        <v>298</v>
      </c>
      <c r="D769" s="153"/>
      <c r="E769" s="153"/>
      <c r="F769" s="468"/>
      <c r="G769" s="469"/>
      <c r="H769" s="468"/>
      <c r="I769" s="469"/>
      <c r="J769" s="468"/>
      <c r="K769" s="469"/>
      <c r="L769" s="468"/>
      <c r="M769" s="469"/>
      <c r="N769" s="468"/>
      <c r="O769" s="469"/>
      <c r="P769" s="125"/>
      <c r="Q769" s="125"/>
      <c r="R769" s="125"/>
      <c r="S769" s="125"/>
      <c r="T769" s="125"/>
      <c r="U769" s="125"/>
      <c r="V769" s="125"/>
      <c r="W769" s="125"/>
    </row>
    <row r="770" spans="1:23" hidden="1" x14ac:dyDescent="0.25">
      <c r="A770" s="156" t="s">
        <v>595</v>
      </c>
      <c r="B770" s="151"/>
      <c r="C770" s="152" t="s">
        <v>231</v>
      </c>
      <c r="D770" s="153"/>
      <c r="E770" s="153"/>
      <c r="F770" s="468"/>
      <c r="G770" s="469"/>
      <c r="H770" s="468"/>
      <c r="I770" s="469"/>
      <c r="J770" s="468"/>
      <c r="K770" s="469"/>
      <c r="L770" s="468"/>
      <c r="M770" s="469"/>
      <c r="N770" s="468"/>
      <c r="O770" s="469"/>
      <c r="P770" s="125"/>
      <c r="Q770" s="125"/>
      <c r="R770" s="125"/>
      <c r="S770" s="125"/>
      <c r="T770" s="125"/>
      <c r="U770" s="125"/>
      <c r="V770" s="125"/>
      <c r="W770" s="125"/>
    </row>
    <row r="771" spans="1:23" hidden="1" x14ac:dyDescent="0.25">
      <c r="A771" s="156"/>
      <c r="B771" s="155" t="str">
        <f>B770&amp;"KW"</f>
        <v>KW</v>
      </c>
      <c r="C771" s="152" t="s">
        <v>298</v>
      </c>
      <c r="D771" s="153"/>
      <c r="E771" s="153"/>
      <c r="F771" s="468"/>
      <c r="G771" s="469"/>
      <c r="H771" s="468"/>
      <c r="I771" s="469"/>
      <c r="J771" s="468"/>
      <c r="K771" s="469"/>
      <c r="L771" s="468"/>
      <c r="M771" s="469"/>
      <c r="N771" s="468"/>
      <c r="O771" s="469"/>
      <c r="P771" s="125"/>
      <c r="Q771" s="125"/>
      <c r="R771" s="125"/>
      <c r="S771" s="125"/>
      <c r="T771" s="125"/>
      <c r="U771" s="125"/>
      <c r="V771" s="125"/>
      <c r="W771" s="125"/>
    </row>
    <row r="772" spans="1:23" hidden="1" x14ac:dyDescent="0.25">
      <c r="A772" s="156" t="s">
        <v>596</v>
      </c>
      <c r="B772" s="151"/>
      <c r="C772" s="152" t="s">
        <v>231</v>
      </c>
      <c r="D772" s="153"/>
      <c r="E772" s="153"/>
      <c r="F772" s="468"/>
      <c r="G772" s="469"/>
      <c r="H772" s="468"/>
      <c r="I772" s="469"/>
      <c r="J772" s="468"/>
      <c r="K772" s="469"/>
      <c r="L772" s="468"/>
      <c r="M772" s="469"/>
      <c r="N772" s="468"/>
      <c r="O772" s="469"/>
      <c r="P772" s="125"/>
      <c r="Q772" s="125"/>
      <c r="R772" s="125"/>
      <c r="S772" s="125"/>
      <c r="T772" s="125"/>
      <c r="U772" s="125"/>
      <c r="V772" s="125"/>
      <c r="W772" s="125"/>
    </row>
    <row r="773" spans="1:23" hidden="1" x14ac:dyDescent="0.25">
      <c r="A773" s="156"/>
      <c r="B773" s="157" t="str">
        <f>B772&amp;"KW"</f>
        <v>KW</v>
      </c>
      <c r="C773" s="152" t="s">
        <v>298</v>
      </c>
      <c r="D773" s="153"/>
      <c r="E773" s="153"/>
      <c r="F773" s="468"/>
      <c r="G773" s="469"/>
      <c r="H773" s="468"/>
      <c r="I773" s="469"/>
      <c r="J773" s="468"/>
      <c r="K773" s="469"/>
      <c r="L773" s="468"/>
      <c r="M773" s="469"/>
      <c r="N773" s="468"/>
      <c r="O773" s="469"/>
      <c r="P773" s="125"/>
      <c r="Q773" s="125"/>
      <c r="R773" s="125"/>
      <c r="S773" s="125"/>
      <c r="T773" s="125"/>
      <c r="U773" s="125"/>
      <c r="V773" s="125"/>
      <c r="W773" s="125"/>
    </row>
    <row r="774" spans="1:23" hidden="1" x14ac:dyDescent="0.25">
      <c r="A774" s="156" t="s">
        <v>597</v>
      </c>
      <c r="B774" s="151"/>
      <c r="C774" s="152" t="s">
        <v>231</v>
      </c>
      <c r="D774" s="153"/>
      <c r="E774" s="153"/>
      <c r="F774" s="468"/>
      <c r="G774" s="469"/>
      <c r="H774" s="468"/>
      <c r="I774" s="469"/>
      <c r="J774" s="468"/>
      <c r="K774" s="469"/>
      <c r="L774" s="468"/>
      <c r="M774" s="469"/>
      <c r="N774" s="468"/>
      <c r="O774" s="469"/>
      <c r="P774" s="125"/>
      <c r="Q774" s="125"/>
      <c r="R774" s="125"/>
      <c r="S774" s="125"/>
      <c r="T774" s="125"/>
      <c r="U774" s="125"/>
      <c r="V774" s="125"/>
      <c r="W774" s="125"/>
    </row>
    <row r="775" spans="1:23" hidden="1" x14ac:dyDescent="0.25">
      <c r="A775" s="156"/>
      <c r="B775" s="157" t="str">
        <f>B774&amp;"KW"</f>
        <v>KW</v>
      </c>
      <c r="C775" s="152" t="s">
        <v>298</v>
      </c>
      <c r="D775" s="153"/>
      <c r="E775" s="153"/>
      <c r="F775" s="468"/>
      <c r="G775" s="469"/>
      <c r="H775" s="468"/>
      <c r="I775" s="469"/>
      <c r="J775" s="468"/>
      <c r="K775" s="469"/>
      <c r="L775" s="468"/>
      <c r="M775" s="469"/>
      <c r="N775" s="468"/>
      <c r="O775" s="469"/>
      <c r="P775" s="125"/>
      <c r="Q775" s="125"/>
      <c r="R775" s="125"/>
      <c r="S775" s="125"/>
      <c r="T775" s="125"/>
      <c r="U775" s="125"/>
      <c r="V775" s="125"/>
      <c r="W775" s="125"/>
    </row>
    <row r="776" spans="1:23" hidden="1" x14ac:dyDescent="0.25">
      <c r="A776" s="156" t="s">
        <v>598</v>
      </c>
      <c r="B776" s="151"/>
      <c r="C776" s="152" t="s">
        <v>231</v>
      </c>
      <c r="D776" s="153"/>
      <c r="E776" s="153"/>
      <c r="F776" s="468"/>
      <c r="G776" s="469"/>
      <c r="H776" s="468"/>
      <c r="I776" s="469"/>
      <c r="J776" s="468"/>
      <c r="K776" s="469"/>
      <c r="L776" s="468"/>
      <c r="M776" s="469"/>
      <c r="N776" s="468"/>
      <c r="O776" s="469"/>
      <c r="P776" s="125"/>
      <c r="Q776" s="125"/>
      <c r="R776" s="125"/>
      <c r="S776" s="125"/>
      <c r="T776" s="125"/>
      <c r="U776" s="125"/>
      <c r="V776" s="125"/>
      <c r="W776" s="125"/>
    </row>
    <row r="777" spans="1:23" hidden="1" x14ac:dyDescent="0.25">
      <c r="A777" s="156"/>
      <c r="B777" s="155" t="str">
        <f>B776&amp;"KW"</f>
        <v>KW</v>
      </c>
      <c r="C777" s="152" t="s">
        <v>298</v>
      </c>
      <c r="D777" s="153"/>
      <c r="E777" s="153"/>
      <c r="F777" s="468"/>
      <c r="G777" s="469"/>
      <c r="H777" s="468"/>
      <c r="I777" s="469"/>
      <c r="J777" s="468"/>
      <c r="K777" s="469"/>
      <c r="L777" s="468"/>
      <c r="M777" s="469"/>
      <c r="N777" s="468"/>
      <c r="O777" s="469"/>
      <c r="P777" s="125"/>
      <c r="Q777" s="125"/>
      <c r="R777" s="125"/>
      <c r="S777" s="125"/>
      <c r="T777" s="125"/>
      <c r="U777" s="125"/>
      <c r="V777" s="125"/>
      <c r="W777" s="125"/>
    </row>
    <row r="778" spans="1:23" hidden="1" x14ac:dyDescent="0.25">
      <c r="A778" s="156" t="s">
        <v>599</v>
      </c>
      <c r="B778" s="151"/>
      <c r="C778" s="152" t="s">
        <v>231</v>
      </c>
      <c r="D778" s="153"/>
      <c r="E778" s="153"/>
      <c r="F778" s="468"/>
      <c r="G778" s="469"/>
      <c r="H778" s="468"/>
      <c r="I778" s="469"/>
      <c r="J778" s="468"/>
      <c r="K778" s="469"/>
      <c r="L778" s="468"/>
      <c r="M778" s="469"/>
      <c r="N778" s="468"/>
      <c r="O778" s="469"/>
      <c r="P778" s="125"/>
      <c r="Q778" s="125"/>
      <c r="R778" s="125"/>
      <c r="S778" s="125"/>
      <c r="T778" s="125"/>
      <c r="U778" s="125"/>
      <c r="V778" s="125"/>
      <c r="W778" s="125"/>
    </row>
    <row r="779" spans="1:23" hidden="1" x14ac:dyDescent="0.25">
      <c r="A779" s="156"/>
      <c r="B779" s="155" t="str">
        <f>B778&amp;"KW"</f>
        <v>KW</v>
      </c>
      <c r="C779" s="152" t="s">
        <v>298</v>
      </c>
      <c r="D779" s="153"/>
      <c r="E779" s="153"/>
      <c r="F779" s="468"/>
      <c r="G779" s="469"/>
      <c r="H779" s="468"/>
      <c r="I779" s="469"/>
      <c r="J779" s="468"/>
      <c r="K779" s="469"/>
      <c r="L779" s="468"/>
      <c r="M779" s="469"/>
      <c r="N779" s="468"/>
      <c r="O779" s="469"/>
      <c r="P779" s="125"/>
      <c r="Q779" s="125"/>
      <c r="R779" s="125"/>
      <c r="S779" s="125"/>
      <c r="T779" s="125"/>
      <c r="U779" s="125"/>
      <c r="V779" s="125"/>
      <c r="W779" s="125"/>
    </row>
    <row r="780" spans="1:23" hidden="1" x14ac:dyDescent="0.25">
      <c r="A780" s="156" t="s">
        <v>600</v>
      </c>
      <c r="B780" s="151"/>
      <c r="C780" s="152" t="s">
        <v>231</v>
      </c>
      <c r="D780" s="153"/>
      <c r="E780" s="153"/>
      <c r="F780" s="468"/>
      <c r="G780" s="469"/>
      <c r="H780" s="468"/>
      <c r="I780" s="469"/>
      <c r="J780" s="468"/>
      <c r="K780" s="469"/>
      <c r="L780" s="468"/>
      <c r="M780" s="469"/>
      <c r="N780" s="468"/>
      <c r="O780" s="469"/>
      <c r="P780" s="125"/>
      <c r="Q780" s="125"/>
      <c r="R780" s="125"/>
      <c r="S780" s="125"/>
      <c r="T780" s="125"/>
      <c r="U780" s="125"/>
      <c r="V780" s="125"/>
      <c r="W780" s="125"/>
    </row>
    <row r="781" spans="1:23" hidden="1" x14ac:dyDescent="0.25">
      <c r="A781" s="156"/>
      <c r="B781" s="155" t="str">
        <f>B780&amp;"KW"</f>
        <v>KW</v>
      </c>
      <c r="C781" s="152" t="s">
        <v>298</v>
      </c>
      <c r="D781" s="153"/>
      <c r="E781" s="153"/>
      <c r="F781" s="468"/>
      <c r="G781" s="469"/>
      <c r="H781" s="468"/>
      <c r="I781" s="469"/>
      <c r="J781" s="468"/>
      <c r="K781" s="469"/>
      <c r="L781" s="468"/>
      <c r="M781" s="469"/>
      <c r="N781" s="468"/>
      <c r="O781" s="469"/>
      <c r="P781" s="125"/>
      <c r="Q781" s="125"/>
      <c r="R781" s="125"/>
      <c r="S781" s="125"/>
      <c r="T781" s="125"/>
      <c r="U781" s="125"/>
      <c r="V781" s="125"/>
      <c r="W781" s="125"/>
    </row>
    <row r="782" spans="1:23" hidden="1" x14ac:dyDescent="0.25">
      <c r="A782" s="156" t="s">
        <v>601</v>
      </c>
      <c r="B782" s="151"/>
      <c r="C782" s="152" t="s">
        <v>231</v>
      </c>
      <c r="D782" s="153"/>
      <c r="E782" s="153"/>
      <c r="F782" s="468"/>
      <c r="G782" s="469"/>
      <c r="H782" s="468"/>
      <c r="I782" s="469"/>
      <c r="J782" s="468"/>
      <c r="K782" s="469"/>
      <c r="L782" s="468"/>
      <c r="M782" s="469"/>
      <c r="N782" s="468"/>
      <c r="O782" s="469"/>
      <c r="P782" s="125"/>
      <c r="Q782" s="125"/>
      <c r="R782" s="125"/>
      <c r="S782" s="125"/>
      <c r="T782" s="125"/>
      <c r="U782" s="125"/>
      <c r="V782" s="125"/>
      <c r="W782" s="125"/>
    </row>
    <row r="783" spans="1:23" hidden="1" x14ac:dyDescent="0.25">
      <c r="A783" s="156"/>
      <c r="B783" s="155" t="str">
        <f>B782&amp;"KW"</f>
        <v>KW</v>
      </c>
      <c r="C783" s="152" t="s">
        <v>298</v>
      </c>
      <c r="D783" s="153"/>
      <c r="E783" s="153"/>
      <c r="F783" s="468"/>
      <c r="G783" s="469"/>
      <c r="H783" s="468"/>
      <c r="I783" s="469"/>
      <c r="J783" s="468"/>
      <c r="K783" s="469"/>
      <c r="L783" s="468"/>
      <c r="M783" s="469"/>
      <c r="N783" s="468"/>
      <c r="O783" s="469"/>
      <c r="P783" s="125"/>
      <c r="Q783" s="125"/>
      <c r="R783" s="125"/>
      <c r="S783" s="125"/>
      <c r="T783" s="125"/>
      <c r="U783" s="125"/>
      <c r="V783" s="125"/>
      <c r="W783" s="125"/>
    </row>
    <row r="784" spans="1:23" hidden="1" x14ac:dyDescent="0.25">
      <c r="A784" s="156" t="s">
        <v>602</v>
      </c>
      <c r="B784" s="151"/>
      <c r="C784" s="152" t="s">
        <v>231</v>
      </c>
      <c r="D784" s="153"/>
      <c r="E784" s="153"/>
      <c r="F784" s="468"/>
      <c r="G784" s="469"/>
      <c r="H784" s="468"/>
      <c r="I784" s="469"/>
      <c r="J784" s="468"/>
      <c r="K784" s="469"/>
      <c r="L784" s="468"/>
      <c r="M784" s="469"/>
      <c r="N784" s="468"/>
      <c r="O784" s="469"/>
      <c r="P784" s="125"/>
      <c r="Q784" s="125"/>
      <c r="R784" s="125"/>
      <c r="S784" s="125"/>
      <c r="T784" s="125"/>
      <c r="U784" s="125"/>
      <c r="V784" s="125"/>
      <c r="W784" s="125"/>
    </row>
    <row r="785" spans="1:23" hidden="1" x14ac:dyDescent="0.25">
      <c r="A785" s="156"/>
      <c r="B785" s="155" t="str">
        <f>B784&amp;"KW"</f>
        <v>KW</v>
      </c>
      <c r="C785" s="152" t="s">
        <v>298</v>
      </c>
      <c r="D785" s="153"/>
      <c r="E785" s="153"/>
      <c r="F785" s="468"/>
      <c r="G785" s="469"/>
      <c r="H785" s="468"/>
      <c r="I785" s="469"/>
      <c r="J785" s="468"/>
      <c r="K785" s="469"/>
      <c r="L785" s="468"/>
      <c r="M785" s="469"/>
      <c r="N785" s="468"/>
      <c r="O785" s="469"/>
      <c r="P785" s="125"/>
      <c r="Q785" s="125"/>
      <c r="R785" s="125"/>
      <c r="S785" s="125"/>
      <c r="T785" s="125"/>
      <c r="U785" s="125"/>
      <c r="V785" s="125"/>
      <c r="W785" s="125"/>
    </row>
    <row r="786" spans="1:23" hidden="1" x14ac:dyDescent="0.25">
      <c r="A786" s="156" t="s">
        <v>603</v>
      </c>
      <c r="B786" s="151"/>
      <c r="C786" s="152" t="s">
        <v>231</v>
      </c>
      <c r="D786" s="153"/>
      <c r="E786" s="153"/>
      <c r="F786" s="468"/>
      <c r="G786" s="469"/>
      <c r="H786" s="468"/>
      <c r="I786" s="469"/>
      <c r="J786" s="468"/>
      <c r="K786" s="469"/>
      <c r="L786" s="468"/>
      <c r="M786" s="469"/>
      <c r="N786" s="468"/>
      <c r="O786" s="469"/>
      <c r="P786" s="125"/>
      <c r="Q786" s="125"/>
      <c r="R786" s="125"/>
      <c r="S786" s="125"/>
      <c r="T786" s="125"/>
      <c r="U786" s="125"/>
      <c r="V786" s="125"/>
      <c r="W786" s="125"/>
    </row>
    <row r="787" spans="1:23" hidden="1" x14ac:dyDescent="0.25">
      <c r="A787" s="156"/>
      <c r="B787" s="155" t="str">
        <f>B786&amp;"KW"</f>
        <v>KW</v>
      </c>
      <c r="C787" s="152" t="s">
        <v>298</v>
      </c>
      <c r="D787" s="153"/>
      <c r="E787" s="153"/>
      <c r="F787" s="468"/>
      <c r="G787" s="469"/>
      <c r="H787" s="468"/>
      <c r="I787" s="469"/>
      <c r="J787" s="468"/>
      <c r="K787" s="469"/>
      <c r="L787" s="468"/>
      <c r="M787" s="469"/>
      <c r="N787" s="468"/>
      <c r="O787" s="469"/>
      <c r="P787" s="125"/>
      <c r="Q787" s="125"/>
      <c r="R787" s="125"/>
      <c r="S787" s="125"/>
      <c r="T787" s="125"/>
      <c r="U787" s="125"/>
      <c r="V787" s="125"/>
      <c r="W787" s="125"/>
    </row>
    <row r="788" spans="1:23" hidden="1" x14ac:dyDescent="0.25">
      <c r="A788" s="156" t="s">
        <v>604</v>
      </c>
      <c r="B788" s="151"/>
      <c r="C788" s="152" t="s">
        <v>231</v>
      </c>
      <c r="D788" s="153"/>
      <c r="E788" s="153"/>
      <c r="F788" s="468"/>
      <c r="G788" s="469"/>
      <c r="H788" s="468"/>
      <c r="I788" s="469"/>
      <c r="J788" s="468"/>
      <c r="K788" s="469"/>
      <c r="L788" s="468"/>
      <c r="M788" s="469"/>
      <c r="N788" s="468"/>
      <c r="O788" s="469"/>
      <c r="P788" s="125"/>
      <c r="Q788" s="125"/>
      <c r="R788" s="125"/>
      <c r="S788" s="125"/>
      <c r="T788" s="125"/>
      <c r="U788" s="125"/>
      <c r="V788" s="125"/>
      <c r="W788" s="125"/>
    </row>
    <row r="789" spans="1:23" hidden="1" x14ac:dyDescent="0.25">
      <c r="A789" s="156"/>
      <c r="B789" s="155" t="str">
        <f>B788&amp;"KW"</f>
        <v>KW</v>
      </c>
      <c r="C789" s="152" t="s">
        <v>298</v>
      </c>
      <c r="D789" s="153"/>
      <c r="E789" s="153"/>
      <c r="F789" s="468"/>
      <c r="G789" s="469"/>
      <c r="H789" s="468"/>
      <c r="I789" s="469"/>
      <c r="J789" s="468"/>
      <c r="K789" s="469"/>
      <c r="L789" s="468"/>
      <c r="M789" s="469"/>
      <c r="N789" s="468"/>
      <c r="O789" s="469"/>
      <c r="P789" s="125"/>
      <c r="Q789" s="125"/>
      <c r="R789" s="125"/>
      <c r="S789" s="125"/>
      <c r="T789" s="125"/>
      <c r="U789" s="125"/>
      <c r="V789" s="125"/>
      <c r="W789" s="125"/>
    </row>
    <row r="790" spans="1:23" hidden="1" x14ac:dyDescent="0.25">
      <c r="A790" s="156" t="s">
        <v>605</v>
      </c>
      <c r="B790" s="151"/>
      <c r="C790" s="152" t="s">
        <v>231</v>
      </c>
      <c r="D790" s="153"/>
      <c r="E790" s="153"/>
      <c r="F790" s="468"/>
      <c r="G790" s="469"/>
      <c r="H790" s="468"/>
      <c r="I790" s="469"/>
      <c r="J790" s="468"/>
      <c r="K790" s="469"/>
      <c r="L790" s="468"/>
      <c r="M790" s="469"/>
      <c r="N790" s="468"/>
      <c r="O790" s="469"/>
      <c r="P790" s="125"/>
      <c r="Q790" s="125"/>
      <c r="R790" s="125"/>
      <c r="S790" s="125"/>
      <c r="T790" s="125"/>
      <c r="U790" s="125"/>
      <c r="V790" s="125"/>
      <c r="W790" s="125"/>
    </row>
    <row r="791" spans="1:23" hidden="1" x14ac:dyDescent="0.25">
      <c r="A791" s="156"/>
      <c r="B791" s="155" t="str">
        <f>B790&amp;"KW"</f>
        <v>KW</v>
      </c>
      <c r="C791" s="152" t="s">
        <v>298</v>
      </c>
      <c r="D791" s="153"/>
      <c r="E791" s="153"/>
      <c r="F791" s="468"/>
      <c r="G791" s="469"/>
      <c r="H791" s="468"/>
      <c r="I791" s="469"/>
      <c r="J791" s="468"/>
      <c r="K791" s="469"/>
      <c r="L791" s="468"/>
      <c r="M791" s="469"/>
      <c r="N791" s="468"/>
      <c r="O791" s="469"/>
      <c r="P791" s="125"/>
      <c r="Q791" s="125"/>
      <c r="R791" s="125"/>
      <c r="S791" s="125"/>
      <c r="T791" s="125"/>
      <c r="U791" s="125"/>
      <c r="V791" s="125"/>
      <c r="W791" s="125"/>
    </row>
  </sheetData>
  <mergeCells count="1520">
    <mergeCell ref="E490:O490"/>
    <mergeCell ref="F491:G491"/>
    <mergeCell ref="H491:I491"/>
    <mergeCell ref="J491:K491"/>
    <mergeCell ref="L491:M491"/>
    <mergeCell ref="N491:O491"/>
    <mergeCell ref="N16:O16"/>
    <mergeCell ref="C28:C29"/>
    <mergeCell ref="D28:D29"/>
    <mergeCell ref="F28:G28"/>
    <mergeCell ref="H28:I28"/>
    <mergeCell ref="J28:K28"/>
    <mergeCell ref="L28:M28"/>
    <mergeCell ref="N28:O28"/>
    <mergeCell ref="D14:K14"/>
    <mergeCell ref="C16:E16"/>
    <mergeCell ref="F16:G16"/>
    <mergeCell ref="H16:I16"/>
    <mergeCell ref="J16:K16"/>
    <mergeCell ref="L16:M16"/>
    <mergeCell ref="F494:G494"/>
    <mergeCell ref="H494:I494"/>
    <mergeCell ref="J494:K494"/>
    <mergeCell ref="L494:M494"/>
    <mergeCell ref="N494:O494"/>
    <mergeCell ref="F495:G495"/>
    <mergeCell ref="H495:I495"/>
    <mergeCell ref="J495:K495"/>
    <mergeCell ref="L495:M495"/>
    <mergeCell ref="N495:O495"/>
    <mergeCell ref="F492:G492"/>
    <mergeCell ref="H492:I492"/>
    <mergeCell ref="J492:K492"/>
    <mergeCell ref="L492:M492"/>
    <mergeCell ref="N492:O492"/>
    <mergeCell ref="F493:G493"/>
    <mergeCell ref="H493:I493"/>
    <mergeCell ref="J493:K493"/>
    <mergeCell ref="L493:M493"/>
    <mergeCell ref="N493:O493"/>
    <mergeCell ref="F498:G498"/>
    <mergeCell ref="H498:I498"/>
    <mergeCell ref="J498:K498"/>
    <mergeCell ref="L498:M498"/>
    <mergeCell ref="N498:O498"/>
    <mergeCell ref="F499:G499"/>
    <mergeCell ref="H499:I499"/>
    <mergeCell ref="J499:K499"/>
    <mergeCell ref="L499:M499"/>
    <mergeCell ref="N499:O499"/>
    <mergeCell ref="F496:G496"/>
    <mergeCell ref="H496:I496"/>
    <mergeCell ref="J496:K496"/>
    <mergeCell ref="L496:M496"/>
    <mergeCell ref="N496:O496"/>
    <mergeCell ref="F497:G497"/>
    <mergeCell ref="H497:I497"/>
    <mergeCell ref="J497:K497"/>
    <mergeCell ref="L497:M497"/>
    <mergeCell ref="N497:O497"/>
    <mergeCell ref="F502:G502"/>
    <mergeCell ref="H502:I502"/>
    <mergeCell ref="J502:K502"/>
    <mergeCell ref="L502:M502"/>
    <mergeCell ref="N502:O502"/>
    <mergeCell ref="F503:G503"/>
    <mergeCell ref="H503:I503"/>
    <mergeCell ref="J503:K503"/>
    <mergeCell ref="L503:M503"/>
    <mergeCell ref="N503:O503"/>
    <mergeCell ref="F500:G500"/>
    <mergeCell ref="H500:I500"/>
    <mergeCell ref="J500:K500"/>
    <mergeCell ref="L500:M500"/>
    <mergeCell ref="N500:O500"/>
    <mergeCell ref="F501:G501"/>
    <mergeCell ref="H501:I501"/>
    <mergeCell ref="J501:K501"/>
    <mergeCell ref="L501:M501"/>
    <mergeCell ref="N501:O501"/>
    <mergeCell ref="F506:G506"/>
    <mergeCell ref="H506:I506"/>
    <mergeCell ref="J506:K506"/>
    <mergeCell ref="L506:M506"/>
    <mergeCell ref="N506:O506"/>
    <mergeCell ref="F507:G507"/>
    <mergeCell ref="H507:I507"/>
    <mergeCell ref="J507:K507"/>
    <mergeCell ref="L507:M507"/>
    <mergeCell ref="N507:O507"/>
    <mergeCell ref="F504:G504"/>
    <mergeCell ref="H504:I504"/>
    <mergeCell ref="J504:K504"/>
    <mergeCell ref="L504:M504"/>
    <mergeCell ref="N504:O504"/>
    <mergeCell ref="F505:G505"/>
    <mergeCell ref="H505:I505"/>
    <mergeCell ref="J505:K505"/>
    <mergeCell ref="L505:M505"/>
    <mergeCell ref="N505:O505"/>
    <mergeCell ref="F510:G510"/>
    <mergeCell ref="H510:I510"/>
    <mergeCell ref="J510:K510"/>
    <mergeCell ref="L510:M510"/>
    <mergeCell ref="N510:O510"/>
    <mergeCell ref="F511:G511"/>
    <mergeCell ref="H511:I511"/>
    <mergeCell ref="J511:K511"/>
    <mergeCell ref="L511:M511"/>
    <mergeCell ref="N511:O511"/>
    <mergeCell ref="F508:G508"/>
    <mergeCell ref="H508:I508"/>
    <mergeCell ref="J508:K508"/>
    <mergeCell ref="L508:M508"/>
    <mergeCell ref="N508:O508"/>
    <mergeCell ref="F509:G509"/>
    <mergeCell ref="H509:I509"/>
    <mergeCell ref="J509:K509"/>
    <mergeCell ref="L509:M509"/>
    <mergeCell ref="N509:O509"/>
    <mergeCell ref="F514:G514"/>
    <mergeCell ref="H514:I514"/>
    <mergeCell ref="J514:K514"/>
    <mergeCell ref="L514:M514"/>
    <mergeCell ref="N514:O514"/>
    <mergeCell ref="F515:G515"/>
    <mergeCell ref="H515:I515"/>
    <mergeCell ref="J515:K515"/>
    <mergeCell ref="L515:M515"/>
    <mergeCell ref="N515:O515"/>
    <mergeCell ref="F512:G512"/>
    <mergeCell ref="H512:I512"/>
    <mergeCell ref="J512:K512"/>
    <mergeCell ref="L512:M512"/>
    <mergeCell ref="N512:O512"/>
    <mergeCell ref="F513:G513"/>
    <mergeCell ref="H513:I513"/>
    <mergeCell ref="J513:K513"/>
    <mergeCell ref="L513:M513"/>
    <mergeCell ref="N513:O513"/>
    <mergeCell ref="F518:G518"/>
    <mergeCell ref="H518:I518"/>
    <mergeCell ref="J518:K518"/>
    <mergeCell ref="L518:M518"/>
    <mergeCell ref="N518:O518"/>
    <mergeCell ref="F519:G519"/>
    <mergeCell ref="H519:I519"/>
    <mergeCell ref="J519:K519"/>
    <mergeCell ref="L519:M519"/>
    <mergeCell ref="N519:O519"/>
    <mergeCell ref="F516:G516"/>
    <mergeCell ref="H516:I516"/>
    <mergeCell ref="J516:K516"/>
    <mergeCell ref="L516:M516"/>
    <mergeCell ref="N516:O516"/>
    <mergeCell ref="F517:G517"/>
    <mergeCell ref="H517:I517"/>
    <mergeCell ref="J517:K517"/>
    <mergeCell ref="L517:M517"/>
    <mergeCell ref="N517:O517"/>
    <mergeCell ref="F522:G522"/>
    <mergeCell ref="H522:I522"/>
    <mergeCell ref="J522:K522"/>
    <mergeCell ref="L522:M522"/>
    <mergeCell ref="N522:O522"/>
    <mergeCell ref="F523:G523"/>
    <mergeCell ref="H523:I523"/>
    <mergeCell ref="J523:K523"/>
    <mergeCell ref="L523:M523"/>
    <mergeCell ref="N523:O523"/>
    <mergeCell ref="F520:G520"/>
    <mergeCell ref="H520:I520"/>
    <mergeCell ref="J520:K520"/>
    <mergeCell ref="L520:M520"/>
    <mergeCell ref="N520:O520"/>
    <mergeCell ref="F521:G521"/>
    <mergeCell ref="H521:I521"/>
    <mergeCell ref="J521:K521"/>
    <mergeCell ref="L521:M521"/>
    <mergeCell ref="N521:O521"/>
    <mergeCell ref="F526:G526"/>
    <mergeCell ref="H526:I526"/>
    <mergeCell ref="J526:K526"/>
    <mergeCell ref="L526:M526"/>
    <mergeCell ref="N526:O526"/>
    <mergeCell ref="F527:G527"/>
    <mergeCell ref="H527:I527"/>
    <mergeCell ref="J527:K527"/>
    <mergeCell ref="L527:M527"/>
    <mergeCell ref="N527:O527"/>
    <mergeCell ref="F524:G524"/>
    <mergeCell ref="H524:I524"/>
    <mergeCell ref="J524:K524"/>
    <mergeCell ref="L524:M524"/>
    <mergeCell ref="N524:O524"/>
    <mergeCell ref="F525:G525"/>
    <mergeCell ref="H525:I525"/>
    <mergeCell ref="J525:K525"/>
    <mergeCell ref="L525:M525"/>
    <mergeCell ref="N525:O525"/>
    <mergeCell ref="F530:G530"/>
    <mergeCell ref="H530:I530"/>
    <mergeCell ref="J530:K530"/>
    <mergeCell ref="L530:M530"/>
    <mergeCell ref="N530:O530"/>
    <mergeCell ref="F531:G531"/>
    <mergeCell ref="H531:I531"/>
    <mergeCell ref="J531:K531"/>
    <mergeCell ref="L531:M531"/>
    <mergeCell ref="N531:O531"/>
    <mergeCell ref="F528:G528"/>
    <mergeCell ref="H528:I528"/>
    <mergeCell ref="J528:K528"/>
    <mergeCell ref="L528:M528"/>
    <mergeCell ref="N528:O528"/>
    <mergeCell ref="F529:G529"/>
    <mergeCell ref="H529:I529"/>
    <mergeCell ref="J529:K529"/>
    <mergeCell ref="L529:M529"/>
    <mergeCell ref="N529:O529"/>
    <mergeCell ref="F534:G534"/>
    <mergeCell ref="H534:I534"/>
    <mergeCell ref="J534:K534"/>
    <mergeCell ref="L534:M534"/>
    <mergeCell ref="N534:O534"/>
    <mergeCell ref="F535:G535"/>
    <mergeCell ref="H535:I535"/>
    <mergeCell ref="J535:K535"/>
    <mergeCell ref="L535:M535"/>
    <mergeCell ref="N535:O535"/>
    <mergeCell ref="F532:G532"/>
    <mergeCell ref="H532:I532"/>
    <mergeCell ref="J532:K532"/>
    <mergeCell ref="L532:M532"/>
    <mergeCell ref="N532:O532"/>
    <mergeCell ref="F533:G533"/>
    <mergeCell ref="H533:I533"/>
    <mergeCell ref="J533:K533"/>
    <mergeCell ref="L533:M533"/>
    <mergeCell ref="N533:O533"/>
    <mergeCell ref="F538:G538"/>
    <mergeCell ref="H538:I538"/>
    <mergeCell ref="J538:K538"/>
    <mergeCell ref="L538:M538"/>
    <mergeCell ref="N538:O538"/>
    <mergeCell ref="F539:G539"/>
    <mergeCell ref="H539:I539"/>
    <mergeCell ref="J539:K539"/>
    <mergeCell ref="L539:M539"/>
    <mergeCell ref="N539:O539"/>
    <mergeCell ref="F536:G536"/>
    <mergeCell ref="H536:I536"/>
    <mergeCell ref="J536:K536"/>
    <mergeCell ref="L536:M536"/>
    <mergeCell ref="N536:O536"/>
    <mergeCell ref="F537:G537"/>
    <mergeCell ref="H537:I537"/>
    <mergeCell ref="J537:K537"/>
    <mergeCell ref="L537:M537"/>
    <mergeCell ref="N537:O537"/>
    <mergeCell ref="F542:G542"/>
    <mergeCell ref="H542:I542"/>
    <mergeCell ref="J542:K542"/>
    <mergeCell ref="L542:M542"/>
    <mergeCell ref="N542:O542"/>
    <mergeCell ref="F543:G543"/>
    <mergeCell ref="H543:I543"/>
    <mergeCell ref="J543:K543"/>
    <mergeCell ref="L543:M543"/>
    <mergeCell ref="N543:O543"/>
    <mergeCell ref="F540:G540"/>
    <mergeCell ref="H540:I540"/>
    <mergeCell ref="J540:K540"/>
    <mergeCell ref="L540:M540"/>
    <mergeCell ref="N540:O540"/>
    <mergeCell ref="F541:G541"/>
    <mergeCell ref="H541:I541"/>
    <mergeCell ref="J541:K541"/>
    <mergeCell ref="L541:M541"/>
    <mergeCell ref="N541:O541"/>
    <mergeCell ref="F546:G546"/>
    <mergeCell ref="H546:I546"/>
    <mergeCell ref="J546:K546"/>
    <mergeCell ref="L546:M546"/>
    <mergeCell ref="N546:O546"/>
    <mergeCell ref="F547:G547"/>
    <mergeCell ref="H547:I547"/>
    <mergeCell ref="J547:K547"/>
    <mergeCell ref="L547:M547"/>
    <mergeCell ref="N547:O547"/>
    <mergeCell ref="F544:G544"/>
    <mergeCell ref="H544:I544"/>
    <mergeCell ref="J544:K544"/>
    <mergeCell ref="L544:M544"/>
    <mergeCell ref="N544:O544"/>
    <mergeCell ref="F545:G545"/>
    <mergeCell ref="H545:I545"/>
    <mergeCell ref="J545:K545"/>
    <mergeCell ref="L545:M545"/>
    <mergeCell ref="N545:O545"/>
    <mergeCell ref="F550:G550"/>
    <mergeCell ref="H550:I550"/>
    <mergeCell ref="J550:K550"/>
    <mergeCell ref="L550:M550"/>
    <mergeCell ref="N550:O550"/>
    <mergeCell ref="F551:G551"/>
    <mergeCell ref="H551:I551"/>
    <mergeCell ref="J551:K551"/>
    <mergeCell ref="L551:M551"/>
    <mergeCell ref="N551:O551"/>
    <mergeCell ref="F548:G548"/>
    <mergeCell ref="H548:I548"/>
    <mergeCell ref="J548:K548"/>
    <mergeCell ref="L548:M548"/>
    <mergeCell ref="N548:O548"/>
    <mergeCell ref="F549:G549"/>
    <mergeCell ref="H549:I549"/>
    <mergeCell ref="J549:K549"/>
    <mergeCell ref="L549:M549"/>
    <mergeCell ref="N549:O549"/>
    <mergeCell ref="F554:G554"/>
    <mergeCell ref="H554:I554"/>
    <mergeCell ref="J554:K554"/>
    <mergeCell ref="L554:M554"/>
    <mergeCell ref="N554:O554"/>
    <mergeCell ref="F555:G555"/>
    <mergeCell ref="H555:I555"/>
    <mergeCell ref="J555:K555"/>
    <mergeCell ref="L555:M555"/>
    <mergeCell ref="N555:O555"/>
    <mergeCell ref="F552:G552"/>
    <mergeCell ref="H552:I552"/>
    <mergeCell ref="J552:K552"/>
    <mergeCell ref="L552:M552"/>
    <mergeCell ref="N552:O552"/>
    <mergeCell ref="F553:G553"/>
    <mergeCell ref="H553:I553"/>
    <mergeCell ref="J553:K553"/>
    <mergeCell ref="L553:M553"/>
    <mergeCell ref="N553:O553"/>
    <mergeCell ref="F558:G558"/>
    <mergeCell ref="H558:I558"/>
    <mergeCell ref="J558:K558"/>
    <mergeCell ref="L558:M558"/>
    <mergeCell ref="N558:O558"/>
    <mergeCell ref="F559:G559"/>
    <mergeCell ref="H559:I559"/>
    <mergeCell ref="J559:K559"/>
    <mergeCell ref="L559:M559"/>
    <mergeCell ref="N559:O559"/>
    <mergeCell ref="F556:G556"/>
    <mergeCell ref="H556:I556"/>
    <mergeCell ref="J556:K556"/>
    <mergeCell ref="L556:M556"/>
    <mergeCell ref="N556:O556"/>
    <mergeCell ref="F557:G557"/>
    <mergeCell ref="H557:I557"/>
    <mergeCell ref="J557:K557"/>
    <mergeCell ref="L557:M557"/>
    <mergeCell ref="N557:O557"/>
    <mergeCell ref="F562:G562"/>
    <mergeCell ref="H562:I562"/>
    <mergeCell ref="J562:K562"/>
    <mergeCell ref="L562:M562"/>
    <mergeCell ref="N562:O562"/>
    <mergeCell ref="F563:G563"/>
    <mergeCell ref="H563:I563"/>
    <mergeCell ref="J563:K563"/>
    <mergeCell ref="L563:M563"/>
    <mergeCell ref="N563:O563"/>
    <mergeCell ref="F560:G560"/>
    <mergeCell ref="H560:I560"/>
    <mergeCell ref="J560:K560"/>
    <mergeCell ref="L560:M560"/>
    <mergeCell ref="N560:O560"/>
    <mergeCell ref="F561:G561"/>
    <mergeCell ref="H561:I561"/>
    <mergeCell ref="J561:K561"/>
    <mergeCell ref="L561:M561"/>
    <mergeCell ref="N561:O561"/>
    <mergeCell ref="F566:G566"/>
    <mergeCell ref="H566:I566"/>
    <mergeCell ref="J566:K566"/>
    <mergeCell ref="L566:M566"/>
    <mergeCell ref="N566:O566"/>
    <mergeCell ref="F567:G567"/>
    <mergeCell ref="H567:I567"/>
    <mergeCell ref="J567:K567"/>
    <mergeCell ref="L567:M567"/>
    <mergeCell ref="N567:O567"/>
    <mergeCell ref="F564:G564"/>
    <mergeCell ref="H564:I564"/>
    <mergeCell ref="J564:K564"/>
    <mergeCell ref="L564:M564"/>
    <mergeCell ref="N564:O564"/>
    <mergeCell ref="F565:G565"/>
    <mergeCell ref="H565:I565"/>
    <mergeCell ref="J565:K565"/>
    <mergeCell ref="L565:M565"/>
    <mergeCell ref="N565:O565"/>
    <mergeCell ref="F570:G570"/>
    <mergeCell ref="H570:I570"/>
    <mergeCell ref="J570:K570"/>
    <mergeCell ref="L570:M570"/>
    <mergeCell ref="N570:O570"/>
    <mergeCell ref="F571:G571"/>
    <mergeCell ref="H571:I571"/>
    <mergeCell ref="J571:K571"/>
    <mergeCell ref="L571:M571"/>
    <mergeCell ref="N571:O571"/>
    <mergeCell ref="F568:G568"/>
    <mergeCell ref="H568:I568"/>
    <mergeCell ref="J568:K568"/>
    <mergeCell ref="L568:M568"/>
    <mergeCell ref="N568:O568"/>
    <mergeCell ref="F569:G569"/>
    <mergeCell ref="H569:I569"/>
    <mergeCell ref="J569:K569"/>
    <mergeCell ref="L569:M569"/>
    <mergeCell ref="N569:O569"/>
    <mergeCell ref="F574:G574"/>
    <mergeCell ref="H574:I574"/>
    <mergeCell ref="J574:K574"/>
    <mergeCell ref="L574:M574"/>
    <mergeCell ref="N574:O574"/>
    <mergeCell ref="F575:G575"/>
    <mergeCell ref="H575:I575"/>
    <mergeCell ref="J575:K575"/>
    <mergeCell ref="L575:M575"/>
    <mergeCell ref="N575:O575"/>
    <mergeCell ref="F572:G572"/>
    <mergeCell ref="H572:I572"/>
    <mergeCell ref="J572:K572"/>
    <mergeCell ref="L572:M572"/>
    <mergeCell ref="N572:O572"/>
    <mergeCell ref="F573:G573"/>
    <mergeCell ref="H573:I573"/>
    <mergeCell ref="J573:K573"/>
    <mergeCell ref="L573:M573"/>
    <mergeCell ref="N573:O573"/>
    <mergeCell ref="F578:G578"/>
    <mergeCell ref="H578:I578"/>
    <mergeCell ref="J578:K578"/>
    <mergeCell ref="L578:M578"/>
    <mergeCell ref="N578:O578"/>
    <mergeCell ref="F579:G579"/>
    <mergeCell ref="H579:I579"/>
    <mergeCell ref="J579:K579"/>
    <mergeCell ref="L579:M579"/>
    <mergeCell ref="N579:O579"/>
    <mergeCell ref="F576:G576"/>
    <mergeCell ref="H576:I576"/>
    <mergeCell ref="J576:K576"/>
    <mergeCell ref="L576:M576"/>
    <mergeCell ref="N576:O576"/>
    <mergeCell ref="F577:G577"/>
    <mergeCell ref="H577:I577"/>
    <mergeCell ref="J577:K577"/>
    <mergeCell ref="L577:M577"/>
    <mergeCell ref="N577:O577"/>
    <mergeCell ref="F582:G582"/>
    <mergeCell ref="H582:I582"/>
    <mergeCell ref="J582:K582"/>
    <mergeCell ref="L582:M582"/>
    <mergeCell ref="N582:O582"/>
    <mergeCell ref="F583:G583"/>
    <mergeCell ref="H583:I583"/>
    <mergeCell ref="J583:K583"/>
    <mergeCell ref="L583:M583"/>
    <mergeCell ref="N583:O583"/>
    <mergeCell ref="F580:G580"/>
    <mergeCell ref="H580:I580"/>
    <mergeCell ref="J580:K580"/>
    <mergeCell ref="L580:M580"/>
    <mergeCell ref="N580:O580"/>
    <mergeCell ref="F581:G581"/>
    <mergeCell ref="H581:I581"/>
    <mergeCell ref="J581:K581"/>
    <mergeCell ref="L581:M581"/>
    <mergeCell ref="N581:O581"/>
    <mergeCell ref="F586:G586"/>
    <mergeCell ref="H586:I586"/>
    <mergeCell ref="J586:K586"/>
    <mergeCell ref="L586:M586"/>
    <mergeCell ref="N586:O586"/>
    <mergeCell ref="F587:G587"/>
    <mergeCell ref="H587:I587"/>
    <mergeCell ref="J587:K587"/>
    <mergeCell ref="L587:M587"/>
    <mergeCell ref="N587:O587"/>
    <mergeCell ref="F584:G584"/>
    <mergeCell ref="H584:I584"/>
    <mergeCell ref="J584:K584"/>
    <mergeCell ref="L584:M584"/>
    <mergeCell ref="N584:O584"/>
    <mergeCell ref="F585:G585"/>
    <mergeCell ref="H585:I585"/>
    <mergeCell ref="J585:K585"/>
    <mergeCell ref="L585:M585"/>
    <mergeCell ref="N585:O585"/>
    <mergeCell ref="F590:G590"/>
    <mergeCell ref="H590:I590"/>
    <mergeCell ref="J590:K590"/>
    <mergeCell ref="L590:M590"/>
    <mergeCell ref="N590:O590"/>
    <mergeCell ref="F591:G591"/>
    <mergeCell ref="H591:I591"/>
    <mergeCell ref="J591:K591"/>
    <mergeCell ref="L591:M591"/>
    <mergeCell ref="N591:O591"/>
    <mergeCell ref="F588:G588"/>
    <mergeCell ref="H588:I588"/>
    <mergeCell ref="J588:K588"/>
    <mergeCell ref="L588:M588"/>
    <mergeCell ref="N588:O588"/>
    <mergeCell ref="F589:G589"/>
    <mergeCell ref="H589:I589"/>
    <mergeCell ref="J589:K589"/>
    <mergeCell ref="L589:M589"/>
    <mergeCell ref="N589:O589"/>
    <mergeCell ref="F594:G594"/>
    <mergeCell ref="H594:I594"/>
    <mergeCell ref="J594:K594"/>
    <mergeCell ref="L594:M594"/>
    <mergeCell ref="N594:O594"/>
    <mergeCell ref="F595:G595"/>
    <mergeCell ref="H595:I595"/>
    <mergeCell ref="J595:K595"/>
    <mergeCell ref="L595:M595"/>
    <mergeCell ref="N595:O595"/>
    <mergeCell ref="F592:G592"/>
    <mergeCell ref="H592:I592"/>
    <mergeCell ref="J592:K592"/>
    <mergeCell ref="L592:M592"/>
    <mergeCell ref="N592:O592"/>
    <mergeCell ref="F593:G593"/>
    <mergeCell ref="H593:I593"/>
    <mergeCell ref="J593:K593"/>
    <mergeCell ref="L593:M593"/>
    <mergeCell ref="N593:O593"/>
    <mergeCell ref="F598:G598"/>
    <mergeCell ref="H598:I598"/>
    <mergeCell ref="J598:K598"/>
    <mergeCell ref="L598:M598"/>
    <mergeCell ref="N598:O598"/>
    <mergeCell ref="F599:G599"/>
    <mergeCell ref="H599:I599"/>
    <mergeCell ref="J599:K599"/>
    <mergeCell ref="L599:M599"/>
    <mergeCell ref="N599:O599"/>
    <mergeCell ref="F596:G596"/>
    <mergeCell ref="H596:I596"/>
    <mergeCell ref="J596:K596"/>
    <mergeCell ref="L596:M596"/>
    <mergeCell ref="N596:O596"/>
    <mergeCell ref="F597:G597"/>
    <mergeCell ref="H597:I597"/>
    <mergeCell ref="J597:K597"/>
    <mergeCell ref="L597:M597"/>
    <mergeCell ref="N597:O597"/>
    <mergeCell ref="F602:G602"/>
    <mergeCell ref="H602:I602"/>
    <mergeCell ref="J602:K602"/>
    <mergeCell ref="L602:M602"/>
    <mergeCell ref="N602:O602"/>
    <mergeCell ref="F603:G603"/>
    <mergeCell ref="H603:I603"/>
    <mergeCell ref="J603:K603"/>
    <mergeCell ref="L603:M603"/>
    <mergeCell ref="N603:O603"/>
    <mergeCell ref="F600:G600"/>
    <mergeCell ref="H600:I600"/>
    <mergeCell ref="J600:K600"/>
    <mergeCell ref="L600:M600"/>
    <mergeCell ref="N600:O600"/>
    <mergeCell ref="F601:G601"/>
    <mergeCell ref="H601:I601"/>
    <mergeCell ref="J601:K601"/>
    <mergeCell ref="L601:M601"/>
    <mergeCell ref="N601:O601"/>
    <mergeCell ref="F606:G606"/>
    <mergeCell ref="H606:I606"/>
    <mergeCell ref="J606:K606"/>
    <mergeCell ref="L606:M606"/>
    <mergeCell ref="N606:O606"/>
    <mergeCell ref="F607:G607"/>
    <mergeCell ref="H607:I607"/>
    <mergeCell ref="J607:K607"/>
    <mergeCell ref="L607:M607"/>
    <mergeCell ref="N607:O607"/>
    <mergeCell ref="F604:G604"/>
    <mergeCell ref="H604:I604"/>
    <mergeCell ref="J604:K604"/>
    <mergeCell ref="L604:M604"/>
    <mergeCell ref="N604:O604"/>
    <mergeCell ref="F605:G605"/>
    <mergeCell ref="H605:I605"/>
    <mergeCell ref="J605:K605"/>
    <mergeCell ref="L605:M605"/>
    <mergeCell ref="N605:O605"/>
    <mergeCell ref="F610:G610"/>
    <mergeCell ref="H610:I610"/>
    <mergeCell ref="J610:K610"/>
    <mergeCell ref="L610:M610"/>
    <mergeCell ref="N610:O610"/>
    <mergeCell ref="F611:G611"/>
    <mergeCell ref="H611:I611"/>
    <mergeCell ref="J611:K611"/>
    <mergeCell ref="L611:M611"/>
    <mergeCell ref="N611:O611"/>
    <mergeCell ref="F608:G608"/>
    <mergeCell ref="H608:I608"/>
    <mergeCell ref="J608:K608"/>
    <mergeCell ref="L608:M608"/>
    <mergeCell ref="N608:O608"/>
    <mergeCell ref="F609:G609"/>
    <mergeCell ref="H609:I609"/>
    <mergeCell ref="J609:K609"/>
    <mergeCell ref="L609:M609"/>
    <mergeCell ref="N609:O609"/>
    <mergeCell ref="F614:G614"/>
    <mergeCell ref="H614:I614"/>
    <mergeCell ref="J614:K614"/>
    <mergeCell ref="L614:M614"/>
    <mergeCell ref="N614:O614"/>
    <mergeCell ref="F615:G615"/>
    <mergeCell ref="H615:I615"/>
    <mergeCell ref="J615:K615"/>
    <mergeCell ref="L615:M615"/>
    <mergeCell ref="N615:O615"/>
    <mergeCell ref="F612:G612"/>
    <mergeCell ref="H612:I612"/>
    <mergeCell ref="J612:K612"/>
    <mergeCell ref="L612:M612"/>
    <mergeCell ref="N612:O612"/>
    <mergeCell ref="F613:G613"/>
    <mergeCell ref="H613:I613"/>
    <mergeCell ref="J613:K613"/>
    <mergeCell ref="L613:M613"/>
    <mergeCell ref="N613:O613"/>
    <mergeCell ref="F618:G618"/>
    <mergeCell ref="H618:I618"/>
    <mergeCell ref="J618:K618"/>
    <mergeCell ref="L618:M618"/>
    <mergeCell ref="N618:O618"/>
    <mergeCell ref="F619:G619"/>
    <mergeCell ref="H619:I619"/>
    <mergeCell ref="J619:K619"/>
    <mergeCell ref="L619:M619"/>
    <mergeCell ref="N619:O619"/>
    <mergeCell ref="F616:G616"/>
    <mergeCell ref="H616:I616"/>
    <mergeCell ref="J616:K616"/>
    <mergeCell ref="L616:M616"/>
    <mergeCell ref="N616:O616"/>
    <mergeCell ref="F617:G617"/>
    <mergeCell ref="H617:I617"/>
    <mergeCell ref="J617:K617"/>
    <mergeCell ref="L617:M617"/>
    <mergeCell ref="N617:O617"/>
    <mergeCell ref="F622:G622"/>
    <mergeCell ref="H622:I622"/>
    <mergeCell ref="J622:K622"/>
    <mergeCell ref="L622:M622"/>
    <mergeCell ref="N622:O622"/>
    <mergeCell ref="F623:G623"/>
    <mergeCell ref="H623:I623"/>
    <mergeCell ref="J623:K623"/>
    <mergeCell ref="L623:M623"/>
    <mergeCell ref="N623:O623"/>
    <mergeCell ref="F620:G620"/>
    <mergeCell ref="H620:I620"/>
    <mergeCell ref="J620:K620"/>
    <mergeCell ref="L620:M620"/>
    <mergeCell ref="N620:O620"/>
    <mergeCell ref="F621:G621"/>
    <mergeCell ref="H621:I621"/>
    <mergeCell ref="J621:K621"/>
    <mergeCell ref="L621:M621"/>
    <mergeCell ref="N621:O621"/>
    <mergeCell ref="F626:G626"/>
    <mergeCell ref="H626:I626"/>
    <mergeCell ref="J626:K626"/>
    <mergeCell ref="L626:M626"/>
    <mergeCell ref="N626:O626"/>
    <mergeCell ref="F627:G627"/>
    <mergeCell ref="H627:I627"/>
    <mergeCell ref="J627:K627"/>
    <mergeCell ref="L627:M627"/>
    <mergeCell ref="N627:O627"/>
    <mergeCell ref="F624:G624"/>
    <mergeCell ref="H624:I624"/>
    <mergeCell ref="J624:K624"/>
    <mergeCell ref="L624:M624"/>
    <mergeCell ref="N624:O624"/>
    <mergeCell ref="F625:G625"/>
    <mergeCell ref="H625:I625"/>
    <mergeCell ref="J625:K625"/>
    <mergeCell ref="L625:M625"/>
    <mergeCell ref="N625:O625"/>
    <mergeCell ref="F630:G630"/>
    <mergeCell ref="H630:I630"/>
    <mergeCell ref="J630:K630"/>
    <mergeCell ref="L630:M630"/>
    <mergeCell ref="N630:O630"/>
    <mergeCell ref="F631:G631"/>
    <mergeCell ref="H631:I631"/>
    <mergeCell ref="J631:K631"/>
    <mergeCell ref="L631:M631"/>
    <mergeCell ref="N631:O631"/>
    <mergeCell ref="F628:G628"/>
    <mergeCell ref="H628:I628"/>
    <mergeCell ref="J628:K628"/>
    <mergeCell ref="L628:M628"/>
    <mergeCell ref="N628:O628"/>
    <mergeCell ref="F629:G629"/>
    <mergeCell ref="H629:I629"/>
    <mergeCell ref="J629:K629"/>
    <mergeCell ref="L629:M629"/>
    <mergeCell ref="N629:O629"/>
    <mergeCell ref="F634:G634"/>
    <mergeCell ref="H634:I634"/>
    <mergeCell ref="J634:K634"/>
    <mergeCell ref="L634:M634"/>
    <mergeCell ref="N634:O634"/>
    <mergeCell ref="F635:G635"/>
    <mergeCell ref="H635:I635"/>
    <mergeCell ref="J635:K635"/>
    <mergeCell ref="L635:M635"/>
    <mergeCell ref="N635:O635"/>
    <mergeCell ref="F632:G632"/>
    <mergeCell ref="H632:I632"/>
    <mergeCell ref="J632:K632"/>
    <mergeCell ref="L632:M632"/>
    <mergeCell ref="N632:O632"/>
    <mergeCell ref="F633:G633"/>
    <mergeCell ref="H633:I633"/>
    <mergeCell ref="J633:K633"/>
    <mergeCell ref="L633:M633"/>
    <mergeCell ref="N633:O633"/>
    <mergeCell ref="F638:G638"/>
    <mergeCell ref="H638:I638"/>
    <mergeCell ref="J638:K638"/>
    <mergeCell ref="L638:M638"/>
    <mergeCell ref="N638:O638"/>
    <mergeCell ref="F639:G639"/>
    <mergeCell ref="H639:I639"/>
    <mergeCell ref="J639:K639"/>
    <mergeCell ref="L639:M639"/>
    <mergeCell ref="N639:O639"/>
    <mergeCell ref="F636:G636"/>
    <mergeCell ref="H636:I636"/>
    <mergeCell ref="J636:K636"/>
    <mergeCell ref="L636:M636"/>
    <mergeCell ref="N636:O636"/>
    <mergeCell ref="F637:G637"/>
    <mergeCell ref="H637:I637"/>
    <mergeCell ref="J637:K637"/>
    <mergeCell ref="L637:M637"/>
    <mergeCell ref="N637:O637"/>
    <mergeCell ref="F642:G642"/>
    <mergeCell ref="H642:I642"/>
    <mergeCell ref="J642:K642"/>
    <mergeCell ref="L642:M642"/>
    <mergeCell ref="N642:O642"/>
    <mergeCell ref="F643:G643"/>
    <mergeCell ref="H643:I643"/>
    <mergeCell ref="J643:K643"/>
    <mergeCell ref="L643:M643"/>
    <mergeCell ref="N643:O643"/>
    <mergeCell ref="F640:G640"/>
    <mergeCell ref="H640:I640"/>
    <mergeCell ref="J640:K640"/>
    <mergeCell ref="L640:M640"/>
    <mergeCell ref="N640:O640"/>
    <mergeCell ref="F641:G641"/>
    <mergeCell ref="H641:I641"/>
    <mergeCell ref="J641:K641"/>
    <mergeCell ref="L641:M641"/>
    <mergeCell ref="N641:O641"/>
    <mergeCell ref="F646:G646"/>
    <mergeCell ref="H646:I646"/>
    <mergeCell ref="J646:K646"/>
    <mergeCell ref="L646:M646"/>
    <mergeCell ref="N646:O646"/>
    <mergeCell ref="F647:G647"/>
    <mergeCell ref="H647:I647"/>
    <mergeCell ref="J647:K647"/>
    <mergeCell ref="L647:M647"/>
    <mergeCell ref="N647:O647"/>
    <mergeCell ref="F644:G644"/>
    <mergeCell ref="H644:I644"/>
    <mergeCell ref="J644:K644"/>
    <mergeCell ref="L644:M644"/>
    <mergeCell ref="N644:O644"/>
    <mergeCell ref="F645:G645"/>
    <mergeCell ref="H645:I645"/>
    <mergeCell ref="J645:K645"/>
    <mergeCell ref="L645:M645"/>
    <mergeCell ref="N645:O645"/>
    <mergeCell ref="F650:G650"/>
    <mergeCell ref="H650:I650"/>
    <mergeCell ref="J650:K650"/>
    <mergeCell ref="L650:M650"/>
    <mergeCell ref="N650:O650"/>
    <mergeCell ref="F651:G651"/>
    <mergeCell ref="H651:I651"/>
    <mergeCell ref="J651:K651"/>
    <mergeCell ref="L651:M651"/>
    <mergeCell ref="N651:O651"/>
    <mergeCell ref="F648:G648"/>
    <mergeCell ref="H648:I648"/>
    <mergeCell ref="J648:K648"/>
    <mergeCell ref="L648:M648"/>
    <mergeCell ref="N648:O648"/>
    <mergeCell ref="F649:G649"/>
    <mergeCell ref="H649:I649"/>
    <mergeCell ref="J649:K649"/>
    <mergeCell ref="L649:M649"/>
    <mergeCell ref="N649:O649"/>
    <mergeCell ref="F654:G654"/>
    <mergeCell ref="H654:I654"/>
    <mergeCell ref="J654:K654"/>
    <mergeCell ref="L654:M654"/>
    <mergeCell ref="N654:O654"/>
    <mergeCell ref="F655:G655"/>
    <mergeCell ref="H655:I655"/>
    <mergeCell ref="J655:K655"/>
    <mergeCell ref="L655:M655"/>
    <mergeCell ref="N655:O655"/>
    <mergeCell ref="F652:G652"/>
    <mergeCell ref="H652:I652"/>
    <mergeCell ref="J652:K652"/>
    <mergeCell ref="L652:M652"/>
    <mergeCell ref="N652:O652"/>
    <mergeCell ref="F653:G653"/>
    <mergeCell ref="H653:I653"/>
    <mergeCell ref="J653:K653"/>
    <mergeCell ref="L653:M653"/>
    <mergeCell ref="N653:O653"/>
    <mergeCell ref="F658:G658"/>
    <mergeCell ref="H658:I658"/>
    <mergeCell ref="J658:K658"/>
    <mergeCell ref="L658:M658"/>
    <mergeCell ref="N658:O658"/>
    <mergeCell ref="F659:G659"/>
    <mergeCell ref="H659:I659"/>
    <mergeCell ref="J659:K659"/>
    <mergeCell ref="L659:M659"/>
    <mergeCell ref="N659:O659"/>
    <mergeCell ref="F656:G656"/>
    <mergeCell ref="H656:I656"/>
    <mergeCell ref="J656:K656"/>
    <mergeCell ref="L656:M656"/>
    <mergeCell ref="N656:O656"/>
    <mergeCell ref="F657:G657"/>
    <mergeCell ref="H657:I657"/>
    <mergeCell ref="J657:K657"/>
    <mergeCell ref="L657:M657"/>
    <mergeCell ref="N657:O657"/>
    <mergeCell ref="F662:G662"/>
    <mergeCell ref="H662:I662"/>
    <mergeCell ref="J662:K662"/>
    <mergeCell ref="L662:M662"/>
    <mergeCell ref="N662:O662"/>
    <mergeCell ref="F663:G663"/>
    <mergeCell ref="H663:I663"/>
    <mergeCell ref="J663:K663"/>
    <mergeCell ref="L663:M663"/>
    <mergeCell ref="N663:O663"/>
    <mergeCell ref="F660:G660"/>
    <mergeCell ref="H660:I660"/>
    <mergeCell ref="J660:K660"/>
    <mergeCell ref="L660:M660"/>
    <mergeCell ref="N660:O660"/>
    <mergeCell ref="F661:G661"/>
    <mergeCell ref="H661:I661"/>
    <mergeCell ref="J661:K661"/>
    <mergeCell ref="L661:M661"/>
    <mergeCell ref="N661:O661"/>
    <mergeCell ref="F666:G666"/>
    <mergeCell ref="H666:I666"/>
    <mergeCell ref="J666:K666"/>
    <mergeCell ref="L666:M666"/>
    <mergeCell ref="N666:O666"/>
    <mergeCell ref="F667:G667"/>
    <mergeCell ref="H667:I667"/>
    <mergeCell ref="J667:K667"/>
    <mergeCell ref="L667:M667"/>
    <mergeCell ref="N667:O667"/>
    <mergeCell ref="F664:G664"/>
    <mergeCell ref="H664:I664"/>
    <mergeCell ref="J664:K664"/>
    <mergeCell ref="L664:M664"/>
    <mergeCell ref="N664:O664"/>
    <mergeCell ref="F665:G665"/>
    <mergeCell ref="H665:I665"/>
    <mergeCell ref="J665:K665"/>
    <mergeCell ref="L665:M665"/>
    <mergeCell ref="N665:O665"/>
    <mergeCell ref="F670:G670"/>
    <mergeCell ref="H670:I670"/>
    <mergeCell ref="J670:K670"/>
    <mergeCell ref="L670:M670"/>
    <mergeCell ref="N670:O670"/>
    <mergeCell ref="F671:G671"/>
    <mergeCell ref="H671:I671"/>
    <mergeCell ref="J671:K671"/>
    <mergeCell ref="L671:M671"/>
    <mergeCell ref="N671:O671"/>
    <mergeCell ref="F668:G668"/>
    <mergeCell ref="H668:I668"/>
    <mergeCell ref="J668:K668"/>
    <mergeCell ref="L668:M668"/>
    <mergeCell ref="N668:O668"/>
    <mergeCell ref="F669:G669"/>
    <mergeCell ref="H669:I669"/>
    <mergeCell ref="J669:K669"/>
    <mergeCell ref="L669:M669"/>
    <mergeCell ref="N669:O669"/>
    <mergeCell ref="F674:G674"/>
    <mergeCell ref="H674:I674"/>
    <mergeCell ref="J674:K674"/>
    <mergeCell ref="L674:M674"/>
    <mergeCell ref="N674:O674"/>
    <mergeCell ref="F675:G675"/>
    <mergeCell ref="H675:I675"/>
    <mergeCell ref="J675:K675"/>
    <mergeCell ref="L675:M675"/>
    <mergeCell ref="N675:O675"/>
    <mergeCell ref="F672:G672"/>
    <mergeCell ref="H672:I672"/>
    <mergeCell ref="J672:K672"/>
    <mergeCell ref="L672:M672"/>
    <mergeCell ref="N672:O672"/>
    <mergeCell ref="F673:G673"/>
    <mergeCell ref="H673:I673"/>
    <mergeCell ref="J673:K673"/>
    <mergeCell ref="L673:M673"/>
    <mergeCell ref="N673:O673"/>
    <mergeCell ref="F678:G678"/>
    <mergeCell ref="H678:I678"/>
    <mergeCell ref="J678:K678"/>
    <mergeCell ref="L678:M678"/>
    <mergeCell ref="N678:O678"/>
    <mergeCell ref="F679:G679"/>
    <mergeCell ref="H679:I679"/>
    <mergeCell ref="J679:K679"/>
    <mergeCell ref="L679:M679"/>
    <mergeCell ref="N679:O679"/>
    <mergeCell ref="F676:G676"/>
    <mergeCell ref="H676:I676"/>
    <mergeCell ref="J676:K676"/>
    <mergeCell ref="L676:M676"/>
    <mergeCell ref="N676:O676"/>
    <mergeCell ref="F677:G677"/>
    <mergeCell ref="H677:I677"/>
    <mergeCell ref="J677:K677"/>
    <mergeCell ref="L677:M677"/>
    <mergeCell ref="N677:O677"/>
    <mergeCell ref="F682:G682"/>
    <mergeCell ref="H682:I682"/>
    <mergeCell ref="J682:K682"/>
    <mergeCell ref="L682:M682"/>
    <mergeCell ref="N682:O682"/>
    <mergeCell ref="F683:G683"/>
    <mergeCell ref="H683:I683"/>
    <mergeCell ref="J683:K683"/>
    <mergeCell ref="L683:M683"/>
    <mergeCell ref="N683:O683"/>
    <mergeCell ref="F680:G680"/>
    <mergeCell ref="H680:I680"/>
    <mergeCell ref="J680:K680"/>
    <mergeCell ref="L680:M680"/>
    <mergeCell ref="N680:O680"/>
    <mergeCell ref="F681:G681"/>
    <mergeCell ref="H681:I681"/>
    <mergeCell ref="J681:K681"/>
    <mergeCell ref="L681:M681"/>
    <mergeCell ref="N681:O681"/>
    <mergeCell ref="F686:G686"/>
    <mergeCell ref="H686:I686"/>
    <mergeCell ref="J686:K686"/>
    <mergeCell ref="L686:M686"/>
    <mergeCell ref="N686:O686"/>
    <mergeCell ref="F687:G687"/>
    <mergeCell ref="H687:I687"/>
    <mergeCell ref="J687:K687"/>
    <mergeCell ref="L687:M687"/>
    <mergeCell ref="N687:O687"/>
    <mergeCell ref="F684:G684"/>
    <mergeCell ref="H684:I684"/>
    <mergeCell ref="J684:K684"/>
    <mergeCell ref="L684:M684"/>
    <mergeCell ref="N684:O684"/>
    <mergeCell ref="F685:G685"/>
    <mergeCell ref="H685:I685"/>
    <mergeCell ref="J685:K685"/>
    <mergeCell ref="L685:M685"/>
    <mergeCell ref="N685:O685"/>
    <mergeCell ref="F690:G690"/>
    <mergeCell ref="H690:I690"/>
    <mergeCell ref="J690:K690"/>
    <mergeCell ref="L690:M690"/>
    <mergeCell ref="N690:O690"/>
    <mergeCell ref="F691:G691"/>
    <mergeCell ref="H691:I691"/>
    <mergeCell ref="J691:K691"/>
    <mergeCell ref="L691:M691"/>
    <mergeCell ref="N691:O691"/>
    <mergeCell ref="F688:G688"/>
    <mergeCell ref="H688:I688"/>
    <mergeCell ref="J688:K688"/>
    <mergeCell ref="L688:M688"/>
    <mergeCell ref="N688:O688"/>
    <mergeCell ref="F689:G689"/>
    <mergeCell ref="H689:I689"/>
    <mergeCell ref="J689:K689"/>
    <mergeCell ref="L689:M689"/>
    <mergeCell ref="N689:O689"/>
    <mergeCell ref="F694:G694"/>
    <mergeCell ref="H694:I694"/>
    <mergeCell ref="J694:K694"/>
    <mergeCell ref="L694:M694"/>
    <mergeCell ref="N694:O694"/>
    <mergeCell ref="F695:G695"/>
    <mergeCell ref="H695:I695"/>
    <mergeCell ref="J695:K695"/>
    <mergeCell ref="L695:M695"/>
    <mergeCell ref="N695:O695"/>
    <mergeCell ref="F692:G692"/>
    <mergeCell ref="H692:I692"/>
    <mergeCell ref="J692:K692"/>
    <mergeCell ref="L692:M692"/>
    <mergeCell ref="N692:O692"/>
    <mergeCell ref="F693:G693"/>
    <mergeCell ref="H693:I693"/>
    <mergeCell ref="J693:K693"/>
    <mergeCell ref="L693:M693"/>
    <mergeCell ref="N693:O693"/>
    <mergeCell ref="F698:G698"/>
    <mergeCell ref="H698:I698"/>
    <mergeCell ref="J698:K698"/>
    <mergeCell ref="L698:M698"/>
    <mergeCell ref="N698:O698"/>
    <mergeCell ref="F699:G699"/>
    <mergeCell ref="H699:I699"/>
    <mergeCell ref="J699:K699"/>
    <mergeCell ref="L699:M699"/>
    <mergeCell ref="N699:O699"/>
    <mergeCell ref="F696:G696"/>
    <mergeCell ref="H696:I696"/>
    <mergeCell ref="J696:K696"/>
    <mergeCell ref="L696:M696"/>
    <mergeCell ref="N696:O696"/>
    <mergeCell ref="F697:G697"/>
    <mergeCell ref="H697:I697"/>
    <mergeCell ref="J697:K697"/>
    <mergeCell ref="L697:M697"/>
    <mergeCell ref="N697:O697"/>
    <mergeCell ref="F702:G702"/>
    <mergeCell ref="H702:I702"/>
    <mergeCell ref="J702:K702"/>
    <mergeCell ref="L702:M702"/>
    <mergeCell ref="N702:O702"/>
    <mergeCell ref="F703:G703"/>
    <mergeCell ref="H703:I703"/>
    <mergeCell ref="J703:K703"/>
    <mergeCell ref="L703:M703"/>
    <mergeCell ref="N703:O703"/>
    <mergeCell ref="F700:G700"/>
    <mergeCell ref="H700:I700"/>
    <mergeCell ref="J700:K700"/>
    <mergeCell ref="L700:M700"/>
    <mergeCell ref="N700:O700"/>
    <mergeCell ref="F701:G701"/>
    <mergeCell ref="H701:I701"/>
    <mergeCell ref="J701:K701"/>
    <mergeCell ref="L701:M701"/>
    <mergeCell ref="N701:O701"/>
    <mergeCell ref="F706:G706"/>
    <mergeCell ref="H706:I706"/>
    <mergeCell ref="J706:K706"/>
    <mergeCell ref="L706:M706"/>
    <mergeCell ref="N706:O706"/>
    <mergeCell ref="F707:G707"/>
    <mergeCell ref="H707:I707"/>
    <mergeCell ref="J707:K707"/>
    <mergeCell ref="L707:M707"/>
    <mergeCell ref="N707:O707"/>
    <mergeCell ref="F704:G704"/>
    <mergeCell ref="H704:I704"/>
    <mergeCell ref="J704:K704"/>
    <mergeCell ref="L704:M704"/>
    <mergeCell ref="N704:O704"/>
    <mergeCell ref="F705:G705"/>
    <mergeCell ref="H705:I705"/>
    <mergeCell ref="J705:K705"/>
    <mergeCell ref="L705:M705"/>
    <mergeCell ref="N705:O705"/>
    <mergeCell ref="F710:G710"/>
    <mergeCell ref="H710:I710"/>
    <mergeCell ref="J710:K710"/>
    <mergeCell ref="L710:M710"/>
    <mergeCell ref="N710:O710"/>
    <mergeCell ref="F711:G711"/>
    <mergeCell ref="H711:I711"/>
    <mergeCell ref="J711:K711"/>
    <mergeCell ref="L711:M711"/>
    <mergeCell ref="N711:O711"/>
    <mergeCell ref="F708:G708"/>
    <mergeCell ref="H708:I708"/>
    <mergeCell ref="J708:K708"/>
    <mergeCell ref="L708:M708"/>
    <mergeCell ref="N708:O708"/>
    <mergeCell ref="F709:G709"/>
    <mergeCell ref="H709:I709"/>
    <mergeCell ref="J709:K709"/>
    <mergeCell ref="L709:M709"/>
    <mergeCell ref="N709:O709"/>
    <mergeCell ref="F714:G714"/>
    <mergeCell ref="H714:I714"/>
    <mergeCell ref="J714:K714"/>
    <mergeCell ref="L714:M714"/>
    <mergeCell ref="N714:O714"/>
    <mergeCell ref="F715:G715"/>
    <mergeCell ref="H715:I715"/>
    <mergeCell ref="J715:K715"/>
    <mergeCell ref="L715:M715"/>
    <mergeCell ref="N715:O715"/>
    <mergeCell ref="F712:G712"/>
    <mergeCell ref="H712:I712"/>
    <mergeCell ref="J712:K712"/>
    <mergeCell ref="L712:M712"/>
    <mergeCell ref="N712:O712"/>
    <mergeCell ref="F713:G713"/>
    <mergeCell ref="H713:I713"/>
    <mergeCell ref="J713:K713"/>
    <mergeCell ref="L713:M713"/>
    <mergeCell ref="N713:O713"/>
    <mergeCell ref="F718:G718"/>
    <mergeCell ref="H718:I718"/>
    <mergeCell ref="J718:K718"/>
    <mergeCell ref="L718:M718"/>
    <mergeCell ref="N718:O718"/>
    <mergeCell ref="F719:G719"/>
    <mergeCell ref="H719:I719"/>
    <mergeCell ref="J719:K719"/>
    <mergeCell ref="L719:M719"/>
    <mergeCell ref="N719:O719"/>
    <mergeCell ref="F716:G716"/>
    <mergeCell ref="H716:I716"/>
    <mergeCell ref="J716:K716"/>
    <mergeCell ref="L716:M716"/>
    <mergeCell ref="N716:O716"/>
    <mergeCell ref="F717:G717"/>
    <mergeCell ref="H717:I717"/>
    <mergeCell ref="J717:K717"/>
    <mergeCell ref="L717:M717"/>
    <mergeCell ref="N717:O717"/>
    <mergeCell ref="F722:G722"/>
    <mergeCell ref="H722:I722"/>
    <mergeCell ref="J722:K722"/>
    <mergeCell ref="L722:M722"/>
    <mergeCell ref="N722:O722"/>
    <mergeCell ref="F723:G723"/>
    <mergeCell ref="H723:I723"/>
    <mergeCell ref="J723:K723"/>
    <mergeCell ref="L723:M723"/>
    <mergeCell ref="N723:O723"/>
    <mergeCell ref="F720:G720"/>
    <mergeCell ref="H720:I720"/>
    <mergeCell ref="J720:K720"/>
    <mergeCell ref="L720:M720"/>
    <mergeCell ref="N720:O720"/>
    <mergeCell ref="F721:G721"/>
    <mergeCell ref="H721:I721"/>
    <mergeCell ref="J721:K721"/>
    <mergeCell ref="L721:M721"/>
    <mergeCell ref="N721:O721"/>
    <mergeCell ref="F726:G726"/>
    <mergeCell ref="H726:I726"/>
    <mergeCell ref="J726:K726"/>
    <mergeCell ref="L726:M726"/>
    <mergeCell ref="N726:O726"/>
    <mergeCell ref="F727:G727"/>
    <mergeCell ref="H727:I727"/>
    <mergeCell ref="J727:K727"/>
    <mergeCell ref="L727:M727"/>
    <mergeCell ref="N727:O727"/>
    <mergeCell ref="F724:G724"/>
    <mergeCell ref="H724:I724"/>
    <mergeCell ref="J724:K724"/>
    <mergeCell ref="L724:M724"/>
    <mergeCell ref="N724:O724"/>
    <mergeCell ref="F725:G725"/>
    <mergeCell ref="H725:I725"/>
    <mergeCell ref="J725:K725"/>
    <mergeCell ref="L725:M725"/>
    <mergeCell ref="N725:O725"/>
    <mergeCell ref="F730:G730"/>
    <mergeCell ref="H730:I730"/>
    <mergeCell ref="J730:K730"/>
    <mergeCell ref="L730:M730"/>
    <mergeCell ref="N730:O730"/>
    <mergeCell ref="F731:G731"/>
    <mergeCell ref="H731:I731"/>
    <mergeCell ref="J731:K731"/>
    <mergeCell ref="L731:M731"/>
    <mergeCell ref="N731:O731"/>
    <mergeCell ref="F728:G728"/>
    <mergeCell ref="H728:I728"/>
    <mergeCell ref="J728:K728"/>
    <mergeCell ref="L728:M728"/>
    <mergeCell ref="N728:O728"/>
    <mergeCell ref="F729:G729"/>
    <mergeCell ref="H729:I729"/>
    <mergeCell ref="J729:K729"/>
    <mergeCell ref="L729:M729"/>
    <mergeCell ref="N729:O729"/>
    <mergeCell ref="F734:G734"/>
    <mergeCell ref="H734:I734"/>
    <mergeCell ref="J734:K734"/>
    <mergeCell ref="L734:M734"/>
    <mergeCell ref="N734:O734"/>
    <mergeCell ref="F735:G735"/>
    <mergeCell ref="H735:I735"/>
    <mergeCell ref="J735:K735"/>
    <mergeCell ref="L735:M735"/>
    <mergeCell ref="N735:O735"/>
    <mergeCell ref="F732:G732"/>
    <mergeCell ref="H732:I732"/>
    <mergeCell ref="J732:K732"/>
    <mergeCell ref="L732:M732"/>
    <mergeCell ref="N732:O732"/>
    <mergeCell ref="F733:G733"/>
    <mergeCell ref="H733:I733"/>
    <mergeCell ref="J733:K733"/>
    <mergeCell ref="L733:M733"/>
    <mergeCell ref="N733:O733"/>
    <mergeCell ref="F738:G738"/>
    <mergeCell ref="H738:I738"/>
    <mergeCell ref="J738:K738"/>
    <mergeCell ref="L738:M738"/>
    <mergeCell ref="N738:O738"/>
    <mergeCell ref="F739:G739"/>
    <mergeCell ref="H739:I739"/>
    <mergeCell ref="J739:K739"/>
    <mergeCell ref="L739:M739"/>
    <mergeCell ref="N739:O739"/>
    <mergeCell ref="F736:G736"/>
    <mergeCell ref="H736:I736"/>
    <mergeCell ref="J736:K736"/>
    <mergeCell ref="L736:M736"/>
    <mergeCell ref="N736:O736"/>
    <mergeCell ref="F737:G737"/>
    <mergeCell ref="H737:I737"/>
    <mergeCell ref="J737:K737"/>
    <mergeCell ref="L737:M737"/>
    <mergeCell ref="N737:O737"/>
    <mergeCell ref="F742:G742"/>
    <mergeCell ref="H742:I742"/>
    <mergeCell ref="J742:K742"/>
    <mergeCell ref="L742:M742"/>
    <mergeCell ref="N742:O742"/>
    <mergeCell ref="F743:G743"/>
    <mergeCell ref="H743:I743"/>
    <mergeCell ref="J743:K743"/>
    <mergeCell ref="L743:M743"/>
    <mergeCell ref="N743:O743"/>
    <mergeCell ref="F740:G740"/>
    <mergeCell ref="H740:I740"/>
    <mergeCell ref="J740:K740"/>
    <mergeCell ref="L740:M740"/>
    <mergeCell ref="N740:O740"/>
    <mergeCell ref="F741:G741"/>
    <mergeCell ref="H741:I741"/>
    <mergeCell ref="J741:K741"/>
    <mergeCell ref="L741:M741"/>
    <mergeCell ref="N741:O741"/>
    <mergeCell ref="F746:G746"/>
    <mergeCell ref="H746:I746"/>
    <mergeCell ref="J746:K746"/>
    <mergeCell ref="L746:M746"/>
    <mergeCell ref="N746:O746"/>
    <mergeCell ref="F747:G747"/>
    <mergeCell ref="H747:I747"/>
    <mergeCell ref="J747:K747"/>
    <mergeCell ref="L747:M747"/>
    <mergeCell ref="N747:O747"/>
    <mergeCell ref="F744:G744"/>
    <mergeCell ref="H744:I744"/>
    <mergeCell ref="J744:K744"/>
    <mergeCell ref="L744:M744"/>
    <mergeCell ref="N744:O744"/>
    <mergeCell ref="F745:G745"/>
    <mergeCell ref="H745:I745"/>
    <mergeCell ref="J745:K745"/>
    <mergeCell ref="L745:M745"/>
    <mergeCell ref="N745:O745"/>
    <mergeCell ref="F750:G750"/>
    <mergeCell ref="H750:I750"/>
    <mergeCell ref="J750:K750"/>
    <mergeCell ref="L750:M750"/>
    <mergeCell ref="N750:O750"/>
    <mergeCell ref="F751:G751"/>
    <mergeCell ref="H751:I751"/>
    <mergeCell ref="J751:K751"/>
    <mergeCell ref="L751:M751"/>
    <mergeCell ref="N751:O751"/>
    <mergeCell ref="F748:G748"/>
    <mergeCell ref="H748:I748"/>
    <mergeCell ref="J748:K748"/>
    <mergeCell ref="L748:M748"/>
    <mergeCell ref="N748:O748"/>
    <mergeCell ref="F749:G749"/>
    <mergeCell ref="H749:I749"/>
    <mergeCell ref="J749:K749"/>
    <mergeCell ref="L749:M749"/>
    <mergeCell ref="N749:O749"/>
    <mergeCell ref="F754:G754"/>
    <mergeCell ref="H754:I754"/>
    <mergeCell ref="J754:K754"/>
    <mergeCell ref="L754:M754"/>
    <mergeCell ref="N754:O754"/>
    <mergeCell ref="F755:G755"/>
    <mergeCell ref="H755:I755"/>
    <mergeCell ref="J755:K755"/>
    <mergeCell ref="L755:M755"/>
    <mergeCell ref="N755:O755"/>
    <mergeCell ref="F752:G752"/>
    <mergeCell ref="H752:I752"/>
    <mergeCell ref="J752:K752"/>
    <mergeCell ref="L752:M752"/>
    <mergeCell ref="N752:O752"/>
    <mergeCell ref="F753:G753"/>
    <mergeCell ref="H753:I753"/>
    <mergeCell ref="J753:K753"/>
    <mergeCell ref="L753:M753"/>
    <mergeCell ref="N753:O753"/>
    <mergeCell ref="F758:G758"/>
    <mergeCell ref="H758:I758"/>
    <mergeCell ref="J758:K758"/>
    <mergeCell ref="L758:M758"/>
    <mergeCell ref="N758:O758"/>
    <mergeCell ref="F759:G759"/>
    <mergeCell ref="H759:I759"/>
    <mergeCell ref="J759:K759"/>
    <mergeCell ref="L759:M759"/>
    <mergeCell ref="N759:O759"/>
    <mergeCell ref="F756:G756"/>
    <mergeCell ref="H756:I756"/>
    <mergeCell ref="J756:K756"/>
    <mergeCell ref="L756:M756"/>
    <mergeCell ref="N756:O756"/>
    <mergeCell ref="F757:G757"/>
    <mergeCell ref="H757:I757"/>
    <mergeCell ref="J757:K757"/>
    <mergeCell ref="L757:M757"/>
    <mergeCell ref="N757:O757"/>
    <mergeCell ref="F762:G762"/>
    <mergeCell ref="H762:I762"/>
    <mergeCell ref="J762:K762"/>
    <mergeCell ref="L762:M762"/>
    <mergeCell ref="N762:O762"/>
    <mergeCell ref="F763:G763"/>
    <mergeCell ref="H763:I763"/>
    <mergeCell ref="J763:K763"/>
    <mergeCell ref="L763:M763"/>
    <mergeCell ref="N763:O763"/>
    <mergeCell ref="F760:G760"/>
    <mergeCell ref="H760:I760"/>
    <mergeCell ref="J760:K760"/>
    <mergeCell ref="L760:M760"/>
    <mergeCell ref="N760:O760"/>
    <mergeCell ref="F761:G761"/>
    <mergeCell ref="H761:I761"/>
    <mergeCell ref="J761:K761"/>
    <mergeCell ref="L761:M761"/>
    <mergeCell ref="N761:O761"/>
    <mergeCell ref="F766:G766"/>
    <mergeCell ref="H766:I766"/>
    <mergeCell ref="J766:K766"/>
    <mergeCell ref="L766:M766"/>
    <mergeCell ref="N766:O766"/>
    <mergeCell ref="F767:G767"/>
    <mergeCell ref="H767:I767"/>
    <mergeCell ref="J767:K767"/>
    <mergeCell ref="L767:M767"/>
    <mergeCell ref="N767:O767"/>
    <mergeCell ref="F764:G764"/>
    <mergeCell ref="H764:I764"/>
    <mergeCell ref="J764:K764"/>
    <mergeCell ref="L764:M764"/>
    <mergeCell ref="N764:O764"/>
    <mergeCell ref="F765:G765"/>
    <mergeCell ref="H765:I765"/>
    <mergeCell ref="J765:K765"/>
    <mergeCell ref="L765:M765"/>
    <mergeCell ref="N765:O765"/>
    <mergeCell ref="F770:G770"/>
    <mergeCell ref="H770:I770"/>
    <mergeCell ref="J770:K770"/>
    <mergeCell ref="L770:M770"/>
    <mergeCell ref="N770:O770"/>
    <mergeCell ref="F771:G771"/>
    <mergeCell ref="H771:I771"/>
    <mergeCell ref="J771:K771"/>
    <mergeCell ref="L771:M771"/>
    <mergeCell ref="N771:O771"/>
    <mergeCell ref="F768:G768"/>
    <mergeCell ref="H768:I768"/>
    <mergeCell ref="J768:K768"/>
    <mergeCell ref="L768:M768"/>
    <mergeCell ref="N768:O768"/>
    <mergeCell ref="F769:G769"/>
    <mergeCell ref="H769:I769"/>
    <mergeCell ref="J769:K769"/>
    <mergeCell ref="L769:M769"/>
    <mergeCell ref="N769:O769"/>
    <mergeCell ref="F774:G774"/>
    <mergeCell ref="H774:I774"/>
    <mergeCell ref="J774:K774"/>
    <mergeCell ref="L774:M774"/>
    <mergeCell ref="N774:O774"/>
    <mergeCell ref="F775:G775"/>
    <mergeCell ref="H775:I775"/>
    <mergeCell ref="J775:K775"/>
    <mergeCell ref="L775:M775"/>
    <mergeCell ref="N775:O775"/>
    <mergeCell ref="F772:G772"/>
    <mergeCell ref="H772:I772"/>
    <mergeCell ref="J772:K772"/>
    <mergeCell ref="L772:M772"/>
    <mergeCell ref="N772:O772"/>
    <mergeCell ref="F773:G773"/>
    <mergeCell ref="H773:I773"/>
    <mergeCell ref="J773:K773"/>
    <mergeCell ref="L773:M773"/>
    <mergeCell ref="N773:O773"/>
    <mergeCell ref="F778:G778"/>
    <mergeCell ref="H778:I778"/>
    <mergeCell ref="J778:K778"/>
    <mergeCell ref="L778:M778"/>
    <mergeCell ref="N778:O778"/>
    <mergeCell ref="F779:G779"/>
    <mergeCell ref="H779:I779"/>
    <mergeCell ref="J779:K779"/>
    <mergeCell ref="L779:M779"/>
    <mergeCell ref="N779:O779"/>
    <mergeCell ref="F776:G776"/>
    <mergeCell ref="H776:I776"/>
    <mergeCell ref="J776:K776"/>
    <mergeCell ref="L776:M776"/>
    <mergeCell ref="N776:O776"/>
    <mergeCell ref="F777:G777"/>
    <mergeCell ref="H777:I777"/>
    <mergeCell ref="J777:K777"/>
    <mergeCell ref="L777:M777"/>
    <mergeCell ref="N777:O777"/>
    <mergeCell ref="F782:G782"/>
    <mergeCell ref="H782:I782"/>
    <mergeCell ref="J782:K782"/>
    <mergeCell ref="L782:M782"/>
    <mergeCell ref="N782:O782"/>
    <mergeCell ref="F783:G783"/>
    <mergeCell ref="H783:I783"/>
    <mergeCell ref="J783:K783"/>
    <mergeCell ref="L783:M783"/>
    <mergeCell ref="N783:O783"/>
    <mergeCell ref="F780:G780"/>
    <mergeCell ref="H780:I780"/>
    <mergeCell ref="J780:K780"/>
    <mergeCell ref="L780:M780"/>
    <mergeCell ref="N780:O780"/>
    <mergeCell ref="F781:G781"/>
    <mergeCell ref="H781:I781"/>
    <mergeCell ref="J781:K781"/>
    <mergeCell ref="L781:M781"/>
    <mergeCell ref="N781:O781"/>
    <mergeCell ref="F786:G786"/>
    <mergeCell ref="H786:I786"/>
    <mergeCell ref="J786:K786"/>
    <mergeCell ref="L786:M786"/>
    <mergeCell ref="N786:O786"/>
    <mergeCell ref="F787:G787"/>
    <mergeCell ref="H787:I787"/>
    <mergeCell ref="J787:K787"/>
    <mergeCell ref="L787:M787"/>
    <mergeCell ref="N787:O787"/>
    <mergeCell ref="F784:G784"/>
    <mergeCell ref="H784:I784"/>
    <mergeCell ref="J784:K784"/>
    <mergeCell ref="L784:M784"/>
    <mergeCell ref="N784:O784"/>
    <mergeCell ref="F785:G785"/>
    <mergeCell ref="H785:I785"/>
    <mergeCell ref="J785:K785"/>
    <mergeCell ref="L785:M785"/>
    <mergeCell ref="N785:O785"/>
    <mergeCell ref="F790:G790"/>
    <mergeCell ref="H790:I790"/>
    <mergeCell ref="J790:K790"/>
    <mergeCell ref="L790:M790"/>
    <mergeCell ref="N790:O790"/>
    <mergeCell ref="F791:G791"/>
    <mergeCell ref="H791:I791"/>
    <mergeCell ref="J791:K791"/>
    <mergeCell ref="L791:M791"/>
    <mergeCell ref="N791:O791"/>
    <mergeCell ref="F788:G788"/>
    <mergeCell ref="H788:I788"/>
    <mergeCell ref="J788:K788"/>
    <mergeCell ref="L788:M788"/>
    <mergeCell ref="N788:O788"/>
    <mergeCell ref="F789:G789"/>
    <mergeCell ref="H789:I789"/>
    <mergeCell ref="J789:K789"/>
    <mergeCell ref="L789:M789"/>
    <mergeCell ref="N789:O789"/>
  </mergeCells>
  <dataValidations count="3">
    <dataValidation type="list" allowBlank="1" showInputMessage="1" showErrorMessage="1" sqref="B790 B788 B786 B784 B782 B780 B778 B776 B774 B772 B770 B768 B766 B764 B762 B760 B758 B756 B754 B752 B750 B748 B746 B744 B742 B740 B738 B736 B734 B732 B730 B728 B726 B724 B722 B720 B718 B716 B714 B712 B710 B708 B706 B704 B702 B700 B698 B696 B694 B692 B690 B688 B686 B684 B682 B680 B678 B676 B674 B672 B670 B668 B666 B664 B662 B660 B658 B656 B654 B652 B650 B648 B646 B644 B642 B640 B638 B636 B634 B632 B630 B628 B626 B624 B622 B620 B618 B616 B614 B612 B610 B608 B606 B604 B602 B600 B598 B596 B594 B592 B590 B588 B586 B584 B582 B580 B578 B576 B574 B572 B570 B568 B566 B564 B562 B560 B558 B556 B554 B552 B550 B548 B546 B544 B542 B540 B538 B536 B534 B532 B530 B528 B526 B524 B522 B520 B518 B516 B514 B512 B510 B508 B506 B504 B502 B500 B498 B496 B494 B492 D477 D474 D471 D468 D465 D462 D459 D456 D453 D450 D447 D444 D441 D438 D435 D432 D429 D426 D423 D420 D417 D414 D411 D408 D405 D402 D399 D396 D393 D390 D387 D384 D381 D378 D375 D372 D369 D366 D363 D360 D357 D354 D351 D348 D345 D342 D339 D336 D333 D330 D327 D324 D321 D318 D315 D312 D309 D306 D303 D300 D297 D294 D291 D288 D285 D282 D279 D276 D273 D270 D267 D264 D261 D258 D255 D252 D249 D246 D243 D240 D237 D234 D231 D228 D225 D222 D219 D216 D213 D210 D207 D204 D201 D198 D195 D192 D189 D186 D183 D180 D177 D174 D171 D168 D165 D162 D159 D156 D153 D150 D147 D144 D141 D138 D135 D132 D129 D126 D123 D120 D117 D114 D111 D108 D105 D102 D99 D96 D93 D90 D87 D84 D81 D78 D75 D72 D69 D66 D63 D60 D57 D54 D51 D48 D45 D42 D39 D36 D33 D30" xr:uid="{00000000-0002-0000-0700-000000000000}">
      <formula1>listdata</formula1>
    </dataValidation>
    <dataValidation type="list" allowBlank="1" showInputMessage="1" showErrorMessage="1" sqref="C19 C21" xr:uid="{00000000-0002-0000-0700-000001000000}">
      <formula1>"Yes,No"</formula1>
    </dataValidation>
    <dataValidation type="list" allowBlank="1" showInputMessage="1" showErrorMessage="1" sqref="F473:O473 F479:O479 F476:O476 F38:O38 F32:O32 F41:O41 F44:O44 F47:O47 F50:O50 F53:O53 F56:O56 F59:O59 F62:O62 F65:O65 F68:O68 F71:O71 F74:O74 F77:O77 F80:O80 F83:O83 F86:O86 F89:O89 F92:O92 F95:O95 F98:O98 F101:O101 F104:O104 F107:O107 F110:O110 F113:O113 F116:O116 F119:O119 F122:O122 F125:O125 F128:O128 F131:O131 F134:O134 F137:O137 F140:O140 F143:O143 F146:O146 F149:O149 F152:O152 F155:O155 F158:O158 F161:O161 F164:O164 F167:O167 F170:O170 F173:O173 F176:O176 F179:O179 F182:O182 F185:O185 F188:O188 F191:O191 F194:O194 F197:O197 F200:O200 F203:O203 F206:O206 F209:O209 F212:O212 F215:O215 F218:O218 F221:O221 F224:O224 F227:O227 F230:O230 F233:O233 F236:O236 F239:O239 F242:O242 F245:O245 F248:O248 F251:O251 F254:O254 F257:O257 F260:O260 F263:O263 F266:O266 F269:O269 F272:O272 F275:O275 F278:O278 F281:O281 F284:O284 F287:O287 F290:O290 F293:O293 F296:O296 F299:O299 F302:O302 F305:O305 F308:O308 F311:O311 F314:O314 F317:O317 F320:O320 F323:O323 F326:O326 F329:O329 F332:O332 F335:O335 F338:O338 F341:O341 F344:O344 F347:O347 F350:O350 F353:O353 F356:O356 F359:O359 F362:O362 F365:O365 F368:O368 F371:O371 F374:O374 F377:O377 F380:O380 F383:O383 F386:O386 F389:O389 F392:O392 F395:O395 F398:O398 F401:O401 F404:O404 F407:O407 F410:O410 F413:O413 F416:O416 F419:O419 F422:O422 F425:O425 F428:O428 F431:O431 F434:O434 F437:O437 F440:O440 F443:O443 F446:O446 F449:O449 F452:O452 F455:O455 F458:O458 F461:O461 F464:O464 F467:O467 F470:O470 F35:O35" xr:uid="{00000000-0002-0000-0700-000002000000}">
      <formula1>"A,B"</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anchor moveWithCells="1" sizeWithCells="1">
                  <from>
                    <xdr:col>3</xdr:col>
                    <xdr:colOff>523875</xdr:colOff>
                    <xdr:row>24</xdr:row>
                    <xdr:rowOff>28575</xdr:rowOff>
                  </from>
                  <to>
                    <xdr:col>3</xdr:col>
                    <xdr:colOff>2238375</xdr:colOff>
                    <xdr:row>25</xdr:row>
                    <xdr:rowOff>0</xdr:rowOff>
                  </to>
                </anchor>
              </controlPr>
            </control>
          </mc:Choice>
        </mc:AlternateContent>
        <mc:AlternateContent xmlns:mc="http://schemas.openxmlformats.org/markup-compatibility/2006">
          <mc:Choice Requires="x14">
            <control shapeId="5122" r:id="rId5" name="Button 2">
              <controlPr defaultSize="0" print="0" autoFill="0" autoPict="0">
                <anchor moveWithCells="1" sizeWithCells="1">
                  <from>
                    <xdr:col>3</xdr:col>
                    <xdr:colOff>485775</xdr:colOff>
                    <xdr:row>486</xdr:row>
                    <xdr:rowOff>180975</xdr:rowOff>
                  </from>
                  <to>
                    <xdr:col>3</xdr:col>
                    <xdr:colOff>2200275</xdr:colOff>
                    <xdr:row>486</xdr:row>
                    <xdr:rowOff>533400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3:N184"/>
  <sheetViews>
    <sheetView workbookViewId="0">
      <selection activeCell="J17" sqref="J17"/>
    </sheetView>
  </sheetViews>
  <sheetFormatPr defaultColWidth="9" defaultRowHeight="15" x14ac:dyDescent="0.25"/>
  <cols>
    <col min="1" max="1" width="55.5703125" style="208" customWidth="1"/>
    <col min="2" max="2" width="9.5703125" style="208" customWidth="1"/>
    <col min="3" max="3" width="31" style="208" bestFit="1" customWidth="1"/>
    <col min="4" max="4" width="31" style="208" customWidth="1"/>
    <col min="5" max="5" width="27.42578125" style="208" customWidth="1"/>
    <col min="6" max="6" width="28.5703125" style="208" customWidth="1"/>
    <col min="7" max="8" width="28.42578125" style="208" hidden="1" customWidth="1"/>
    <col min="9" max="9" width="30.42578125" style="208" customWidth="1"/>
    <col min="10" max="10" width="24.5703125" style="208" customWidth="1"/>
    <col min="11" max="11" width="10" style="208" customWidth="1"/>
    <col min="12" max="13" width="9" style="208"/>
    <col min="14" max="14" width="32.42578125" style="208" customWidth="1"/>
    <col min="15" max="16384" width="9" style="208"/>
  </cols>
  <sheetData>
    <row r="13" spans="1:9" ht="18.75" customHeight="1" x14ac:dyDescent="0.25"/>
    <row r="14" spans="1:9" ht="111" customHeight="1" x14ac:dyDescent="0.25">
      <c r="A14" s="486" t="s">
        <v>606</v>
      </c>
      <c r="B14" s="486"/>
      <c r="C14" s="486"/>
      <c r="D14" s="486"/>
      <c r="E14" s="487"/>
      <c r="F14" s="487"/>
    </row>
    <row r="15" spans="1:9" x14ac:dyDescent="0.25">
      <c r="A15" s="209"/>
      <c r="B15" s="209"/>
      <c r="C15" s="209"/>
      <c r="D15" s="209"/>
      <c r="E15" s="210"/>
      <c r="F15" s="210"/>
    </row>
    <row r="16" spans="1:9" ht="30" customHeight="1" x14ac:dyDescent="0.25">
      <c r="A16" s="211" t="s">
        <v>607</v>
      </c>
      <c r="B16" s="212">
        <v>2019</v>
      </c>
      <c r="C16" s="488"/>
      <c r="D16" s="489"/>
      <c r="E16" s="489"/>
      <c r="F16" s="489"/>
      <c r="G16" s="489"/>
      <c r="H16" s="489"/>
      <c r="I16" s="489"/>
    </row>
    <row r="17" spans="1:14" ht="39.75" customHeight="1" x14ac:dyDescent="0.25">
      <c r="A17" s="486" t="s">
        <v>608</v>
      </c>
      <c r="B17" s="486"/>
      <c r="C17" s="486"/>
      <c r="D17" s="486"/>
      <c r="E17" s="486"/>
      <c r="F17" s="486"/>
    </row>
    <row r="18" spans="1:14" x14ac:dyDescent="0.25">
      <c r="B18" s="213"/>
      <c r="C18" s="214" t="s">
        <v>221</v>
      </c>
      <c r="D18" s="215">
        <f>E18+1</f>
        <v>2019</v>
      </c>
      <c r="E18" s="215">
        <f>F18+1</f>
        <v>2018</v>
      </c>
      <c r="F18" s="215">
        <f>G18+1</f>
        <v>2017</v>
      </c>
      <c r="G18" s="215">
        <f>H18+1</f>
        <v>2016</v>
      </c>
      <c r="H18" s="216">
        <v>2015</v>
      </c>
    </row>
    <row r="19" spans="1:14" ht="17.25" customHeight="1" x14ac:dyDescent="0.25">
      <c r="A19" s="217" t="s">
        <v>609</v>
      </c>
      <c r="B19" s="218" t="s">
        <v>188</v>
      </c>
      <c r="C19" s="219">
        <f>SUM(D19:F19)</f>
        <v>0</v>
      </c>
      <c r="D19" s="124"/>
      <c r="E19" s="124"/>
      <c r="F19" s="124"/>
      <c r="G19" s="124"/>
      <c r="H19" s="124"/>
    </row>
    <row r="20" spans="1:14" s="222" customFormat="1" ht="15" customHeight="1" x14ac:dyDescent="0.25">
      <c r="A20" s="220" t="s">
        <v>610</v>
      </c>
      <c r="B20" s="218" t="s">
        <v>189</v>
      </c>
      <c r="C20" s="219">
        <f>SUM(D20:F20)</f>
        <v>0</v>
      </c>
      <c r="D20" s="221">
        <v>0</v>
      </c>
      <c r="E20" s="221">
        <v>0</v>
      </c>
      <c r="F20" s="221">
        <v>0</v>
      </c>
      <c r="G20" s="221">
        <v>0</v>
      </c>
      <c r="H20" s="221">
        <v>0</v>
      </c>
    </row>
    <row r="21" spans="1:14" s="222" customFormat="1" x14ac:dyDescent="0.25">
      <c r="A21" s="220" t="s">
        <v>611</v>
      </c>
      <c r="B21" s="218" t="s">
        <v>190</v>
      </c>
      <c r="C21" s="219">
        <f>SUM(D21:F21)</f>
        <v>0</v>
      </c>
      <c r="D21" s="221">
        <v>0</v>
      </c>
      <c r="E21" s="221">
        <v>0</v>
      </c>
      <c r="F21" s="221">
        <v>0</v>
      </c>
      <c r="G21" s="221">
        <v>0</v>
      </c>
      <c r="H21" s="221">
        <v>0</v>
      </c>
    </row>
    <row r="22" spans="1:14" s="222" customFormat="1" ht="26.25" x14ac:dyDescent="0.25">
      <c r="A22" s="223" t="s">
        <v>612</v>
      </c>
      <c r="B22" s="218" t="s">
        <v>613</v>
      </c>
      <c r="C22" s="219">
        <f>SUM(D22:F22)</f>
        <v>0</v>
      </c>
      <c r="D22" s="224">
        <f>D19-D20-D21</f>
        <v>0</v>
      </c>
      <c r="E22" s="224">
        <f>E19-E20-E21</f>
        <v>0</v>
      </c>
      <c r="F22" s="224">
        <f>F19-F20-F21</f>
        <v>0</v>
      </c>
      <c r="G22" s="224">
        <f>G19-G20-G21</f>
        <v>0</v>
      </c>
      <c r="H22" s="224">
        <f>H19-H20-H21</f>
        <v>0</v>
      </c>
    </row>
    <row r="23" spans="1:14" x14ac:dyDescent="0.25">
      <c r="A23" s="217" t="s">
        <v>614</v>
      </c>
      <c r="B23" s="218" t="s">
        <v>192</v>
      </c>
      <c r="C23" s="219">
        <f>SUM(D23:F23)</f>
        <v>0</v>
      </c>
      <c r="D23" s="225">
        <f>D184</f>
        <v>0</v>
      </c>
      <c r="E23" s="225">
        <f>E184</f>
        <v>0</v>
      </c>
      <c r="F23" s="225">
        <f>F184</f>
        <v>0</v>
      </c>
      <c r="G23" s="225">
        <f>G184</f>
        <v>0</v>
      </c>
      <c r="H23" s="225">
        <f>H184</f>
        <v>0</v>
      </c>
    </row>
    <row r="24" spans="1:14" ht="15.75" customHeight="1" x14ac:dyDescent="0.25">
      <c r="A24" s="226" t="s">
        <v>615</v>
      </c>
      <c r="B24" s="218" t="s">
        <v>616</v>
      </c>
      <c r="C24" s="227">
        <f>IFERROR(+C23/C22,0)</f>
        <v>0</v>
      </c>
      <c r="D24" s="227"/>
      <c r="E24" s="227"/>
      <c r="F24" s="227"/>
      <c r="G24" s="228"/>
      <c r="H24" s="228"/>
    </row>
    <row r="25" spans="1:14" ht="39.75" customHeight="1" x14ac:dyDescent="0.25">
      <c r="A25" s="490" t="s">
        <v>617</v>
      </c>
      <c r="B25" s="490"/>
      <c r="C25" s="490"/>
      <c r="D25" s="229"/>
      <c r="F25" s="230"/>
    </row>
    <row r="26" spans="1:14" hidden="1" x14ac:dyDescent="0.25">
      <c r="A26" s="231"/>
      <c r="B26" s="231"/>
      <c r="C26" s="232"/>
      <c r="D26" s="232"/>
      <c r="N26" s="230"/>
    </row>
    <row r="27" spans="1:14" x14ac:dyDescent="0.25">
      <c r="A27" s="233" t="s">
        <v>618</v>
      </c>
      <c r="B27" s="234" t="s">
        <v>619</v>
      </c>
      <c r="C27" s="235">
        <v>-30922031.909119129</v>
      </c>
      <c r="D27" s="236"/>
    </row>
    <row r="28" spans="1:14" x14ac:dyDescent="0.25">
      <c r="A28" s="237" t="s">
        <v>620</v>
      </c>
      <c r="B28" s="238" t="s">
        <v>621</v>
      </c>
      <c r="C28" s="239">
        <f>+C24*C27</f>
        <v>0</v>
      </c>
      <c r="D28" s="240"/>
      <c r="E28" s="241"/>
    </row>
    <row r="29" spans="1:14" ht="32.25" customHeight="1" x14ac:dyDescent="0.25">
      <c r="A29" s="237" t="s">
        <v>622</v>
      </c>
      <c r="B29" s="238" t="s">
        <v>623</v>
      </c>
      <c r="C29" s="235">
        <f>+C27-C28</f>
        <v>-30922031.909119129</v>
      </c>
      <c r="D29" s="236"/>
    </row>
    <row r="31" spans="1:14" x14ac:dyDescent="0.25">
      <c r="A31" s="491" t="s">
        <v>624</v>
      </c>
      <c r="B31" s="491"/>
      <c r="C31" s="486"/>
      <c r="D31" s="486"/>
      <c r="E31" s="486"/>
    </row>
    <row r="32" spans="1:14" x14ac:dyDescent="0.25">
      <c r="A32" s="242" t="s">
        <v>625</v>
      </c>
      <c r="B32" s="242"/>
      <c r="C32" s="243">
        <f>COUNTIF(C34:C183,"&lt;&gt;0")</f>
        <v>0</v>
      </c>
      <c r="D32" s="244"/>
      <c r="E32" s="244"/>
      <c r="F32" s="244"/>
      <c r="G32" s="244"/>
      <c r="H32" s="244"/>
      <c r="K32" s="245"/>
    </row>
    <row r="33" spans="1:11" ht="65.25" customHeight="1" x14ac:dyDescent="0.25">
      <c r="A33" s="246" t="s">
        <v>293</v>
      </c>
      <c r="B33" s="246"/>
      <c r="C33" s="247" t="s">
        <v>626</v>
      </c>
      <c r="D33" s="247" t="s">
        <v>627</v>
      </c>
      <c r="E33" s="247" t="s">
        <v>628</v>
      </c>
      <c r="F33" s="247" t="s">
        <v>629</v>
      </c>
      <c r="G33" s="247" t="s">
        <v>630</v>
      </c>
      <c r="H33" s="247" t="s">
        <v>631</v>
      </c>
      <c r="I33" s="248" t="s">
        <v>632</v>
      </c>
      <c r="J33" s="249" t="s">
        <v>633</v>
      </c>
      <c r="K33" s="250" t="s">
        <v>634</v>
      </c>
    </row>
    <row r="34" spans="1:11" hidden="1" x14ac:dyDescent="0.25">
      <c r="A34" s="251" t="s">
        <v>297</v>
      </c>
      <c r="B34" s="251"/>
      <c r="C34" s="252">
        <f t="shared" ref="C34:C97" si="0">SUM(D34:F34)</f>
        <v>0</v>
      </c>
      <c r="D34" s="252">
        <v>0</v>
      </c>
      <c r="E34" s="252">
        <v>0</v>
      </c>
      <c r="F34" s="252">
        <v>0</v>
      </c>
      <c r="G34" s="252">
        <v>0</v>
      </c>
      <c r="H34" s="252">
        <v>0</v>
      </c>
      <c r="I34" s="253">
        <f>IFERROR(+C34/$C$184,0)</f>
        <v>0</v>
      </c>
      <c r="J34" s="254">
        <f>+I34*$C$28</f>
        <v>0</v>
      </c>
      <c r="K34" s="255">
        <f>+J34/12</f>
        <v>0</v>
      </c>
    </row>
    <row r="35" spans="1:11" hidden="1" x14ac:dyDescent="0.25">
      <c r="A35" s="256" t="s">
        <v>300</v>
      </c>
      <c r="B35" s="256"/>
      <c r="C35" s="257">
        <f t="shared" si="0"/>
        <v>0</v>
      </c>
      <c r="D35" s="257">
        <v>0</v>
      </c>
      <c r="E35" s="257">
        <v>0</v>
      </c>
      <c r="F35" s="257">
        <v>0</v>
      </c>
      <c r="G35" s="257">
        <v>0</v>
      </c>
      <c r="H35" s="257">
        <v>0</v>
      </c>
      <c r="I35" s="258">
        <f t="shared" ref="I35:I98" si="1">IFERROR(+C35/$C$184,0)</f>
        <v>0</v>
      </c>
      <c r="J35" s="259">
        <f>+I35*$C$28</f>
        <v>0</v>
      </c>
      <c r="K35" s="255">
        <f>+J35/12</f>
        <v>0</v>
      </c>
    </row>
    <row r="36" spans="1:11" hidden="1" x14ac:dyDescent="0.25">
      <c r="A36" s="260" t="s">
        <v>301</v>
      </c>
      <c r="B36" s="260"/>
      <c r="C36" s="261">
        <f t="shared" si="0"/>
        <v>0</v>
      </c>
      <c r="D36" s="261">
        <v>0</v>
      </c>
      <c r="E36" s="261">
        <v>0</v>
      </c>
      <c r="F36" s="261">
        <v>0</v>
      </c>
      <c r="G36" s="261">
        <v>0</v>
      </c>
      <c r="H36" s="261">
        <v>0</v>
      </c>
      <c r="I36" s="262">
        <f t="shared" si="1"/>
        <v>0</v>
      </c>
      <c r="J36" s="255">
        <f>+I36*$C$28</f>
        <v>0</v>
      </c>
      <c r="K36" s="263">
        <f>+J36/12</f>
        <v>0</v>
      </c>
    </row>
    <row r="37" spans="1:11" hidden="1" x14ac:dyDescent="0.25">
      <c r="A37" s="264" t="s">
        <v>302</v>
      </c>
      <c r="B37" s="264"/>
      <c r="C37" s="252">
        <f t="shared" si="0"/>
        <v>0</v>
      </c>
      <c r="D37" s="265">
        <v>0</v>
      </c>
      <c r="E37" s="265">
        <v>0</v>
      </c>
      <c r="F37" s="265">
        <v>0</v>
      </c>
      <c r="G37" s="265">
        <v>0</v>
      </c>
      <c r="H37" s="265">
        <v>0</v>
      </c>
      <c r="I37" s="266">
        <f t="shared" si="1"/>
        <v>0</v>
      </c>
      <c r="J37" s="267">
        <f>+I37*$C$28</f>
        <v>0</v>
      </c>
      <c r="K37" s="268">
        <f>+J37/12</f>
        <v>0</v>
      </c>
    </row>
    <row r="38" spans="1:11" hidden="1" x14ac:dyDescent="0.25">
      <c r="A38" s="251" t="s">
        <v>303</v>
      </c>
      <c r="B38" s="251"/>
      <c r="C38" s="257">
        <f t="shared" si="0"/>
        <v>0</v>
      </c>
      <c r="D38" s="252">
        <v>0</v>
      </c>
      <c r="E38" s="252">
        <v>0</v>
      </c>
      <c r="F38" s="252">
        <v>0</v>
      </c>
      <c r="G38" s="252">
        <v>0</v>
      </c>
      <c r="H38" s="252">
        <v>0</v>
      </c>
      <c r="I38" s="253">
        <f t="shared" si="1"/>
        <v>0</v>
      </c>
      <c r="J38" s="254">
        <f t="shared" ref="J38:J101" si="2">+I38*$C$28</f>
        <v>0</v>
      </c>
      <c r="K38" s="268">
        <f t="shared" ref="K38:K101" si="3">+J38/12</f>
        <v>0</v>
      </c>
    </row>
    <row r="39" spans="1:11" hidden="1" x14ac:dyDescent="0.25">
      <c r="A39" s="260" t="s">
        <v>304</v>
      </c>
      <c r="B39" s="260"/>
      <c r="C39" s="257">
        <f t="shared" si="0"/>
        <v>0</v>
      </c>
      <c r="D39" s="261">
        <v>0</v>
      </c>
      <c r="E39" s="261">
        <v>0</v>
      </c>
      <c r="F39" s="261">
        <v>0</v>
      </c>
      <c r="G39" s="261">
        <v>0</v>
      </c>
      <c r="H39" s="261">
        <v>0</v>
      </c>
      <c r="I39" s="262">
        <f t="shared" si="1"/>
        <v>0</v>
      </c>
      <c r="J39" s="255">
        <f t="shared" si="2"/>
        <v>0</v>
      </c>
      <c r="K39" s="263">
        <f t="shared" si="3"/>
        <v>0</v>
      </c>
    </row>
    <row r="40" spans="1:11" hidden="1" x14ac:dyDescent="0.25">
      <c r="A40" s="264" t="s">
        <v>305</v>
      </c>
      <c r="B40" s="264"/>
      <c r="C40" s="257">
        <f t="shared" si="0"/>
        <v>0</v>
      </c>
      <c r="D40" s="265">
        <v>0</v>
      </c>
      <c r="E40" s="265">
        <v>0</v>
      </c>
      <c r="F40" s="265">
        <v>0</v>
      </c>
      <c r="G40" s="265">
        <v>0</v>
      </c>
      <c r="H40" s="265">
        <v>0</v>
      </c>
      <c r="I40" s="266">
        <f t="shared" si="1"/>
        <v>0</v>
      </c>
      <c r="J40" s="267">
        <f t="shared" si="2"/>
        <v>0</v>
      </c>
      <c r="K40" s="268">
        <f t="shared" si="3"/>
        <v>0</v>
      </c>
    </row>
    <row r="41" spans="1:11" hidden="1" x14ac:dyDescent="0.25">
      <c r="A41" s="260" t="s">
        <v>306</v>
      </c>
      <c r="B41" s="260"/>
      <c r="C41" s="257">
        <f t="shared" si="0"/>
        <v>0</v>
      </c>
      <c r="D41" s="261">
        <v>0</v>
      </c>
      <c r="E41" s="261">
        <v>0</v>
      </c>
      <c r="F41" s="261">
        <v>0</v>
      </c>
      <c r="G41" s="261">
        <v>0</v>
      </c>
      <c r="H41" s="261">
        <v>0</v>
      </c>
      <c r="I41" s="262">
        <f t="shared" si="1"/>
        <v>0</v>
      </c>
      <c r="J41" s="269">
        <f t="shared" si="2"/>
        <v>0</v>
      </c>
      <c r="K41" s="255">
        <f t="shared" si="3"/>
        <v>0</v>
      </c>
    </row>
    <row r="42" spans="1:11" hidden="1" x14ac:dyDescent="0.25">
      <c r="A42" s="260" t="s">
        <v>307</v>
      </c>
      <c r="B42" s="260"/>
      <c r="C42" s="257">
        <f t="shared" si="0"/>
        <v>0</v>
      </c>
      <c r="D42" s="261">
        <v>0</v>
      </c>
      <c r="E42" s="261">
        <v>0</v>
      </c>
      <c r="F42" s="261">
        <v>0</v>
      </c>
      <c r="G42" s="261">
        <v>0</v>
      </c>
      <c r="H42" s="261">
        <v>0</v>
      </c>
      <c r="I42" s="262">
        <f t="shared" si="1"/>
        <v>0</v>
      </c>
      <c r="J42" s="269">
        <f t="shared" si="2"/>
        <v>0</v>
      </c>
      <c r="K42" s="255">
        <f t="shared" si="3"/>
        <v>0</v>
      </c>
    </row>
    <row r="43" spans="1:11" hidden="1" x14ac:dyDescent="0.25">
      <c r="A43" s="260" t="s">
        <v>308</v>
      </c>
      <c r="B43" s="260"/>
      <c r="C43" s="257">
        <f t="shared" si="0"/>
        <v>0</v>
      </c>
      <c r="D43" s="261">
        <v>0</v>
      </c>
      <c r="E43" s="261">
        <v>0</v>
      </c>
      <c r="F43" s="261">
        <v>0</v>
      </c>
      <c r="G43" s="261">
        <v>0</v>
      </c>
      <c r="H43" s="261">
        <v>0</v>
      </c>
      <c r="I43" s="262">
        <f t="shared" si="1"/>
        <v>0</v>
      </c>
      <c r="J43" s="269">
        <f t="shared" si="2"/>
        <v>0</v>
      </c>
      <c r="K43" s="255">
        <f t="shared" si="3"/>
        <v>0</v>
      </c>
    </row>
    <row r="44" spans="1:11" hidden="1" x14ac:dyDescent="0.25">
      <c r="A44" s="260" t="s">
        <v>309</v>
      </c>
      <c r="B44" s="260"/>
      <c r="C44" s="257">
        <f t="shared" si="0"/>
        <v>0</v>
      </c>
      <c r="D44" s="261">
        <v>0</v>
      </c>
      <c r="E44" s="261">
        <v>0</v>
      </c>
      <c r="F44" s="261">
        <v>0</v>
      </c>
      <c r="G44" s="261">
        <v>0</v>
      </c>
      <c r="H44" s="261">
        <v>0</v>
      </c>
      <c r="I44" s="262">
        <f t="shared" si="1"/>
        <v>0</v>
      </c>
      <c r="J44" s="269">
        <f t="shared" si="2"/>
        <v>0</v>
      </c>
      <c r="K44" s="255">
        <f t="shared" si="3"/>
        <v>0</v>
      </c>
    </row>
    <row r="45" spans="1:11" hidden="1" x14ac:dyDescent="0.25">
      <c r="A45" s="260" t="s">
        <v>310</v>
      </c>
      <c r="B45" s="260"/>
      <c r="C45" s="257">
        <f t="shared" si="0"/>
        <v>0</v>
      </c>
      <c r="D45" s="261">
        <v>0</v>
      </c>
      <c r="E45" s="261">
        <v>0</v>
      </c>
      <c r="F45" s="261">
        <v>0</v>
      </c>
      <c r="G45" s="261">
        <v>0</v>
      </c>
      <c r="H45" s="261">
        <v>0</v>
      </c>
      <c r="I45" s="262">
        <f t="shared" si="1"/>
        <v>0</v>
      </c>
      <c r="J45" s="269">
        <f t="shared" si="2"/>
        <v>0</v>
      </c>
      <c r="K45" s="255">
        <f t="shared" si="3"/>
        <v>0</v>
      </c>
    </row>
    <row r="46" spans="1:11" hidden="1" x14ac:dyDescent="0.25">
      <c r="A46" s="260" t="s">
        <v>311</v>
      </c>
      <c r="B46" s="260"/>
      <c r="C46" s="257">
        <f t="shared" si="0"/>
        <v>0</v>
      </c>
      <c r="D46" s="261">
        <v>0</v>
      </c>
      <c r="E46" s="261">
        <v>0</v>
      </c>
      <c r="F46" s="261">
        <v>0</v>
      </c>
      <c r="G46" s="261">
        <v>0</v>
      </c>
      <c r="H46" s="261">
        <v>0</v>
      </c>
      <c r="I46" s="262">
        <f t="shared" si="1"/>
        <v>0</v>
      </c>
      <c r="J46" s="269">
        <f t="shared" si="2"/>
        <v>0</v>
      </c>
      <c r="K46" s="255">
        <f t="shared" si="3"/>
        <v>0</v>
      </c>
    </row>
    <row r="47" spans="1:11" hidden="1" x14ac:dyDescent="0.25">
      <c r="A47" s="260" t="s">
        <v>312</v>
      </c>
      <c r="B47" s="260"/>
      <c r="C47" s="257">
        <f t="shared" si="0"/>
        <v>0</v>
      </c>
      <c r="D47" s="261">
        <v>0</v>
      </c>
      <c r="E47" s="261">
        <v>0</v>
      </c>
      <c r="F47" s="261">
        <v>0</v>
      </c>
      <c r="G47" s="261">
        <v>0</v>
      </c>
      <c r="H47" s="261">
        <v>0</v>
      </c>
      <c r="I47" s="262">
        <f t="shared" si="1"/>
        <v>0</v>
      </c>
      <c r="J47" s="269">
        <f t="shared" si="2"/>
        <v>0</v>
      </c>
      <c r="K47" s="255">
        <f t="shared" si="3"/>
        <v>0</v>
      </c>
    </row>
    <row r="48" spans="1:11" hidden="1" x14ac:dyDescent="0.25">
      <c r="A48" s="260" t="s">
        <v>313</v>
      </c>
      <c r="B48" s="260"/>
      <c r="C48" s="257">
        <f t="shared" si="0"/>
        <v>0</v>
      </c>
      <c r="D48" s="261">
        <v>0</v>
      </c>
      <c r="E48" s="261">
        <v>0</v>
      </c>
      <c r="F48" s="261">
        <v>0</v>
      </c>
      <c r="G48" s="261">
        <v>0</v>
      </c>
      <c r="H48" s="261">
        <v>0</v>
      </c>
      <c r="I48" s="262">
        <f t="shared" si="1"/>
        <v>0</v>
      </c>
      <c r="J48" s="269">
        <f t="shared" si="2"/>
        <v>0</v>
      </c>
      <c r="K48" s="255">
        <f t="shared" si="3"/>
        <v>0</v>
      </c>
    </row>
    <row r="49" spans="1:11" hidden="1" x14ac:dyDescent="0.25">
      <c r="A49" s="260" t="s">
        <v>314</v>
      </c>
      <c r="B49" s="260"/>
      <c r="C49" s="257">
        <f t="shared" si="0"/>
        <v>0</v>
      </c>
      <c r="D49" s="261">
        <v>0</v>
      </c>
      <c r="E49" s="261">
        <v>0</v>
      </c>
      <c r="F49" s="261">
        <v>0</v>
      </c>
      <c r="G49" s="261">
        <v>0</v>
      </c>
      <c r="H49" s="261">
        <v>0</v>
      </c>
      <c r="I49" s="262">
        <f t="shared" si="1"/>
        <v>0</v>
      </c>
      <c r="J49" s="269">
        <f t="shared" si="2"/>
        <v>0</v>
      </c>
      <c r="K49" s="255">
        <f t="shared" si="3"/>
        <v>0</v>
      </c>
    </row>
    <row r="50" spans="1:11" hidden="1" x14ac:dyDescent="0.25">
      <c r="A50" s="260" t="s">
        <v>315</v>
      </c>
      <c r="B50" s="260"/>
      <c r="C50" s="257">
        <f t="shared" si="0"/>
        <v>0</v>
      </c>
      <c r="D50" s="261">
        <v>0</v>
      </c>
      <c r="E50" s="261">
        <v>0</v>
      </c>
      <c r="F50" s="261">
        <v>0</v>
      </c>
      <c r="G50" s="261">
        <v>0</v>
      </c>
      <c r="H50" s="261">
        <v>0</v>
      </c>
      <c r="I50" s="262">
        <f t="shared" si="1"/>
        <v>0</v>
      </c>
      <c r="J50" s="269">
        <f t="shared" si="2"/>
        <v>0</v>
      </c>
      <c r="K50" s="255">
        <f t="shared" si="3"/>
        <v>0</v>
      </c>
    </row>
    <row r="51" spans="1:11" hidden="1" x14ac:dyDescent="0.25">
      <c r="A51" s="260" t="s">
        <v>316</v>
      </c>
      <c r="B51" s="260"/>
      <c r="C51" s="257">
        <f t="shared" si="0"/>
        <v>0</v>
      </c>
      <c r="D51" s="261">
        <v>0</v>
      </c>
      <c r="E51" s="261">
        <v>0</v>
      </c>
      <c r="F51" s="261">
        <v>0</v>
      </c>
      <c r="G51" s="261">
        <v>0</v>
      </c>
      <c r="H51" s="261">
        <v>0</v>
      </c>
      <c r="I51" s="262">
        <f t="shared" si="1"/>
        <v>0</v>
      </c>
      <c r="J51" s="269">
        <f t="shared" si="2"/>
        <v>0</v>
      </c>
      <c r="K51" s="255">
        <f t="shared" si="3"/>
        <v>0</v>
      </c>
    </row>
    <row r="52" spans="1:11" hidden="1" x14ac:dyDescent="0.25">
      <c r="A52" s="260" t="s">
        <v>317</v>
      </c>
      <c r="B52" s="260"/>
      <c r="C52" s="257">
        <f t="shared" si="0"/>
        <v>0</v>
      </c>
      <c r="D52" s="261">
        <v>0</v>
      </c>
      <c r="E52" s="261">
        <v>0</v>
      </c>
      <c r="F52" s="261">
        <v>0</v>
      </c>
      <c r="G52" s="261">
        <v>0</v>
      </c>
      <c r="H52" s="261">
        <v>0</v>
      </c>
      <c r="I52" s="262">
        <f t="shared" si="1"/>
        <v>0</v>
      </c>
      <c r="J52" s="269">
        <f t="shared" si="2"/>
        <v>0</v>
      </c>
      <c r="K52" s="255">
        <f t="shared" si="3"/>
        <v>0</v>
      </c>
    </row>
    <row r="53" spans="1:11" hidden="1" x14ac:dyDescent="0.25">
      <c r="A53" s="260" t="s">
        <v>318</v>
      </c>
      <c r="B53" s="260"/>
      <c r="C53" s="257">
        <f t="shared" si="0"/>
        <v>0</v>
      </c>
      <c r="D53" s="261">
        <v>0</v>
      </c>
      <c r="E53" s="261">
        <v>0</v>
      </c>
      <c r="F53" s="261">
        <v>0</v>
      </c>
      <c r="G53" s="261">
        <v>0</v>
      </c>
      <c r="H53" s="261">
        <v>0</v>
      </c>
      <c r="I53" s="262">
        <f t="shared" si="1"/>
        <v>0</v>
      </c>
      <c r="J53" s="269">
        <f t="shared" si="2"/>
        <v>0</v>
      </c>
      <c r="K53" s="255">
        <f t="shared" si="3"/>
        <v>0</v>
      </c>
    </row>
    <row r="54" spans="1:11" hidden="1" x14ac:dyDescent="0.25">
      <c r="A54" s="260" t="s">
        <v>319</v>
      </c>
      <c r="B54" s="260"/>
      <c r="C54" s="257">
        <f t="shared" si="0"/>
        <v>0</v>
      </c>
      <c r="D54" s="261">
        <v>0</v>
      </c>
      <c r="E54" s="261">
        <v>0</v>
      </c>
      <c r="F54" s="261">
        <v>0</v>
      </c>
      <c r="G54" s="261">
        <v>0</v>
      </c>
      <c r="H54" s="261">
        <v>0</v>
      </c>
      <c r="I54" s="262">
        <f t="shared" si="1"/>
        <v>0</v>
      </c>
      <c r="J54" s="269">
        <f t="shared" si="2"/>
        <v>0</v>
      </c>
      <c r="K54" s="255">
        <f t="shared" si="3"/>
        <v>0</v>
      </c>
    </row>
    <row r="55" spans="1:11" hidden="1" x14ac:dyDescent="0.25">
      <c r="A55" s="260" t="s">
        <v>320</v>
      </c>
      <c r="B55" s="260"/>
      <c r="C55" s="257">
        <f t="shared" si="0"/>
        <v>0</v>
      </c>
      <c r="D55" s="261">
        <v>0</v>
      </c>
      <c r="E55" s="261">
        <v>0</v>
      </c>
      <c r="F55" s="261">
        <v>0</v>
      </c>
      <c r="G55" s="261">
        <v>0</v>
      </c>
      <c r="H55" s="261">
        <v>0</v>
      </c>
      <c r="I55" s="262">
        <f t="shared" si="1"/>
        <v>0</v>
      </c>
      <c r="J55" s="269">
        <f t="shared" si="2"/>
        <v>0</v>
      </c>
      <c r="K55" s="255">
        <f t="shared" si="3"/>
        <v>0</v>
      </c>
    </row>
    <row r="56" spans="1:11" hidden="1" x14ac:dyDescent="0.25">
      <c r="A56" s="260" t="s">
        <v>321</v>
      </c>
      <c r="B56" s="260"/>
      <c r="C56" s="257">
        <f t="shared" si="0"/>
        <v>0</v>
      </c>
      <c r="D56" s="261">
        <v>0</v>
      </c>
      <c r="E56" s="261">
        <v>0</v>
      </c>
      <c r="F56" s="261">
        <v>0</v>
      </c>
      <c r="G56" s="261">
        <v>0</v>
      </c>
      <c r="H56" s="261">
        <v>0</v>
      </c>
      <c r="I56" s="262">
        <f t="shared" si="1"/>
        <v>0</v>
      </c>
      <c r="J56" s="269">
        <f t="shared" si="2"/>
        <v>0</v>
      </c>
      <c r="K56" s="255">
        <f t="shared" si="3"/>
        <v>0</v>
      </c>
    </row>
    <row r="57" spans="1:11" hidden="1" x14ac:dyDescent="0.25">
      <c r="A57" s="260" t="s">
        <v>322</v>
      </c>
      <c r="B57" s="260"/>
      <c r="C57" s="257">
        <f t="shared" si="0"/>
        <v>0</v>
      </c>
      <c r="D57" s="261">
        <v>0</v>
      </c>
      <c r="E57" s="261">
        <v>0</v>
      </c>
      <c r="F57" s="261">
        <v>0</v>
      </c>
      <c r="G57" s="261">
        <v>0</v>
      </c>
      <c r="H57" s="261">
        <v>0</v>
      </c>
      <c r="I57" s="262">
        <f t="shared" si="1"/>
        <v>0</v>
      </c>
      <c r="J57" s="269">
        <f t="shared" si="2"/>
        <v>0</v>
      </c>
      <c r="K57" s="255">
        <f t="shared" si="3"/>
        <v>0</v>
      </c>
    </row>
    <row r="58" spans="1:11" hidden="1" x14ac:dyDescent="0.25">
      <c r="A58" s="260" t="s">
        <v>323</v>
      </c>
      <c r="B58" s="260"/>
      <c r="C58" s="257">
        <f t="shared" si="0"/>
        <v>0</v>
      </c>
      <c r="D58" s="261">
        <v>0</v>
      </c>
      <c r="E58" s="261">
        <v>0</v>
      </c>
      <c r="F58" s="261">
        <v>0</v>
      </c>
      <c r="G58" s="261">
        <v>0</v>
      </c>
      <c r="H58" s="261">
        <v>0</v>
      </c>
      <c r="I58" s="262">
        <f t="shared" si="1"/>
        <v>0</v>
      </c>
      <c r="J58" s="269">
        <f t="shared" si="2"/>
        <v>0</v>
      </c>
      <c r="K58" s="255">
        <f t="shared" si="3"/>
        <v>0</v>
      </c>
    </row>
    <row r="59" spans="1:11" hidden="1" x14ac:dyDescent="0.25">
      <c r="A59" s="260" t="s">
        <v>324</v>
      </c>
      <c r="B59" s="260"/>
      <c r="C59" s="257">
        <f t="shared" si="0"/>
        <v>0</v>
      </c>
      <c r="D59" s="261">
        <v>0</v>
      </c>
      <c r="E59" s="261">
        <v>0</v>
      </c>
      <c r="F59" s="261">
        <v>0</v>
      </c>
      <c r="G59" s="261">
        <v>0</v>
      </c>
      <c r="H59" s="261">
        <v>0</v>
      </c>
      <c r="I59" s="262">
        <f t="shared" si="1"/>
        <v>0</v>
      </c>
      <c r="J59" s="269">
        <f t="shared" si="2"/>
        <v>0</v>
      </c>
      <c r="K59" s="255">
        <f t="shared" si="3"/>
        <v>0</v>
      </c>
    </row>
    <row r="60" spans="1:11" hidden="1" x14ac:dyDescent="0.25">
      <c r="A60" s="260" t="s">
        <v>325</v>
      </c>
      <c r="B60" s="260"/>
      <c r="C60" s="257">
        <f t="shared" si="0"/>
        <v>0</v>
      </c>
      <c r="D60" s="261">
        <v>0</v>
      </c>
      <c r="E60" s="261">
        <v>0</v>
      </c>
      <c r="F60" s="261">
        <v>0</v>
      </c>
      <c r="G60" s="261">
        <v>0</v>
      </c>
      <c r="H60" s="261">
        <v>0</v>
      </c>
      <c r="I60" s="262">
        <f t="shared" si="1"/>
        <v>0</v>
      </c>
      <c r="J60" s="269">
        <f t="shared" si="2"/>
        <v>0</v>
      </c>
      <c r="K60" s="255">
        <f t="shared" si="3"/>
        <v>0</v>
      </c>
    </row>
    <row r="61" spans="1:11" hidden="1" x14ac:dyDescent="0.25">
      <c r="A61" s="260" t="s">
        <v>326</v>
      </c>
      <c r="B61" s="260"/>
      <c r="C61" s="257">
        <f t="shared" si="0"/>
        <v>0</v>
      </c>
      <c r="D61" s="261">
        <v>0</v>
      </c>
      <c r="E61" s="261">
        <v>0</v>
      </c>
      <c r="F61" s="261">
        <v>0</v>
      </c>
      <c r="G61" s="261">
        <v>0</v>
      </c>
      <c r="H61" s="261">
        <v>0</v>
      </c>
      <c r="I61" s="262">
        <f t="shared" si="1"/>
        <v>0</v>
      </c>
      <c r="J61" s="269">
        <f t="shared" si="2"/>
        <v>0</v>
      </c>
      <c r="K61" s="255">
        <f t="shared" si="3"/>
        <v>0</v>
      </c>
    </row>
    <row r="62" spans="1:11" hidden="1" x14ac:dyDescent="0.25">
      <c r="A62" s="260" t="s">
        <v>327</v>
      </c>
      <c r="B62" s="260"/>
      <c r="C62" s="257">
        <f t="shared" si="0"/>
        <v>0</v>
      </c>
      <c r="D62" s="261">
        <v>0</v>
      </c>
      <c r="E62" s="261">
        <v>0</v>
      </c>
      <c r="F62" s="261">
        <v>0</v>
      </c>
      <c r="G62" s="261">
        <v>0</v>
      </c>
      <c r="H62" s="261">
        <v>0</v>
      </c>
      <c r="I62" s="262">
        <f t="shared" si="1"/>
        <v>0</v>
      </c>
      <c r="J62" s="269">
        <f t="shared" si="2"/>
        <v>0</v>
      </c>
      <c r="K62" s="255">
        <f t="shared" si="3"/>
        <v>0</v>
      </c>
    </row>
    <row r="63" spans="1:11" hidden="1" x14ac:dyDescent="0.25">
      <c r="A63" s="260" t="s">
        <v>328</v>
      </c>
      <c r="B63" s="260"/>
      <c r="C63" s="257">
        <f t="shared" si="0"/>
        <v>0</v>
      </c>
      <c r="D63" s="261">
        <v>0</v>
      </c>
      <c r="E63" s="261">
        <v>0</v>
      </c>
      <c r="F63" s="261">
        <v>0</v>
      </c>
      <c r="G63" s="261">
        <v>0</v>
      </c>
      <c r="H63" s="261">
        <v>0</v>
      </c>
      <c r="I63" s="262">
        <f t="shared" si="1"/>
        <v>0</v>
      </c>
      <c r="J63" s="269">
        <f t="shared" si="2"/>
        <v>0</v>
      </c>
      <c r="K63" s="255">
        <f t="shared" si="3"/>
        <v>0</v>
      </c>
    </row>
    <row r="64" spans="1:11" hidden="1" x14ac:dyDescent="0.25">
      <c r="A64" s="260" t="s">
        <v>329</v>
      </c>
      <c r="B64" s="260"/>
      <c r="C64" s="257">
        <f t="shared" si="0"/>
        <v>0</v>
      </c>
      <c r="D64" s="261">
        <v>0</v>
      </c>
      <c r="E64" s="261">
        <v>0</v>
      </c>
      <c r="F64" s="261">
        <v>0</v>
      </c>
      <c r="G64" s="261">
        <v>0</v>
      </c>
      <c r="H64" s="261">
        <v>0</v>
      </c>
      <c r="I64" s="262">
        <f t="shared" si="1"/>
        <v>0</v>
      </c>
      <c r="J64" s="269">
        <f t="shared" si="2"/>
        <v>0</v>
      </c>
      <c r="K64" s="255">
        <f t="shared" si="3"/>
        <v>0</v>
      </c>
    </row>
    <row r="65" spans="1:11" hidden="1" x14ac:dyDescent="0.25">
      <c r="A65" s="260" t="s">
        <v>330</v>
      </c>
      <c r="B65" s="260"/>
      <c r="C65" s="257">
        <f t="shared" si="0"/>
        <v>0</v>
      </c>
      <c r="D65" s="261">
        <v>0</v>
      </c>
      <c r="E65" s="261">
        <v>0</v>
      </c>
      <c r="F65" s="261">
        <v>0</v>
      </c>
      <c r="G65" s="261">
        <v>0</v>
      </c>
      <c r="H65" s="261">
        <v>0</v>
      </c>
      <c r="I65" s="262">
        <f t="shared" si="1"/>
        <v>0</v>
      </c>
      <c r="J65" s="269">
        <f t="shared" si="2"/>
        <v>0</v>
      </c>
      <c r="K65" s="255">
        <f t="shared" si="3"/>
        <v>0</v>
      </c>
    </row>
    <row r="66" spans="1:11" hidden="1" x14ac:dyDescent="0.25">
      <c r="A66" s="260" t="s">
        <v>331</v>
      </c>
      <c r="B66" s="260"/>
      <c r="C66" s="257">
        <f t="shared" si="0"/>
        <v>0</v>
      </c>
      <c r="D66" s="261">
        <v>0</v>
      </c>
      <c r="E66" s="261">
        <v>0</v>
      </c>
      <c r="F66" s="261">
        <v>0</v>
      </c>
      <c r="G66" s="261">
        <v>0</v>
      </c>
      <c r="H66" s="261">
        <v>0</v>
      </c>
      <c r="I66" s="262">
        <f t="shared" si="1"/>
        <v>0</v>
      </c>
      <c r="J66" s="269">
        <f t="shared" si="2"/>
        <v>0</v>
      </c>
      <c r="K66" s="255">
        <f t="shared" si="3"/>
        <v>0</v>
      </c>
    </row>
    <row r="67" spans="1:11" hidden="1" x14ac:dyDescent="0.25">
      <c r="A67" s="260" t="s">
        <v>332</v>
      </c>
      <c r="B67" s="260"/>
      <c r="C67" s="257">
        <f t="shared" si="0"/>
        <v>0</v>
      </c>
      <c r="D67" s="261">
        <v>0</v>
      </c>
      <c r="E67" s="261">
        <v>0</v>
      </c>
      <c r="F67" s="261">
        <v>0</v>
      </c>
      <c r="G67" s="261">
        <v>0</v>
      </c>
      <c r="H67" s="261">
        <v>0</v>
      </c>
      <c r="I67" s="262">
        <f t="shared" si="1"/>
        <v>0</v>
      </c>
      <c r="J67" s="269">
        <f t="shared" si="2"/>
        <v>0</v>
      </c>
      <c r="K67" s="255">
        <f t="shared" si="3"/>
        <v>0</v>
      </c>
    </row>
    <row r="68" spans="1:11" hidden="1" x14ac:dyDescent="0.25">
      <c r="A68" s="260" t="s">
        <v>333</v>
      </c>
      <c r="B68" s="260"/>
      <c r="C68" s="257">
        <f t="shared" si="0"/>
        <v>0</v>
      </c>
      <c r="D68" s="261">
        <v>0</v>
      </c>
      <c r="E68" s="261">
        <v>0</v>
      </c>
      <c r="F68" s="261">
        <v>0</v>
      </c>
      <c r="G68" s="261">
        <v>0</v>
      </c>
      <c r="H68" s="261">
        <v>0</v>
      </c>
      <c r="I68" s="262">
        <f t="shared" si="1"/>
        <v>0</v>
      </c>
      <c r="J68" s="269">
        <f t="shared" si="2"/>
        <v>0</v>
      </c>
      <c r="K68" s="255">
        <f t="shared" si="3"/>
        <v>0</v>
      </c>
    </row>
    <row r="69" spans="1:11" hidden="1" x14ac:dyDescent="0.25">
      <c r="A69" s="260" t="s">
        <v>334</v>
      </c>
      <c r="B69" s="260"/>
      <c r="C69" s="257">
        <f t="shared" si="0"/>
        <v>0</v>
      </c>
      <c r="D69" s="261">
        <v>0</v>
      </c>
      <c r="E69" s="261">
        <v>0</v>
      </c>
      <c r="F69" s="261">
        <v>0</v>
      </c>
      <c r="G69" s="261">
        <v>0</v>
      </c>
      <c r="H69" s="261">
        <v>0</v>
      </c>
      <c r="I69" s="262">
        <f t="shared" si="1"/>
        <v>0</v>
      </c>
      <c r="J69" s="269">
        <f t="shared" si="2"/>
        <v>0</v>
      </c>
      <c r="K69" s="255">
        <f t="shared" si="3"/>
        <v>0</v>
      </c>
    </row>
    <row r="70" spans="1:11" hidden="1" x14ac:dyDescent="0.25">
      <c r="A70" s="260" t="s">
        <v>335</v>
      </c>
      <c r="B70" s="260"/>
      <c r="C70" s="257">
        <f t="shared" si="0"/>
        <v>0</v>
      </c>
      <c r="D70" s="261">
        <v>0</v>
      </c>
      <c r="E70" s="261">
        <v>0</v>
      </c>
      <c r="F70" s="261">
        <v>0</v>
      </c>
      <c r="G70" s="261">
        <v>0</v>
      </c>
      <c r="H70" s="261">
        <v>0</v>
      </c>
      <c r="I70" s="262">
        <f t="shared" si="1"/>
        <v>0</v>
      </c>
      <c r="J70" s="269">
        <f t="shared" si="2"/>
        <v>0</v>
      </c>
      <c r="K70" s="255">
        <f t="shared" si="3"/>
        <v>0</v>
      </c>
    </row>
    <row r="71" spans="1:11" hidden="1" x14ac:dyDescent="0.25">
      <c r="A71" s="260" t="s">
        <v>336</v>
      </c>
      <c r="B71" s="260"/>
      <c r="C71" s="257">
        <f t="shared" si="0"/>
        <v>0</v>
      </c>
      <c r="D71" s="261">
        <v>0</v>
      </c>
      <c r="E71" s="261">
        <v>0</v>
      </c>
      <c r="F71" s="261">
        <v>0</v>
      </c>
      <c r="G71" s="261">
        <v>0</v>
      </c>
      <c r="H71" s="261">
        <v>0</v>
      </c>
      <c r="I71" s="262">
        <f t="shared" si="1"/>
        <v>0</v>
      </c>
      <c r="J71" s="269">
        <f t="shared" si="2"/>
        <v>0</v>
      </c>
      <c r="K71" s="255">
        <f t="shared" si="3"/>
        <v>0</v>
      </c>
    </row>
    <row r="72" spans="1:11" hidden="1" x14ac:dyDescent="0.25">
      <c r="A72" s="260" t="s">
        <v>337</v>
      </c>
      <c r="B72" s="260"/>
      <c r="C72" s="257">
        <f t="shared" si="0"/>
        <v>0</v>
      </c>
      <c r="D72" s="261">
        <v>0</v>
      </c>
      <c r="E72" s="261">
        <v>0</v>
      </c>
      <c r="F72" s="261">
        <v>0</v>
      </c>
      <c r="G72" s="261">
        <v>0</v>
      </c>
      <c r="H72" s="261">
        <v>0</v>
      </c>
      <c r="I72" s="262">
        <f t="shared" si="1"/>
        <v>0</v>
      </c>
      <c r="J72" s="269">
        <f t="shared" si="2"/>
        <v>0</v>
      </c>
      <c r="K72" s="255">
        <f t="shared" si="3"/>
        <v>0</v>
      </c>
    </row>
    <row r="73" spans="1:11" hidden="1" x14ac:dyDescent="0.25">
      <c r="A73" s="260" t="s">
        <v>338</v>
      </c>
      <c r="B73" s="260"/>
      <c r="C73" s="257">
        <f t="shared" si="0"/>
        <v>0</v>
      </c>
      <c r="D73" s="261">
        <v>0</v>
      </c>
      <c r="E73" s="261">
        <v>0</v>
      </c>
      <c r="F73" s="261">
        <v>0</v>
      </c>
      <c r="G73" s="261">
        <v>0</v>
      </c>
      <c r="H73" s="261">
        <v>0</v>
      </c>
      <c r="I73" s="262">
        <f t="shared" si="1"/>
        <v>0</v>
      </c>
      <c r="J73" s="269">
        <f t="shared" si="2"/>
        <v>0</v>
      </c>
      <c r="K73" s="255">
        <f t="shared" si="3"/>
        <v>0</v>
      </c>
    </row>
    <row r="74" spans="1:11" hidden="1" x14ac:dyDescent="0.25">
      <c r="A74" s="260" t="s">
        <v>339</v>
      </c>
      <c r="B74" s="260"/>
      <c r="C74" s="257">
        <f t="shared" si="0"/>
        <v>0</v>
      </c>
      <c r="D74" s="261">
        <v>0</v>
      </c>
      <c r="E74" s="261">
        <v>0</v>
      </c>
      <c r="F74" s="261">
        <v>0</v>
      </c>
      <c r="G74" s="261">
        <v>0</v>
      </c>
      <c r="H74" s="261">
        <v>0</v>
      </c>
      <c r="I74" s="262">
        <f t="shared" si="1"/>
        <v>0</v>
      </c>
      <c r="J74" s="269">
        <f t="shared" si="2"/>
        <v>0</v>
      </c>
      <c r="K74" s="255">
        <f t="shared" si="3"/>
        <v>0</v>
      </c>
    </row>
    <row r="75" spans="1:11" hidden="1" x14ac:dyDescent="0.25">
      <c r="A75" s="260" t="s">
        <v>340</v>
      </c>
      <c r="B75" s="260"/>
      <c r="C75" s="257">
        <f t="shared" si="0"/>
        <v>0</v>
      </c>
      <c r="D75" s="261">
        <v>0</v>
      </c>
      <c r="E75" s="261">
        <v>0</v>
      </c>
      <c r="F75" s="261">
        <v>0</v>
      </c>
      <c r="G75" s="261">
        <v>0</v>
      </c>
      <c r="H75" s="261">
        <v>0</v>
      </c>
      <c r="I75" s="262">
        <f t="shared" si="1"/>
        <v>0</v>
      </c>
      <c r="J75" s="269">
        <f t="shared" si="2"/>
        <v>0</v>
      </c>
      <c r="K75" s="255">
        <f t="shared" si="3"/>
        <v>0</v>
      </c>
    </row>
    <row r="76" spans="1:11" hidden="1" x14ac:dyDescent="0.25">
      <c r="A76" s="260" t="s">
        <v>341</v>
      </c>
      <c r="B76" s="260"/>
      <c r="C76" s="257">
        <f t="shared" si="0"/>
        <v>0</v>
      </c>
      <c r="D76" s="261">
        <v>0</v>
      </c>
      <c r="E76" s="261">
        <v>0</v>
      </c>
      <c r="F76" s="261">
        <v>0</v>
      </c>
      <c r="G76" s="261">
        <v>0</v>
      </c>
      <c r="H76" s="261">
        <v>0</v>
      </c>
      <c r="I76" s="262">
        <f t="shared" si="1"/>
        <v>0</v>
      </c>
      <c r="J76" s="269">
        <f t="shared" si="2"/>
        <v>0</v>
      </c>
      <c r="K76" s="255">
        <f t="shared" si="3"/>
        <v>0</v>
      </c>
    </row>
    <row r="77" spans="1:11" hidden="1" x14ac:dyDescent="0.25">
      <c r="A77" s="260" t="s">
        <v>342</v>
      </c>
      <c r="B77" s="260"/>
      <c r="C77" s="257">
        <f t="shared" si="0"/>
        <v>0</v>
      </c>
      <c r="D77" s="261">
        <v>0</v>
      </c>
      <c r="E77" s="261">
        <v>0</v>
      </c>
      <c r="F77" s="261">
        <v>0</v>
      </c>
      <c r="G77" s="261">
        <v>0</v>
      </c>
      <c r="H77" s="261">
        <v>0</v>
      </c>
      <c r="I77" s="262">
        <f t="shared" si="1"/>
        <v>0</v>
      </c>
      <c r="J77" s="269">
        <f t="shared" si="2"/>
        <v>0</v>
      </c>
      <c r="K77" s="255">
        <f t="shared" si="3"/>
        <v>0</v>
      </c>
    </row>
    <row r="78" spans="1:11" hidden="1" x14ac:dyDescent="0.25">
      <c r="A78" s="260" t="s">
        <v>343</v>
      </c>
      <c r="B78" s="260"/>
      <c r="C78" s="257">
        <f t="shared" si="0"/>
        <v>0</v>
      </c>
      <c r="D78" s="261">
        <v>0</v>
      </c>
      <c r="E78" s="261">
        <v>0</v>
      </c>
      <c r="F78" s="261">
        <v>0</v>
      </c>
      <c r="G78" s="261">
        <v>0</v>
      </c>
      <c r="H78" s="261">
        <v>0</v>
      </c>
      <c r="I78" s="262">
        <f t="shared" si="1"/>
        <v>0</v>
      </c>
      <c r="J78" s="269">
        <f t="shared" si="2"/>
        <v>0</v>
      </c>
      <c r="K78" s="255">
        <f t="shared" si="3"/>
        <v>0</v>
      </c>
    </row>
    <row r="79" spans="1:11" hidden="1" x14ac:dyDescent="0.25">
      <c r="A79" s="260" t="s">
        <v>344</v>
      </c>
      <c r="B79" s="260"/>
      <c r="C79" s="257">
        <f t="shared" si="0"/>
        <v>0</v>
      </c>
      <c r="D79" s="261">
        <v>0</v>
      </c>
      <c r="E79" s="261">
        <v>0</v>
      </c>
      <c r="F79" s="261">
        <v>0</v>
      </c>
      <c r="G79" s="261">
        <v>0</v>
      </c>
      <c r="H79" s="261">
        <v>0</v>
      </c>
      <c r="I79" s="262">
        <f t="shared" si="1"/>
        <v>0</v>
      </c>
      <c r="J79" s="269">
        <f t="shared" si="2"/>
        <v>0</v>
      </c>
      <c r="K79" s="255">
        <f t="shared" si="3"/>
        <v>0</v>
      </c>
    </row>
    <row r="80" spans="1:11" hidden="1" x14ac:dyDescent="0.25">
      <c r="A80" s="260" t="s">
        <v>345</v>
      </c>
      <c r="B80" s="260"/>
      <c r="C80" s="257">
        <f t="shared" si="0"/>
        <v>0</v>
      </c>
      <c r="D80" s="261">
        <v>0</v>
      </c>
      <c r="E80" s="261">
        <v>0</v>
      </c>
      <c r="F80" s="261">
        <v>0</v>
      </c>
      <c r="G80" s="261">
        <v>0</v>
      </c>
      <c r="H80" s="261">
        <v>0</v>
      </c>
      <c r="I80" s="262">
        <f t="shared" si="1"/>
        <v>0</v>
      </c>
      <c r="J80" s="269">
        <f t="shared" si="2"/>
        <v>0</v>
      </c>
      <c r="K80" s="255">
        <f t="shared" si="3"/>
        <v>0</v>
      </c>
    </row>
    <row r="81" spans="1:11" hidden="1" x14ac:dyDescent="0.25">
      <c r="A81" s="260" t="s">
        <v>346</v>
      </c>
      <c r="B81" s="260"/>
      <c r="C81" s="257">
        <f t="shared" si="0"/>
        <v>0</v>
      </c>
      <c r="D81" s="261">
        <v>0</v>
      </c>
      <c r="E81" s="261">
        <v>0</v>
      </c>
      <c r="F81" s="261">
        <v>0</v>
      </c>
      <c r="G81" s="261">
        <v>0</v>
      </c>
      <c r="H81" s="261">
        <v>0</v>
      </c>
      <c r="I81" s="262">
        <f t="shared" si="1"/>
        <v>0</v>
      </c>
      <c r="J81" s="269">
        <f t="shared" si="2"/>
        <v>0</v>
      </c>
      <c r="K81" s="255">
        <f t="shared" si="3"/>
        <v>0</v>
      </c>
    </row>
    <row r="82" spans="1:11" hidden="1" x14ac:dyDescent="0.25">
      <c r="A82" s="260" t="s">
        <v>347</v>
      </c>
      <c r="B82" s="260"/>
      <c r="C82" s="257">
        <f t="shared" si="0"/>
        <v>0</v>
      </c>
      <c r="D82" s="261">
        <v>0</v>
      </c>
      <c r="E82" s="261">
        <v>0</v>
      </c>
      <c r="F82" s="261">
        <v>0</v>
      </c>
      <c r="G82" s="261">
        <v>0</v>
      </c>
      <c r="H82" s="261">
        <v>0</v>
      </c>
      <c r="I82" s="262">
        <f t="shared" si="1"/>
        <v>0</v>
      </c>
      <c r="J82" s="269">
        <f t="shared" si="2"/>
        <v>0</v>
      </c>
      <c r="K82" s="255">
        <f t="shared" si="3"/>
        <v>0</v>
      </c>
    </row>
    <row r="83" spans="1:11" hidden="1" x14ac:dyDescent="0.25">
      <c r="A83" s="260" t="s">
        <v>348</v>
      </c>
      <c r="B83" s="260"/>
      <c r="C83" s="257">
        <f t="shared" si="0"/>
        <v>0</v>
      </c>
      <c r="D83" s="261">
        <v>0</v>
      </c>
      <c r="E83" s="261">
        <v>0</v>
      </c>
      <c r="F83" s="261">
        <v>0</v>
      </c>
      <c r="G83" s="261">
        <v>0</v>
      </c>
      <c r="H83" s="261">
        <v>0</v>
      </c>
      <c r="I83" s="262">
        <f t="shared" si="1"/>
        <v>0</v>
      </c>
      <c r="J83" s="269">
        <f t="shared" si="2"/>
        <v>0</v>
      </c>
      <c r="K83" s="255">
        <f t="shared" si="3"/>
        <v>0</v>
      </c>
    </row>
    <row r="84" spans="1:11" hidden="1" x14ac:dyDescent="0.25">
      <c r="A84" s="260" t="s">
        <v>349</v>
      </c>
      <c r="B84" s="260"/>
      <c r="C84" s="257">
        <f t="shared" si="0"/>
        <v>0</v>
      </c>
      <c r="D84" s="261">
        <v>0</v>
      </c>
      <c r="E84" s="261">
        <v>0</v>
      </c>
      <c r="F84" s="261">
        <v>0</v>
      </c>
      <c r="G84" s="261">
        <v>0</v>
      </c>
      <c r="H84" s="261">
        <v>0</v>
      </c>
      <c r="I84" s="262">
        <f t="shared" si="1"/>
        <v>0</v>
      </c>
      <c r="J84" s="269">
        <f t="shared" si="2"/>
        <v>0</v>
      </c>
      <c r="K84" s="255">
        <f t="shared" si="3"/>
        <v>0</v>
      </c>
    </row>
    <row r="85" spans="1:11" hidden="1" x14ac:dyDescent="0.25">
      <c r="A85" s="260" t="s">
        <v>350</v>
      </c>
      <c r="B85" s="260"/>
      <c r="C85" s="257">
        <f t="shared" si="0"/>
        <v>0</v>
      </c>
      <c r="D85" s="261">
        <v>0</v>
      </c>
      <c r="E85" s="261">
        <v>0</v>
      </c>
      <c r="F85" s="261">
        <v>0</v>
      </c>
      <c r="G85" s="261">
        <v>0</v>
      </c>
      <c r="H85" s="261">
        <v>0</v>
      </c>
      <c r="I85" s="262">
        <f t="shared" si="1"/>
        <v>0</v>
      </c>
      <c r="J85" s="269">
        <f t="shared" si="2"/>
        <v>0</v>
      </c>
      <c r="K85" s="255">
        <f t="shared" si="3"/>
        <v>0</v>
      </c>
    </row>
    <row r="86" spans="1:11" hidden="1" x14ac:dyDescent="0.25">
      <c r="A86" s="260" t="s">
        <v>351</v>
      </c>
      <c r="B86" s="260"/>
      <c r="C86" s="257">
        <f t="shared" si="0"/>
        <v>0</v>
      </c>
      <c r="D86" s="261">
        <v>0</v>
      </c>
      <c r="E86" s="261">
        <v>0</v>
      </c>
      <c r="F86" s="261">
        <v>0</v>
      </c>
      <c r="G86" s="261">
        <v>0</v>
      </c>
      <c r="H86" s="261">
        <v>0</v>
      </c>
      <c r="I86" s="262">
        <f t="shared" si="1"/>
        <v>0</v>
      </c>
      <c r="J86" s="269">
        <f t="shared" si="2"/>
        <v>0</v>
      </c>
      <c r="K86" s="255">
        <f t="shared" si="3"/>
        <v>0</v>
      </c>
    </row>
    <row r="87" spans="1:11" hidden="1" x14ac:dyDescent="0.25">
      <c r="A87" s="260" t="s">
        <v>352</v>
      </c>
      <c r="B87" s="260"/>
      <c r="C87" s="257">
        <f t="shared" si="0"/>
        <v>0</v>
      </c>
      <c r="D87" s="261">
        <v>0</v>
      </c>
      <c r="E87" s="261">
        <v>0</v>
      </c>
      <c r="F87" s="261">
        <v>0</v>
      </c>
      <c r="G87" s="261">
        <v>0</v>
      </c>
      <c r="H87" s="261">
        <v>0</v>
      </c>
      <c r="I87" s="262">
        <f t="shared" si="1"/>
        <v>0</v>
      </c>
      <c r="J87" s="269">
        <f t="shared" si="2"/>
        <v>0</v>
      </c>
      <c r="K87" s="255">
        <f t="shared" si="3"/>
        <v>0</v>
      </c>
    </row>
    <row r="88" spans="1:11" hidden="1" x14ac:dyDescent="0.25">
      <c r="A88" s="260" t="s">
        <v>353</v>
      </c>
      <c r="B88" s="260"/>
      <c r="C88" s="257">
        <f t="shared" si="0"/>
        <v>0</v>
      </c>
      <c r="D88" s="261">
        <v>0</v>
      </c>
      <c r="E88" s="261">
        <v>0</v>
      </c>
      <c r="F88" s="261">
        <v>0</v>
      </c>
      <c r="G88" s="261">
        <v>0</v>
      </c>
      <c r="H88" s="261">
        <v>0</v>
      </c>
      <c r="I88" s="262">
        <f t="shared" si="1"/>
        <v>0</v>
      </c>
      <c r="J88" s="269">
        <f t="shared" si="2"/>
        <v>0</v>
      </c>
      <c r="K88" s="255">
        <f t="shared" si="3"/>
        <v>0</v>
      </c>
    </row>
    <row r="89" spans="1:11" hidden="1" x14ac:dyDescent="0.25">
      <c r="A89" s="260" t="s">
        <v>354</v>
      </c>
      <c r="B89" s="260"/>
      <c r="C89" s="257">
        <f t="shared" si="0"/>
        <v>0</v>
      </c>
      <c r="D89" s="261">
        <v>0</v>
      </c>
      <c r="E89" s="261">
        <v>0</v>
      </c>
      <c r="F89" s="261">
        <v>0</v>
      </c>
      <c r="G89" s="261">
        <v>0</v>
      </c>
      <c r="H89" s="261">
        <v>0</v>
      </c>
      <c r="I89" s="262">
        <f t="shared" si="1"/>
        <v>0</v>
      </c>
      <c r="J89" s="269">
        <f t="shared" si="2"/>
        <v>0</v>
      </c>
      <c r="K89" s="255">
        <f t="shared" si="3"/>
        <v>0</v>
      </c>
    </row>
    <row r="90" spans="1:11" hidden="1" x14ac:dyDescent="0.25">
      <c r="A90" s="260" t="s">
        <v>355</v>
      </c>
      <c r="B90" s="260"/>
      <c r="C90" s="257">
        <f t="shared" si="0"/>
        <v>0</v>
      </c>
      <c r="D90" s="261">
        <v>0</v>
      </c>
      <c r="E90" s="261">
        <v>0</v>
      </c>
      <c r="F90" s="261">
        <v>0</v>
      </c>
      <c r="G90" s="261">
        <v>0</v>
      </c>
      <c r="H90" s="261">
        <v>0</v>
      </c>
      <c r="I90" s="262">
        <f t="shared" si="1"/>
        <v>0</v>
      </c>
      <c r="J90" s="269">
        <f t="shared" si="2"/>
        <v>0</v>
      </c>
      <c r="K90" s="255">
        <f t="shared" si="3"/>
        <v>0</v>
      </c>
    </row>
    <row r="91" spans="1:11" hidden="1" x14ac:dyDescent="0.25">
      <c r="A91" s="260" t="s">
        <v>356</v>
      </c>
      <c r="B91" s="260"/>
      <c r="C91" s="257">
        <f t="shared" si="0"/>
        <v>0</v>
      </c>
      <c r="D91" s="261">
        <v>0</v>
      </c>
      <c r="E91" s="261">
        <v>0</v>
      </c>
      <c r="F91" s="261">
        <v>0</v>
      </c>
      <c r="G91" s="261">
        <v>0</v>
      </c>
      <c r="H91" s="261">
        <v>0</v>
      </c>
      <c r="I91" s="262">
        <f t="shared" si="1"/>
        <v>0</v>
      </c>
      <c r="J91" s="269">
        <f t="shared" si="2"/>
        <v>0</v>
      </c>
      <c r="K91" s="255">
        <f t="shared" si="3"/>
        <v>0</v>
      </c>
    </row>
    <row r="92" spans="1:11" hidden="1" x14ac:dyDescent="0.25">
      <c r="A92" s="260" t="s">
        <v>357</v>
      </c>
      <c r="B92" s="260"/>
      <c r="C92" s="257">
        <f t="shared" si="0"/>
        <v>0</v>
      </c>
      <c r="D92" s="261">
        <v>0</v>
      </c>
      <c r="E92" s="261">
        <v>0</v>
      </c>
      <c r="F92" s="261">
        <v>0</v>
      </c>
      <c r="G92" s="261">
        <v>0</v>
      </c>
      <c r="H92" s="261">
        <v>0</v>
      </c>
      <c r="I92" s="262">
        <f t="shared" si="1"/>
        <v>0</v>
      </c>
      <c r="J92" s="269">
        <f t="shared" si="2"/>
        <v>0</v>
      </c>
      <c r="K92" s="255">
        <f t="shared" si="3"/>
        <v>0</v>
      </c>
    </row>
    <row r="93" spans="1:11" hidden="1" x14ac:dyDescent="0.25">
      <c r="A93" s="260" t="s">
        <v>358</v>
      </c>
      <c r="B93" s="260"/>
      <c r="C93" s="257">
        <f t="shared" si="0"/>
        <v>0</v>
      </c>
      <c r="D93" s="261">
        <v>0</v>
      </c>
      <c r="E93" s="261">
        <v>0</v>
      </c>
      <c r="F93" s="261">
        <v>0</v>
      </c>
      <c r="G93" s="261">
        <v>0</v>
      </c>
      <c r="H93" s="261">
        <v>0</v>
      </c>
      <c r="I93" s="262">
        <f t="shared" si="1"/>
        <v>0</v>
      </c>
      <c r="J93" s="269">
        <f t="shared" si="2"/>
        <v>0</v>
      </c>
      <c r="K93" s="255">
        <f t="shared" si="3"/>
        <v>0</v>
      </c>
    </row>
    <row r="94" spans="1:11" hidden="1" x14ac:dyDescent="0.25">
      <c r="A94" s="260" t="s">
        <v>359</v>
      </c>
      <c r="B94" s="260"/>
      <c r="C94" s="257">
        <f t="shared" si="0"/>
        <v>0</v>
      </c>
      <c r="D94" s="261">
        <v>0</v>
      </c>
      <c r="E94" s="261">
        <v>0</v>
      </c>
      <c r="F94" s="261">
        <v>0</v>
      </c>
      <c r="G94" s="261">
        <v>0</v>
      </c>
      <c r="H94" s="261">
        <v>0</v>
      </c>
      <c r="I94" s="262">
        <f t="shared" si="1"/>
        <v>0</v>
      </c>
      <c r="J94" s="269">
        <f t="shared" si="2"/>
        <v>0</v>
      </c>
      <c r="K94" s="255">
        <f t="shared" si="3"/>
        <v>0</v>
      </c>
    </row>
    <row r="95" spans="1:11" hidden="1" x14ac:dyDescent="0.25">
      <c r="A95" s="260" t="s">
        <v>360</v>
      </c>
      <c r="B95" s="260"/>
      <c r="C95" s="257">
        <f t="shared" si="0"/>
        <v>0</v>
      </c>
      <c r="D95" s="261">
        <v>0</v>
      </c>
      <c r="E95" s="261">
        <v>0</v>
      </c>
      <c r="F95" s="261">
        <v>0</v>
      </c>
      <c r="G95" s="261">
        <v>0</v>
      </c>
      <c r="H95" s="261">
        <v>0</v>
      </c>
      <c r="I95" s="262">
        <f t="shared" si="1"/>
        <v>0</v>
      </c>
      <c r="J95" s="269">
        <f t="shared" si="2"/>
        <v>0</v>
      </c>
      <c r="K95" s="255">
        <f t="shared" si="3"/>
        <v>0</v>
      </c>
    </row>
    <row r="96" spans="1:11" hidden="1" x14ac:dyDescent="0.25">
      <c r="A96" s="260" t="s">
        <v>361</v>
      </c>
      <c r="B96" s="260"/>
      <c r="C96" s="257">
        <f t="shared" si="0"/>
        <v>0</v>
      </c>
      <c r="D96" s="261">
        <v>0</v>
      </c>
      <c r="E96" s="261">
        <v>0</v>
      </c>
      <c r="F96" s="261">
        <v>0</v>
      </c>
      <c r="G96" s="261">
        <v>0</v>
      </c>
      <c r="H96" s="261">
        <v>0</v>
      </c>
      <c r="I96" s="262">
        <f t="shared" si="1"/>
        <v>0</v>
      </c>
      <c r="J96" s="269">
        <f t="shared" si="2"/>
        <v>0</v>
      </c>
      <c r="K96" s="255">
        <f t="shared" si="3"/>
        <v>0</v>
      </c>
    </row>
    <row r="97" spans="1:11" hidden="1" x14ac:dyDescent="0.25">
      <c r="A97" s="260" t="s">
        <v>362</v>
      </c>
      <c r="B97" s="260"/>
      <c r="C97" s="257">
        <f t="shared" si="0"/>
        <v>0</v>
      </c>
      <c r="D97" s="261">
        <v>0</v>
      </c>
      <c r="E97" s="261">
        <v>0</v>
      </c>
      <c r="F97" s="261">
        <v>0</v>
      </c>
      <c r="G97" s="261">
        <v>0</v>
      </c>
      <c r="H97" s="261">
        <v>0</v>
      </c>
      <c r="I97" s="262">
        <f t="shared" si="1"/>
        <v>0</v>
      </c>
      <c r="J97" s="269">
        <f t="shared" si="2"/>
        <v>0</v>
      </c>
      <c r="K97" s="255">
        <f t="shared" si="3"/>
        <v>0</v>
      </c>
    </row>
    <row r="98" spans="1:11" hidden="1" x14ac:dyDescent="0.25">
      <c r="A98" s="260" t="s">
        <v>363</v>
      </c>
      <c r="B98" s="260"/>
      <c r="C98" s="257">
        <f t="shared" ref="C98:C161" si="4">SUM(D98:F98)</f>
        <v>0</v>
      </c>
      <c r="D98" s="261">
        <v>0</v>
      </c>
      <c r="E98" s="261">
        <v>0</v>
      </c>
      <c r="F98" s="261">
        <v>0</v>
      </c>
      <c r="G98" s="261">
        <v>0</v>
      </c>
      <c r="H98" s="261">
        <v>0</v>
      </c>
      <c r="I98" s="262">
        <f t="shared" si="1"/>
        <v>0</v>
      </c>
      <c r="J98" s="269">
        <f t="shared" si="2"/>
        <v>0</v>
      </c>
      <c r="K98" s="255">
        <f t="shared" si="3"/>
        <v>0</v>
      </c>
    </row>
    <row r="99" spans="1:11" hidden="1" x14ac:dyDescent="0.25">
      <c r="A99" s="260" t="s">
        <v>364</v>
      </c>
      <c r="B99" s="260"/>
      <c r="C99" s="257">
        <f t="shared" si="4"/>
        <v>0</v>
      </c>
      <c r="D99" s="261">
        <v>0</v>
      </c>
      <c r="E99" s="261">
        <v>0</v>
      </c>
      <c r="F99" s="261">
        <v>0</v>
      </c>
      <c r="G99" s="261">
        <v>0</v>
      </c>
      <c r="H99" s="261">
        <v>0</v>
      </c>
      <c r="I99" s="262">
        <f t="shared" ref="I99:I162" si="5">IFERROR(+C99/$C$184,0)</f>
        <v>0</v>
      </c>
      <c r="J99" s="269">
        <f t="shared" si="2"/>
        <v>0</v>
      </c>
      <c r="K99" s="255">
        <f t="shared" si="3"/>
        <v>0</v>
      </c>
    </row>
    <row r="100" spans="1:11" hidden="1" x14ac:dyDescent="0.25">
      <c r="A100" s="260" t="s">
        <v>365</v>
      </c>
      <c r="B100" s="260"/>
      <c r="C100" s="257">
        <f t="shared" si="4"/>
        <v>0</v>
      </c>
      <c r="D100" s="261">
        <v>0</v>
      </c>
      <c r="E100" s="261">
        <v>0</v>
      </c>
      <c r="F100" s="261">
        <v>0</v>
      </c>
      <c r="G100" s="261">
        <v>0</v>
      </c>
      <c r="H100" s="261">
        <v>0</v>
      </c>
      <c r="I100" s="262">
        <f t="shared" si="5"/>
        <v>0</v>
      </c>
      <c r="J100" s="269">
        <f t="shared" si="2"/>
        <v>0</v>
      </c>
      <c r="K100" s="255">
        <f t="shared" si="3"/>
        <v>0</v>
      </c>
    </row>
    <row r="101" spans="1:11" hidden="1" x14ac:dyDescent="0.25">
      <c r="A101" s="260" t="s">
        <v>366</v>
      </c>
      <c r="B101" s="260"/>
      <c r="C101" s="257">
        <f t="shared" si="4"/>
        <v>0</v>
      </c>
      <c r="D101" s="261">
        <v>0</v>
      </c>
      <c r="E101" s="261">
        <v>0</v>
      </c>
      <c r="F101" s="261">
        <v>0</v>
      </c>
      <c r="G101" s="261">
        <v>0</v>
      </c>
      <c r="H101" s="261">
        <v>0</v>
      </c>
      <c r="I101" s="262">
        <f t="shared" si="5"/>
        <v>0</v>
      </c>
      <c r="J101" s="269">
        <f t="shared" si="2"/>
        <v>0</v>
      </c>
      <c r="K101" s="255">
        <f t="shared" si="3"/>
        <v>0</v>
      </c>
    </row>
    <row r="102" spans="1:11" hidden="1" x14ac:dyDescent="0.25">
      <c r="A102" s="260" t="s">
        <v>367</v>
      </c>
      <c r="B102" s="260"/>
      <c r="C102" s="257">
        <f t="shared" si="4"/>
        <v>0</v>
      </c>
      <c r="D102" s="261">
        <v>0</v>
      </c>
      <c r="E102" s="261">
        <v>0</v>
      </c>
      <c r="F102" s="261">
        <v>0</v>
      </c>
      <c r="G102" s="261">
        <v>0</v>
      </c>
      <c r="H102" s="261">
        <v>0</v>
      </c>
      <c r="I102" s="262">
        <f t="shared" si="5"/>
        <v>0</v>
      </c>
      <c r="J102" s="269">
        <f t="shared" ref="J102:J165" si="6">+I102*$C$28</f>
        <v>0</v>
      </c>
      <c r="K102" s="255">
        <f t="shared" ref="K102:K165" si="7">+J102/12</f>
        <v>0</v>
      </c>
    </row>
    <row r="103" spans="1:11" hidden="1" x14ac:dyDescent="0.25">
      <c r="A103" s="260" t="s">
        <v>368</v>
      </c>
      <c r="B103" s="260"/>
      <c r="C103" s="257">
        <f t="shared" si="4"/>
        <v>0</v>
      </c>
      <c r="D103" s="261">
        <v>0</v>
      </c>
      <c r="E103" s="261">
        <v>0</v>
      </c>
      <c r="F103" s="261">
        <v>0</v>
      </c>
      <c r="G103" s="261">
        <v>0</v>
      </c>
      <c r="H103" s="261">
        <v>0</v>
      </c>
      <c r="I103" s="262">
        <f t="shared" si="5"/>
        <v>0</v>
      </c>
      <c r="J103" s="269">
        <f t="shared" si="6"/>
        <v>0</v>
      </c>
      <c r="K103" s="255">
        <f t="shared" si="7"/>
        <v>0</v>
      </c>
    </row>
    <row r="104" spans="1:11" hidden="1" x14ac:dyDescent="0.25">
      <c r="A104" s="260" t="s">
        <v>369</v>
      </c>
      <c r="B104" s="260"/>
      <c r="C104" s="257">
        <f t="shared" si="4"/>
        <v>0</v>
      </c>
      <c r="D104" s="261">
        <v>0</v>
      </c>
      <c r="E104" s="261">
        <v>0</v>
      </c>
      <c r="F104" s="261">
        <v>0</v>
      </c>
      <c r="G104" s="261">
        <v>0</v>
      </c>
      <c r="H104" s="261">
        <v>0</v>
      </c>
      <c r="I104" s="262">
        <f t="shared" si="5"/>
        <v>0</v>
      </c>
      <c r="J104" s="269">
        <f t="shared" si="6"/>
        <v>0</v>
      </c>
      <c r="K104" s="255">
        <f t="shared" si="7"/>
        <v>0</v>
      </c>
    </row>
    <row r="105" spans="1:11" hidden="1" x14ac:dyDescent="0.25">
      <c r="A105" s="260" t="s">
        <v>370</v>
      </c>
      <c r="B105" s="260"/>
      <c r="C105" s="257">
        <f t="shared" si="4"/>
        <v>0</v>
      </c>
      <c r="D105" s="261">
        <v>0</v>
      </c>
      <c r="E105" s="261">
        <v>0</v>
      </c>
      <c r="F105" s="261">
        <v>0</v>
      </c>
      <c r="G105" s="261">
        <v>0</v>
      </c>
      <c r="H105" s="261">
        <v>0</v>
      </c>
      <c r="I105" s="262">
        <f t="shared" si="5"/>
        <v>0</v>
      </c>
      <c r="J105" s="269">
        <f t="shared" si="6"/>
        <v>0</v>
      </c>
      <c r="K105" s="255">
        <f t="shared" si="7"/>
        <v>0</v>
      </c>
    </row>
    <row r="106" spans="1:11" hidden="1" x14ac:dyDescent="0.25">
      <c r="A106" s="260" t="s">
        <v>371</v>
      </c>
      <c r="B106" s="260"/>
      <c r="C106" s="257">
        <f t="shared" si="4"/>
        <v>0</v>
      </c>
      <c r="D106" s="261">
        <v>0</v>
      </c>
      <c r="E106" s="261">
        <v>0</v>
      </c>
      <c r="F106" s="261">
        <v>0</v>
      </c>
      <c r="G106" s="261">
        <v>0</v>
      </c>
      <c r="H106" s="261">
        <v>0</v>
      </c>
      <c r="I106" s="262">
        <f t="shared" si="5"/>
        <v>0</v>
      </c>
      <c r="J106" s="269">
        <f t="shared" si="6"/>
        <v>0</v>
      </c>
      <c r="K106" s="255">
        <f t="shared" si="7"/>
        <v>0</v>
      </c>
    </row>
    <row r="107" spans="1:11" hidden="1" x14ac:dyDescent="0.25">
      <c r="A107" s="260" t="s">
        <v>372</v>
      </c>
      <c r="B107" s="260"/>
      <c r="C107" s="257">
        <f t="shared" si="4"/>
        <v>0</v>
      </c>
      <c r="D107" s="261">
        <v>0</v>
      </c>
      <c r="E107" s="261">
        <v>0</v>
      </c>
      <c r="F107" s="261">
        <v>0</v>
      </c>
      <c r="G107" s="261">
        <v>0</v>
      </c>
      <c r="H107" s="261">
        <v>0</v>
      </c>
      <c r="I107" s="262">
        <f t="shared" si="5"/>
        <v>0</v>
      </c>
      <c r="J107" s="269">
        <f t="shared" si="6"/>
        <v>0</v>
      </c>
      <c r="K107" s="255">
        <f t="shared" si="7"/>
        <v>0</v>
      </c>
    </row>
    <row r="108" spans="1:11" hidden="1" x14ac:dyDescent="0.25">
      <c r="A108" s="260" t="s">
        <v>373</v>
      </c>
      <c r="B108" s="260"/>
      <c r="C108" s="257">
        <f t="shared" si="4"/>
        <v>0</v>
      </c>
      <c r="D108" s="261">
        <v>0</v>
      </c>
      <c r="E108" s="261">
        <v>0</v>
      </c>
      <c r="F108" s="261">
        <v>0</v>
      </c>
      <c r="G108" s="261">
        <v>0</v>
      </c>
      <c r="H108" s="261">
        <v>0</v>
      </c>
      <c r="I108" s="262">
        <f t="shared" si="5"/>
        <v>0</v>
      </c>
      <c r="J108" s="269">
        <f t="shared" si="6"/>
        <v>0</v>
      </c>
      <c r="K108" s="255">
        <f t="shared" si="7"/>
        <v>0</v>
      </c>
    </row>
    <row r="109" spans="1:11" hidden="1" x14ac:dyDescent="0.25">
      <c r="A109" s="260" t="s">
        <v>374</v>
      </c>
      <c r="B109" s="260"/>
      <c r="C109" s="257">
        <f t="shared" si="4"/>
        <v>0</v>
      </c>
      <c r="D109" s="261">
        <v>0</v>
      </c>
      <c r="E109" s="261">
        <v>0</v>
      </c>
      <c r="F109" s="261">
        <v>0</v>
      </c>
      <c r="G109" s="261">
        <v>0</v>
      </c>
      <c r="H109" s="261">
        <v>0</v>
      </c>
      <c r="I109" s="262">
        <f t="shared" si="5"/>
        <v>0</v>
      </c>
      <c r="J109" s="269">
        <f t="shared" si="6"/>
        <v>0</v>
      </c>
      <c r="K109" s="255">
        <f t="shared" si="7"/>
        <v>0</v>
      </c>
    </row>
    <row r="110" spans="1:11" hidden="1" x14ac:dyDescent="0.25">
      <c r="A110" s="260" t="s">
        <v>375</v>
      </c>
      <c r="B110" s="260"/>
      <c r="C110" s="257">
        <f t="shared" si="4"/>
        <v>0</v>
      </c>
      <c r="D110" s="261">
        <v>0</v>
      </c>
      <c r="E110" s="261">
        <v>0</v>
      </c>
      <c r="F110" s="261">
        <v>0</v>
      </c>
      <c r="G110" s="261">
        <v>0</v>
      </c>
      <c r="H110" s="261">
        <v>0</v>
      </c>
      <c r="I110" s="262">
        <f t="shared" si="5"/>
        <v>0</v>
      </c>
      <c r="J110" s="269">
        <f t="shared" si="6"/>
        <v>0</v>
      </c>
      <c r="K110" s="255">
        <f t="shared" si="7"/>
        <v>0</v>
      </c>
    </row>
    <row r="111" spans="1:11" hidden="1" x14ac:dyDescent="0.25">
      <c r="A111" s="260" t="s">
        <v>376</v>
      </c>
      <c r="B111" s="260"/>
      <c r="C111" s="257">
        <f t="shared" si="4"/>
        <v>0</v>
      </c>
      <c r="D111" s="261">
        <v>0</v>
      </c>
      <c r="E111" s="261">
        <v>0</v>
      </c>
      <c r="F111" s="261">
        <v>0</v>
      </c>
      <c r="G111" s="261">
        <v>0</v>
      </c>
      <c r="H111" s="261">
        <v>0</v>
      </c>
      <c r="I111" s="262">
        <f t="shared" si="5"/>
        <v>0</v>
      </c>
      <c r="J111" s="269">
        <f t="shared" si="6"/>
        <v>0</v>
      </c>
      <c r="K111" s="255">
        <f t="shared" si="7"/>
        <v>0</v>
      </c>
    </row>
    <row r="112" spans="1:11" hidden="1" x14ac:dyDescent="0.25">
      <c r="A112" s="260" t="s">
        <v>377</v>
      </c>
      <c r="B112" s="260"/>
      <c r="C112" s="257">
        <f t="shared" si="4"/>
        <v>0</v>
      </c>
      <c r="D112" s="261">
        <v>0</v>
      </c>
      <c r="E112" s="261">
        <v>0</v>
      </c>
      <c r="F112" s="261">
        <v>0</v>
      </c>
      <c r="G112" s="261">
        <v>0</v>
      </c>
      <c r="H112" s="261">
        <v>0</v>
      </c>
      <c r="I112" s="262">
        <f t="shared" si="5"/>
        <v>0</v>
      </c>
      <c r="J112" s="269">
        <f t="shared" si="6"/>
        <v>0</v>
      </c>
      <c r="K112" s="255">
        <f t="shared" si="7"/>
        <v>0</v>
      </c>
    </row>
    <row r="113" spans="1:11" hidden="1" x14ac:dyDescent="0.25">
      <c r="A113" s="260" t="s">
        <v>378</v>
      </c>
      <c r="B113" s="260"/>
      <c r="C113" s="257">
        <f t="shared" si="4"/>
        <v>0</v>
      </c>
      <c r="D113" s="261">
        <v>0</v>
      </c>
      <c r="E113" s="261">
        <v>0</v>
      </c>
      <c r="F113" s="261">
        <v>0</v>
      </c>
      <c r="G113" s="261">
        <v>0</v>
      </c>
      <c r="H113" s="261">
        <v>0</v>
      </c>
      <c r="I113" s="262">
        <f t="shared" si="5"/>
        <v>0</v>
      </c>
      <c r="J113" s="269">
        <f t="shared" si="6"/>
        <v>0</v>
      </c>
      <c r="K113" s="255">
        <f t="shared" si="7"/>
        <v>0</v>
      </c>
    </row>
    <row r="114" spans="1:11" hidden="1" x14ac:dyDescent="0.25">
      <c r="A114" s="260" t="s">
        <v>379</v>
      </c>
      <c r="B114" s="260"/>
      <c r="C114" s="257">
        <f t="shared" si="4"/>
        <v>0</v>
      </c>
      <c r="D114" s="261">
        <v>0</v>
      </c>
      <c r="E114" s="261">
        <v>0</v>
      </c>
      <c r="F114" s="261">
        <v>0</v>
      </c>
      <c r="G114" s="261">
        <v>0</v>
      </c>
      <c r="H114" s="261">
        <v>0</v>
      </c>
      <c r="I114" s="262">
        <f t="shared" si="5"/>
        <v>0</v>
      </c>
      <c r="J114" s="269">
        <f t="shared" si="6"/>
        <v>0</v>
      </c>
      <c r="K114" s="255">
        <f t="shared" si="7"/>
        <v>0</v>
      </c>
    </row>
    <row r="115" spans="1:11" hidden="1" x14ac:dyDescent="0.25">
      <c r="A115" s="260" t="s">
        <v>380</v>
      </c>
      <c r="B115" s="260"/>
      <c r="C115" s="257">
        <f t="shared" si="4"/>
        <v>0</v>
      </c>
      <c r="D115" s="261">
        <v>0</v>
      </c>
      <c r="E115" s="261">
        <v>0</v>
      </c>
      <c r="F115" s="261">
        <v>0</v>
      </c>
      <c r="G115" s="261">
        <v>0</v>
      </c>
      <c r="H115" s="261">
        <v>0</v>
      </c>
      <c r="I115" s="262">
        <f t="shared" si="5"/>
        <v>0</v>
      </c>
      <c r="J115" s="269">
        <f t="shared" si="6"/>
        <v>0</v>
      </c>
      <c r="K115" s="255">
        <f t="shared" si="7"/>
        <v>0</v>
      </c>
    </row>
    <row r="116" spans="1:11" hidden="1" x14ac:dyDescent="0.25">
      <c r="A116" s="260" t="s">
        <v>381</v>
      </c>
      <c r="B116" s="260"/>
      <c r="C116" s="257">
        <f t="shared" si="4"/>
        <v>0</v>
      </c>
      <c r="D116" s="261">
        <v>0</v>
      </c>
      <c r="E116" s="261">
        <v>0</v>
      </c>
      <c r="F116" s="261">
        <v>0</v>
      </c>
      <c r="G116" s="261">
        <v>0</v>
      </c>
      <c r="H116" s="261">
        <v>0</v>
      </c>
      <c r="I116" s="262">
        <f t="shared" si="5"/>
        <v>0</v>
      </c>
      <c r="J116" s="269">
        <f t="shared" si="6"/>
        <v>0</v>
      </c>
      <c r="K116" s="255">
        <f t="shared" si="7"/>
        <v>0</v>
      </c>
    </row>
    <row r="117" spans="1:11" hidden="1" x14ac:dyDescent="0.25">
      <c r="A117" s="260" t="s">
        <v>382</v>
      </c>
      <c r="B117" s="260"/>
      <c r="C117" s="257">
        <f t="shared" si="4"/>
        <v>0</v>
      </c>
      <c r="D117" s="261">
        <v>0</v>
      </c>
      <c r="E117" s="261">
        <v>0</v>
      </c>
      <c r="F117" s="261">
        <v>0</v>
      </c>
      <c r="G117" s="261">
        <v>0</v>
      </c>
      <c r="H117" s="261">
        <v>0</v>
      </c>
      <c r="I117" s="262">
        <f t="shared" si="5"/>
        <v>0</v>
      </c>
      <c r="J117" s="269">
        <f t="shared" si="6"/>
        <v>0</v>
      </c>
      <c r="K117" s="255">
        <f t="shared" si="7"/>
        <v>0</v>
      </c>
    </row>
    <row r="118" spans="1:11" hidden="1" x14ac:dyDescent="0.25">
      <c r="A118" s="260" t="s">
        <v>383</v>
      </c>
      <c r="B118" s="260"/>
      <c r="C118" s="257">
        <f t="shared" si="4"/>
        <v>0</v>
      </c>
      <c r="D118" s="261">
        <v>0</v>
      </c>
      <c r="E118" s="261">
        <v>0</v>
      </c>
      <c r="F118" s="261">
        <v>0</v>
      </c>
      <c r="G118" s="261">
        <v>0</v>
      </c>
      <c r="H118" s="261">
        <v>0</v>
      </c>
      <c r="I118" s="262">
        <f t="shared" si="5"/>
        <v>0</v>
      </c>
      <c r="J118" s="269">
        <f t="shared" si="6"/>
        <v>0</v>
      </c>
      <c r="K118" s="255">
        <f t="shared" si="7"/>
        <v>0</v>
      </c>
    </row>
    <row r="119" spans="1:11" hidden="1" x14ac:dyDescent="0.25">
      <c r="A119" s="260" t="s">
        <v>384</v>
      </c>
      <c r="B119" s="260"/>
      <c r="C119" s="257">
        <f t="shared" si="4"/>
        <v>0</v>
      </c>
      <c r="D119" s="261">
        <v>0</v>
      </c>
      <c r="E119" s="261">
        <v>0</v>
      </c>
      <c r="F119" s="261">
        <v>0</v>
      </c>
      <c r="G119" s="261">
        <v>0</v>
      </c>
      <c r="H119" s="261">
        <v>0</v>
      </c>
      <c r="I119" s="262">
        <f t="shared" si="5"/>
        <v>0</v>
      </c>
      <c r="J119" s="269">
        <f t="shared" si="6"/>
        <v>0</v>
      </c>
      <c r="K119" s="255">
        <f t="shared" si="7"/>
        <v>0</v>
      </c>
    </row>
    <row r="120" spans="1:11" hidden="1" x14ac:dyDescent="0.25">
      <c r="A120" s="260" t="s">
        <v>385</v>
      </c>
      <c r="B120" s="260"/>
      <c r="C120" s="257">
        <f t="shared" si="4"/>
        <v>0</v>
      </c>
      <c r="D120" s="261">
        <v>0</v>
      </c>
      <c r="E120" s="261">
        <v>0</v>
      </c>
      <c r="F120" s="261">
        <v>0</v>
      </c>
      <c r="G120" s="261">
        <v>0</v>
      </c>
      <c r="H120" s="261">
        <v>0</v>
      </c>
      <c r="I120" s="262">
        <f t="shared" si="5"/>
        <v>0</v>
      </c>
      <c r="J120" s="269">
        <f t="shared" si="6"/>
        <v>0</v>
      </c>
      <c r="K120" s="255">
        <f t="shared" si="7"/>
        <v>0</v>
      </c>
    </row>
    <row r="121" spans="1:11" hidden="1" x14ac:dyDescent="0.25">
      <c r="A121" s="260" t="s">
        <v>386</v>
      </c>
      <c r="B121" s="260"/>
      <c r="C121" s="257">
        <f t="shared" si="4"/>
        <v>0</v>
      </c>
      <c r="D121" s="261">
        <v>0</v>
      </c>
      <c r="E121" s="261">
        <v>0</v>
      </c>
      <c r="F121" s="261">
        <v>0</v>
      </c>
      <c r="G121" s="261">
        <v>0</v>
      </c>
      <c r="H121" s="261">
        <v>0</v>
      </c>
      <c r="I121" s="262">
        <f t="shared" si="5"/>
        <v>0</v>
      </c>
      <c r="J121" s="269">
        <f t="shared" si="6"/>
        <v>0</v>
      </c>
      <c r="K121" s="255">
        <f t="shared" si="7"/>
        <v>0</v>
      </c>
    </row>
    <row r="122" spans="1:11" hidden="1" x14ac:dyDescent="0.25">
      <c r="A122" s="260" t="s">
        <v>387</v>
      </c>
      <c r="B122" s="260"/>
      <c r="C122" s="257">
        <f t="shared" si="4"/>
        <v>0</v>
      </c>
      <c r="D122" s="261">
        <v>0</v>
      </c>
      <c r="E122" s="261">
        <v>0</v>
      </c>
      <c r="F122" s="261">
        <v>0</v>
      </c>
      <c r="G122" s="261">
        <v>0</v>
      </c>
      <c r="H122" s="261">
        <v>0</v>
      </c>
      <c r="I122" s="262">
        <f t="shared" si="5"/>
        <v>0</v>
      </c>
      <c r="J122" s="269">
        <f t="shared" si="6"/>
        <v>0</v>
      </c>
      <c r="K122" s="255">
        <f t="shared" si="7"/>
        <v>0</v>
      </c>
    </row>
    <row r="123" spans="1:11" hidden="1" x14ac:dyDescent="0.25">
      <c r="A123" s="260" t="s">
        <v>388</v>
      </c>
      <c r="B123" s="260"/>
      <c r="C123" s="257">
        <f t="shared" si="4"/>
        <v>0</v>
      </c>
      <c r="D123" s="261">
        <v>0</v>
      </c>
      <c r="E123" s="261">
        <v>0</v>
      </c>
      <c r="F123" s="261">
        <v>0</v>
      </c>
      <c r="G123" s="261">
        <v>0</v>
      </c>
      <c r="H123" s="261">
        <v>0</v>
      </c>
      <c r="I123" s="262">
        <f t="shared" si="5"/>
        <v>0</v>
      </c>
      <c r="J123" s="269">
        <f t="shared" si="6"/>
        <v>0</v>
      </c>
      <c r="K123" s="255">
        <f t="shared" si="7"/>
        <v>0</v>
      </c>
    </row>
    <row r="124" spans="1:11" hidden="1" x14ac:dyDescent="0.25">
      <c r="A124" s="260" t="s">
        <v>389</v>
      </c>
      <c r="B124" s="260"/>
      <c r="C124" s="257">
        <f t="shared" si="4"/>
        <v>0</v>
      </c>
      <c r="D124" s="261">
        <v>0</v>
      </c>
      <c r="E124" s="261">
        <v>0</v>
      </c>
      <c r="F124" s="261">
        <v>0</v>
      </c>
      <c r="G124" s="261">
        <v>0</v>
      </c>
      <c r="H124" s="261">
        <v>0</v>
      </c>
      <c r="I124" s="262">
        <f t="shared" si="5"/>
        <v>0</v>
      </c>
      <c r="J124" s="269">
        <f t="shared" si="6"/>
        <v>0</v>
      </c>
      <c r="K124" s="255">
        <f t="shared" si="7"/>
        <v>0</v>
      </c>
    </row>
    <row r="125" spans="1:11" hidden="1" x14ac:dyDescent="0.25">
      <c r="A125" s="260" t="s">
        <v>390</v>
      </c>
      <c r="B125" s="260"/>
      <c r="C125" s="257">
        <f t="shared" si="4"/>
        <v>0</v>
      </c>
      <c r="D125" s="261">
        <v>0</v>
      </c>
      <c r="E125" s="261">
        <v>0</v>
      </c>
      <c r="F125" s="261">
        <v>0</v>
      </c>
      <c r="G125" s="261">
        <v>0</v>
      </c>
      <c r="H125" s="261">
        <v>0</v>
      </c>
      <c r="I125" s="262">
        <f t="shared" si="5"/>
        <v>0</v>
      </c>
      <c r="J125" s="269">
        <f t="shared" si="6"/>
        <v>0</v>
      </c>
      <c r="K125" s="255">
        <f t="shared" si="7"/>
        <v>0</v>
      </c>
    </row>
    <row r="126" spans="1:11" hidden="1" x14ac:dyDescent="0.25">
      <c r="A126" s="260" t="s">
        <v>391</v>
      </c>
      <c r="B126" s="260"/>
      <c r="C126" s="257">
        <f t="shared" si="4"/>
        <v>0</v>
      </c>
      <c r="D126" s="261">
        <v>0</v>
      </c>
      <c r="E126" s="261">
        <v>0</v>
      </c>
      <c r="F126" s="261">
        <v>0</v>
      </c>
      <c r="G126" s="261">
        <v>0</v>
      </c>
      <c r="H126" s="261">
        <v>0</v>
      </c>
      <c r="I126" s="262">
        <f t="shared" si="5"/>
        <v>0</v>
      </c>
      <c r="J126" s="269">
        <f t="shared" si="6"/>
        <v>0</v>
      </c>
      <c r="K126" s="255">
        <f t="shared" si="7"/>
        <v>0</v>
      </c>
    </row>
    <row r="127" spans="1:11" hidden="1" x14ac:dyDescent="0.25">
      <c r="A127" s="260" t="s">
        <v>392</v>
      </c>
      <c r="B127" s="260"/>
      <c r="C127" s="257">
        <f t="shared" si="4"/>
        <v>0</v>
      </c>
      <c r="D127" s="261">
        <v>0</v>
      </c>
      <c r="E127" s="261">
        <v>0</v>
      </c>
      <c r="F127" s="261">
        <v>0</v>
      </c>
      <c r="G127" s="261">
        <v>0</v>
      </c>
      <c r="H127" s="261">
        <v>0</v>
      </c>
      <c r="I127" s="262">
        <f t="shared" si="5"/>
        <v>0</v>
      </c>
      <c r="J127" s="269">
        <f t="shared" si="6"/>
        <v>0</v>
      </c>
      <c r="K127" s="255">
        <f t="shared" si="7"/>
        <v>0</v>
      </c>
    </row>
    <row r="128" spans="1:11" hidden="1" x14ac:dyDescent="0.25">
      <c r="A128" s="260" t="s">
        <v>393</v>
      </c>
      <c r="B128" s="260"/>
      <c r="C128" s="257">
        <f t="shared" si="4"/>
        <v>0</v>
      </c>
      <c r="D128" s="261">
        <v>0</v>
      </c>
      <c r="E128" s="261">
        <v>0</v>
      </c>
      <c r="F128" s="261">
        <v>0</v>
      </c>
      <c r="G128" s="261">
        <v>0</v>
      </c>
      <c r="H128" s="261">
        <v>0</v>
      </c>
      <c r="I128" s="262">
        <f t="shared" si="5"/>
        <v>0</v>
      </c>
      <c r="J128" s="269">
        <f t="shared" si="6"/>
        <v>0</v>
      </c>
      <c r="K128" s="255">
        <f t="shared" si="7"/>
        <v>0</v>
      </c>
    </row>
    <row r="129" spans="1:11" hidden="1" x14ac:dyDescent="0.25">
      <c r="A129" s="260" t="s">
        <v>394</v>
      </c>
      <c r="B129" s="260"/>
      <c r="C129" s="257">
        <f t="shared" si="4"/>
        <v>0</v>
      </c>
      <c r="D129" s="261">
        <v>0</v>
      </c>
      <c r="E129" s="261">
        <v>0</v>
      </c>
      <c r="F129" s="261">
        <v>0</v>
      </c>
      <c r="G129" s="261">
        <v>0</v>
      </c>
      <c r="H129" s="261">
        <v>0</v>
      </c>
      <c r="I129" s="262">
        <f t="shared" si="5"/>
        <v>0</v>
      </c>
      <c r="J129" s="269">
        <f t="shared" si="6"/>
        <v>0</v>
      </c>
      <c r="K129" s="255">
        <f t="shared" si="7"/>
        <v>0</v>
      </c>
    </row>
    <row r="130" spans="1:11" hidden="1" x14ac:dyDescent="0.25">
      <c r="A130" s="260" t="s">
        <v>395</v>
      </c>
      <c r="B130" s="260"/>
      <c r="C130" s="257">
        <f t="shared" si="4"/>
        <v>0</v>
      </c>
      <c r="D130" s="261">
        <v>0</v>
      </c>
      <c r="E130" s="261">
        <v>0</v>
      </c>
      <c r="F130" s="261">
        <v>0</v>
      </c>
      <c r="G130" s="261">
        <v>0</v>
      </c>
      <c r="H130" s="261">
        <v>0</v>
      </c>
      <c r="I130" s="262">
        <f t="shared" si="5"/>
        <v>0</v>
      </c>
      <c r="J130" s="269">
        <f t="shared" si="6"/>
        <v>0</v>
      </c>
      <c r="K130" s="255">
        <f t="shared" si="7"/>
        <v>0</v>
      </c>
    </row>
    <row r="131" spans="1:11" hidden="1" x14ac:dyDescent="0.25">
      <c r="A131" s="260" t="s">
        <v>396</v>
      </c>
      <c r="B131" s="260"/>
      <c r="C131" s="257">
        <f t="shared" si="4"/>
        <v>0</v>
      </c>
      <c r="D131" s="261">
        <v>0</v>
      </c>
      <c r="E131" s="261">
        <v>0</v>
      </c>
      <c r="F131" s="261">
        <v>0</v>
      </c>
      <c r="G131" s="261">
        <v>0</v>
      </c>
      <c r="H131" s="261">
        <v>0</v>
      </c>
      <c r="I131" s="262">
        <f t="shared" si="5"/>
        <v>0</v>
      </c>
      <c r="J131" s="269">
        <f t="shared" si="6"/>
        <v>0</v>
      </c>
      <c r="K131" s="255">
        <f t="shared" si="7"/>
        <v>0</v>
      </c>
    </row>
    <row r="132" spans="1:11" hidden="1" x14ac:dyDescent="0.25">
      <c r="A132" s="260" t="s">
        <v>397</v>
      </c>
      <c r="B132" s="260"/>
      <c r="C132" s="257">
        <f t="shared" si="4"/>
        <v>0</v>
      </c>
      <c r="D132" s="261">
        <v>0</v>
      </c>
      <c r="E132" s="261">
        <v>0</v>
      </c>
      <c r="F132" s="261">
        <v>0</v>
      </c>
      <c r="G132" s="261">
        <v>0</v>
      </c>
      <c r="H132" s="261">
        <v>0</v>
      </c>
      <c r="I132" s="262">
        <f t="shared" si="5"/>
        <v>0</v>
      </c>
      <c r="J132" s="269">
        <f t="shared" si="6"/>
        <v>0</v>
      </c>
      <c r="K132" s="255">
        <f t="shared" si="7"/>
        <v>0</v>
      </c>
    </row>
    <row r="133" spans="1:11" hidden="1" x14ac:dyDescent="0.25">
      <c r="A133" s="260" t="s">
        <v>398</v>
      </c>
      <c r="B133" s="260"/>
      <c r="C133" s="257">
        <f t="shared" si="4"/>
        <v>0</v>
      </c>
      <c r="D133" s="261">
        <v>0</v>
      </c>
      <c r="E133" s="261">
        <v>0</v>
      </c>
      <c r="F133" s="261">
        <v>0</v>
      </c>
      <c r="G133" s="261">
        <v>0</v>
      </c>
      <c r="H133" s="261">
        <v>0</v>
      </c>
      <c r="I133" s="262">
        <f t="shared" si="5"/>
        <v>0</v>
      </c>
      <c r="J133" s="269">
        <f t="shared" si="6"/>
        <v>0</v>
      </c>
      <c r="K133" s="255">
        <f t="shared" si="7"/>
        <v>0</v>
      </c>
    </row>
    <row r="134" spans="1:11" hidden="1" x14ac:dyDescent="0.25">
      <c r="A134" s="260" t="s">
        <v>399</v>
      </c>
      <c r="B134" s="260"/>
      <c r="C134" s="257">
        <f t="shared" si="4"/>
        <v>0</v>
      </c>
      <c r="D134" s="261">
        <v>0</v>
      </c>
      <c r="E134" s="261">
        <v>0</v>
      </c>
      <c r="F134" s="261">
        <v>0</v>
      </c>
      <c r="G134" s="261">
        <v>0</v>
      </c>
      <c r="H134" s="261">
        <v>0</v>
      </c>
      <c r="I134" s="262">
        <f t="shared" si="5"/>
        <v>0</v>
      </c>
      <c r="J134" s="269">
        <f t="shared" si="6"/>
        <v>0</v>
      </c>
      <c r="K134" s="255">
        <f t="shared" si="7"/>
        <v>0</v>
      </c>
    </row>
    <row r="135" spans="1:11" hidden="1" x14ac:dyDescent="0.25">
      <c r="A135" s="260" t="s">
        <v>400</v>
      </c>
      <c r="B135" s="260"/>
      <c r="C135" s="257">
        <f t="shared" si="4"/>
        <v>0</v>
      </c>
      <c r="D135" s="261">
        <v>0</v>
      </c>
      <c r="E135" s="261">
        <v>0</v>
      </c>
      <c r="F135" s="261">
        <v>0</v>
      </c>
      <c r="G135" s="261">
        <v>0</v>
      </c>
      <c r="H135" s="261">
        <v>0</v>
      </c>
      <c r="I135" s="262">
        <f t="shared" si="5"/>
        <v>0</v>
      </c>
      <c r="J135" s="269">
        <f t="shared" si="6"/>
        <v>0</v>
      </c>
      <c r="K135" s="255">
        <f t="shared" si="7"/>
        <v>0</v>
      </c>
    </row>
    <row r="136" spans="1:11" hidden="1" x14ac:dyDescent="0.25">
      <c r="A136" s="260" t="s">
        <v>401</v>
      </c>
      <c r="B136" s="260"/>
      <c r="C136" s="257">
        <f t="shared" si="4"/>
        <v>0</v>
      </c>
      <c r="D136" s="261">
        <v>0</v>
      </c>
      <c r="E136" s="261">
        <v>0</v>
      </c>
      <c r="F136" s="261">
        <v>0</v>
      </c>
      <c r="G136" s="261">
        <v>0</v>
      </c>
      <c r="H136" s="261">
        <v>0</v>
      </c>
      <c r="I136" s="262">
        <f t="shared" si="5"/>
        <v>0</v>
      </c>
      <c r="J136" s="269">
        <f t="shared" si="6"/>
        <v>0</v>
      </c>
      <c r="K136" s="255">
        <f t="shared" si="7"/>
        <v>0</v>
      </c>
    </row>
    <row r="137" spans="1:11" hidden="1" x14ac:dyDescent="0.25">
      <c r="A137" s="260" t="s">
        <v>402</v>
      </c>
      <c r="B137" s="260"/>
      <c r="C137" s="257">
        <f t="shared" si="4"/>
        <v>0</v>
      </c>
      <c r="D137" s="261">
        <v>0</v>
      </c>
      <c r="E137" s="261">
        <v>0</v>
      </c>
      <c r="F137" s="261">
        <v>0</v>
      </c>
      <c r="G137" s="261">
        <v>0</v>
      </c>
      <c r="H137" s="261">
        <v>0</v>
      </c>
      <c r="I137" s="262">
        <f t="shared" si="5"/>
        <v>0</v>
      </c>
      <c r="J137" s="269">
        <f t="shared" si="6"/>
        <v>0</v>
      </c>
      <c r="K137" s="255">
        <f t="shared" si="7"/>
        <v>0</v>
      </c>
    </row>
    <row r="138" spans="1:11" hidden="1" x14ac:dyDescent="0.25">
      <c r="A138" s="260" t="s">
        <v>403</v>
      </c>
      <c r="B138" s="260"/>
      <c r="C138" s="257">
        <f t="shared" si="4"/>
        <v>0</v>
      </c>
      <c r="D138" s="261">
        <v>0</v>
      </c>
      <c r="E138" s="261">
        <v>0</v>
      </c>
      <c r="F138" s="261">
        <v>0</v>
      </c>
      <c r="G138" s="261">
        <v>0</v>
      </c>
      <c r="H138" s="261">
        <v>0</v>
      </c>
      <c r="I138" s="262">
        <f t="shared" si="5"/>
        <v>0</v>
      </c>
      <c r="J138" s="269">
        <f t="shared" si="6"/>
        <v>0</v>
      </c>
      <c r="K138" s="255">
        <f t="shared" si="7"/>
        <v>0</v>
      </c>
    </row>
    <row r="139" spans="1:11" hidden="1" x14ac:dyDescent="0.25">
      <c r="A139" s="260" t="s">
        <v>404</v>
      </c>
      <c r="B139" s="260"/>
      <c r="C139" s="257">
        <f t="shared" si="4"/>
        <v>0</v>
      </c>
      <c r="D139" s="261">
        <v>0</v>
      </c>
      <c r="E139" s="261">
        <v>0</v>
      </c>
      <c r="F139" s="261">
        <v>0</v>
      </c>
      <c r="G139" s="261">
        <v>0</v>
      </c>
      <c r="H139" s="261">
        <v>0</v>
      </c>
      <c r="I139" s="262">
        <f t="shared" si="5"/>
        <v>0</v>
      </c>
      <c r="J139" s="269">
        <f t="shared" si="6"/>
        <v>0</v>
      </c>
      <c r="K139" s="255">
        <f t="shared" si="7"/>
        <v>0</v>
      </c>
    </row>
    <row r="140" spans="1:11" hidden="1" x14ac:dyDescent="0.25">
      <c r="A140" s="260" t="s">
        <v>405</v>
      </c>
      <c r="B140" s="260"/>
      <c r="C140" s="257">
        <f t="shared" si="4"/>
        <v>0</v>
      </c>
      <c r="D140" s="261">
        <v>0</v>
      </c>
      <c r="E140" s="261">
        <v>0</v>
      </c>
      <c r="F140" s="261">
        <v>0</v>
      </c>
      <c r="G140" s="261">
        <v>0</v>
      </c>
      <c r="H140" s="261">
        <v>0</v>
      </c>
      <c r="I140" s="262">
        <f t="shared" si="5"/>
        <v>0</v>
      </c>
      <c r="J140" s="269">
        <f t="shared" si="6"/>
        <v>0</v>
      </c>
      <c r="K140" s="255">
        <f t="shared" si="7"/>
        <v>0</v>
      </c>
    </row>
    <row r="141" spans="1:11" hidden="1" x14ac:dyDescent="0.25">
      <c r="A141" s="260" t="s">
        <v>406</v>
      </c>
      <c r="B141" s="260"/>
      <c r="C141" s="257">
        <f t="shared" si="4"/>
        <v>0</v>
      </c>
      <c r="D141" s="261">
        <v>0</v>
      </c>
      <c r="E141" s="261">
        <v>0</v>
      </c>
      <c r="F141" s="261">
        <v>0</v>
      </c>
      <c r="G141" s="261">
        <v>0</v>
      </c>
      <c r="H141" s="261">
        <v>0</v>
      </c>
      <c r="I141" s="262">
        <f t="shared" si="5"/>
        <v>0</v>
      </c>
      <c r="J141" s="269">
        <f t="shared" si="6"/>
        <v>0</v>
      </c>
      <c r="K141" s="255">
        <f t="shared" si="7"/>
        <v>0</v>
      </c>
    </row>
    <row r="142" spans="1:11" hidden="1" x14ac:dyDescent="0.25">
      <c r="A142" s="260" t="s">
        <v>407</v>
      </c>
      <c r="B142" s="260"/>
      <c r="C142" s="257">
        <f t="shared" si="4"/>
        <v>0</v>
      </c>
      <c r="D142" s="261">
        <v>0</v>
      </c>
      <c r="E142" s="261">
        <v>0</v>
      </c>
      <c r="F142" s="261">
        <v>0</v>
      </c>
      <c r="G142" s="261">
        <v>0</v>
      </c>
      <c r="H142" s="261">
        <v>0</v>
      </c>
      <c r="I142" s="262">
        <f t="shared" si="5"/>
        <v>0</v>
      </c>
      <c r="J142" s="269">
        <f t="shared" si="6"/>
        <v>0</v>
      </c>
      <c r="K142" s="255">
        <f t="shared" si="7"/>
        <v>0</v>
      </c>
    </row>
    <row r="143" spans="1:11" hidden="1" x14ac:dyDescent="0.25">
      <c r="A143" s="260" t="s">
        <v>408</v>
      </c>
      <c r="B143" s="260"/>
      <c r="C143" s="257">
        <f t="shared" si="4"/>
        <v>0</v>
      </c>
      <c r="D143" s="261">
        <v>0</v>
      </c>
      <c r="E143" s="261">
        <v>0</v>
      </c>
      <c r="F143" s="261">
        <v>0</v>
      </c>
      <c r="G143" s="261">
        <v>0</v>
      </c>
      <c r="H143" s="261">
        <v>0</v>
      </c>
      <c r="I143" s="262">
        <f t="shared" si="5"/>
        <v>0</v>
      </c>
      <c r="J143" s="269">
        <f t="shared" si="6"/>
        <v>0</v>
      </c>
      <c r="K143" s="255">
        <f t="shared" si="7"/>
        <v>0</v>
      </c>
    </row>
    <row r="144" spans="1:11" hidden="1" x14ac:dyDescent="0.25">
      <c r="A144" s="260" t="s">
        <v>409</v>
      </c>
      <c r="B144" s="260"/>
      <c r="C144" s="257">
        <f t="shared" si="4"/>
        <v>0</v>
      </c>
      <c r="D144" s="261">
        <v>0</v>
      </c>
      <c r="E144" s="261">
        <v>0</v>
      </c>
      <c r="F144" s="261">
        <v>0</v>
      </c>
      <c r="G144" s="261">
        <v>0</v>
      </c>
      <c r="H144" s="261">
        <v>0</v>
      </c>
      <c r="I144" s="262">
        <f t="shared" si="5"/>
        <v>0</v>
      </c>
      <c r="J144" s="269">
        <f t="shared" si="6"/>
        <v>0</v>
      </c>
      <c r="K144" s="255">
        <f t="shared" si="7"/>
        <v>0</v>
      </c>
    </row>
    <row r="145" spans="1:11" hidden="1" x14ac:dyDescent="0.25">
      <c r="A145" s="260" t="s">
        <v>410</v>
      </c>
      <c r="B145" s="260"/>
      <c r="C145" s="257">
        <f t="shared" si="4"/>
        <v>0</v>
      </c>
      <c r="D145" s="261">
        <v>0</v>
      </c>
      <c r="E145" s="261">
        <v>0</v>
      </c>
      <c r="F145" s="261">
        <v>0</v>
      </c>
      <c r="G145" s="261">
        <v>0</v>
      </c>
      <c r="H145" s="261">
        <v>0</v>
      </c>
      <c r="I145" s="262">
        <f t="shared" si="5"/>
        <v>0</v>
      </c>
      <c r="J145" s="269">
        <f t="shared" si="6"/>
        <v>0</v>
      </c>
      <c r="K145" s="255">
        <f t="shared" si="7"/>
        <v>0</v>
      </c>
    </row>
    <row r="146" spans="1:11" hidden="1" x14ac:dyDescent="0.25">
      <c r="A146" s="260" t="s">
        <v>411</v>
      </c>
      <c r="B146" s="260"/>
      <c r="C146" s="257">
        <f t="shared" si="4"/>
        <v>0</v>
      </c>
      <c r="D146" s="261">
        <v>0</v>
      </c>
      <c r="E146" s="261">
        <v>0</v>
      </c>
      <c r="F146" s="261">
        <v>0</v>
      </c>
      <c r="G146" s="261">
        <v>0</v>
      </c>
      <c r="H146" s="261">
        <v>0</v>
      </c>
      <c r="I146" s="262">
        <f t="shared" si="5"/>
        <v>0</v>
      </c>
      <c r="J146" s="269">
        <f t="shared" si="6"/>
        <v>0</v>
      </c>
      <c r="K146" s="255">
        <f t="shared" si="7"/>
        <v>0</v>
      </c>
    </row>
    <row r="147" spans="1:11" hidden="1" x14ac:dyDescent="0.25">
      <c r="A147" s="260" t="s">
        <v>412</v>
      </c>
      <c r="B147" s="260"/>
      <c r="C147" s="257">
        <f t="shared" si="4"/>
        <v>0</v>
      </c>
      <c r="D147" s="261">
        <v>0</v>
      </c>
      <c r="E147" s="261">
        <v>0</v>
      </c>
      <c r="F147" s="261">
        <v>0</v>
      </c>
      <c r="G147" s="261">
        <v>0</v>
      </c>
      <c r="H147" s="261">
        <v>0</v>
      </c>
      <c r="I147" s="262">
        <f t="shared" si="5"/>
        <v>0</v>
      </c>
      <c r="J147" s="269">
        <f t="shared" si="6"/>
        <v>0</v>
      </c>
      <c r="K147" s="255">
        <f t="shared" si="7"/>
        <v>0</v>
      </c>
    </row>
    <row r="148" spans="1:11" hidden="1" x14ac:dyDescent="0.25">
      <c r="A148" s="260" t="s">
        <v>413</v>
      </c>
      <c r="B148" s="260"/>
      <c r="C148" s="257">
        <f t="shared" si="4"/>
        <v>0</v>
      </c>
      <c r="D148" s="261">
        <v>0</v>
      </c>
      <c r="E148" s="261">
        <v>0</v>
      </c>
      <c r="F148" s="261">
        <v>0</v>
      </c>
      <c r="G148" s="261">
        <v>0</v>
      </c>
      <c r="H148" s="261">
        <v>0</v>
      </c>
      <c r="I148" s="262">
        <f t="shared" si="5"/>
        <v>0</v>
      </c>
      <c r="J148" s="269">
        <f t="shared" si="6"/>
        <v>0</v>
      </c>
      <c r="K148" s="255">
        <f t="shared" si="7"/>
        <v>0</v>
      </c>
    </row>
    <row r="149" spans="1:11" hidden="1" x14ac:dyDescent="0.25">
      <c r="A149" s="260" t="s">
        <v>414</v>
      </c>
      <c r="B149" s="260"/>
      <c r="C149" s="257">
        <f t="shared" si="4"/>
        <v>0</v>
      </c>
      <c r="D149" s="261">
        <v>0</v>
      </c>
      <c r="E149" s="261">
        <v>0</v>
      </c>
      <c r="F149" s="261">
        <v>0</v>
      </c>
      <c r="G149" s="261">
        <v>0</v>
      </c>
      <c r="H149" s="261">
        <v>0</v>
      </c>
      <c r="I149" s="262">
        <f t="shared" si="5"/>
        <v>0</v>
      </c>
      <c r="J149" s="269">
        <f t="shared" si="6"/>
        <v>0</v>
      </c>
      <c r="K149" s="255">
        <f t="shared" si="7"/>
        <v>0</v>
      </c>
    </row>
    <row r="150" spans="1:11" hidden="1" x14ac:dyDescent="0.25">
      <c r="A150" s="260" t="s">
        <v>415</v>
      </c>
      <c r="B150" s="260"/>
      <c r="C150" s="257">
        <f t="shared" si="4"/>
        <v>0</v>
      </c>
      <c r="D150" s="261">
        <v>0</v>
      </c>
      <c r="E150" s="261">
        <v>0</v>
      </c>
      <c r="F150" s="261">
        <v>0</v>
      </c>
      <c r="G150" s="261">
        <v>0</v>
      </c>
      <c r="H150" s="261">
        <v>0</v>
      </c>
      <c r="I150" s="262">
        <f t="shared" si="5"/>
        <v>0</v>
      </c>
      <c r="J150" s="269">
        <f t="shared" si="6"/>
        <v>0</v>
      </c>
      <c r="K150" s="255">
        <f t="shared" si="7"/>
        <v>0</v>
      </c>
    </row>
    <row r="151" spans="1:11" hidden="1" x14ac:dyDescent="0.25">
      <c r="A151" s="260" t="s">
        <v>416</v>
      </c>
      <c r="B151" s="260"/>
      <c r="C151" s="257">
        <f t="shared" si="4"/>
        <v>0</v>
      </c>
      <c r="D151" s="261">
        <v>0</v>
      </c>
      <c r="E151" s="261">
        <v>0</v>
      </c>
      <c r="F151" s="261">
        <v>0</v>
      </c>
      <c r="G151" s="261">
        <v>0</v>
      </c>
      <c r="H151" s="261">
        <v>0</v>
      </c>
      <c r="I151" s="262">
        <f t="shared" si="5"/>
        <v>0</v>
      </c>
      <c r="J151" s="269">
        <f t="shared" si="6"/>
        <v>0</v>
      </c>
      <c r="K151" s="255">
        <f t="shared" si="7"/>
        <v>0</v>
      </c>
    </row>
    <row r="152" spans="1:11" hidden="1" x14ac:dyDescent="0.25">
      <c r="A152" s="260" t="s">
        <v>417</v>
      </c>
      <c r="B152" s="260"/>
      <c r="C152" s="257">
        <f t="shared" si="4"/>
        <v>0</v>
      </c>
      <c r="D152" s="261">
        <v>0</v>
      </c>
      <c r="E152" s="261">
        <v>0</v>
      </c>
      <c r="F152" s="261">
        <v>0</v>
      </c>
      <c r="G152" s="261">
        <v>0</v>
      </c>
      <c r="H152" s="261">
        <v>0</v>
      </c>
      <c r="I152" s="262">
        <f t="shared" si="5"/>
        <v>0</v>
      </c>
      <c r="J152" s="269">
        <f t="shared" si="6"/>
        <v>0</v>
      </c>
      <c r="K152" s="255">
        <f t="shared" si="7"/>
        <v>0</v>
      </c>
    </row>
    <row r="153" spans="1:11" hidden="1" x14ac:dyDescent="0.25">
      <c r="A153" s="260" t="s">
        <v>418</v>
      </c>
      <c r="B153" s="260"/>
      <c r="C153" s="257">
        <f t="shared" si="4"/>
        <v>0</v>
      </c>
      <c r="D153" s="261">
        <v>0</v>
      </c>
      <c r="E153" s="261">
        <v>0</v>
      </c>
      <c r="F153" s="261">
        <v>0</v>
      </c>
      <c r="G153" s="261">
        <v>0</v>
      </c>
      <c r="H153" s="261">
        <v>0</v>
      </c>
      <c r="I153" s="262">
        <f t="shared" si="5"/>
        <v>0</v>
      </c>
      <c r="J153" s="269">
        <f t="shared" si="6"/>
        <v>0</v>
      </c>
      <c r="K153" s="255">
        <f t="shared" si="7"/>
        <v>0</v>
      </c>
    </row>
    <row r="154" spans="1:11" hidden="1" x14ac:dyDescent="0.25">
      <c r="A154" s="260" t="s">
        <v>419</v>
      </c>
      <c r="B154" s="260"/>
      <c r="C154" s="257">
        <f t="shared" si="4"/>
        <v>0</v>
      </c>
      <c r="D154" s="261">
        <v>0</v>
      </c>
      <c r="E154" s="261">
        <v>0</v>
      </c>
      <c r="F154" s="261">
        <v>0</v>
      </c>
      <c r="G154" s="261">
        <v>0</v>
      </c>
      <c r="H154" s="261">
        <v>0</v>
      </c>
      <c r="I154" s="262">
        <f t="shared" si="5"/>
        <v>0</v>
      </c>
      <c r="J154" s="269">
        <f t="shared" si="6"/>
        <v>0</v>
      </c>
      <c r="K154" s="255">
        <f t="shared" si="7"/>
        <v>0</v>
      </c>
    </row>
    <row r="155" spans="1:11" hidden="1" x14ac:dyDescent="0.25">
      <c r="A155" s="260" t="s">
        <v>420</v>
      </c>
      <c r="B155" s="260"/>
      <c r="C155" s="257">
        <f t="shared" si="4"/>
        <v>0</v>
      </c>
      <c r="D155" s="261">
        <v>0</v>
      </c>
      <c r="E155" s="261">
        <v>0</v>
      </c>
      <c r="F155" s="261">
        <v>0</v>
      </c>
      <c r="G155" s="261">
        <v>0</v>
      </c>
      <c r="H155" s="261">
        <v>0</v>
      </c>
      <c r="I155" s="262">
        <f t="shared" si="5"/>
        <v>0</v>
      </c>
      <c r="J155" s="269">
        <f t="shared" si="6"/>
        <v>0</v>
      </c>
      <c r="K155" s="255">
        <f t="shared" si="7"/>
        <v>0</v>
      </c>
    </row>
    <row r="156" spans="1:11" hidden="1" x14ac:dyDescent="0.25">
      <c r="A156" s="260" t="s">
        <v>421</v>
      </c>
      <c r="B156" s="260"/>
      <c r="C156" s="257">
        <f t="shared" si="4"/>
        <v>0</v>
      </c>
      <c r="D156" s="261">
        <v>0</v>
      </c>
      <c r="E156" s="261">
        <v>0</v>
      </c>
      <c r="F156" s="261">
        <v>0</v>
      </c>
      <c r="G156" s="261">
        <v>0</v>
      </c>
      <c r="H156" s="261">
        <v>0</v>
      </c>
      <c r="I156" s="262">
        <f t="shared" si="5"/>
        <v>0</v>
      </c>
      <c r="J156" s="269">
        <f t="shared" si="6"/>
        <v>0</v>
      </c>
      <c r="K156" s="255">
        <f t="shared" si="7"/>
        <v>0</v>
      </c>
    </row>
    <row r="157" spans="1:11" hidden="1" x14ac:dyDescent="0.25">
      <c r="A157" s="260" t="s">
        <v>422</v>
      </c>
      <c r="B157" s="260"/>
      <c r="C157" s="257">
        <f t="shared" si="4"/>
        <v>0</v>
      </c>
      <c r="D157" s="261">
        <v>0</v>
      </c>
      <c r="E157" s="261">
        <v>0</v>
      </c>
      <c r="F157" s="261">
        <v>0</v>
      </c>
      <c r="G157" s="261">
        <v>0</v>
      </c>
      <c r="H157" s="261">
        <v>0</v>
      </c>
      <c r="I157" s="262">
        <f t="shared" si="5"/>
        <v>0</v>
      </c>
      <c r="J157" s="269">
        <f t="shared" si="6"/>
        <v>0</v>
      </c>
      <c r="K157" s="255">
        <f t="shared" si="7"/>
        <v>0</v>
      </c>
    </row>
    <row r="158" spans="1:11" hidden="1" x14ac:dyDescent="0.25">
      <c r="A158" s="260" t="s">
        <v>423</v>
      </c>
      <c r="B158" s="260"/>
      <c r="C158" s="257">
        <f t="shared" si="4"/>
        <v>0</v>
      </c>
      <c r="D158" s="261">
        <v>0</v>
      </c>
      <c r="E158" s="261">
        <v>0</v>
      </c>
      <c r="F158" s="261">
        <v>0</v>
      </c>
      <c r="G158" s="261">
        <v>0</v>
      </c>
      <c r="H158" s="261">
        <v>0</v>
      </c>
      <c r="I158" s="262">
        <f t="shared" si="5"/>
        <v>0</v>
      </c>
      <c r="J158" s="269">
        <f t="shared" si="6"/>
        <v>0</v>
      </c>
      <c r="K158" s="255">
        <f t="shared" si="7"/>
        <v>0</v>
      </c>
    </row>
    <row r="159" spans="1:11" hidden="1" x14ac:dyDescent="0.25">
      <c r="A159" s="260" t="s">
        <v>424</v>
      </c>
      <c r="B159" s="260"/>
      <c r="C159" s="257">
        <f t="shared" si="4"/>
        <v>0</v>
      </c>
      <c r="D159" s="261">
        <v>0</v>
      </c>
      <c r="E159" s="261">
        <v>0</v>
      </c>
      <c r="F159" s="261">
        <v>0</v>
      </c>
      <c r="G159" s="261">
        <v>0</v>
      </c>
      <c r="H159" s="261">
        <v>0</v>
      </c>
      <c r="I159" s="262">
        <f t="shared" si="5"/>
        <v>0</v>
      </c>
      <c r="J159" s="269">
        <f t="shared" si="6"/>
        <v>0</v>
      </c>
      <c r="K159" s="255">
        <f t="shared" si="7"/>
        <v>0</v>
      </c>
    </row>
    <row r="160" spans="1:11" hidden="1" x14ac:dyDescent="0.25">
      <c r="A160" s="260" t="s">
        <v>425</v>
      </c>
      <c r="B160" s="260"/>
      <c r="C160" s="257">
        <f t="shared" si="4"/>
        <v>0</v>
      </c>
      <c r="D160" s="261">
        <v>0</v>
      </c>
      <c r="E160" s="261">
        <v>0</v>
      </c>
      <c r="F160" s="261">
        <v>0</v>
      </c>
      <c r="G160" s="261">
        <v>0</v>
      </c>
      <c r="H160" s="261">
        <v>0</v>
      </c>
      <c r="I160" s="262">
        <f t="shared" si="5"/>
        <v>0</v>
      </c>
      <c r="J160" s="269">
        <f t="shared" si="6"/>
        <v>0</v>
      </c>
      <c r="K160" s="255">
        <f t="shared" si="7"/>
        <v>0</v>
      </c>
    </row>
    <row r="161" spans="1:11" hidden="1" x14ac:dyDescent="0.25">
      <c r="A161" s="260" t="s">
        <v>426</v>
      </c>
      <c r="B161" s="260"/>
      <c r="C161" s="257">
        <f t="shared" si="4"/>
        <v>0</v>
      </c>
      <c r="D161" s="261">
        <v>0</v>
      </c>
      <c r="E161" s="261">
        <v>0</v>
      </c>
      <c r="F161" s="261">
        <v>0</v>
      </c>
      <c r="G161" s="261">
        <v>0</v>
      </c>
      <c r="H161" s="261">
        <v>0</v>
      </c>
      <c r="I161" s="262">
        <f t="shared" si="5"/>
        <v>0</v>
      </c>
      <c r="J161" s="269">
        <f t="shared" si="6"/>
        <v>0</v>
      </c>
      <c r="K161" s="255">
        <f t="shared" si="7"/>
        <v>0</v>
      </c>
    </row>
    <row r="162" spans="1:11" hidden="1" x14ac:dyDescent="0.25">
      <c r="A162" s="260" t="s">
        <v>427</v>
      </c>
      <c r="B162" s="260"/>
      <c r="C162" s="257">
        <f t="shared" ref="C162:C183" si="8">SUM(D162:F162)</f>
        <v>0</v>
      </c>
      <c r="D162" s="261">
        <v>0</v>
      </c>
      <c r="E162" s="261">
        <v>0</v>
      </c>
      <c r="F162" s="261">
        <v>0</v>
      </c>
      <c r="G162" s="261">
        <v>0</v>
      </c>
      <c r="H162" s="261">
        <v>0</v>
      </c>
      <c r="I162" s="262">
        <f t="shared" si="5"/>
        <v>0</v>
      </c>
      <c r="J162" s="269">
        <f t="shared" si="6"/>
        <v>0</v>
      </c>
      <c r="K162" s="255">
        <f t="shared" si="7"/>
        <v>0</v>
      </c>
    </row>
    <row r="163" spans="1:11" hidden="1" x14ac:dyDescent="0.25">
      <c r="A163" s="260" t="s">
        <v>428</v>
      </c>
      <c r="B163" s="260"/>
      <c r="C163" s="257">
        <f t="shared" si="8"/>
        <v>0</v>
      </c>
      <c r="D163" s="261">
        <v>0</v>
      </c>
      <c r="E163" s="261">
        <v>0</v>
      </c>
      <c r="F163" s="261">
        <v>0</v>
      </c>
      <c r="G163" s="261">
        <v>0</v>
      </c>
      <c r="H163" s="261">
        <v>0</v>
      </c>
      <c r="I163" s="262">
        <f t="shared" ref="I163:I183" si="9">IFERROR(+C163/$C$184,0)</f>
        <v>0</v>
      </c>
      <c r="J163" s="269">
        <f t="shared" si="6"/>
        <v>0</v>
      </c>
      <c r="K163" s="255">
        <f t="shared" si="7"/>
        <v>0</v>
      </c>
    </row>
    <row r="164" spans="1:11" hidden="1" x14ac:dyDescent="0.25">
      <c r="A164" s="260" t="s">
        <v>429</v>
      </c>
      <c r="B164" s="260"/>
      <c r="C164" s="257">
        <f t="shared" si="8"/>
        <v>0</v>
      </c>
      <c r="D164" s="261">
        <v>0</v>
      </c>
      <c r="E164" s="261">
        <v>0</v>
      </c>
      <c r="F164" s="261">
        <v>0</v>
      </c>
      <c r="G164" s="261">
        <v>0</v>
      </c>
      <c r="H164" s="261">
        <v>0</v>
      </c>
      <c r="I164" s="262">
        <f t="shared" si="9"/>
        <v>0</v>
      </c>
      <c r="J164" s="269">
        <f t="shared" si="6"/>
        <v>0</v>
      </c>
      <c r="K164" s="255">
        <f t="shared" si="7"/>
        <v>0</v>
      </c>
    </row>
    <row r="165" spans="1:11" hidden="1" x14ac:dyDescent="0.25">
      <c r="A165" s="260" t="s">
        <v>430</v>
      </c>
      <c r="B165" s="260"/>
      <c r="C165" s="257">
        <f t="shared" si="8"/>
        <v>0</v>
      </c>
      <c r="D165" s="261">
        <v>0</v>
      </c>
      <c r="E165" s="261">
        <v>0</v>
      </c>
      <c r="F165" s="261">
        <v>0</v>
      </c>
      <c r="G165" s="261">
        <v>0</v>
      </c>
      <c r="H165" s="261">
        <v>0</v>
      </c>
      <c r="I165" s="262">
        <f t="shared" si="9"/>
        <v>0</v>
      </c>
      <c r="J165" s="269">
        <f t="shared" si="6"/>
        <v>0</v>
      </c>
      <c r="K165" s="255">
        <f t="shared" si="7"/>
        <v>0</v>
      </c>
    </row>
    <row r="166" spans="1:11" hidden="1" x14ac:dyDescent="0.25">
      <c r="A166" s="260" t="s">
        <v>431</v>
      </c>
      <c r="B166" s="260"/>
      <c r="C166" s="257">
        <f t="shared" si="8"/>
        <v>0</v>
      </c>
      <c r="D166" s="261">
        <v>0</v>
      </c>
      <c r="E166" s="261">
        <v>0</v>
      </c>
      <c r="F166" s="261">
        <v>0</v>
      </c>
      <c r="G166" s="261">
        <v>0</v>
      </c>
      <c r="H166" s="261">
        <v>0</v>
      </c>
      <c r="I166" s="262">
        <f t="shared" si="9"/>
        <v>0</v>
      </c>
      <c r="J166" s="269">
        <f t="shared" ref="J166:J183" si="10">+I166*$C$28</f>
        <v>0</v>
      </c>
      <c r="K166" s="255">
        <f t="shared" ref="K166:K183" si="11">+J166/12</f>
        <v>0</v>
      </c>
    </row>
    <row r="167" spans="1:11" hidden="1" x14ac:dyDescent="0.25">
      <c r="A167" s="260" t="s">
        <v>432</v>
      </c>
      <c r="B167" s="260"/>
      <c r="C167" s="257">
        <f t="shared" si="8"/>
        <v>0</v>
      </c>
      <c r="D167" s="261">
        <v>0</v>
      </c>
      <c r="E167" s="261">
        <v>0</v>
      </c>
      <c r="F167" s="261">
        <v>0</v>
      </c>
      <c r="G167" s="261">
        <v>0</v>
      </c>
      <c r="H167" s="261">
        <v>0</v>
      </c>
      <c r="I167" s="262">
        <f t="shared" si="9"/>
        <v>0</v>
      </c>
      <c r="J167" s="269">
        <f t="shared" si="10"/>
        <v>0</v>
      </c>
      <c r="K167" s="255">
        <f t="shared" si="11"/>
        <v>0</v>
      </c>
    </row>
    <row r="168" spans="1:11" hidden="1" x14ac:dyDescent="0.25">
      <c r="A168" s="260" t="s">
        <v>433</v>
      </c>
      <c r="B168" s="260"/>
      <c r="C168" s="257">
        <f t="shared" si="8"/>
        <v>0</v>
      </c>
      <c r="D168" s="261">
        <v>0</v>
      </c>
      <c r="E168" s="261">
        <v>0</v>
      </c>
      <c r="F168" s="261">
        <v>0</v>
      </c>
      <c r="G168" s="261">
        <v>0</v>
      </c>
      <c r="H168" s="261">
        <v>0</v>
      </c>
      <c r="I168" s="262">
        <f t="shared" si="9"/>
        <v>0</v>
      </c>
      <c r="J168" s="269">
        <f t="shared" si="10"/>
        <v>0</v>
      </c>
      <c r="K168" s="255">
        <f t="shared" si="11"/>
        <v>0</v>
      </c>
    </row>
    <row r="169" spans="1:11" hidden="1" x14ac:dyDescent="0.25">
      <c r="A169" s="260" t="s">
        <v>434</v>
      </c>
      <c r="B169" s="260"/>
      <c r="C169" s="257">
        <f t="shared" si="8"/>
        <v>0</v>
      </c>
      <c r="D169" s="261">
        <v>0</v>
      </c>
      <c r="E169" s="261">
        <v>0</v>
      </c>
      <c r="F169" s="261">
        <v>0</v>
      </c>
      <c r="G169" s="261">
        <v>0</v>
      </c>
      <c r="H169" s="261">
        <v>0</v>
      </c>
      <c r="I169" s="262">
        <f t="shared" si="9"/>
        <v>0</v>
      </c>
      <c r="J169" s="269">
        <f t="shared" si="10"/>
        <v>0</v>
      </c>
      <c r="K169" s="255">
        <f t="shared" si="11"/>
        <v>0</v>
      </c>
    </row>
    <row r="170" spans="1:11" hidden="1" x14ac:dyDescent="0.25">
      <c r="A170" s="260" t="s">
        <v>435</v>
      </c>
      <c r="B170" s="260"/>
      <c r="C170" s="257">
        <f t="shared" si="8"/>
        <v>0</v>
      </c>
      <c r="D170" s="261">
        <v>0</v>
      </c>
      <c r="E170" s="261">
        <v>0</v>
      </c>
      <c r="F170" s="261">
        <v>0</v>
      </c>
      <c r="G170" s="261">
        <v>0</v>
      </c>
      <c r="H170" s="261">
        <v>0</v>
      </c>
      <c r="I170" s="262">
        <f t="shared" si="9"/>
        <v>0</v>
      </c>
      <c r="J170" s="269">
        <f t="shared" si="10"/>
        <v>0</v>
      </c>
      <c r="K170" s="255">
        <f t="shared" si="11"/>
        <v>0</v>
      </c>
    </row>
    <row r="171" spans="1:11" hidden="1" x14ac:dyDescent="0.25">
      <c r="A171" s="260" t="s">
        <v>436</v>
      </c>
      <c r="B171" s="260"/>
      <c r="C171" s="257">
        <f t="shared" si="8"/>
        <v>0</v>
      </c>
      <c r="D171" s="261">
        <v>0</v>
      </c>
      <c r="E171" s="261">
        <v>0</v>
      </c>
      <c r="F171" s="261">
        <v>0</v>
      </c>
      <c r="G171" s="261">
        <v>0</v>
      </c>
      <c r="H171" s="261">
        <v>0</v>
      </c>
      <c r="I171" s="262">
        <f t="shared" si="9"/>
        <v>0</v>
      </c>
      <c r="J171" s="269">
        <f t="shared" si="10"/>
        <v>0</v>
      </c>
      <c r="K171" s="255">
        <f t="shared" si="11"/>
        <v>0</v>
      </c>
    </row>
    <row r="172" spans="1:11" hidden="1" x14ac:dyDescent="0.25">
      <c r="A172" s="260" t="s">
        <v>437</v>
      </c>
      <c r="B172" s="260"/>
      <c r="C172" s="257">
        <f t="shared" si="8"/>
        <v>0</v>
      </c>
      <c r="D172" s="261">
        <v>0</v>
      </c>
      <c r="E172" s="261">
        <v>0</v>
      </c>
      <c r="F172" s="261">
        <v>0</v>
      </c>
      <c r="G172" s="261">
        <v>0</v>
      </c>
      <c r="H172" s="261">
        <v>0</v>
      </c>
      <c r="I172" s="262">
        <f t="shared" si="9"/>
        <v>0</v>
      </c>
      <c r="J172" s="269">
        <f t="shared" si="10"/>
        <v>0</v>
      </c>
      <c r="K172" s="255">
        <f t="shared" si="11"/>
        <v>0</v>
      </c>
    </row>
    <row r="173" spans="1:11" hidden="1" x14ac:dyDescent="0.25">
      <c r="A173" s="260" t="s">
        <v>438</v>
      </c>
      <c r="B173" s="260"/>
      <c r="C173" s="257">
        <f t="shared" si="8"/>
        <v>0</v>
      </c>
      <c r="D173" s="261">
        <v>0</v>
      </c>
      <c r="E173" s="261">
        <v>0</v>
      </c>
      <c r="F173" s="261">
        <v>0</v>
      </c>
      <c r="G173" s="261">
        <v>0</v>
      </c>
      <c r="H173" s="261">
        <v>0</v>
      </c>
      <c r="I173" s="262">
        <f t="shared" si="9"/>
        <v>0</v>
      </c>
      <c r="J173" s="269">
        <f t="shared" si="10"/>
        <v>0</v>
      </c>
      <c r="K173" s="255">
        <f t="shared" si="11"/>
        <v>0</v>
      </c>
    </row>
    <row r="174" spans="1:11" hidden="1" x14ac:dyDescent="0.25">
      <c r="A174" s="260" t="s">
        <v>439</v>
      </c>
      <c r="B174" s="260"/>
      <c r="C174" s="257">
        <f t="shared" si="8"/>
        <v>0</v>
      </c>
      <c r="D174" s="261">
        <v>0</v>
      </c>
      <c r="E174" s="261">
        <v>0</v>
      </c>
      <c r="F174" s="261">
        <v>0</v>
      </c>
      <c r="G174" s="261">
        <v>0</v>
      </c>
      <c r="H174" s="261">
        <v>0</v>
      </c>
      <c r="I174" s="262">
        <f t="shared" si="9"/>
        <v>0</v>
      </c>
      <c r="J174" s="269">
        <f t="shared" si="10"/>
        <v>0</v>
      </c>
      <c r="K174" s="255">
        <f t="shared" si="11"/>
        <v>0</v>
      </c>
    </row>
    <row r="175" spans="1:11" hidden="1" x14ac:dyDescent="0.25">
      <c r="A175" s="260" t="s">
        <v>440</v>
      </c>
      <c r="B175" s="260"/>
      <c r="C175" s="257">
        <f t="shared" si="8"/>
        <v>0</v>
      </c>
      <c r="D175" s="261">
        <v>0</v>
      </c>
      <c r="E175" s="261">
        <v>0</v>
      </c>
      <c r="F175" s="261">
        <v>0</v>
      </c>
      <c r="G175" s="261">
        <v>0</v>
      </c>
      <c r="H175" s="261">
        <v>0</v>
      </c>
      <c r="I175" s="262">
        <f t="shared" si="9"/>
        <v>0</v>
      </c>
      <c r="J175" s="269">
        <f t="shared" si="10"/>
        <v>0</v>
      </c>
      <c r="K175" s="255">
        <f t="shared" si="11"/>
        <v>0</v>
      </c>
    </row>
    <row r="176" spans="1:11" hidden="1" x14ac:dyDescent="0.25">
      <c r="A176" s="260" t="s">
        <v>441</v>
      </c>
      <c r="B176" s="260"/>
      <c r="C176" s="257">
        <f t="shared" si="8"/>
        <v>0</v>
      </c>
      <c r="D176" s="261">
        <v>0</v>
      </c>
      <c r="E176" s="261">
        <v>0</v>
      </c>
      <c r="F176" s="261">
        <v>0</v>
      </c>
      <c r="G176" s="261">
        <v>0</v>
      </c>
      <c r="H176" s="261">
        <v>0</v>
      </c>
      <c r="I176" s="262">
        <f t="shared" si="9"/>
        <v>0</v>
      </c>
      <c r="J176" s="269">
        <f t="shared" si="10"/>
        <v>0</v>
      </c>
      <c r="K176" s="255">
        <f t="shared" si="11"/>
        <v>0</v>
      </c>
    </row>
    <row r="177" spans="1:11" hidden="1" x14ac:dyDescent="0.25">
      <c r="A177" s="260" t="s">
        <v>442</v>
      </c>
      <c r="B177" s="260"/>
      <c r="C177" s="257">
        <f t="shared" si="8"/>
        <v>0</v>
      </c>
      <c r="D177" s="261">
        <v>0</v>
      </c>
      <c r="E177" s="261">
        <v>0</v>
      </c>
      <c r="F177" s="261">
        <v>0</v>
      </c>
      <c r="G177" s="261">
        <v>0</v>
      </c>
      <c r="H177" s="261">
        <v>0</v>
      </c>
      <c r="I177" s="262">
        <f t="shared" si="9"/>
        <v>0</v>
      </c>
      <c r="J177" s="269">
        <f t="shared" si="10"/>
        <v>0</v>
      </c>
      <c r="K177" s="255">
        <f t="shared" si="11"/>
        <v>0</v>
      </c>
    </row>
    <row r="178" spans="1:11" hidden="1" x14ac:dyDescent="0.25">
      <c r="A178" s="260" t="s">
        <v>443</v>
      </c>
      <c r="B178" s="260"/>
      <c r="C178" s="257">
        <f t="shared" si="8"/>
        <v>0</v>
      </c>
      <c r="D178" s="261">
        <v>0</v>
      </c>
      <c r="E178" s="261">
        <v>0</v>
      </c>
      <c r="F178" s="261">
        <v>0</v>
      </c>
      <c r="G178" s="261">
        <v>0</v>
      </c>
      <c r="H178" s="261">
        <v>0</v>
      </c>
      <c r="I178" s="262">
        <f t="shared" si="9"/>
        <v>0</v>
      </c>
      <c r="J178" s="269">
        <f t="shared" si="10"/>
        <v>0</v>
      </c>
      <c r="K178" s="255">
        <f t="shared" si="11"/>
        <v>0</v>
      </c>
    </row>
    <row r="179" spans="1:11" hidden="1" x14ac:dyDescent="0.25">
      <c r="A179" s="260" t="s">
        <v>444</v>
      </c>
      <c r="B179" s="260"/>
      <c r="C179" s="257">
        <f t="shared" si="8"/>
        <v>0</v>
      </c>
      <c r="D179" s="261">
        <v>0</v>
      </c>
      <c r="E179" s="261">
        <v>0</v>
      </c>
      <c r="F179" s="261">
        <v>0</v>
      </c>
      <c r="G179" s="261">
        <v>0</v>
      </c>
      <c r="H179" s="261">
        <v>0</v>
      </c>
      <c r="I179" s="262">
        <f t="shared" si="9"/>
        <v>0</v>
      </c>
      <c r="J179" s="269">
        <f t="shared" si="10"/>
        <v>0</v>
      </c>
      <c r="K179" s="255">
        <f t="shared" si="11"/>
        <v>0</v>
      </c>
    </row>
    <row r="180" spans="1:11" hidden="1" x14ac:dyDescent="0.25">
      <c r="A180" s="260" t="s">
        <v>445</v>
      </c>
      <c r="B180" s="260"/>
      <c r="C180" s="257">
        <f t="shared" si="8"/>
        <v>0</v>
      </c>
      <c r="D180" s="261">
        <v>0</v>
      </c>
      <c r="E180" s="261">
        <v>0</v>
      </c>
      <c r="F180" s="261">
        <v>0</v>
      </c>
      <c r="G180" s="261">
        <v>0</v>
      </c>
      <c r="H180" s="261">
        <v>0</v>
      </c>
      <c r="I180" s="262">
        <f t="shared" si="9"/>
        <v>0</v>
      </c>
      <c r="J180" s="269">
        <f t="shared" si="10"/>
        <v>0</v>
      </c>
      <c r="K180" s="255">
        <f t="shared" si="11"/>
        <v>0</v>
      </c>
    </row>
    <row r="181" spans="1:11" hidden="1" x14ac:dyDescent="0.25">
      <c r="A181" s="260" t="s">
        <v>446</v>
      </c>
      <c r="B181" s="260"/>
      <c r="C181" s="257">
        <f t="shared" si="8"/>
        <v>0</v>
      </c>
      <c r="D181" s="261">
        <v>0</v>
      </c>
      <c r="E181" s="261">
        <v>0</v>
      </c>
      <c r="F181" s="261">
        <v>0</v>
      </c>
      <c r="G181" s="261">
        <v>0</v>
      </c>
      <c r="H181" s="261">
        <v>0</v>
      </c>
      <c r="I181" s="262">
        <f t="shared" si="9"/>
        <v>0</v>
      </c>
      <c r="J181" s="269">
        <f t="shared" si="10"/>
        <v>0</v>
      </c>
      <c r="K181" s="255">
        <f t="shared" si="11"/>
        <v>0</v>
      </c>
    </row>
    <row r="182" spans="1:11" hidden="1" x14ac:dyDescent="0.25">
      <c r="A182" s="260" t="s">
        <v>447</v>
      </c>
      <c r="B182" s="260"/>
      <c r="C182" s="257">
        <f t="shared" si="8"/>
        <v>0</v>
      </c>
      <c r="D182" s="261">
        <v>0</v>
      </c>
      <c r="E182" s="261">
        <v>0</v>
      </c>
      <c r="F182" s="261">
        <v>0</v>
      </c>
      <c r="G182" s="261">
        <v>0</v>
      </c>
      <c r="H182" s="261">
        <v>0</v>
      </c>
      <c r="I182" s="262">
        <f t="shared" si="9"/>
        <v>0</v>
      </c>
      <c r="J182" s="269">
        <f t="shared" si="10"/>
        <v>0</v>
      </c>
      <c r="K182" s="255">
        <f t="shared" si="11"/>
        <v>0</v>
      </c>
    </row>
    <row r="183" spans="1:11" hidden="1" x14ac:dyDescent="0.25">
      <c r="A183" s="256" t="s">
        <v>448</v>
      </c>
      <c r="B183" s="256"/>
      <c r="C183" s="257">
        <f t="shared" si="8"/>
        <v>0</v>
      </c>
      <c r="D183" s="257">
        <v>0</v>
      </c>
      <c r="E183" s="257">
        <v>0</v>
      </c>
      <c r="F183" s="257">
        <v>0</v>
      </c>
      <c r="G183" s="257">
        <v>0</v>
      </c>
      <c r="H183" s="257">
        <v>0</v>
      </c>
      <c r="I183" s="258">
        <f t="shared" si="9"/>
        <v>0</v>
      </c>
      <c r="J183" s="259">
        <f t="shared" si="10"/>
        <v>0</v>
      </c>
      <c r="K183" s="255">
        <f t="shared" si="11"/>
        <v>0</v>
      </c>
    </row>
    <row r="184" spans="1:11" x14ac:dyDescent="0.25">
      <c r="A184" s="260" t="s">
        <v>221</v>
      </c>
      <c r="B184" s="260"/>
      <c r="C184" s="261">
        <f t="shared" ref="C184:J184" si="12">SUM(C34:C183)</f>
        <v>0</v>
      </c>
      <c r="D184" s="261">
        <f t="shared" si="12"/>
        <v>0</v>
      </c>
      <c r="E184" s="261">
        <f t="shared" si="12"/>
        <v>0</v>
      </c>
      <c r="F184" s="261">
        <f t="shared" si="12"/>
        <v>0</v>
      </c>
      <c r="G184" s="261">
        <f t="shared" si="12"/>
        <v>0</v>
      </c>
      <c r="H184" s="261">
        <f t="shared" si="12"/>
        <v>0</v>
      </c>
      <c r="I184" s="262">
        <f t="shared" si="12"/>
        <v>0</v>
      </c>
      <c r="J184" s="255">
        <f t="shared" si="12"/>
        <v>0</v>
      </c>
      <c r="K184" s="270"/>
    </row>
  </sheetData>
  <mergeCells count="5">
    <mergeCell ref="A14:F14"/>
    <mergeCell ref="C16:I16"/>
    <mergeCell ref="A17:F17"/>
    <mergeCell ref="A25:C25"/>
    <mergeCell ref="A31:E3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47" ma:contentTypeDescription="Create a new document." ma:contentTypeScope="" ma:versionID="72048c76357f7c6e154ec10a951fc50f">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87d3e6a51955c0801646648d1fa7a772"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Legal_x0020_Review" minOccurs="0"/>
                <xsd:element ref="ns2:Formatted" minOccurs="0"/>
                <xsd:element ref="ns2:PDF" minOccurs="0"/>
                <xsd:element ref="ns2:Confidential" minOccurs="0"/>
                <xsd:element ref="ns2:RADirectorApproved" minOccurs="0"/>
                <xsd:element ref="ns2:Witness"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RA" ma:index="21"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2" nillable="true" ma:displayName="Draft Ready" ma:format="Dropdown" ma:internalName="DraftReady">
      <xsd:simpleType>
        <xsd:restriction base="dms:Choice">
          <xsd:enumeration value="No"/>
          <xsd:enumeration value="Almost"/>
          <xsd:enumeration value="Ready"/>
        </xsd:restriction>
      </xsd:simpleType>
    </xsd:element>
    <xsd:element name="TitleofExhibit" ma:index="23" nillable="true" ma:displayName="Title of Exhibit" ma:format="Dropdown" ma:internalName="TitleofExhibit">
      <xsd:simpleType>
        <xsd:restriction base="dms:Text">
          <xsd:maxLength value="255"/>
        </xsd:restriction>
      </xsd:simpleType>
    </xsd:element>
    <xsd:element name="TypeofDocument" ma:index="24"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5" nillable="true" ma:displayName="Case Number/Docket Number" ma:format="Dropdown" ma:internalName="CaseNumber_x002f_DocketNumber">
      <xsd:simpleType>
        <xsd:restriction base="dms:Note"/>
      </xsd:simpleType>
    </xsd:element>
    <xsd:element name="RAContact" ma:index="26"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restriction>
          </xsd:simpleType>
        </xsd:union>
      </xsd:simpleType>
    </xsd:element>
    <xsd:element name="Applicant" ma:index="27"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restriction>
          </xsd:simpleType>
        </xsd:union>
      </xsd:simpleType>
    </xsd:element>
    <xsd:element name="Applicant0" ma:index="28"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restriction>
                    </xsd:simpleType>
                  </xsd:union>
                </xsd:simpleType>
              </xsd:element>
            </xsd:sequence>
          </xsd:extension>
        </xsd:complexContent>
      </xsd:complexType>
    </xsd:element>
    <xsd:element name="IssueDate" ma:index="29" nillable="true" ma:displayName="Issue Date" ma:format="DateOnly" ma:internalName="IssueDate">
      <xsd:simpleType>
        <xsd:restriction base="dms:DateTime"/>
      </xsd:simpleType>
    </xsd:element>
    <xsd:element name="DocumentType" ma:index="30"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istribution System Plan"/>
          <xsd:enumeration value="Draft Rate Order"/>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Notice of Amendments"/>
          <xsd:enumeration value="Notice of Hearing on Cost Awards"/>
          <xsd:enumeration value="Notice of Proposal"/>
          <xsd:enumeration value="OEB Report"/>
          <xsd:enumeration value="Old Licence"/>
          <xsd:enumeration value="Order"/>
          <xsd:enumeration value="Prefiled Evidence"/>
          <xsd:enumeration value="Procedural Order"/>
          <xsd:enumeration value="Regulation"/>
          <xsd:enumeration value="Reply Submission"/>
          <xsd:enumeration value="Report"/>
          <xsd:enumeration value="Settlement Agreement"/>
          <xsd:enumeration value="Statute"/>
          <xsd:enumeration value="Submission"/>
          <xsd:enumeration value="Transcript"/>
          <xsd:enumeration value="Undertaking"/>
          <xsd:enumeration value="Working Document"/>
          <xsd:enumeration value="OEB Intervention form"/>
        </xsd:restriction>
      </xsd:simpleType>
    </xsd:element>
    <xsd:element name="Docket" ma:index="31" nillable="true" ma:displayName="Docket" ma:description="Docket of the proceeding as provided by the regulator" ma:format="Dropdown" ma:internalName="Docket">
      <xsd:simpleType>
        <xsd:restriction base="dms:Text">
          <xsd:maxLength value="255"/>
        </xsd:restriction>
      </xsd:simpleType>
    </xsd:element>
    <xsd:element name="Author0" ma:index="32"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3" nillable="true" ma:displayName="Witness Approved" ma:default="0" ma:format="Dropdown" ma:internalName="WitnessApproved">
      <xsd:simpleType>
        <xsd:restriction base="dms:Boolean"/>
      </xsd:simpleType>
    </xsd:element>
    <xsd:element name="RAApproved" ma:index="34" nillable="true" ma:displayName="RA Approved" ma:default="0" ma:format="Dropdown" ma:internalName="RAApproved">
      <xsd:simpleType>
        <xsd:restriction base="dms:Boolean"/>
      </xsd:simpleType>
    </xsd:element>
    <xsd:element name="Strategic" ma:index="35" nillable="true" ma:displayName="Strategic" ma:default="0" ma:format="Dropdown" ma:internalName="Strategic">
      <xsd:simpleType>
        <xsd:restriction base="dms:Boolean"/>
      </xsd:simpleType>
    </xsd:element>
    <xsd:element name="MediaLengthInSeconds" ma:index="36" nillable="true" ma:displayName="MediaLengthInSeconds" ma:hidden="true" ma:internalName="MediaLengthInSeconds" ma:readOnly="true">
      <xsd:simpleType>
        <xsd:restriction base="dms:Unknown"/>
      </xsd:simpleType>
    </xsd:element>
    <xsd:element name="Legal_x0020_Review" ma:index="37" nillable="true" ma:displayName="Legal Review" ma:default="1" ma:internalName="Legal_x0020_Review">
      <xsd:simpleType>
        <xsd:restriction base="dms:Boolean"/>
      </xsd:simpleType>
    </xsd:element>
    <xsd:element name="Formatted" ma:index="38" nillable="true" ma:displayName="Formatted" ma:default="0" ma:format="Dropdown" ma:internalName="Formatted">
      <xsd:simpleType>
        <xsd:restriction base="dms:Boolean"/>
      </xsd:simpleType>
    </xsd:element>
    <xsd:element name="PDF" ma:index="39" nillable="true" ma:displayName="PDF" ma:default="0" ma:format="Dropdown" ma:internalName="PDF">
      <xsd:simpleType>
        <xsd:restriction base="dms:Boolean"/>
      </xsd:simpleType>
    </xsd:element>
    <xsd:element name="Confidential" ma:index="40" nillable="true" ma:displayName="Confidential" ma:default="0" ma:format="Dropdown" ma:internalName="Confidential">
      <xsd:simpleType>
        <xsd:restriction base="dms:Boolean"/>
      </xsd:simpleType>
    </xsd:element>
    <xsd:element name="RADirectorApproved" ma:index="41" nillable="true" ma:displayName="RA Director Approved" ma:default="0" ma:format="Dropdown" ma:internalName="RADirectorApproved">
      <xsd:simpleType>
        <xsd:restriction base="dms:Boolean"/>
      </xsd:simpleType>
    </xsd:element>
    <xsd:element name="Witness" ma:index="42" nillable="true" ma:displayName="Witness" ma:format="Dropdown" ma:list="UserInfo" ma:SharePointGroup="0" ma:internalName="Witnes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RA" ma:index="43" nillable="true" ma:displayName="RRA" ma:format="Dropdown" ma:internalName="RRA">
      <xsd:simpleType>
        <xsd:restriction base="dms:Choice">
          <xsd:enumeration value="Julie"/>
          <xsd:enumeration value="Cassie"/>
          <xsd:enumeration value="Carla"/>
        </xsd:restriction>
      </xsd:simpleType>
    </xsd:element>
    <xsd:element name="Allmapsinthefolder" ma:index="44" nillable="true" ma:displayName="All maps in the folder" ma:default="0" ma:format="Dropdown" ma:internalName="Allmapsinthefolder">
      <xsd:simpleType>
        <xsd:restriction base="dms:Boolean"/>
      </xsd:simpleType>
    </xsd:element>
    <xsd:element name="MegafileReady" ma:index="45" nillable="true" ma:displayName="Megafile Ready" ma:default="0" ma:format="Dropdown" ma:internalName="MegafileReady">
      <xsd:simpleType>
        <xsd:restriction base="dms:Boolean"/>
      </xsd:simpleType>
    </xsd:element>
    <xsd:element name="ReadyforPrinting" ma:index="46" nillable="true" ma:displayName="Ready for Printing" ma:default="0" ma:format="Dropdown" ma:internalName="ReadyforPrinting">
      <xsd:simpleType>
        <xsd:restriction base="dms:Boolean"/>
      </xsd:simpleType>
    </xsd:element>
    <xsd:element name="PRINTED" ma:index="47" nillable="true" ma:displayName="PRINTED" ma:default="0" ma:format="Dropdown" ma:internalName="PRINTED">
      <xsd:simpleType>
        <xsd:restriction base="dms:Boolean"/>
      </xsd:simpleType>
    </xsd:element>
    <xsd:element name="AcceptedService_x002d_Legal" ma:index="48" nillable="true" ma:displayName="Accepted Service - Legal" ma:default="1" ma:format="Dropdown" ma:internalName="AcceptedService_x002d_Legal">
      <xsd:simpleType>
        <xsd:restriction base="dms:Boolean"/>
      </xsd:simpleType>
    </xsd:element>
    <xsd:element name="MediaServiceObjectDetectorVersions" ma:index="49"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i:0#.f|membership|judy.but@hydroone.com</DisplayName>
        <AccountId>44</AccountId>
        <AccountType/>
      </UserInfo>
    </RA>
    <RAContact xmlns="7e651a3a-8d05-4ee0-9344-b668032e30e0">BURKE Kathleen</RAContact>
    <Allmapsinthefolder xmlns="7e651a3a-8d05-4ee0-9344-b668032e30e0">false</Allmapsinthefolder>
    <RRA xmlns="7e651a3a-8d05-4ee0-9344-b668032e30e0" xsi:nil="true"/>
    <DraftReady xmlns="7e651a3a-8d05-4ee0-9344-b668032e30e0">Ready</DraftReady>
    <DocumentType xmlns="7e651a3a-8d05-4ee0-9344-b668032e30e0">Working Document</DocumentType>
    <Confidential xmlns="7e651a3a-8d05-4ee0-9344-b668032e30e0">false</Confidential>
    <RAApproved xmlns="7e651a3a-8d05-4ee0-9344-b668032e30e0">true</RAApproved>
    <AcceptedService_x002d_Legal xmlns="7e651a3a-8d05-4ee0-9344-b668032e30e0">true</AcceptedService_x002d_Legal>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EB-2023-0030</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TaxCatchAll xmlns="1f5e108a-442b-424d-88d6-fdac133e65d6" xsi:nil="true"/>
    <IssueDate xmlns="7e651a3a-8d05-4ee0-9344-b668032e30e0">2023-08-17T04:00:00+00:00</IssueDate>
    <Applicant xmlns="7e651a3a-8d05-4ee0-9344-b668032e30e0">Hydro One Networks Inc. - HONI</Applicant>
    <WitnessApproved xmlns="7e651a3a-8d05-4ee0-9344-b668032e30e0">false</WitnessApproved>
    <Strategic xmlns="7e651a3a-8d05-4ee0-9344-b668032e30e0">false</Strategic>
    <Witness xmlns="7e651a3a-8d05-4ee0-9344-b668032e30e0">
      <UserInfo>
        <DisplayName>BURKE Kathleen</DisplayName>
        <AccountId>42</AccountId>
        <AccountType/>
      </UserInfo>
    </Witness>
    <Docket xmlns="7e651a3a-8d05-4ee0-9344-b668032e30e0" xsi:nil="true"/>
    <Applicant0 xmlns="7e651a3a-8d05-4ee0-9344-b668032e30e0">
      <Value>Hydro One Networks Inc. - HONI</Value>
    </Applicant0>
    <lcf76f155ced4ddcb4097134ff3c332f xmlns="7e651a3a-8d05-4ee0-9344-b668032e30e0">
      <Terms xmlns="http://schemas.microsoft.com/office/infopath/2007/PartnerControls"/>
    </lcf76f155ced4ddcb4097134ff3c332f>
    <TitleofExhibit xmlns="7e651a3a-8d05-4ee0-9344-b668032e30e0" xsi:nil="true"/>
    <TypeofDocument xmlns="7e651a3a-8d05-4ee0-9344-b668032e30e0" xsi:nil="true"/>
  </documentManagement>
</p:properties>
</file>

<file path=customXml/itemProps1.xml><?xml version="1.0" encoding="utf-8"?>
<ds:datastoreItem xmlns:ds="http://schemas.openxmlformats.org/officeDocument/2006/customXml" ds:itemID="{8CF881CF-2037-4CEE-90F2-45B08C9ACE6D}">
  <ds:schemaRefs>
    <ds:schemaRef ds:uri="http://schemas.microsoft.com/sharepoint/v3/contenttype/forms"/>
  </ds:schemaRefs>
</ds:datastoreItem>
</file>

<file path=customXml/itemProps2.xml><?xml version="1.0" encoding="utf-8"?>
<ds:datastoreItem xmlns:ds="http://schemas.openxmlformats.org/officeDocument/2006/customXml" ds:itemID="{7873C5D6-9F51-4764-98F0-C437A49CA8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A1714B-84AC-413A-B428-D95472E086BC}">
  <ds:schemaRefs>
    <ds:schemaRef ds:uri="http://purl.org/dc/elements/1.1/"/>
    <ds:schemaRef ds:uri="http://www.w3.org/XML/1998/namespace"/>
    <ds:schemaRef ds:uri="http://schemas.microsoft.com/office/2006/documentManagement/types"/>
    <ds:schemaRef ds:uri="1f5e108a-442b-424d-88d6-fdac133e65d6"/>
    <ds:schemaRef ds:uri="7e651a3a-8d05-4ee0-9344-b668032e30e0"/>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Information Sheet</vt:lpstr>
      <vt:lpstr>2. Continuity Schedule</vt:lpstr>
      <vt:lpstr>3. Appendix A</vt:lpstr>
      <vt:lpstr>4.  Billing Determinants</vt:lpstr>
      <vt:lpstr>5.  Allocation of Balances</vt:lpstr>
      <vt:lpstr>6. Class A consumption</vt:lpstr>
      <vt:lpstr>6.1 GA Balance</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BUT Judy</dc:creator>
  <cp:keywords/>
  <dc:description/>
  <cp:lastModifiedBy>LEE Julie(Qiu Ling)</cp:lastModifiedBy>
  <cp:revision/>
  <cp:lastPrinted>2023-08-15T13:24:21Z</cp:lastPrinted>
  <dcterms:created xsi:type="dcterms:W3CDTF">2021-04-29T02:09:36Z</dcterms:created>
  <dcterms:modified xsi:type="dcterms:W3CDTF">2023-08-15T13:24:28Z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Torys_OK">
    <vt:lpwstr/>
  </property>
  <property fmtid="{D5CDD505-2E9C-101B-9397-08002B2CF9AE}" pid="4" name="_dlc_DocIdItemGuid">
    <vt:lpwstr>99dae992-28be-453e-b437-12925c1e841a</vt:lpwstr>
  </property>
  <property fmtid="{D5CDD505-2E9C-101B-9397-08002B2CF9AE}" pid="5" name="QC_Ready">
    <vt:bool>false</vt:bool>
  </property>
  <property fmtid="{D5CDD505-2E9C-101B-9397-08002B2CF9AE}" pid="6" name="Witness(Internal)">
    <vt:lpwstr>48;#i:0#.f|membership|samir.chhelavda@hydroone.com,#i:0#.f|membership|samir.chhelavda@hydroone.com,#Samir.Chhelavda@HydroOne.com,#,#CHHELAVDA Samir,#,#CORP CONTRLR,#Vice President, Corporate Controller</vt:lpwstr>
  </property>
  <property fmtid="{D5CDD505-2E9C-101B-9397-08002B2CF9AE}" pid="7" name="WitnessApproved">
    <vt:lpwstr>Approved</vt:lpwstr>
  </property>
  <property fmtid="{D5CDD505-2E9C-101B-9397-08002B2CF9AE}" pid="8" name="RA Review Draft 1">
    <vt:bool>false</vt:bool>
  </property>
  <property fmtid="{D5CDD505-2E9C-101B-9397-08002B2CF9AE}" pid="9" name="Tab">
    <vt:lpwstr>1</vt:lpwstr>
  </property>
  <property fmtid="{D5CDD505-2E9C-101B-9397-08002B2CF9AE}" pid="10" name="CaseNumber">
    <vt:lpwstr>EB-2021-0110</vt:lpwstr>
  </property>
  <property fmtid="{D5CDD505-2E9C-101B-9397-08002B2CF9AE}" pid="11" name="ELT">
    <vt:bool>false</vt:bool>
  </property>
  <property fmtid="{D5CDD505-2E9C-101B-9397-08002B2CF9AE}" pid="12" name="IntervenorAcronymn">
    <vt:lpwstr>Staff</vt:lpwstr>
  </property>
  <property fmtid="{D5CDD505-2E9C-101B-9397-08002B2CF9AE}" pid="13" name="Refusal">
    <vt:bool>false</vt:bool>
  </property>
  <property fmtid="{D5CDD505-2E9C-101B-9397-08002B2CF9AE}" pid="14" name="TSW">
    <vt:lpwstr>No</vt:lpwstr>
  </property>
  <property fmtid="{D5CDD505-2E9C-101B-9397-08002B2CF9AE}" pid="15" name="Expert">
    <vt:lpwstr>NO</vt:lpwstr>
  </property>
  <property fmtid="{D5CDD505-2E9C-101B-9397-08002B2CF9AE}" pid="16" name="RDirApproved">
    <vt:bool>false</vt:bool>
  </property>
  <property fmtid="{D5CDD505-2E9C-101B-9397-08002B2CF9AE}" pid="17" name="Panel">
    <vt:lpwstr>;#Panel #3: Finance &amp; Compensation;#</vt:lpwstr>
  </property>
  <property fmtid="{D5CDD505-2E9C-101B-9397-08002B2CF9AE}" pid="18" name="2021/2022Update">
    <vt:bool>false</vt:bool>
  </property>
  <property fmtid="{D5CDD505-2E9C-101B-9397-08002B2CF9AE}" pid="19" name="Strategic">
    <vt:bool>false</vt:bool>
  </property>
  <property fmtid="{D5CDD505-2E9C-101B-9397-08002B2CF9AE}" pid="20" name="Exhibit">
    <vt:lpwstr>G</vt:lpwstr>
  </property>
  <property fmtid="{D5CDD505-2E9C-101B-9397-08002B2CF9AE}" pid="21" name="RAApproved">
    <vt:bool>true</vt:bool>
  </property>
  <property fmtid="{D5CDD505-2E9C-101B-9397-08002B2CF9AE}" pid="22" name="FormattingComplete">
    <vt:bool>false</vt:bool>
  </property>
  <property fmtid="{D5CDD505-2E9C-101B-9397-08002B2CF9AE}" pid="23" name="StrategicThemeFlag">
    <vt:lpwstr>;#None Applicable;#</vt:lpwstr>
  </property>
  <property fmtid="{D5CDD505-2E9C-101B-9397-08002B2CF9AE}" pid="24" name="Support">
    <vt:lpwstr>102;#i:0#.f|membership|jonathan.myers@hydroone.com</vt:lpwstr>
  </property>
  <property fmtid="{D5CDD505-2E9C-101B-9397-08002B2CF9AE}" pid="25" name="RA">
    <vt:lpwstr>44;#i:0#.f|membership|judy.but@hydroone.com</vt:lpwstr>
  </property>
  <property fmtid="{D5CDD505-2E9C-101B-9397-08002B2CF9AE}" pid="26" name="FilingDate">
    <vt:filetime>2021-11-29T00:00:00Z</vt:filetime>
  </property>
  <property fmtid="{D5CDD505-2E9C-101B-9397-08002B2CF9AE}" pid="27" name="Schedule">
    <vt:lpwstr>5</vt:lpwstr>
  </property>
  <property fmtid="{D5CDD505-2E9C-101B-9397-08002B2CF9AE}" pid="28" name="ExhibitReference">
    <vt:lpwstr>G-01-05-02</vt:lpwstr>
  </property>
  <property fmtid="{D5CDD505-2E9C-101B-9397-08002B2CF9AE}" pid="29" name="DraftReady">
    <vt:lpwstr>Ready</vt:lpwstr>
  </property>
  <property fmtid="{D5CDD505-2E9C-101B-9397-08002B2CF9AE}" pid="30" name="Confidential">
    <vt:bool>false</vt:bool>
  </property>
  <property fmtid="{D5CDD505-2E9C-101B-9397-08002B2CF9AE}" pid="31" name="Issue">
    <vt:lpwstr>;#10 - DVA - Issue 27: Are the proposed amounts for disposition, and the continuance or discontinuation of Hydro One’s existing deferral and variance accounts for each of Transmission and Distribution appropriate?;#</vt:lpwstr>
  </property>
  <property fmtid="{D5CDD505-2E9C-101B-9397-08002B2CF9AE}" pid="32" name="IRAuthor">
    <vt:lpwstr>121;#i:0#.f|membership|jennifer.shim@hydroone.com,#i:0#.f|membership|jennifer.shim@hydroone.com,#Jennifer.Shim@HydroOne.com,#,#SHIM Jennifer,#,#CORP CONTRLR,#Manager, Regulatory Finance</vt:lpwstr>
  </property>
  <property fmtid="{D5CDD505-2E9C-101B-9397-08002B2CF9AE}" pid="33" name="Witness">
    <vt:lpwstr>CHHELAVDA Samir</vt:lpwstr>
  </property>
  <property fmtid="{D5CDD505-2E9C-101B-9397-08002B2CF9AE}" pid="34" name="MediaServiceImageTags">
    <vt:lpwstr/>
  </property>
</Properties>
</file>